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sus Sanchez\Desktop\ALEXIS\Cursos\Excel Skills for Business\Advance\Week 6\"/>
    </mc:Choice>
  </mc:AlternateContent>
  <xr:revisionPtr revIDLastSave="0" documentId="13_ncr:1_{D4A7D4CA-48F5-4D07-99DE-F1DEA3FC4796}" xr6:coauthVersionLast="47" xr6:coauthVersionMax="47" xr10:uidLastSave="{00000000-0000-0000-0000-000000000000}"/>
  <bookViews>
    <workbookView xWindow="-120" yWindow="-120" windowWidth="20730" windowHeight="11040" firstSheet="6" activeTab="9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r:id="rId5"/>
    <sheet name="SummaryHigh" sheetId="22" r:id="rId6"/>
    <sheet name="SummaryLow" sheetId="8" r:id="rId7"/>
    <sheet name="MonthSorted" sheetId="9" r:id="rId8"/>
    <sheet name="Part 2" sheetId="13" r:id="rId9"/>
    <sheet name="Scenarios" sheetId="21" r:id="rId10"/>
    <sheet name="Rate_500" sheetId="14" r:id="rId11"/>
    <sheet name="Rate_550" sheetId="16" r:id="rId12"/>
    <sheet name="Rate_600" sheetId="17" r:id="rId13"/>
    <sheet name="Rate_650" sheetId="18" r:id="rId14"/>
    <sheet name="Rate_700" sheetId="19" r:id="rId15"/>
    <sheet name="Rate_750" sheetId="20" r:id="rId16"/>
  </sheets>
  <definedNames>
    <definedName name="checkInd">CheckSum!$A$103</definedName>
    <definedName name="CheckSumHigh" localSheetId="5">IFERROR(MMULT(TRANSPOSE(CS_Seq1),SummaryHigh!CS_TableHigh),0)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 localSheetId="5">SummaryHigh!$D$5:$O$54</definedName>
    <definedName name="CS_TableHigh">#REF!</definedName>
    <definedName name="CS_TableLow">SummaryLow!$D$5:$O$54</definedName>
    <definedName name="ListCity">CheckSum!$D$2:$D$51</definedName>
    <definedName name="ListsMonthShort">CheckSum!$E$2:$P$2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21" l="1"/>
  <c r="I54" i="21"/>
  <c r="I55" i="21" a="1"/>
  <c r="F55" i="21"/>
  <c r="F63" i="21"/>
  <c r="F71" i="21"/>
  <c r="F79" i="21"/>
  <c r="F56" i="21"/>
  <c r="F64" i="21"/>
  <c r="F72" i="21"/>
  <c r="F80" i="21"/>
  <c r="F57" i="21"/>
  <c r="F65" i="21"/>
  <c r="F73" i="21"/>
  <c r="F81" i="21"/>
  <c r="F58" i="21"/>
  <c r="F66" i="21"/>
  <c r="F74" i="21"/>
  <c r="F82" i="21"/>
  <c r="F59" i="21"/>
  <c r="F67" i="21"/>
  <c r="F75" i="21"/>
  <c r="F83" i="21"/>
  <c r="F60" i="21"/>
  <c r="F68" i="21"/>
  <c r="F76" i="21"/>
  <c r="F61" i="21"/>
  <c r="F69" i="21"/>
  <c r="F77" i="21"/>
  <c r="F62" i="21"/>
  <c r="F70" i="21"/>
  <c r="F78" i="21"/>
  <c r="F54" i="21"/>
  <c r="I55" i="21" l="1"/>
  <c r="G55" i="21"/>
  <c r="B6" i="9" a="1"/>
  <c r="B6" i="9" s="1"/>
  <c r="C6" i="9" a="1"/>
  <c r="C6" i="9"/>
  <c r="B7" i="9" a="1"/>
  <c r="B7" i="9" s="1"/>
  <c r="C7" i="9" a="1"/>
  <c r="C7" i="9"/>
  <c r="B8" i="9" a="1"/>
  <c r="B8" i="9" s="1"/>
  <c r="C8" i="9" a="1"/>
  <c r="C8" i="9"/>
  <c r="B9" i="9" a="1"/>
  <c r="B9" i="9" s="1"/>
  <c r="C9" i="9" a="1"/>
  <c r="C9" i="9"/>
  <c r="B10" i="9" a="1"/>
  <c r="B10" i="9" s="1"/>
  <c r="C10" i="9" a="1"/>
  <c r="C10" i="9"/>
  <c r="B11" i="9" a="1"/>
  <c r="B11" i="9" s="1"/>
  <c r="C11" i="9" a="1"/>
  <c r="C11" i="9"/>
  <c r="B12" i="9" a="1"/>
  <c r="B12" i="9" s="1"/>
  <c r="C12" i="9" a="1"/>
  <c r="C12" i="9"/>
  <c r="B13" i="9" a="1"/>
  <c r="B13" i="9" s="1"/>
  <c r="C13" i="9" a="1"/>
  <c r="C13" i="9"/>
  <c r="B14" i="9" a="1"/>
  <c r="B14" i="9" s="1"/>
  <c r="C14" i="9" a="1"/>
  <c r="C14" i="9"/>
  <c r="B15" i="9" a="1"/>
  <c r="B15" i="9" s="1"/>
  <c r="C15" i="9" a="1"/>
  <c r="C15" i="9"/>
  <c r="B16" i="9" a="1"/>
  <c r="B16" i="9" s="1"/>
  <c r="C16" i="9" a="1"/>
  <c r="C16" i="9"/>
  <c r="B17" i="9" a="1"/>
  <c r="B17" i="9" s="1"/>
  <c r="C17" i="9" a="1"/>
  <c r="C17" i="9"/>
  <c r="B18" i="9" a="1"/>
  <c r="B18" i="9" s="1"/>
  <c r="C18" i="9" a="1"/>
  <c r="C18" i="9"/>
  <c r="B19" i="9" a="1"/>
  <c r="B19" i="9" s="1"/>
  <c r="C19" i="9" a="1"/>
  <c r="C19" i="9"/>
  <c r="B20" i="9" a="1"/>
  <c r="B20" i="9" s="1"/>
  <c r="C20" i="9" a="1"/>
  <c r="C20" i="9"/>
  <c r="B21" i="9" a="1"/>
  <c r="B21" i="9" s="1"/>
  <c r="C21" i="9" a="1"/>
  <c r="C21" i="9"/>
  <c r="B22" i="9" a="1"/>
  <c r="B22" i="9" s="1"/>
  <c r="C22" i="9" a="1"/>
  <c r="C22" i="9"/>
  <c r="B23" i="9" a="1"/>
  <c r="B23" i="9" s="1"/>
  <c r="C23" i="9" a="1"/>
  <c r="C23" i="9"/>
  <c r="B24" i="9" a="1"/>
  <c r="B24" i="9" s="1"/>
  <c r="C24" i="9" a="1"/>
  <c r="C24" i="9"/>
  <c r="B25" i="9" a="1"/>
  <c r="B25" i="9" s="1"/>
  <c r="C25" i="9" a="1"/>
  <c r="C25" i="9"/>
  <c r="B26" i="9" a="1"/>
  <c r="B26" i="9" s="1"/>
  <c r="C26" i="9" a="1"/>
  <c r="C26" i="9"/>
  <c r="B27" i="9" a="1"/>
  <c r="B27" i="9" s="1"/>
  <c r="C27" i="9" a="1"/>
  <c r="C27" i="9"/>
  <c r="B28" i="9" a="1"/>
  <c r="B28" i="9" s="1"/>
  <c r="C28" i="9" a="1"/>
  <c r="C28" i="9"/>
  <c r="B29" i="9" a="1"/>
  <c r="B29" i="9" s="1"/>
  <c r="C29" i="9" a="1"/>
  <c r="C29" i="9"/>
  <c r="B30" i="9" a="1"/>
  <c r="B30" i="9" s="1"/>
  <c r="C30" i="9" a="1"/>
  <c r="C30" i="9"/>
  <c r="B31" i="9" a="1"/>
  <c r="B31" i="9" s="1"/>
  <c r="C31" i="9" a="1"/>
  <c r="C31" i="9"/>
  <c r="B32" i="9" a="1"/>
  <c r="B32" i="9" s="1"/>
  <c r="C32" i="9" a="1"/>
  <c r="C32" i="9"/>
  <c r="B33" i="9" a="1"/>
  <c r="B33" i="9" s="1"/>
  <c r="C33" i="9" a="1"/>
  <c r="C33" i="9"/>
  <c r="B34" i="9" a="1"/>
  <c r="B34" i="9" s="1"/>
  <c r="C34" i="9" a="1"/>
  <c r="C34" i="9"/>
  <c r="B35" i="9" a="1"/>
  <c r="B35" i="9" s="1"/>
  <c r="C35" i="9" a="1"/>
  <c r="C35" i="9"/>
  <c r="B36" i="9" a="1"/>
  <c r="B36" i="9" s="1"/>
  <c r="C36" i="9" a="1"/>
  <c r="C36" i="9"/>
  <c r="B37" i="9" a="1"/>
  <c r="B37" i="9" s="1"/>
  <c r="C37" i="9" a="1"/>
  <c r="C37" i="9"/>
  <c r="B38" i="9" a="1"/>
  <c r="B38" i="9" s="1"/>
  <c r="C38" i="9" a="1"/>
  <c r="C38" i="9"/>
  <c r="B39" i="9" a="1"/>
  <c r="B39" i="9" s="1"/>
  <c r="C39" i="9" a="1"/>
  <c r="C39" i="9"/>
  <c r="B40" i="9" a="1"/>
  <c r="B40" i="9" s="1"/>
  <c r="C40" i="9" a="1"/>
  <c r="C40" i="9"/>
  <c r="B41" i="9" a="1"/>
  <c r="B41" i="9" s="1"/>
  <c r="C41" i="9" a="1"/>
  <c r="C41" i="9"/>
  <c r="B42" i="9" a="1"/>
  <c r="B42" i="9" s="1"/>
  <c r="C42" i="9" a="1"/>
  <c r="C42" i="9"/>
  <c r="B43" i="9" a="1"/>
  <c r="B43" i="9" s="1"/>
  <c r="C43" i="9" a="1"/>
  <c r="C43" i="9"/>
  <c r="B44" i="9" a="1"/>
  <c r="B44" i="9" s="1"/>
  <c r="C44" i="9" a="1"/>
  <c r="C44" i="9"/>
  <c r="B45" i="9" a="1"/>
  <c r="B45" i="9" s="1"/>
  <c r="C45" i="9" a="1"/>
  <c r="C45" i="9"/>
  <c r="B46" i="9" a="1"/>
  <c r="B46" i="9" s="1"/>
  <c r="C46" i="9" a="1"/>
  <c r="C46" i="9"/>
  <c r="B47" i="9" a="1"/>
  <c r="B47" i="9" s="1"/>
  <c r="C47" i="9" a="1"/>
  <c r="C47" i="9"/>
  <c r="B48" i="9" a="1"/>
  <c r="B48" i="9" s="1"/>
  <c r="C48" i="9" a="1"/>
  <c r="C48" i="9"/>
  <c r="B49" i="9" a="1"/>
  <c r="B49" i="9" s="1"/>
  <c r="C49" i="9" a="1"/>
  <c r="C49" i="9"/>
  <c r="B50" i="9" a="1"/>
  <c r="B50" i="9" s="1"/>
  <c r="C50" i="9" a="1"/>
  <c r="C50" i="9"/>
  <c r="B51" i="9" a="1"/>
  <c r="B51" i="9" s="1"/>
  <c r="C51" i="9" a="1"/>
  <c r="C51" i="9"/>
  <c r="B52" i="9" a="1"/>
  <c r="B52" i="9" s="1"/>
  <c r="C52" i="9" a="1"/>
  <c r="C52" i="9"/>
  <c r="B53" i="9" a="1"/>
  <c r="B53" i="9" s="1"/>
  <c r="C53" i="9" a="1"/>
  <c r="C53" i="9"/>
  <c r="B54" i="9" a="1"/>
  <c r="B54" i="9" s="1"/>
  <c r="C54" i="9" a="1"/>
  <c r="C54" i="9"/>
  <c r="C5" i="9" a="1"/>
  <c r="C5" i="9"/>
  <c r="B5" i="9" a="1"/>
  <c r="B5" i="9" s="1"/>
  <c r="P30" i="9"/>
  <c r="P25" i="9"/>
  <c r="L55" i="9"/>
  <c r="M55" i="9" s="1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" i="9"/>
  <c r="K27" i="9"/>
  <c r="K28" i="9"/>
  <c r="K37" i="9"/>
  <c r="K38" i="9"/>
  <c r="K49" i="9"/>
  <c r="K2" i="9"/>
  <c r="K6" i="9" s="1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" i="9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" i="8"/>
  <c r="D6" i="22"/>
  <c r="E6" i="22"/>
  <c r="F6" i="22"/>
  <c r="G6" i="22"/>
  <c r="H6" i="22"/>
  <c r="I6" i="22"/>
  <c r="J6" i="22"/>
  <c r="K6" i="22"/>
  <c r="L6" i="22"/>
  <c r="M6" i="22"/>
  <c r="N6" i="22"/>
  <c r="O6" i="22"/>
  <c r="D7" i="22"/>
  <c r="E7" i="22"/>
  <c r="F7" i="22"/>
  <c r="G7" i="22"/>
  <c r="H7" i="22"/>
  <c r="I7" i="22"/>
  <c r="J7" i="22"/>
  <c r="K7" i="22"/>
  <c r="L7" i="22"/>
  <c r="M7" i="22"/>
  <c r="N7" i="22"/>
  <c r="O7" i="22"/>
  <c r="D8" i="22"/>
  <c r="E8" i="22"/>
  <c r="F8" i="22"/>
  <c r="G8" i="22"/>
  <c r="H8" i="22"/>
  <c r="I8" i="22"/>
  <c r="J8" i="22"/>
  <c r="K8" i="22"/>
  <c r="L8" i="22"/>
  <c r="M8" i="22"/>
  <c r="N8" i="22"/>
  <c r="O8" i="22"/>
  <c r="D9" i="22"/>
  <c r="E9" i="22"/>
  <c r="F9" i="22"/>
  <c r="G9" i="22"/>
  <c r="H9" i="22"/>
  <c r="I9" i="22"/>
  <c r="J9" i="22"/>
  <c r="K9" i="22"/>
  <c r="L9" i="22"/>
  <c r="M9" i="22"/>
  <c r="N9" i="22"/>
  <c r="O9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D11" i="22"/>
  <c r="P11" i="22" s="1"/>
  <c r="E11" i="22"/>
  <c r="F11" i="22"/>
  <c r="G11" i="22"/>
  <c r="H11" i="22"/>
  <c r="I11" i="22"/>
  <c r="J11" i="22"/>
  <c r="K11" i="22"/>
  <c r="L11" i="22"/>
  <c r="M11" i="22"/>
  <c r="N11" i="22"/>
  <c r="O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D17" i="22"/>
  <c r="P17" i="22" s="1"/>
  <c r="E17" i="22"/>
  <c r="F17" i="22"/>
  <c r="G17" i="22"/>
  <c r="H17" i="22"/>
  <c r="I17" i="22"/>
  <c r="J17" i="22"/>
  <c r="K17" i="22"/>
  <c r="L17" i="22"/>
  <c r="M17" i="22"/>
  <c r="N17" i="22"/>
  <c r="O17" i="22"/>
  <c r="D18" i="22"/>
  <c r="E18" i="22"/>
  <c r="F18" i="22"/>
  <c r="G18" i="22"/>
  <c r="H18" i="22"/>
  <c r="I18" i="22"/>
  <c r="J18" i="22"/>
  <c r="K18" i="22"/>
  <c r="L18" i="22"/>
  <c r="M18" i="22"/>
  <c r="N18" i="22"/>
  <c r="O18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D23" i="22"/>
  <c r="P23" i="22" s="1"/>
  <c r="E23" i="22"/>
  <c r="F23" i="22"/>
  <c r="G23" i="22"/>
  <c r="H23" i="22"/>
  <c r="I23" i="22"/>
  <c r="J23" i="22"/>
  <c r="K23" i="22"/>
  <c r="L23" i="22"/>
  <c r="M23" i="22"/>
  <c r="N23" i="22"/>
  <c r="O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D25" i="22"/>
  <c r="P25" i="22" s="1"/>
  <c r="E25" i="22"/>
  <c r="F25" i="22"/>
  <c r="G25" i="22"/>
  <c r="H25" i="22"/>
  <c r="I25" i="22"/>
  <c r="J25" i="22"/>
  <c r="K25" i="22"/>
  <c r="L25" i="22"/>
  <c r="M25" i="22"/>
  <c r="N25" i="22"/>
  <c r="O25" i="22"/>
  <c r="D26" i="22"/>
  <c r="E26" i="22"/>
  <c r="F26" i="22"/>
  <c r="G26" i="22"/>
  <c r="H26" i="22"/>
  <c r="I26" i="22"/>
  <c r="J26" i="22"/>
  <c r="K26" i="22"/>
  <c r="L26" i="22"/>
  <c r="M26" i="22"/>
  <c r="N26" i="22"/>
  <c r="O26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D29" i="22"/>
  <c r="P29" i="22" s="1"/>
  <c r="E29" i="22"/>
  <c r="F29" i="22"/>
  <c r="G29" i="22"/>
  <c r="H29" i="22"/>
  <c r="I29" i="22"/>
  <c r="J29" i="22"/>
  <c r="K29" i="22"/>
  <c r="L29" i="22"/>
  <c r="M29" i="22"/>
  <c r="N29" i="22"/>
  <c r="O29" i="22"/>
  <c r="D30" i="22"/>
  <c r="E30" i="22"/>
  <c r="F30" i="22"/>
  <c r="G30" i="22"/>
  <c r="H30" i="22"/>
  <c r="I30" i="22"/>
  <c r="J30" i="22"/>
  <c r="K30" i="22"/>
  <c r="L30" i="22"/>
  <c r="M30" i="22"/>
  <c r="N30" i="22"/>
  <c r="O30" i="22"/>
  <c r="D31" i="22"/>
  <c r="P31" i="22" s="1"/>
  <c r="E31" i="22"/>
  <c r="F31" i="22"/>
  <c r="G31" i="22"/>
  <c r="H31" i="22"/>
  <c r="I31" i="22"/>
  <c r="J31" i="22"/>
  <c r="K31" i="22"/>
  <c r="L31" i="22"/>
  <c r="M31" i="22"/>
  <c r="N31" i="22"/>
  <c r="O31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D35" i="22"/>
  <c r="P35" i="22" s="1"/>
  <c r="E35" i="22"/>
  <c r="F35" i="22"/>
  <c r="G35" i="22"/>
  <c r="H35" i="22"/>
  <c r="I35" i="22"/>
  <c r="J35" i="22"/>
  <c r="K35" i="22"/>
  <c r="L35" i="22"/>
  <c r="M35" i="22"/>
  <c r="N35" i="22"/>
  <c r="O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D37" i="22"/>
  <c r="P37" i="22" s="1"/>
  <c r="E37" i="22"/>
  <c r="F37" i="22"/>
  <c r="G37" i="22"/>
  <c r="H37" i="22"/>
  <c r="I37" i="22"/>
  <c r="J37" i="22"/>
  <c r="K37" i="22"/>
  <c r="L37" i="22"/>
  <c r="M37" i="22"/>
  <c r="N37" i="22"/>
  <c r="O37" i="22"/>
  <c r="D38" i="22"/>
  <c r="E38" i="22"/>
  <c r="F38" i="22"/>
  <c r="G38" i="22"/>
  <c r="H38" i="22"/>
  <c r="I38" i="22"/>
  <c r="J38" i="22"/>
  <c r="K38" i="22"/>
  <c r="L38" i="22"/>
  <c r="M38" i="22"/>
  <c r="N38" i="22"/>
  <c r="O38" i="22"/>
  <c r="D39" i="22"/>
  <c r="E39" i="22"/>
  <c r="F39" i="22"/>
  <c r="G39" i="22"/>
  <c r="H39" i="22"/>
  <c r="J39" i="22"/>
  <c r="K39" i="22"/>
  <c r="L39" i="22"/>
  <c r="M39" i="22"/>
  <c r="N39" i="22"/>
  <c r="O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D41" i="22"/>
  <c r="P41" i="22" s="1"/>
  <c r="E41" i="22"/>
  <c r="F41" i="22"/>
  <c r="G41" i="22"/>
  <c r="H41" i="22"/>
  <c r="I41" i="22"/>
  <c r="J41" i="22"/>
  <c r="K41" i="22"/>
  <c r="L41" i="22"/>
  <c r="M41" i="22"/>
  <c r="N41" i="22"/>
  <c r="O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D47" i="22"/>
  <c r="P47" i="22" s="1"/>
  <c r="E47" i="22"/>
  <c r="F47" i="22"/>
  <c r="G47" i="22"/>
  <c r="H47" i="22"/>
  <c r="I47" i="22"/>
  <c r="J47" i="22"/>
  <c r="K47" i="22"/>
  <c r="L47" i="22"/>
  <c r="M47" i="22"/>
  <c r="N47" i="22"/>
  <c r="O47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D50" i="22"/>
  <c r="E50" i="22"/>
  <c r="F50" i="22"/>
  <c r="G50" i="22"/>
  <c r="H50" i="22"/>
  <c r="I50" i="22"/>
  <c r="J50" i="22"/>
  <c r="K50" i="22"/>
  <c r="L50" i="22"/>
  <c r="M50" i="22"/>
  <c r="N50" i="22"/>
  <c r="O50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D53" i="22"/>
  <c r="P53" i="22" s="1"/>
  <c r="E53" i="22"/>
  <c r="F53" i="22"/>
  <c r="G53" i="22"/>
  <c r="H53" i="22"/>
  <c r="I53" i="22"/>
  <c r="J53" i="22"/>
  <c r="K53" i="22"/>
  <c r="L53" i="22"/>
  <c r="M53" i="22"/>
  <c r="N53" i="22"/>
  <c r="O53" i="22"/>
  <c r="D54" i="22"/>
  <c r="P54" i="22" s="1"/>
  <c r="E54" i="22"/>
  <c r="F54" i="22"/>
  <c r="G54" i="22"/>
  <c r="H54" i="22"/>
  <c r="I54" i="22"/>
  <c r="J54" i="22"/>
  <c r="K54" i="22"/>
  <c r="L54" i="22"/>
  <c r="M54" i="22"/>
  <c r="N54" i="22"/>
  <c r="O54" i="22"/>
  <c r="E5" i="22"/>
  <c r="F5" i="22"/>
  <c r="G5" i="22"/>
  <c r="H5" i="22"/>
  <c r="I5" i="22"/>
  <c r="J5" i="22"/>
  <c r="K5" i="22"/>
  <c r="L5" i="22"/>
  <c r="M5" i="22"/>
  <c r="N5" i="22"/>
  <c r="O5" i="22"/>
  <c r="D5" i="22"/>
  <c r="P52" i="22"/>
  <c r="P51" i="22"/>
  <c r="P50" i="22"/>
  <c r="C50" i="22"/>
  <c r="P49" i="22"/>
  <c r="C49" i="22"/>
  <c r="P48" i="22"/>
  <c r="P46" i="22"/>
  <c r="C46" i="22"/>
  <c r="P45" i="22"/>
  <c r="P44" i="22"/>
  <c r="P43" i="22"/>
  <c r="P42" i="22"/>
  <c r="C42" i="22"/>
  <c r="C41" i="22"/>
  <c r="P40" i="22"/>
  <c r="P39" i="22"/>
  <c r="P38" i="22"/>
  <c r="C38" i="22"/>
  <c r="P36" i="22"/>
  <c r="P34" i="22"/>
  <c r="C34" i="22"/>
  <c r="P33" i="22"/>
  <c r="C33" i="22"/>
  <c r="P32" i="22"/>
  <c r="P30" i="22"/>
  <c r="C30" i="22"/>
  <c r="P28" i="22"/>
  <c r="P27" i="22"/>
  <c r="P26" i="22"/>
  <c r="C26" i="22"/>
  <c r="C25" i="22"/>
  <c r="P24" i="22"/>
  <c r="P22" i="22"/>
  <c r="P21" i="22"/>
  <c r="P20" i="22"/>
  <c r="P19" i="22"/>
  <c r="P18" i="22"/>
  <c r="C18" i="22"/>
  <c r="C17" i="22"/>
  <c r="P16" i="22"/>
  <c r="P15" i="22"/>
  <c r="P14" i="22"/>
  <c r="P13" i="22"/>
  <c r="P12" i="22"/>
  <c r="P10" i="22"/>
  <c r="C10" i="22"/>
  <c r="P9" i="22"/>
  <c r="C9" i="22"/>
  <c r="P8" i="22"/>
  <c r="P7" i="22"/>
  <c r="P6" i="22"/>
  <c r="B54" i="22"/>
  <c r="C54" i="22" s="1"/>
  <c r="B51" i="22"/>
  <c r="C51" i="22" s="1"/>
  <c r="B50" i="22"/>
  <c r="B49" i="22"/>
  <c r="B48" i="22"/>
  <c r="C48" i="22" s="1"/>
  <c r="B47" i="22"/>
  <c r="C47" i="22" s="1"/>
  <c r="B46" i="22"/>
  <c r="B43" i="22"/>
  <c r="C43" i="22" s="1"/>
  <c r="B42" i="22"/>
  <c r="B41" i="22"/>
  <c r="B40" i="22"/>
  <c r="C40" i="22" s="1"/>
  <c r="B39" i="22"/>
  <c r="C39" i="22" s="1"/>
  <c r="B38" i="22"/>
  <c r="B35" i="22"/>
  <c r="C35" i="22" s="1"/>
  <c r="B34" i="22"/>
  <c r="B33" i="22"/>
  <c r="B32" i="22"/>
  <c r="C32" i="22" s="1"/>
  <c r="B31" i="22"/>
  <c r="C31" i="22" s="1"/>
  <c r="B30" i="22"/>
  <c r="B27" i="22"/>
  <c r="C27" i="22" s="1"/>
  <c r="B26" i="22"/>
  <c r="B25" i="22"/>
  <c r="B24" i="22"/>
  <c r="C24" i="22" s="1"/>
  <c r="B23" i="22"/>
  <c r="C23" i="22" s="1"/>
  <c r="B22" i="22"/>
  <c r="C22" i="22" s="1"/>
  <c r="B19" i="22"/>
  <c r="C19" i="22" s="1"/>
  <c r="B18" i="22"/>
  <c r="B17" i="22"/>
  <c r="B16" i="22"/>
  <c r="C16" i="22" s="1"/>
  <c r="B15" i="22"/>
  <c r="C15" i="22" s="1"/>
  <c r="B14" i="22"/>
  <c r="C14" i="22" s="1"/>
  <c r="B11" i="22"/>
  <c r="C11" i="22" s="1"/>
  <c r="B10" i="22"/>
  <c r="B9" i="22"/>
  <c r="B8" i="22"/>
  <c r="C8" i="22" s="1"/>
  <c r="B7" i="22"/>
  <c r="C7" i="22" s="1"/>
  <c r="B6" i="22"/>
  <c r="C6" i="22" s="1"/>
  <c r="B5" i="22" a="1"/>
  <c r="B53" i="22" s="1"/>
  <c r="C53" i="22" s="1"/>
  <c r="D4" i="22" a="1"/>
  <c r="D6" i="8"/>
  <c r="E6" i="8"/>
  <c r="F6" i="8"/>
  <c r="G6" i="8"/>
  <c r="H6" i="8"/>
  <c r="I6" i="8"/>
  <c r="J6" i="8"/>
  <c r="K6" i="8"/>
  <c r="L6" i="8"/>
  <c r="M6" i="8"/>
  <c r="N6" i="8"/>
  <c r="O6" i="8"/>
  <c r="D7" i="8"/>
  <c r="E7" i="8"/>
  <c r="F7" i="8"/>
  <c r="G7" i="8"/>
  <c r="H7" i="8"/>
  <c r="I7" i="8"/>
  <c r="J7" i="8"/>
  <c r="K7" i="8"/>
  <c r="L7" i="8"/>
  <c r="M7" i="8"/>
  <c r="N7" i="8"/>
  <c r="O7" i="8"/>
  <c r="D8" i="8"/>
  <c r="E8" i="8"/>
  <c r="F8" i="8"/>
  <c r="G8" i="8"/>
  <c r="H8" i="8"/>
  <c r="I8" i="8"/>
  <c r="J8" i="8"/>
  <c r="K8" i="8"/>
  <c r="L8" i="8"/>
  <c r="M8" i="8"/>
  <c r="N8" i="8"/>
  <c r="O8" i="8"/>
  <c r="D9" i="8"/>
  <c r="E9" i="8"/>
  <c r="F9" i="8"/>
  <c r="G9" i="8"/>
  <c r="H9" i="8"/>
  <c r="I9" i="8"/>
  <c r="J9" i="8"/>
  <c r="K9" i="8"/>
  <c r="L9" i="8"/>
  <c r="M9" i="8"/>
  <c r="N9" i="8"/>
  <c r="O9" i="8"/>
  <c r="D10" i="8"/>
  <c r="E10" i="8"/>
  <c r="F10" i="8"/>
  <c r="G10" i="8"/>
  <c r="H10" i="8"/>
  <c r="I10" i="8"/>
  <c r="J10" i="8"/>
  <c r="K10" i="8"/>
  <c r="L10" i="8"/>
  <c r="M10" i="8"/>
  <c r="N10" i="8"/>
  <c r="O10" i="8"/>
  <c r="D11" i="8"/>
  <c r="E11" i="8"/>
  <c r="F11" i="8"/>
  <c r="G11" i="8"/>
  <c r="H11" i="8"/>
  <c r="I11" i="8"/>
  <c r="J11" i="8"/>
  <c r="K11" i="8"/>
  <c r="L11" i="8"/>
  <c r="M11" i="8"/>
  <c r="N11" i="8"/>
  <c r="O11" i="8"/>
  <c r="D12" i="8"/>
  <c r="E12" i="8"/>
  <c r="F12" i="8"/>
  <c r="G12" i="8"/>
  <c r="H12" i="8"/>
  <c r="I12" i="8"/>
  <c r="J12" i="8"/>
  <c r="K12" i="8"/>
  <c r="L12" i="8"/>
  <c r="M12" i="8"/>
  <c r="N12" i="8"/>
  <c r="O12" i="8"/>
  <c r="D13" i="8"/>
  <c r="E13" i="8"/>
  <c r="F13" i="8"/>
  <c r="G13" i="8"/>
  <c r="H13" i="8"/>
  <c r="I13" i="8"/>
  <c r="J13" i="8"/>
  <c r="K13" i="8"/>
  <c r="L13" i="8"/>
  <c r="M13" i="8"/>
  <c r="N13" i="8"/>
  <c r="O13" i="8"/>
  <c r="D14" i="8"/>
  <c r="E14" i="8"/>
  <c r="F14" i="8"/>
  <c r="G14" i="8"/>
  <c r="H14" i="8"/>
  <c r="I14" i="8"/>
  <c r="J14" i="8"/>
  <c r="K14" i="8"/>
  <c r="L14" i="8"/>
  <c r="M14" i="8"/>
  <c r="N14" i="8"/>
  <c r="O14" i="8"/>
  <c r="D15" i="8"/>
  <c r="E15" i="8"/>
  <c r="F15" i="8"/>
  <c r="G15" i="8"/>
  <c r="H15" i="8"/>
  <c r="I15" i="8"/>
  <c r="J15" i="8"/>
  <c r="K15" i="8"/>
  <c r="L15" i="8"/>
  <c r="M15" i="8"/>
  <c r="N15" i="8"/>
  <c r="O15" i="8"/>
  <c r="D16" i="8"/>
  <c r="E16" i="8"/>
  <c r="F16" i="8"/>
  <c r="G16" i="8"/>
  <c r="H16" i="8"/>
  <c r="I16" i="8"/>
  <c r="J16" i="8"/>
  <c r="K16" i="8"/>
  <c r="L16" i="8"/>
  <c r="M16" i="8"/>
  <c r="N16" i="8"/>
  <c r="O16" i="8"/>
  <c r="D17" i="8"/>
  <c r="E17" i="8"/>
  <c r="F17" i="8"/>
  <c r="G17" i="8"/>
  <c r="H17" i="8"/>
  <c r="I17" i="8"/>
  <c r="J17" i="8"/>
  <c r="K17" i="8"/>
  <c r="L17" i="8"/>
  <c r="M17" i="8"/>
  <c r="N17" i="8"/>
  <c r="O17" i="8"/>
  <c r="D18" i="8"/>
  <c r="E18" i="8"/>
  <c r="F18" i="8"/>
  <c r="G18" i="8"/>
  <c r="H18" i="8"/>
  <c r="I18" i="8"/>
  <c r="J18" i="8"/>
  <c r="K18" i="8"/>
  <c r="L18" i="8"/>
  <c r="M18" i="8"/>
  <c r="N18" i="8"/>
  <c r="O18" i="8"/>
  <c r="D19" i="8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H20" i="8"/>
  <c r="I20" i="8"/>
  <c r="J20" i="8"/>
  <c r="K20" i="8"/>
  <c r="L20" i="8"/>
  <c r="M20" i="8"/>
  <c r="N20" i="8"/>
  <c r="O20" i="8"/>
  <c r="D21" i="8"/>
  <c r="E21" i="8"/>
  <c r="F21" i="8"/>
  <c r="G21" i="8"/>
  <c r="H21" i="8"/>
  <c r="I21" i="8"/>
  <c r="J21" i="8"/>
  <c r="K21" i="8"/>
  <c r="L21" i="8"/>
  <c r="M21" i="8"/>
  <c r="N21" i="8"/>
  <c r="O21" i="8"/>
  <c r="D22" i="8"/>
  <c r="E22" i="8"/>
  <c r="F22" i="8"/>
  <c r="G22" i="8"/>
  <c r="H22" i="8"/>
  <c r="I22" i="8"/>
  <c r="J22" i="8"/>
  <c r="K22" i="8"/>
  <c r="L22" i="8"/>
  <c r="M22" i="8"/>
  <c r="N22" i="8"/>
  <c r="O22" i="8"/>
  <c r="D23" i="8"/>
  <c r="E23" i="8"/>
  <c r="F23" i="8"/>
  <c r="G23" i="8"/>
  <c r="H23" i="8"/>
  <c r="I23" i="8"/>
  <c r="J23" i="8"/>
  <c r="K23" i="8"/>
  <c r="L23" i="8"/>
  <c r="M23" i="8"/>
  <c r="N23" i="8"/>
  <c r="O23" i="8"/>
  <c r="D24" i="8"/>
  <c r="E24" i="8"/>
  <c r="F24" i="8"/>
  <c r="G24" i="8"/>
  <c r="H24" i="8"/>
  <c r="I24" i="8"/>
  <c r="J24" i="8"/>
  <c r="K24" i="8"/>
  <c r="L24" i="8"/>
  <c r="M24" i="8"/>
  <c r="N24" i="8"/>
  <c r="O24" i="8"/>
  <c r="D25" i="8"/>
  <c r="E25" i="8"/>
  <c r="F25" i="8"/>
  <c r="G25" i="8"/>
  <c r="H25" i="8"/>
  <c r="I25" i="8"/>
  <c r="J25" i="8"/>
  <c r="K25" i="8"/>
  <c r="L25" i="8"/>
  <c r="M25" i="8"/>
  <c r="N25" i="8"/>
  <c r="O25" i="8"/>
  <c r="D26" i="8"/>
  <c r="E26" i="8"/>
  <c r="F26" i="8"/>
  <c r="G26" i="8"/>
  <c r="H26" i="8"/>
  <c r="I26" i="8"/>
  <c r="J26" i="8"/>
  <c r="K26" i="8"/>
  <c r="L26" i="8"/>
  <c r="M26" i="8"/>
  <c r="N26" i="8"/>
  <c r="O26" i="8"/>
  <c r="D27" i="8"/>
  <c r="E27" i="8"/>
  <c r="F27" i="8"/>
  <c r="G27" i="8"/>
  <c r="H27" i="8"/>
  <c r="I27" i="8"/>
  <c r="J27" i="8"/>
  <c r="K27" i="8"/>
  <c r="L27" i="8"/>
  <c r="M27" i="8"/>
  <c r="N27" i="8"/>
  <c r="O27" i="8"/>
  <c r="D28" i="8"/>
  <c r="E28" i="8"/>
  <c r="F28" i="8"/>
  <c r="G28" i="8"/>
  <c r="H28" i="8"/>
  <c r="I28" i="8"/>
  <c r="J28" i="8"/>
  <c r="K28" i="8"/>
  <c r="L28" i="8"/>
  <c r="M28" i="8"/>
  <c r="N28" i="8"/>
  <c r="O28" i="8"/>
  <c r="D29" i="8"/>
  <c r="E29" i="8"/>
  <c r="F29" i="8"/>
  <c r="G29" i="8"/>
  <c r="H29" i="8"/>
  <c r="I29" i="8"/>
  <c r="J29" i="8"/>
  <c r="K29" i="8"/>
  <c r="L29" i="8"/>
  <c r="M29" i="8"/>
  <c r="N29" i="8"/>
  <c r="O29" i="8"/>
  <c r="D30" i="8"/>
  <c r="E30" i="8"/>
  <c r="F30" i="8"/>
  <c r="G30" i="8"/>
  <c r="H30" i="8"/>
  <c r="I30" i="8"/>
  <c r="J30" i="8"/>
  <c r="K30" i="8"/>
  <c r="L30" i="8"/>
  <c r="M30" i="8"/>
  <c r="N30" i="8"/>
  <c r="O30" i="8"/>
  <c r="D31" i="8"/>
  <c r="E31" i="8"/>
  <c r="F31" i="8"/>
  <c r="G31" i="8"/>
  <c r="H31" i="8"/>
  <c r="I31" i="8"/>
  <c r="J31" i="8"/>
  <c r="K31" i="8"/>
  <c r="L31" i="8"/>
  <c r="M31" i="8"/>
  <c r="N31" i="8"/>
  <c r="O31" i="8"/>
  <c r="D32" i="8"/>
  <c r="E32" i="8"/>
  <c r="F32" i="8"/>
  <c r="G32" i="8"/>
  <c r="H32" i="8"/>
  <c r="I32" i="8"/>
  <c r="J32" i="8"/>
  <c r="K32" i="8"/>
  <c r="L32" i="8"/>
  <c r="M32" i="8"/>
  <c r="N32" i="8"/>
  <c r="O32" i="8"/>
  <c r="D33" i="8"/>
  <c r="E33" i="8"/>
  <c r="F33" i="8"/>
  <c r="G33" i="8"/>
  <c r="H33" i="8"/>
  <c r="I33" i="8"/>
  <c r="J33" i="8"/>
  <c r="K33" i="8"/>
  <c r="L33" i="8"/>
  <c r="M33" i="8"/>
  <c r="N33" i="8"/>
  <c r="O33" i="8"/>
  <c r="D34" i="8"/>
  <c r="E34" i="8"/>
  <c r="F34" i="8"/>
  <c r="G34" i="8"/>
  <c r="H34" i="8"/>
  <c r="I34" i="8"/>
  <c r="J34" i="8"/>
  <c r="K34" i="8"/>
  <c r="L34" i="8"/>
  <c r="M34" i="8"/>
  <c r="N34" i="8"/>
  <c r="O34" i="8"/>
  <c r="D35" i="8"/>
  <c r="E35" i="8"/>
  <c r="F35" i="8"/>
  <c r="G35" i="8"/>
  <c r="H35" i="8"/>
  <c r="I35" i="8"/>
  <c r="J35" i="8"/>
  <c r="K35" i="8"/>
  <c r="L35" i="8"/>
  <c r="M35" i="8"/>
  <c r="N35" i="8"/>
  <c r="O35" i="8"/>
  <c r="D36" i="8"/>
  <c r="E36" i="8"/>
  <c r="F36" i="8"/>
  <c r="G36" i="8"/>
  <c r="H36" i="8"/>
  <c r="I36" i="8"/>
  <c r="J36" i="8"/>
  <c r="K36" i="8"/>
  <c r="L36" i="8"/>
  <c r="M36" i="8"/>
  <c r="N36" i="8"/>
  <c r="O36" i="8"/>
  <c r="D37" i="8"/>
  <c r="E37" i="8"/>
  <c r="F37" i="8"/>
  <c r="G37" i="8"/>
  <c r="H37" i="8"/>
  <c r="I37" i="8"/>
  <c r="J37" i="8"/>
  <c r="K37" i="8"/>
  <c r="L37" i="8"/>
  <c r="M37" i="8"/>
  <c r="N37" i="8"/>
  <c r="O37" i="8"/>
  <c r="D38" i="8"/>
  <c r="E38" i="8"/>
  <c r="F38" i="8"/>
  <c r="G38" i="8"/>
  <c r="H38" i="8"/>
  <c r="I38" i="8"/>
  <c r="J38" i="8"/>
  <c r="K38" i="8"/>
  <c r="L38" i="8"/>
  <c r="M38" i="8"/>
  <c r="N38" i="8"/>
  <c r="O38" i="8"/>
  <c r="D39" i="8"/>
  <c r="E39" i="8"/>
  <c r="F39" i="8"/>
  <c r="G39" i="8"/>
  <c r="H39" i="8"/>
  <c r="I39" i="8"/>
  <c r="J39" i="8"/>
  <c r="K39" i="8"/>
  <c r="L39" i="8"/>
  <c r="M39" i="8"/>
  <c r="N39" i="8"/>
  <c r="O39" i="8"/>
  <c r="D40" i="8"/>
  <c r="E40" i="8"/>
  <c r="F40" i="8"/>
  <c r="G40" i="8"/>
  <c r="H40" i="8"/>
  <c r="I40" i="8"/>
  <c r="J40" i="8"/>
  <c r="K40" i="8"/>
  <c r="L40" i="8"/>
  <c r="M40" i="8"/>
  <c r="N40" i="8"/>
  <c r="O40" i="8"/>
  <c r="D41" i="8"/>
  <c r="E41" i="8"/>
  <c r="F41" i="8"/>
  <c r="G41" i="8"/>
  <c r="H41" i="8"/>
  <c r="I41" i="8"/>
  <c r="J41" i="8"/>
  <c r="K41" i="8"/>
  <c r="L41" i="8"/>
  <c r="M41" i="8"/>
  <c r="N41" i="8"/>
  <c r="O41" i="8"/>
  <c r="D42" i="8"/>
  <c r="E42" i="8"/>
  <c r="F42" i="8"/>
  <c r="G42" i="8"/>
  <c r="H42" i="8"/>
  <c r="I42" i="8"/>
  <c r="J42" i="8"/>
  <c r="K42" i="8"/>
  <c r="L42" i="8"/>
  <c r="M42" i="8"/>
  <c r="N42" i="8"/>
  <c r="O42" i="8"/>
  <c r="D43" i="8"/>
  <c r="E43" i="8"/>
  <c r="F43" i="8"/>
  <c r="G43" i="8"/>
  <c r="H43" i="8"/>
  <c r="I43" i="8"/>
  <c r="J43" i="8"/>
  <c r="K43" i="8"/>
  <c r="L43" i="8"/>
  <c r="M43" i="8"/>
  <c r="N43" i="8"/>
  <c r="O43" i="8"/>
  <c r="D44" i="8"/>
  <c r="E44" i="8"/>
  <c r="F44" i="8"/>
  <c r="G44" i="8"/>
  <c r="H44" i="8"/>
  <c r="I44" i="8"/>
  <c r="J44" i="8"/>
  <c r="K44" i="8"/>
  <c r="L44" i="8"/>
  <c r="M44" i="8"/>
  <c r="N44" i="8"/>
  <c r="O44" i="8"/>
  <c r="D45" i="8"/>
  <c r="E45" i="8"/>
  <c r="F45" i="8"/>
  <c r="G45" i="8"/>
  <c r="H45" i="8"/>
  <c r="I45" i="8"/>
  <c r="J45" i="8"/>
  <c r="K45" i="8"/>
  <c r="L45" i="8"/>
  <c r="M45" i="8"/>
  <c r="N45" i="8"/>
  <c r="O45" i="8"/>
  <c r="D46" i="8"/>
  <c r="E46" i="8"/>
  <c r="F46" i="8"/>
  <c r="G46" i="8"/>
  <c r="H46" i="8"/>
  <c r="I46" i="8"/>
  <c r="J46" i="8"/>
  <c r="K46" i="8"/>
  <c r="L46" i="8"/>
  <c r="M46" i="8"/>
  <c r="N46" i="8"/>
  <c r="O46" i="8"/>
  <c r="D47" i="8"/>
  <c r="E47" i="8"/>
  <c r="F47" i="8"/>
  <c r="G47" i="8"/>
  <c r="H47" i="8"/>
  <c r="I47" i="8"/>
  <c r="J47" i="8"/>
  <c r="K47" i="8"/>
  <c r="L47" i="8"/>
  <c r="M47" i="8"/>
  <c r="N47" i="8"/>
  <c r="O47" i="8"/>
  <c r="D48" i="8"/>
  <c r="E48" i="8"/>
  <c r="F48" i="8"/>
  <c r="G48" i="8"/>
  <c r="H48" i="8"/>
  <c r="I48" i="8"/>
  <c r="J48" i="8"/>
  <c r="K48" i="8"/>
  <c r="L48" i="8"/>
  <c r="M48" i="8"/>
  <c r="N48" i="8"/>
  <c r="O48" i="8"/>
  <c r="D49" i="8"/>
  <c r="E49" i="8"/>
  <c r="F49" i="8"/>
  <c r="G49" i="8"/>
  <c r="H49" i="8"/>
  <c r="I49" i="8"/>
  <c r="J49" i="8"/>
  <c r="K49" i="8"/>
  <c r="L49" i="8"/>
  <c r="M49" i="8"/>
  <c r="N49" i="8"/>
  <c r="O49" i="8"/>
  <c r="D50" i="8"/>
  <c r="E50" i="8"/>
  <c r="F50" i="8"/>
  <c r="G50" i="8"/>
  <c r="H50" i="8"/>
  <c r="I50" i="8"/>
  <c r="J50" i="8"/>
  <c r="K50" i="8"/>
  <c r="L50" i="8"/>
  <c r="M50" i="8"/>
  <c r="N50" i="8"/>
  <c r="O50" i="8"/>
  <c r="D51" i="8"/>
  <c r="E51" i="8"/>
  <c r="F51" i="8"/>
  <c r="G51" i="8"/>
  <c r="H51" i="8"/>
  <c r="I51" i="8"/>
  <c r="J51" i="8"/>
  <c r="K51" i="8"/>
  <c r="L51" i="8"/>
  <c r="M51" i="8"/>
  <c r="N51" i="8"/>
  <c r="O51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D54" i="8"/>
  <c r="E54" i="8"/>
  <c r="F54" i="8"/>
  <c r="G54" i="8"/>
  <c r="H54" i="8"/>
  <c r="I54" i="8"/>
  <c r="J54" i="8"/>
  <c r="K54" i="8"/>
  <c r="L54" i="8"/>
  <c r="M54" i="8"/>
  <c r="N54" i="8"/>
  <c r="O54" i="8"/>
  <c r="E5" i="8"/>
  <c r="F5" i="8"/>
  <c r="G5" i="8"/>
  <c r="H5" i="8"/>
  <c r="I5" i="8"/>
  <c r="J5" i="8"/>
  <c r="K5" i="8"/>
  <c r="L5" i="8"/>
  <c r="M5" i="8"/>
  <c r="N5" i="8"/>
  <c r="O5" i="8"/>
  <c r="D5" i="8"/>
  <c r="D2" i="11"/>
  <c r="E2" i="11"/>
  <c r="F2" i="11"/>
  <c r="G2" i="11"/>
  <c r="H2" i="11"/>
  <c r="I2" i="11"/>
  <c r="J2" i="11"/>
  <c r="K2" i="11"/>
  <c r="L2" i="11"/>
  <c r="M2" i="11"/>
  <c r="N2" i="11"/>
  <c r="D3" i="11"/>
  <c r="E3" i="11"/>
  <c r="F3" i="11"/>
  <c r="G3" i="11"/>
  <c r="H3" i="11"/>
  <c r="I3" i="11"/>
  <c r="J3" i="11"/>
  <c r="K3" i="11"/>
  <c r="L3" i="11"/>
  <c r="M3" i="11"/>
  <c r="N3" i="11"/>
  <c r="D4" i="11"/>
  <c r="E4" i="11"/>
  <c r="F4" i="11"/>
  <c r="G4" i="11"/>
  <c r="H4" i="11"/>
  <c r="I4" i="11"/>
  <c r="J4" i="11"/>
  <c r="K4" i="11"/>
  <c r="L4" i="11"/>
  <c r="M4" i="11"/>
  <c r="N4" i="11"/>
  <c r="D5" i="11"/>
  <c r="E5" i="11"/>
  <c r="F5" i="11"/>
  <c r="G5" i="11"/>
  <c r="H5" i="11"/>
  <c r="I5" i="11"/>
  <c r="J5" i="11"/>
  <c r="K5" i="11"/>
  <c r="L5" i="11"/>
  <c r="M5" i="11"/>
  <c r="N5" i="11"/>
  <c r="D6" i="11"/>
  <c r="E6" i="11"/>
  <c r="F6" i="11"/>
  <c r="G6" i="11"/>
  <c r="H6" i="11"/>
  <c r="I6" i="11"/>
  <c r="J6" i="11"/>
  <c r="K6" i="11"/>
  <c r="L6" i="11"/>
  <c r="M6" i="11"/>
  <c r="N6" i="11"/>
  <c r="D7" i="11"/>
  <c r="E7" i="11"/>
  <c r="F7" i="11"/>
  <c r="G7" i="11"/>
  <c r="H7" i="11"/>
  <c r="I7" i="11"/>
  <c r="J7" i="11"/>
  <c r="K7" i="11"/>
  <c r="L7" i="11"/>
  <c r="M7" i="11"/>
  <c r="N7" i="11"/>
  <c r="D8" i="11"/>
  <c r="E8" i="11"/>
  <c r="F8" i="11"/>
  <c r="G8" i="11"/>
  <c r="H8" i="11"/>
  <c r="I8" i="11"/>
  <c r="J8" i="11"/>
  <c r="K8" i="11"/>
  <c r="L8" i="11"/>
  <c r="M8" i="11"/>
  <c r="N8" i="11"/>
  <c r="D9" i="11"/>
  <c r="E9" i="11"/>
  <c r="F9" i="11"/>
  <c r="G9" i="11"/>
  <c r="H9" i="11"/>
  <c r="I9" i="11"/>
  <c r="J9" i="11"/>
  <c r="K9" i="11"/>
  <c r="L9" i="11"/>
  <c r="M9" i="11"/>
  <c r="N9" i="11"/>
  <c r="D10" i="11"/>
  <c r="E10" i="11"/>
  <c r="F10" i="11"/>
  <c r="G10" i="11"/>
  <c r="H10" i="11"/>
  <c r="I10" i="11"/>
  <c r="J10" i="11"/>
  <c r="K10" i="11"/>
  <c r="L10" i="11"/>
  <c r="M10" i="11"/>
  <c r="N10" i="11"/>
  <c r="D11" i="11"/>
  <c r="E11" i="11"/>
  <c r="F11" i="11"/>
  <c r="G11" i="11"/>
  <c r="H11" i="11"/>
  <c r="I11" i="11"/>
  <c r="J11" i="11"/>
  <c r="K11" i="11"/>
  <c r="L11" i="11"/>
  <c r="M11" i="11"/>
  <c r="N11" i="11"/>
  <c r="D12" i="11"/>
  <c r="E12" i="11"/>
  <c r="F12" i="11"/>
  <c r="G12" i="11"/>
  <c r="H12" i="11"/>
  <c r="I12" i="11"/>
  <c r="J12" i="11"/>
  <c r="K12" i="11"/>
  <c r="L12" i="11"/>
  <c r="M12" i="11"/>
  <c r="N12" i="11"/>
  <c r="D13" i="11"/>
  <c r="E13" i="11"/>
  <c r="F13" i="11"/>
  <c r="G13" i="11"/>
  <c r="H13" i="11"/>
  <c r="I13" i="11"/>
  <c r="J13" i="11"/>
  <c r="K13" i="11"/>
  <c r="L13" i="11"/>
  <c r="M13" i="11"/>
  <c r="N13" i="11"/>
  <c r="D14" i="11"/>
  <c r="E14" i="11"/>
  <c r="F14" i="11"/>
  <c r="G14" i="11"/>
  <c r="H14" i="11"/>
  <c r="I14" i="11"/>
  <c r="J14" i="11"/>
  <c r="K14" i="11"/>
  <c r="L14" i="11"/>
  <c r="M14" i="11"/>
  <c r="N14" i="11"/>
  <c r="D15" i="11"/>
  <c r="E15" i="11"/>
  <c r="F15" i="11"/>
  <c r="G15" i="11"/>
  <c r="H15" i="11"/>
  <c r="I15" i="11"/>
  <c r="J15" i="11"/>
  <c r="K15" i="11"/>
  <c r="L15" i="11"/>
  <c r="M15" i="11"/>
  <c r="N15" i="11"/>
  <c r="D16" i="11"/>
  <c r="E16" i="11"/>
  <c r="F16" i="11"/>
  <c r="G16" i="11"/>
  <c r="H16" i="11"/>
  <c r="I16" i="11"/>
  <c r="J16" i="11"/>
  <c r="K16" i="11"/>
  <c r="L16" i="11"/>
  <c r="M16" i="11"/>
  <c r="N16" i="11"/>
  <c r="D17" i="11"/>
  <c r="E17" i="11"/>
  <c r="F17" i="11"/>
  <c r="G17" i="11"/>
  <c r="H17" i="11"/>
  <c r="I17" i="11"/>
  <c r="J17" i="11"/>
  <c r="K17" i="11"/>
  <c r="L17" i="11"/>
  <c r="M17" i="11"/>
  <c r="N17" i="11"/>
  <c r="D18" i="11"/>
  <c r="E18" i="11"/>
  <c r="F18" i="11"/>
  <c r="G18" i="11"/>
  <c r="H18" i="11"/>
  <c r="I18" i="11"/>
  <c r="J18" i="11"/>
  <c r="K18" i="11"/>
  <c r="L18" i="11"/>
  <c r="M18" i="11"/>
  <c r="N18" i="11"/>
  <c r="D19" i="11"/>
  <c r="E19" i="11"/>
  <c r="F19" i="11"/>
  <c r="G19" i="11"/>
  <c r="H19" i="11"/>
  <c r="I19" i="11"/>
  <c r="J19" i="11"/>
  <c r="K19" i="11"/>
  <c r="L19" i="11"/>
  <c r="M19" i="11"/>
  <c r="N19" i="11"/>
  <c r="D20" i="11"/>
  <c r="E20" i="11"/>
  <c r="F20" i="11"/>
  <c r="G20" i="11"/>
  <c r="H20" i="11"/>
  <c r="I20" i="11"/>
  <c r="J20" i="11"/>
  <c r="K20" i="11"/>
  <c r="L20" i="11"/>
  <c r="M20" i="11"/>
  <c r="N20" i="11"/>
  <c r="D21" i="11"/>
  <c r="E21" i="11"/>
  <c r="F21" i="11"/>
  <c r="G21" i="11"/>
  <c r="H21" i="11"/>
  <c r="I21" i="11"/>
  <c r="J21" i="11"/>
  <c r="K21" i="11"/>
  <c r="L21" i="11"/>
  <c r="M21" i="11"/>
  <c r="N21" i="11"/>
  <c r="D22" i="11"/>
  <c r="E22" i="11"/>
  <c r="F22" i="11"/>
  <c r="G22" i="11"/>
  <c r="H22" i="11"/>
  <c r="I22" i="11"/>
  <c r="J22" i="11"/>
  <c r="K22" i="11"/>
  <c r="L22" i="11"/>
  <c r="M22" i="11"/>
  <c r="N22" i="11"/>
  <c r="D23" i="11"/>
  <c r="E23" i="11"/>
  <c r="F23" i="11"/>
  <c r="G23" i="11"/>
  <c r="H23" i="11"/>
  <c r="I23" i="11"/>
  <c r="J23" i="11"/>
  <c r="K23" i="11"/>
  <c r="L23" i="11"/>
  <c r="M23" i="11"/>
  <c r="N23" i="11"/>
  <c r="D24" i="11"/>
  <c r="E24" i="11"/>
  <c r="F24" i="11"/>
  <c r="G24" i="11"/>
  <c r="H24" i="11"/>
  <c r="I24" i="11"/>
  <c r="J24" i="11"/>
  <c r="K24" i="11"/>
  <c r="L24" i="11"/>
  <c r="M24" i="11"/>
  <c r="N24" i="11"/>
  <c r="D25" i="11"/>
  <c r="E25" i="11"/>
  <c r="F25" i="11"/>
  <c r="G25" i="11"/>
  <c r="H25" i="11"/>
  <c r="I25" i="11"/>
  <c r="J25" i="11"/>
  <c r="K25" i="11"/>
  <c r="L25" i="11"/>
  <c r="M25" i="11"/>
  <c r="N25" i="11"/>
  <c r="D26" i="11"/>
  <c r="E26" i="11"/>
  <c r="F26" i="11"/>
  <c r="G26" i="11"/>
  <c r="H26" i="11"/>
  <c r="I26" i="11"/>
  <c r="J26" i="11"/>
  <c r="K26" i="11"/>
  <c r="L26" i="11"/>
  <c r="M26" i="11"/>
  <c r="N26" i="11"/>
  <c r="D27" i="11"/>
  <c r="E27" i="11"/>
  <c r="F27" i="11"/>
  <c r="G27" i="11"/>
  <c r="H27" i="11"/>
  <c r="I27" i="11"/>
  <c r="J27" i="11"/>
  <c r="K27" i="11"/>
  <c r="L27" i="11"/>
  <c r="M27" i="11"/>
  <c r="N27" i="11"/>
  <c r="D28" i="11"/>
  <c r="E28" i="11"/>
  <c r="F28" i="11"/>
  <c r="G28" i="11"/>
  <c r="H28" i="11"/>
  <c r="I28" i="11"/>
  <c r="J28" i="11"/>
  <c r="K28" i="11"/>
  <c r="L28" i="11"/>
  <c r="M28" i="11"/>
  <c r="N28" i="11"/>
  <c r="D29" i="11"/>
  <c r="E29" i="11"/>
  <c r="F29" i="11"/>
  <c r="G29" i="11"/>
  <c r="H29" i="11"/>
  <c r="I29" i="11"/>
  <c r="J29" i="11"/>
  <c r="K29" i="11"/>
  <c r="L29" i="11"/>
  <c r="M29" i="11"/>
  <c r="N29" i="11"/>
  <c r="D30" i="11"/>
  <c r="E30" i="11"/>
  <c r="F30" i="11"/>
  <c r="G30" i="11"/>
  <c r="H30" i="11"/>
  <c r="I30" i="11"/>
  <c r="J30" i="11"/>
  <c r="K30" i="11"/>
  <c r="L30" i="11"/>
  <c r="M30" i="11"/>
  <c r="N30" i="11"/>
  <c r="D31" i="11"/>
  <c r="E31" i="11"/>
  <c r="F31" i="11"/>
  <c r="G31" i="11"/>
  <c r="H31" i="11"/>
  <c r="I31" i="11"/>
  <c r="J31" i="11"/>
  <c r="K31" i="11"/>
  <c r="L31" i="11"/>
  <c r="M31" i="11"/>
  <c r="N31" i="11"/>
  <c r="D32" i="11"/>
  <c r="E32" i="11"/>
  <c r="F32" i="11"/>
  <c r="G32" i="11"/>
  <c r="H32" i="11"/>
  <c r="I32" i="11"/>
  <c r="J32" i="11"/>
  <c r="K32" i="11"/>
  <c r="L32" i="11"/>
  <c r="M32" i="11"/>
  <c r="N32" i="11"/>
  <c r="D33" i="11"/>
  <c r="E33" i="11"/>
  <c r="F33" i="11"/>
  <c r="G33" i="11"/>
  <c r="H33" i="11"/>
  <c r="I33" i="11"/>
  <c r="J33" i="11"/>
  <c r="K33" i="11"/>
  <c r="L33" i="11"/>
  <c r="M33" i="11"/>
  <c r="N33" i="11"/>
  <c r="D34" i="11"/>
  <c r="E34" i="11"/>
  <c r="F34" i="11"/>
  <c r="G34" i="11"/>
  <c r="H34" i="11"/>
  <c r="I34" i="11"/>
  <c r="J34" i="11"/>
  <c r="K34" i="11"/>
  <c r="L34" i="11"/>
  <c r="M34" i="11"/>
  <c r="N34" i="11"/>
  <c r="D35" i="11"/>
  <c r="E35" i="11"/>
  <c r="F35" i="11"/>
  <c r="G35" i="11"/>
  <c r="H35" i="11"/>
  <c r="I35" i="11"/>
  <c r="J35" i="11"/>
  <c r="K35" i="11"/>
  <c r="L35" i="11"/>
  <c r="M35" i="11"/>
  <c r="N35" i="11"/>
  <c r="D36" i="11"/>
  <c r="E36" i="11"/>
  <c r="F36" i="11"/>
  <c r="G36" i="11"/>
  <c r="H36" i="11"/>
  <c r="I36" i="11"/>
  <c r="J36" i="11"/>
  <c r="K36" i="11"/>
  <c r="L36" i="11"/>
  <c r="M36" i="11"/>
  <c r="N36" i="11"/>
  <c r="D37" i="11"/>
  <c r="E37" i="11"/>
  <c r="F37" i="11"/>
  <c r="G37" i="11"/>
  <c r="H37" i="11"/>
  <c r="I37" i="11"/>
  <c r="J37" i="11"/>
  <c r="K37" i="11"/>
  <c r="L37" i="11"/>
  <c r="M37" i="11"/>
  <c r="N37" i="11"/>
  <c r="D38" i="11"/>
  <c r="E38" i="11"/>
  <c r="F38" i="11"/>
  <c r="G38" i="11"/>
  <c r="H38" i="11"/>
  <c r="I38" i="11"/>
  <c r="J38" i="11"/>
  <c r="K38" i="11"/>
  <c r="L38" i="11"/>
  <c r="M38" i="11"/>
  <c r="N38" i="11"/>
  <c r="D39" i="11"/>
  <c r="E39" i="11"/>
  <c r="F39" i="11"/>
  <c r="G39" i="11"/>
  <c r="H39" i="11"/>
  <c r="I39" i="11"/>
  <c r="J39" i="11"/>
  <c r="K39" i="11"/>
  <c r="L39" i="11"/>
  <c r="M39" i="11"/>
  <c r="N39" i="11"/>
  <c r="D40" i="11"/>
  <c r="E40" i="11"/>
  <c r="F40" i="11"/>
  <c r="G40" i="11"/>
  <c r="H40" i="11"/>
  <c r="I40" i="11"/>
  <c r="J40" i="11"/>
  <c r="K40" i="11"/>
  <c r="L40" i="11"/>
  <c r="M40" i="11"/>
  <c r="N40" i="11"/>
  <c r="D41" i="11"/>
  <c r="E41" i="11"/>
  <c r="F41" i="11"/>
  <c r="G41" i="11"/>
  <c r="H41" i="11"/>
  <c r="I41" i="11"/>
  <c r="J41" i="11"/>
  <c r="K41" i="11"/>
  <c r="L41" i="11"/>
  <c r="M41" i="11"/>
  <c r="N41" i="11"/>
  <c r="D42" i="11"/>
  <c r="E42" i="11"/>
  <c r="F42" i="11"/>
  <c r="G42" i="11"/>
  <c r="H42" i="11"/>
  <c r="I42" i="11"/>
  <c r="J42" i="11"/>
  <c r="K42" i="11"/>
  <c r="L42" i="11"/>
  <c r="M42" i="11"/>
  <c r="N42" i="11"/>
  <c r="D43" i="11"/>
  <c r="E43" i="11"/>
  <c r="F43" i="11"/>
  <c r="G43" i="11"/>
  <c r="H43" i="11"/>
  <c r="I43" i="11"/>
  <c r="J43" i="11"/>
  <c r="K43" i="11"/>
  <c r="L43" i="11"/>
  <c r="M43" i="11"/>
  <c r="N43" i="11"/>
  <c r="D44" i="11"/>
  <c r="E44" i="11"/>
  <c r="F44" i="11"/>
  <c r="G44" i="11"/>
  <c r="H44" i="11"/>
  <c r="I44" i="11"/>
  <c r="J44" i="11"/>
  <c r="K44" i="11"/>
  <c r="L44" i="11"/>
  <c r="M44" i="11"/>
  <c r="N44" i="11"/>
  <c r="D45" i="11"/>
  <c r="E45" i="11"/>
  <c r="F45" i="11"/>
  <c r="G45" i="11"/>
  <c r="H45" i="11"/>
  <c r="I45" i="11"/>
  <c r="J45" i="11"/>
  <c r="K45" i="11"/>
  <c r="L45" i="11"/>
  <c r="M45" i="11"/>
  <c r="N45" i="11"/>
  <c r="D46" i="11"/>
  <c r="E46" i="11"/>
  <c r="F46" i="11"/>
  <c r="G46" i="11"/>
  <c r="H46" i="11"/>
  <c r="I46" i="11"/>
  <c r="J46" i="11"/>
  <c r="K46" i="11"/>
  <c r="L46" i="11"/>
  <c r="M46" i="11"/>
  <c r="N46" i="11"/>
  <c r="D47" i="11"/>
  <c r="E47" i="11"/>
  <c r="F47" i="11"/>
  <c r="G47" i="11"/>
  <c r="H47" i="11"/>
  <c r="I47" i="11"/>
  <c r="J47" i="11"/>
  <c r="K47" i="11"/>
  <c r="L47" i="11"/>
  <c r="M47" i="11"/>
  <c r="N47" i="11"/>
  <c r="D48" i="11"/>
  <c r="E48" i="11"/>
  <c r="F48" i="11"/>
  <c r="G48" i="11"/>
  <c r="H48" i="11"/>
  <c r="I48" i="11"/>
  <c r="J48" i="11"/>
  <c r="K48" i="11"/>
  <c r="L48" i="11"/>
  <c r="M48" i="11"/>
  <c r="N48" i="11"/>
  <c r="D49" i="11"/>
  <c r="E49" i="11"/>
  <c r="F49" i="11"/>
  <c r="G49" i="11"/>
  <c r="H49" i="11"/>
  <c r="I49" i="11"/>
  <c r="J49" i="11"/>
  <c r="K49" i="11"/>
  <c r="L49" i="11"/>
  <c r="M49" i="11"/>
  <c r="N49" i="11"/>
  <c r="D50" i="11"/>
  <c r="E50" i="11"/>
  <c r="F50" i="11"/>
  <c r="G50" i="11"/>
  <c r="H50" i="11"/>
  <c r="I50" i="11"/>
  <c r="J50" i="11"/>
  <c r="K50" i="11"/>
  <c r="L50" i="11"/>
  <c r="M50" i="11"/>
  <c r="N50" i="11"/>
  <c r="D51" i="11"/>
  <c r="E51" i="11"/>
  <c r="F51" i="11"/>
  <c r="G51" i="11"/>
  <c r="H51" i="11"/>
  <c r="I51" i="11"/>
  <c r="J51" i="11"/>
  <c r="K51" i="11"/>
  <c r="L51" i="11"/>
  <c r="M51" i="11"/>
  <c r="N51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B50" i="11"/>
  <c r="B51" i="11"/>
  <c r="B44" i="11"/>
  <c r="B45" i="11"/>
  <c r="B46" i="11"/>
  <c r="B47" i="11"/>
  <c r="B48" i="11"/>
  <c r="B49" i="11"/>
  <c r="B41" i="11"/>
  <c r="B42" i="11"/>
  <c r="B43" i="11"/>
  <c r="B34" i="11"/>
  <c r="B35" i="11"/>
  <c r="B36" i="11"/>
  <c r="B37" i="11"/>
  <c r="B38" i="11"/>
  <c r="B39" i="11"/>
  <c r="B40" i="11"/>
  <c r="B30" i="11"/>
  <c r="B31" i="11"/>
  <c r="B32" i="11"/>
  <c r="B33" i="11"/>
  <c r="B26" i="11"/>
  <c r="B27" i="11"/>
  <c r="B28" i="11"/>
  <c r="B29" i="11"/>
  <c r="B23" i="11"/>
  <c r="B24" i="11"/>
  <c r="B25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" i="11"/>
  <c r="A2" i="11"/>
  <c r="A1" i="11"/>
  <c r="G76" i="21" l="1"/>
  <c r="G83" i="21"/>
  <c r="G75" i="21"/>
  <c r="G67" i="21"/>
  <c r="G59" i="21"/>
  <c r="G70" i="21"/>
  <c r="G61" i="21"/>
  <c r="G60" i="21"/>
  <c r="G82" i="21"/>
  <c r="G74" i="21"/>
  <c r="G66" i="21"/>
  <c r="G58" i="21"/>
  <c r="G78" i="21"/>
  <c r="G77" i="21"/>
  <c r="G81" i="21"/>
  <c r="G73" i="21"/>
  <c r="G65" i="21"/>
  <c r="G57" i="21"/>
  <c r="G62" i="21"/>
  <c r="G69" i="21"/>
  <c r="G68" i="21"/>
  <c r="G80" i="21"/>
  <c r="G72" i="21"/>
  <c r="G64" i="21"/>
  <c r="G56" i="21"/>
  <c r="G79" i="21"/>
  <c r="G71" i="21"/>
  <c r="G63" i="21"/>
  <c r="G54" i="21"/>
  <c r="K17" i="9"/>
  <c r="K18" i="9"/>
  <c r="K50" i="9"/>
  <c r="K7" i="9"/>
  <c r="K15" i="9"/>
  <c r="K23" i="9"/>
  <c r="K31" i="9"/>
  <c r="K39" i="9"/>
  <c r="K47" i="9"/>
  <c r="K5" i="9"/>
  <c r="K8" i="9"/>
  <c r="K16" i="9"/>
  <c r="K24" i="9"/>
  <c r="K32" i="9"/>
  <c r="K40" i="9"/>
  <c r="K48" i="9"/>
  <c r="K46" i="9"/>
  <c r="K36" i="9"/>
  <c r="K26" i="9"/>
  <c r="K14" i="9"/>
  <c r="K45" i="9"/>
  <c r="K35" i="9"/>
  <c r="K25" i="9"/>
  <c r="K13" i="9"/>
  <c r="K54" i="9"/>
  <c r="K44" i="9"/>
  <c r="K34" i="9"/>
  <c r="K22" i="9"/>
  <c r="K12" i="9"/>
  <c r="K53" i="9"/>
  <c r="K43" i="9"/>
  <c r="K33" i="9"/>
  <c r="K21" i="9"/>
  <c r="K11" i="9"/>
  <c r="K52" i="9"/>
  <c r="K42" i="9"/>
  <c r="K30" i="9"/>
  <c r="K20" i="9"/>
  <c r="K10" i="9"/>
  <c r="K51" i="9"/>
  <c r="K41" i="9"/>
  <c r="K29" i="9"/>
  <c r="K19" i="9"/>
  <c r="K9" i="9"/>
  <c r="I4" i="22"/>
  <c r="I55" i="22" s="1"/>
  <c r="N4" i="22"/>
  <c r="N55" i="22" s="1"/>
  <c r="F4" i="22"/>
  <c r="F55" i="22" s="1"/>
  <c r="D4" i="22"/>
  <c r="D55" i="22" s="1"/>
  <c r="P55" i="22" s="1"/>
  <c r="H4" i="22"/>
  <c r="H55" i="22" s="1"/>
  <c r="E4" i="22"/>
  <c r="E55" i="22" s="1"/>
  <c r="O4" i="22"/>
  <c r="O55" i="22" s="1"/>
  <c r="G4" i="22"/>
  <c r="G55" i="22" s="1"/>
  <c r="M4" i="22"/>
  <c r="M55" i="22" s="1"/>
  <c r="L4" i="22"/>
  <c r="L55" i="22" s="1"/>
  <c r="K4" i="22"/>
  <c r="K55" i="22" s="1"/>
  <c r="D57" i="22" a="1"/>
  <c r="J4" i="22"/>
  <c r="J55" i="22" s="1"/>
  <c r="Q6" i="22"/>
  <c r="B12" i="22"/>
  <c r="C12" i="22" s="1"/>
  <c r="B20" i="22"/>
  <c r="C20" i="22" s="1"/>
  <c r="B28" i="22"/>
  <c r="C28" i="22" s="1"/>
  <c r="B36" i="22"/>
  <c r="C36" i="22" s="1"/>
  <c r="B44" i="22"/>
  <c r="C44" i="22" s="1"/>
  <c r="B52" i="22"/>
  <c r="C52" i="22" s="1"/>
  <c r="P5" i="22"/>
  <c r="B5" i="22"/>
  <c r="C5" i="22" s="1"/>
  <c r="B13" i="22"/>
  <c r="C13" i="22" s="1"/>
  <c r="B21" i="22"/>
  <c r="C21" i="22" s="1"/>
  <c r="B29" i="22"/>
  <c r="C29" i="22" s="1"/>
  <c r="B37" i="22"/>
  <c r="C37" i="22" s="1"/>
  <c r="B45" i="22"/>
  <c r="C45" i="22" s="1"/>
  <c r="M11" i="9" l="1"/>
  <c r="M30" i="9"/>
  <c r="M33" i="9"/>
  <c r="M48" i="9"/>
  <c r="M10" i="9"/>
  <c r="M54" i="9"/>
  <c r="M46" i="9"/>
  <c r="M43" i="9"/>
  <c r="M13" i="9"/>
  <c r="M18" i="9"/>
  <c r="M38" i="9"/>
  <c r="M42" i="9"/>
  <c r="M17" i="9"/>
  <c r="O57" i="22"/>
  <c r="G57" i="22"/>
  <c r="D57" i="22"/>
  <c r="J57" i="22"/>
  <c r="I57" i="22"/>
  <c r="N57" i="22"/>
  <c r="F57" i="22"/>
  <c r="M57" i="22"/>
  <c r="E57" i="22"/>
  <c r="L57" i="22"/>
  <c r="K57" i="22"/>
  <c r="H57" i="22"/>
  <c r="M52" i="9" l="1"/>
  <c r="M14" i="9"/>
  <c r="M25" i="9"/>
  <c r="M12" i="9"/>
  <c r="M21" i="9"/>
  <c r="M9" i="9"/>
  <c r="M51" i="9"/>
  <c r="M8" i="9"/>
  <c r="N18" i="9" s="1"/>
  <c r="M6" i="9"/>
  <c r="M40" i="9"/>
  <c r="M34" i="9"/>
  <c r="M41" i="9"/>
  <c r="M19" i="9"/>
  <c r="M20" i="9"/>
  <c r="M31" i="9"/>
  <c r="M24" i="9"/>
  <c r="M28" i="9"/>
  <c r="M53" i="9"/>
  <c r="M16" i="9"/>
  <c r="M50" i="9"/>
  <c r="M37" i="9"/>
  <c r="M27" i="9"/>
  <c r="M15" i="9"/>
  <c r="M44" i="9"/>
  <c r="M22" i="9"/>
  <c r="M5" i="9"/>
  <c r="M26" i="9"/>
  <c r="M32" i="9"/>
  <c r="M36" i="9"/>
  <c r="M7" i="9"/>
  <c r="M39" i="9"/>
  <c r="M49" i="9"/>
  <c r="M45" i="9"/>
  <c r="M35" i="9"/>
  <c r="M23" i="9"/>
  <c r="M47" i="9"/>
  <c r="M29" i="9"/>
  <c r="N46" i="9" l="1"/>
  <c r="N49" i="9"/>
  <c r="N53" i="9"/>
  <c r="N28" i="9"/>
  <c r="N10" i="9"/>
  <c r="N19" i="9"/>
  <c r="N21" i="9"/>
  <c r="N39" i="9"/>
  <c r="N40" i="9"/>
  <c r="N22" i="9"/>
  <c r="N42" i="9"/>
  <c r="N33" i="9"/>
  <c r="N14" i="9"/>
  <c r="N7" i="9"/>
  <c r="N52" i="9"/>
  <c r="N26" i="9"/>
  <c r="N11" i="9"/>
  <c r="N34" i="9"/>
  <c r="N31" i="9"/>
  <c r="N37" i="9"/>
  <c r="N5" i="9"/>
  <c r="N54" i="9"/>
  <c r="N9" i="9"/>
  <c r="N50" i="9"/>
  <c r="N12" i="9"/>
  <c r="N17" i="9"/>
  <c r="N30" i="9"/>
  <c r="N35" i="9"/>
  <c r="N51" i="9"/>
  <c r="N23" i="9"/>
  <c r="N45" i="9"/>
  <c r="N47" i="9"/>
  <c r="N6" i="9"/>
  <c r="N27" i="9"/>
  <c r="N15" i="9"/>
  <c r="N44" i="9"/>
  <c r="N8" i="9"/>
  <c r="N13" i="9"/>
  <c r="N43" i="9"/>
  <c r="N16" i="9"/>
  <c r="N41" i="9"/>
  <c r="N25" i="9"/>
  <c r="N38" i="9"/>
  <c r="N20" i="9"/>
  <c r="N32" i="9"/>
  <c r="N36" i="9"/>
  <c r="N48" i="9"/>
  <c r="N29" i="9"/>
  <c r="N24" i="9"/>
  <c r="E55" i="8" l="1"/>
  <c r="F55" i="8"/>
  <c r="G55" i="8"/>
  <c r="H55" i="8"/>
  <c r="I55" i="8"/>
  <c r="J55" i="8"/>
  <c r="K55" i="8"/>
  <c r="L55" i="8"/>
  <c r="M55" i="8"/>
  <c r="N55" i="8"/>
  <c r="O55" i="8"/>
  <c r="D55" i="8"/>
  <c r="D62" i="8" l="1"/>
  <c r="G85" i="21"/>
  <c r="F85" i="21"/>
  <c r="B55" i="21"/>
  <c r="B56" i="21"/>
  <c r="B57" i="2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A5" i="9" a="1"/>
  <c r="A10" i="9" s="1"/>
  <c r="A5" i="9"/>
  <c r="A8" i="9"/>
  <c r="A20" i="9"/>
  <c r="A21" i="9"/>
  <c r="A24" i="9"/>
  <c r="A25" i="9"/>
  <c r="A36" i="9"/>
  <c r="A37" i="9"/>
  <c r="A40" i="9"/>
  <c r="A41" i="9"/>
  <c r="A52" i="9"/>
  <c r="A53" i="9"/>
  <c r="B5" i="8" a="1"/>
  <c r="B7" i="8" s="1"/>
  <c r="D4" i="8" a="1"/>
  <c r="H4" i="8" s="1"/>
  <c r="F4" i="8"/>
  <c r="G4" i="8"/>
  <c r="K4" i="8"/>
  <c r="N4" i="8"/>
  <c r="O4" i="8"/>
  <c r="D57" i="8" a="1"/>
  <c r="E57" i="8" s="1"/>
  <c r="C56" i="9"/>
  <c r="B56" i="9"/>
  <c r="B30" i="8" l="1"/>
  <c r="B54" i="8"/>
  <c r="B22" i="8"/>
  <c r="B53" i="8"/>
  <c r="B21" i="8"/>
  <c r="A49" i="9"/>
  <c r="A33" i="9"/>
  <c r="A17" i="9"/>
  <c r="B46" i="8"/>
  <c r="B14" i="8"/>
  <c r="A48" i="9"/>
  <c r="A32" i="9"/>
  <c r="A16" i="9"/>
  <c r="B45" i="8"/>
  <c r="B13" i="8"/>
  <c r="A45" i="9"/>
  <c r="A29" i="9"/>
  <c r="A13" i="9"/>
  <c r="B38" i="8"/>
  <c r="B6" i="8"/>
  <c r="A44" i="9"/>
  <c r="A28" i="9"/>
  <c r="A12" i="9"/>
  <c r="B29" i="8"/>
  <c r="B37" i="8"/>
  <c r="B5" i="8"/>
  <c r="A9" i="9"/>
  <c r="K57" i="8"/>
  <c r="A47" i="9"/>
  <c r="A39" i="9"/>
  <c r="A31" i="9"/>
  <c r="A23" i="9"/>
  <c r="A15" i="9"/>
  <c r="A7" i="9"/>
  <c r="M4" i="8"/>
  <c r="E4" i="8"/>
  <c r="B52" i="8"/>
  <c r="B44" i="8"/>
  <c r="B36" i="8"/>
  <c r="B28" i="8"/>
  <c r="B20" i="8"/>
  <c r="B12" i="8"/>
  <c r="L4" i="8"/>
  <c r="D4" i="8"/>
  <c r="B51" i="8"/>
  <c r="B43" i="8"/>
  <c r="B35" i="8"/>
  <c r="B27" i="8"/>
  <c r="B19" i="8"/>
  <c r="B11" i="8"/>
  <c r="A54" i="9"/>
  <c r="A46" i="9"/>
  <c r="A38" i="9"/>
  <c r="A30" i="9"/>
  <c r="A22" i="9"/>
  <c r="A14" i="9"/>
  <c r="A6" i="9"/>
  <c r="B50" i="8"/>
  <c r="B42" i="8"/>
  <c r="B34" i="8"/>
  <c r="B26" i="8"/>
  <c r="B18" i="8"/>
  <c r="B10" i="8"/>
  <c r="J4" i="8"/>
  <c r="B49" i="8"/>
  <c r="B41" i="8"/>
  <c r="B33" i="8"/>
  <c r="B25" i="8"/>
  <c r="B17" i="8"/>
  <c r="B9" i="8"/>
  <c r="I4" i="8"/>
  <c r="B48" i="8"/>
  <c r="B40" i="8"/>
  <c r="B32" i="8"/>
  <c r="B24" i="8"/>
  <c r="B16" i="8"/>
  <c r="B8" i="8"/>
  <c r="A51" i="9"/>
  <c r="A43" i="9"/>
  <c r="A35" i="9"/>
  <c r="A27" i="9"/>
  <c r="A19" i="9"/>
  <c r="A11" i="9"/>
  <c r="B47" i="8"/>
  <c r="B39" i="8"/>
  <c r="B31" i="8"/>
  <c r="B23" i="8"/>
  <c r="B15" i="8"/>
  <c r="A50" i="9"/>
  <c r="A42" i="9"/>
  <c r="A34" i="9"/>
  <c r="A26" i="9"/>
  <c r="A18" i="9"/>
  <c r="O57" i="8"/>
  <c r="G57" i="8"/>
  <c r="M57" i="8"/>
  <c r="I57" i="8"/>
  <c r="D57" i="8"/>
  <c r="F57" i="8"/>
  <c r="H57" i="8"/>
  <c r="J57" i="8"/>
  <c r="L57" i="8"/>
  <c r="N57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<sst xmlns="http://schemas.openxmlformats.org/spreadsheetml/2006/main" count="872" uniqueCount="690">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</sst>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10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Alignment="1">
      <alignment horizontal="left" indent="3"/>
    </xf>
    <xf numFmtId="0" fontId="10" fillId="12" borderId="0" xfId="0" applyFont="1" applyFill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8" fontId="0" fillId="0" borderId="0" xfId="0" applyNumberFormat="1"/>
    <xf numFmtId="9" fontId="13" fillId="0" borderId="0" xfId="0" applyNumberFormat="1" applyFont="1" applyAlignment="1">
      <alignment horizontal="right"/>
    </xf>
    <xf numFmtId="6" fontId="0" fillId="0" borderId="2" xfId="0" applyNumberFormat="1" applyBorder="1" applyAlignment="1">
      <alignment horizontal="center"/>
    </xf>
    <xf numFmtId="6" fontId="0" fillId="0" borderId="21" xfId="0" applyNumberFormat="1" applyBorder="1" applyAlignment="1">
      <alignment horizontal="center"/>
    </xf>
    <xf numFmtId="9" fontId="3" fillId="8" borderId="5" xfId="0" applyNumberFormat="1" applyFont="1" applyFill="1" applyBorder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6" fontId="0" fillId="0" borderId="35" xfId="0" applyNumberFormat="1" applyBorder="1" applyAlignment="1">
      <alignment horizontal="center"/>
    </xf>
    <xf numFmtId="6" fontId="0" fillId="0" borderId="4" xfId="0" applyNumberFormat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Border="1"/>
    <xf numFmtId="9" fontId="6" fillId="0" borderId="7" xfId="0" applyNumberFormat="1" applyFont="1" applyBorder="1" applyAlignment="1">
      <alignment horizontal="left"/>
    </xf>
    <xf numFmtId="6" fontId="0" fillId="0" borderId="22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0" fillId="0" borderId="36" xfId="0" applyNumberFormat="1" applyBorder="1" applyAlignment="1">
      <alignment horizontal="center"/>
    </xf>
    <xf numFmtId="6" fontId="0" fillId="0" borderId="17" xfId="0" applyNumberFormat="1" applyBorder="1" applyAlignment="1">
      <alignment horizontal="center"/>
    </xf>
    <xf numFmtId="6" fontId="0" fillId="0" borderId="10" xfId="0" applyNumberFormat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6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5" xfId="0" applyFill="1" applyBorder="1"/>
    <xf numFmtId="0" fontId="0" fillId="11" borderId="14" xfId="0" applyFill="1" applyBorder="1"/>
    <xf numFmtId="0" fontId="0" fillId="11" borderId="7" xfId="0" applyFill="1" applyBorder="1"/>
    <xf numFmtId="0" fontId="0" fillId="11" borderId="0" xfId="0" applyFill="1"/>
    <xf numFmtId="0" fontId="0" fillId="11" borderId="42" xfId="0" applyFill="1" applyBorder="1"/>
    <xf numFmtId="0" fontId="0" fillId="11" borderId="9" xfId="0" applyFill="1" applyBorder="1"/>
    <xf numFmtId="0" fontId="0" fillId="11" borderId="26" xfId="0" applyFill="1" applyBorder="1"/>
    <xf numFmtId="0" fontId="0" fillId="11" borderId="27" xfId="0" applyFill="1" applyBorder="1"/>
    <xf numFmtId="6" fontId="0" fillId="4" borderId="21" xfId="0" applyNumberFormat="1" applyFill="1" applyBorder="1" applyAlignment="1">
      <alignment horizontal="center"/>
    </xf>
    <xf numFmtId="6" fontId="0" fillId="4" borderId="22" xfId="0" applyNumberFormat="1" applyFill="1" applyBorder="1" applyAlignment="1">
      <alignment horizontal="center"/>
    </xf>
    <xf numFmtId="6" fontId="2" fillId="2" borderId="1" xfId="2" applyNumberFormat="1" applyAlignment="1">
      <alignment horizontal="center"/>
    </xf>
    <xf numFmtId="0" fontId="16" fillId="0" borderId="0" xfId="0" applyFont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8" fillId="4" borderId="6" xfId="0" applyFont="1" applyFill="1" applyBorder="1"/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ColWidth="9.28515625" defaultRowHeight="15" x14ac:dyDescent="0.25"/>
  <cols>
    <col min="4" max="4" width="14.42578125" customWidth="1"/>
  </cols>
  <sheetData>
    <row r="1" spans="1:16" x14ac:dyDescent="0.25">
      <c r="A1" t="s">
        <v>69</v>
      </c>
      <c r="B1" t="s">
        <v>70</v>
      </c>
      <c r="D1" t="s">
        <v>75</v>
      </c>
      <c r="E1" t="s">
        <v>74</v>
      </c>
    </row>
    <row r="2" spans="1:16" x14ac:dyDescent="0.25">
      <c r="A2">
        <v>1</v>
      </c>
      <c r="B2">
        <v>2</v>
      </c>
      <c r="D2" t="s">
        <v>8</v>
      </c>
      <c r="E2" t="s">
        <v>54</v>
      </c>
      <c r="F2" t="s">
        <v>55</v>
      </c>
      <c r="G2" t="s">
        <v>56</v>
      </c>
      <c r="H2" t="s">
        <v>57</v>
      </c>
      <c r="I2" t="s">
        <v>51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 spans="1:16" x14ac:dyDescent="0.25">
      <c r="A3">
        <v>2</v>
      </c>
      <c r="B3">
        <v>3</v>
      </c>
      <c r="D3" t="s">
        <v>34</v>
      </c>
    </row>
    <row r="4" spans="1:16" x14ac:dyDescent="0.25">
      <c r="A4">
        <v>3</v>
      </c>
      <c r="B4">
        <v>5</v>
      </c>
      <c r="D4" t="s">
        <v>19</v>
      </c>
    </row>
    <row r="5" spans="1:16" x14ac:dyDescent="0.25">
      <c r="A5">
        <v>4</v>
      </c>
      <c r="B5">
        <v>7</v>
      </c>
      <c r="D5" t="s">
        <v>48</v>
      </c>
    </row>
    <row r="6" spans="1:16" x14ac:dyDescent="0.25">
      <c r="A6">
        <v>5</v>
      </c>
      <c r="B6">
        <v>11</v>
      </c>
      <c r="D6" t="s">
        <v>9</v>
      </c>
    </row>
    <row r="7" spans="1:16" x14ac:dyDescent="0.25">
      <c r="A7">
        <v>6</v>
      </c>
      <c r="B7">
        <v>13</v>
      </c>
      <c r="D7" t="s">
        <v>46</v>
      </c>
    </row>
    <row r="8" spans="1:16" x14ac:dyDescent="0.25">
      <c r="A8">
        <v>7</v>
      </c>
      <c r="B8">
        <v>17</v>
      </c>
      <c r="D8" t="s">
        <v>32</v>
      </c>
    </row>
    <row r="9" spans="1:16" x14ac:dyDescent="0.25">
      <c r="A9">
        <v>8</v>
      </c>
      <c r="B9">
        <v>19</v>
      </c>
      <c r="D9" t="s">
        <v>3</v>
      </c>
    </row>
    <row r="10" spans="1:16" x14ac:dyDescent="0.25">
      <c r="A10">
        <v>9</v>
      </c>
      <c r="B10">
        <v>23</v>
      </c>
      <c r="D10" t="s">
        <v>26</v>
      </c>
    </row>
    <row r="11" spans="1:16" x14ac:dyDescent="0.25">
      <c r="A11">
        <v>10</v>
      </c>
      <c r="B11">
        <v>29</v>
      </c>
      <c r="D11" t="s">
        <v>27</v>
      </c>
    </row>
    <row r="12" spans="1:16" x14ac:dyDescent="0.25">
      <c r="A12">
        <v>11</v>
      </c>
      <c r="B12">
        <v>31</v>
      </c>
      <c r="D12" t="s">
        <v>31</v>
      </c>
    </row>
    <row r="13" spans="1:16" x14ac:dyDescent="0.25">
      <c r="A13">
        <v>12</v>
      </c>
      <c r="B13">
        <v>37</v>
      </c>
      <c r="D13" t="s">
        <v>4</v>
      </c>
    </row>
    <row r="14" spans="1:16" x14ac:dyDescent="0.25">
      <c r="A14">
        <v>13</v>
      </c>
      <c r="B14">
        <v>41</v>
      </c>
      <c r="D14" t="s">
        <v>20</v>
      </c>
    </row>
    <row r="15" spans="1:16" x14ac:dyDescent="0.25">
      <c r="A15">
        <v>14</v>
      </c>
      <c r="B15">
        <v>43</v>
      </c>
      <c r="D15" t="s">
        <v>11</v>
      </c>
    </row>
    <row r="16" spans="1:16" x14ac:dyDescent="0.25">
      <c r="A16">
        <v>15</v>
      </c>
      <c r="B16">
        <v>47</v>
      </c>
      <c r="D16" t="s">
        <v>44</v>
      </c>
    </row>
    <row r="17" spans="1:4" x14ac:dyDescent="0.25">
      <c r="A17">
        <v>16</v>
      </c>
      <c r="B17">
        <v>53</v>
      </c>
      <c r="D17" t="s">
        <v>6</v>
      </c>
    </row>
    <row r="18" spans="1:4" x14ac:dyDescent="0.25">
      <c r="A18">
        <v>17</v>
      </c>
      <c r="B18">
        <v>59</v>
      </c>
      <c r="D18" t="s">
        <v>33</v>
      </c>
    </row>
    <row r="19" spans="1:4" x14ac:dyDescent="0.25">
      <c r="A19">
        <v>18</v>
      </c>
      <c r="B19">
        <v>61</v>
      </c>
      <c r="D19" t="s">
        <v>39</v>
      </c>
    </row>
    <row r="20" spans="1:4" x14ac:dyDescent="0.25">
      <c r="A20">
        <v>19</v>
      </c>
      <c r="B20">
        <v>67</v>
      </c>
      <c r="D20" t="s">
        <v>28</v>
      </c>
    </row>
    <row r="21" spans="1:4" x14ac:dyDescent="0.25">
      <c r="A21">
        <v>20</v>
      </c>
      <c r="B21">
        <v>71</v>
      </c>
      <c r="D21" t="s">
        <v>29</v>
      </c>
    </row>
    <row r="22" spans="1:4" x14ac:dyDescent="0.25">
      <c r="A22">
        <v>21</v>
      </c>
      <c r="B22">
        <v>73</v>
      </c>
      <c r="D22" t="s">
        <v>2</v>
      </c>
    </row>
    <row r="23" spans="1:4" x14ac:dyDescent="0.25">
      <c r="A23">
        <v>22</v>
      </c>
      <c r="B23">
        <v>79</v>
      </c>
      <c r="D23" t="s">
        <v>41</v>
      </c>
    </row>
    <row r="24" spans="1:4" x14ac:dyDescent="0.25">
      <c r="A24">
        <v>23</v>
      </c>
      <c r="B24">
        <v>83</v>
      </c>
      <c r="D24" t="s">
        <v>40</v>
      </c>
    </row>
    <row r="25" spans="1:4" x14ac:dyDescent="0.25">
      <c r="A25">
        <v>24</v>
      </c>
      <c r="B25">
        <v>89</v>
      </c>
      <c r="D25" t="s">
        <v>7</v>
      </c>
    </row>
    <row r="26" spans="1:4" x14ac:dyDescent="0.25">
      <c r="A26">
        <v>25</v>
      </c>
      <c r="B26">
        <v>97</v>
      </c>
      <c r="D26" t="s">
        <v>38</v>
      </c>
    </row>
    <row r="27" spans="1:4" x14ac:dyDescent="0.25">
      <c r="A27">
        <v>26</v>
      </c>
      <c r="B27">
        <v>101</v>
      </c>
      <c r="D27" t="s">
        <v>15</v>
      </c>
    </row>
    <row r="28" spans="1:4" x14ac:dyDescent="0.25">
      <c r="A28">
        <v>27</v>
      </c>
      <c r="B28">
        <v>103</v>
      </c>
      <c r="D28" t="s">
        <v>37</v>
      </c>
    </row>
    <row r="29" spans="1:4" x14ac:dyDescent="0.25">
      <c r="A29">
        <v>28</v>
      </c>
      <c r="B29">
        <v>107</v>
      </c>
      <c r="D29" t="s">
        <v>45</v>
      </c>
    </row>
    <row r="30" spans="1:4" x14ac:dyDescent="0.25">
      <c r="A30">
        <v>29</v>
      </c>
      <c r="B30">
        <v>109</v>
      </c>
      <c r="D30" t="s">
        <v>1</v>
      </c>
    </row>
    <row r="31" spans="1:4" x14ac:dyDescent="0.25">
      <c r="A31">
        <v>30</v>
      </c>
      <c r="B31">
        <v>113</v>
      </c>
      <c r="D31" t="s">
        <v>43</v>
      </c>
    </row>
    <row r="32" spans="1:4" x14ac:dyDescent="0.25">
      <c r="A32">
        <v>31</v>
      </c>
      <c r="B32">
        <v>127</v>
      </c>
      <c r="D32" t="s">
        <v>25</v>
      </c>
    </row>
    <row r="33" spans="1:4" x14ac:dyDescent="0.25">
      <c r="A33">
        <v>32</v>
      </c>
      <c r="B33">
        <v>131</v>
      </c>
      <c r="D33" t="s">
        <v>5</v>
      </c>
    </row>
    <row r="34" spans="1:4" x14ac:dyDescent="0.25">
      <c r="A34">
        <v>33</v>
      </c>
      <c r="B34">
        <v>137</v>
      </c>
      <c r="D34" t="s">
        <v>13</v>
      </c>
    </row>
    <row r="35" spans="1:4" x14ac:dyDescent="0.25">
      <c r="A35">
        <v>34</v>
      </c>
      <c r="B35">
        <v>139</v>
      </c>
      <c r="D35" t="s">
        <v>21</v>
      </c>
    </row>
    <row r="36" spans="1:4" x14ac:dyDescent="0.25">
      <c r="A36">
        <v>35</v>
      </c>
      <c r="B36">
        <v>149</v>
      </c>
      <c r="D36" t="s">
        <v>22</v>
      </c>
    </row>
    <row r="37" spans="1:4" x14ac:dyDescent="0.25">
      <c r="A37">
        <v>36</v>
      </c>
      <c r="B37">
        <v>151</v>
      </c>
      <c r="D37" t="s">
        <v>36</v>
      </c>
    </row>
    <row r="38" spans="1:4" x14ac:dyDescent="0.25">
      <c r="A38">
        <v>37</v>
      </c>
      <c r="B38">
        <v>157</v>
      </c>
      <c r="D38" t="s">
        <v>47</v>
      </c>
    </row>
    <row r="39" spans="1:4" x14ac:dyDescent="0.25">
      <c r="A39">
        <v>38</v>
      </c>
      <c r="B39">
        <v>163</v>
      </c>
      <c r="D39" t="s">
        <v>42</v>
      </c>
    </row>
    <row r="40" spans="1:4" x14ac:dyDescent="0.25">
      <c r="A40">
        <v>39</v>
      </c>
      <c r="B40">
        <v>167</v>
      </c>
      <c r="D40" t="s">
        <v>12</v>
      </c>
    </row>
    <row r="41" spans="1:4" x14ac:dyDescent="0.25">
      <c r="A41">
        <v>40</v>
      </c>
      <c r="B41">
        <v>173</v>
      </c>
      <c r="D41" t="s">
        <v>50</v>
      </c>
    </row>
    <row r="42" spans="1:4" x14ac:dyDescent="0.25">
      <c r="A42">
        <v>41</v>
      </c>
      <c r="B42">
        <v>179</v>
      </c>
      <c r="D42" t="s">
        <v>23</v>
      </c>
    </row>
    <row r="43" spans="1:4" x14ac:dyDescent="0.25">
      <c r="A43">
        <v>42</v>
      </c>
      <c r="B43">
        <v>181</v>
      </c>
      <c r="D43" t="s">
        <v>49</v>
      </c>
    </row>
    <row r="44" spans="1:4" x14ac:dyDescent="0.25">
      <c r="A44">
        <v>43</v>
      </c>
      <c r="B44">
        <v>191</v>
      </c>
      <c r="D44" t="s">
        <v>24</v>
      </c>
    </row>
    <row r="45" spans="1:4" x14ac:dyDescent="0.25">
      <c r="A45">
        <v>44</v>
      </c>
      <c r="B45">
        <v>193</v>
      </c>
      <c r="D45" t="s">
        <v>16</v>
      </c>
    </row>
    <row r="46" spans="1:4" x14ac:dyDescent="0.25">
      <c r="A46">
        <v>45</v>
      </c>
      <c r="B46">
        <v>197</v>
      </c>
      <c r="D46" t="s">
        <v>10</v>
      </c>
    </row>
    <row r="47" spans="1:4" x14ac:dyDescent="0.25">
      <c r="A47">
        <v>46</v>
      </c>
      <c r="B47">
        <v>199</v>
      </c>
      <c r="D47" t="s">
        <v>30</v>
      </c>
    </row>
    <row r="48" spans="1:4" x14ac:dyDescent="0.25">
      <c r="A48">
        <v>47</v>
      </c>
      <c r="B48">
        <v>211</v>
      </c>
      <c r="D48" t="s">
        <v>14</v>
      </c>
    </row>
    <row r="49" spans="1:4" x14ac:dyDescent="0.25">
      <c r="A49">
        <v>48</v>
      </c>
      <c r="B49">
        <v>223</v>
      </c>
      <c r="D49" t="s">
        <v>17</v>
      </c>
    </row>
    <row r="50" spans="1:4" x14ac:dyDescent="0.25">
      <c r="A50">
        <v>49</v>
      </c>
      <c r="B50">
        <v>227</v>
      </c>
      <c r="D50" t="s">
        <v>18</v>
      </c>
    </row>
    <row r="51" spans="1:4" x14ac:dyDescent="0.25">
      <c r="A51">
        <v>50</v>
      </c>
      <c r="B51">
        <v>229</v>
      </c>
      <c r="D51" t="s">
        <v>35</v>
      </c>
    </row>
    <row r="85" spans="1:4" x14ac:dyDescent="0.25">
      <c r="A85" s="99"/>
      <c r="B85" s="99"/>
      <c r="C85" s="99"/>
      <c r="D85" s="99"/>
    </row>
    <row r="86" spans="1:4" x14ac:dyDescent="0.25">
      <c r="A86" s="99"/>
      <c r="B86" s="99"/>
      <c r="C86" s="99"/>
      <c r="D86" s="99"/>
    </row>
    <row r="87" spans="1:4" x14ac:dyDescent="0.25">
      <c r="A87" s="99"/>
      <c r="B87" s="99"/>
      <c r="C87" s="99"/>
      <c r="D87" s="99"/>
    </row>
    <row r="88" spans="1:4" x14ac:dyDescent="0.25">
      <c r="A88" s="99"/>
      <c r="B88" s="99"/>
      <c r="C88" s="99"/>
      <c r="D88" s="99"/>
    </row>
    <row r="89" spans="1:4" x14ac:dyDescent="0.25">
      <c r="A89" s="99"/>
      <c r="B89" s="99"/>
      <c r="C89" s="99"/>
      <c r="D89" s="99"/>
    </row>
    <row r="90" spans="1:4" x14ac:dyDescent="0.25">
      <c r="A90" s="99"/>
      <c r="B90" s="99"/>
      <c r="C90" s="99"/>
      <c r="D90" s="99"/>
    </row>
    <row r="91" spans="1:4" x14ac:dyDescent="0.25">
      <c r="A91" s="99"/>
      <c r="B91" s="99"/>
      <c r="C91" s="99"/>
      <c r="D91" s="99"/>
    </row>
    <row r="92" spans="1:4" x14ac:dyDescent="0.25">
      <c r="A92" s="99"/>
      <c r="B92" s="99"/>
      <c r="C92" s="99"/>
      <c r="D92" s="99"/>
    </row>
    <row r="93" spans="1:4" x14ac:dyDescent="0.25">
      <c r="A93" s="99"/>
      <c r="B93" s="99"/>
      <c r="C93" s="99"/>
      <c r="D93" s="99"/>
    </row>
    <row r="94" spans="1:4" x14ac:dyDescent="0.25">
      <c r="A94" s="99"/>
      <c r="B94" s="99"/>
      <c r="C94" s="99"/>
      <c r="D94" s="99"/>
    </row>
    <row r="95" spans="1:4" x14ac:dyDescent="0.25">
      <c r="A95" s="99"/>
      <c r="B95" s="99"/>
      <c r="C95" s="99"/>
      <c r="D95" s="99"/>
    </row>
    <row r="96" spans="1:4" x14ac:dyDescent="0.25">
      <c r="A96" s="99"/>
      <c r="B96" s="99"/>
      <c r="C96" s="99"/>
      <c r="D96" s="99"/>
    </row>
    <row r="97" spans="1:4" x14ac:dyDescent="0.25">
      <c r="A97" s="99"/>
      <c r="B97" s="99"/>
      <c r="C97" s="99"/>
      <c r="D97" s="99"/>
    </row>
    <row r="98" spans="1:4" x14ac:dyDescent="0.25">
      <c r="A98" s="99"/>
      <c r="B98" s="99"/>
      <c r="C98" s="99"/>
      <c r="D98" s="99"/>
    </row>
    <row r="99" spans="1:4" x14ac:dyDescent="0.25">
      <c r="A99" s="99"/>
      <c r="B99" s="99"/>
      <c r="C99" s="99"/>
      <c r="D99" s="99"/>
    </row>
    <row r="100" spans="1:4" x14ac:dyDescent="0.25">
      <c r="A100" s="99"/>
      <c r="B100" s="99"/>
      <c r="C100" s="99"/>
      <c r="D100" s="99"/>
    </row>
    <row r="101" spans="1:4" x14ac:dyDescent="0.25">
      <c r="A101" s="99"/>
      <c r="B101" s="99"/>
      <c r="C101" s="99"/>
      <c r="D101" s="99"/>
    </row>
    <row r="102" spans="1:4" x14ac:dyDescent="0.25">
      <c r="A102" s="99"/>
      <c r="B102" s="99"/>
      <c r="C102" s="99"/>
      <c r="D102" s="99"/>
    </row>
    <row r="103" spans="1:4" x14ac:dyDescent="0.25">
      <c r="A103" s="99"/>
      <c r="B103" s="99"/>
      <c r="C103" s="99"/>
      <c r="D103" s="99"/>
    </row>
    <row r="104" spans="1:4" x14ac:dyDescent="0.25">
      <c r="A104" s="99"/>
      <c r="B104" s="99"/>
      <c r="C104" s="99"/>
      <c r="D104" s="9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workbookViewId="0">
      <selection activeCell="D10" sqref="D10"/>
    </sheetView>
  </sheetViews>
  <sheetFormatPr defaultColWidth="9.85546875" defaultRowHeight="15" x14ac:dyDescent="0.25"/>
  <cols>
    <col min="1" max="1" width="9.85546875" style="38"/>
    <col min="2" max="2" width="12" style="39" customWidth="1"/>
    <col min="3" max="3" width="15.85546875" style="39" customWidth="1"/>
    <col min="4" max="4" width="12.7109375" style="39" customWidth="1"/>
    <col min="5" max="6" width="9.85546875" style="39"/>
    <col min="7" max="7" width="11" style="39" customWidth="1"/>
    <col min="8" max="8" width="19.140625" style="39" customWidth="1"/>
    <col min="9" max="9" width="3.7109375" style="39" customWidth="1"/>
    <col min="10" max="10" width="3.85546875" style="39" customWidth="1"/>
    <col min="11" max="12" width="12.28515625" style="39" customWidth="1"/>
    <col min="13" max="13" width="47.42578125" style="39" customWidth="1"/>
    <col min="14" max="14" width="4.42578125" style="39" customWidth="1"/>
    <col min="15" max="15" width="4" style="39" customWidth="1"/>
    <col min="16" max="16" width="12.28515625" style="39" customWidth="1"/>
    <col min="17" max="16384" width="9.85546875" style="39"/>
  </cols>
  <sheetData>
    <row r="1" spans="1:16" x14ac:dyDescent="0.25">
      <c r="H1" s="40"/>
    </row>
    <row r="2" spans="1:16" ht="34.5" x14ac:dyDescent="0.45">
      <c r="H2" s="101" t="s">
        <v>76</v>
      </c>
      <c r="I2" s="102"/>
      <c r="J2" s="102"/>
      <c r="K2" s="102"/>
      <c r="L2" s="102"/>
      <c r="M2" s="102"/>
      <c r="N2" s="102"/>
      <c r="O2" s="102"/>
      <c r="P2" s="102"/>
    </row>
    <row r="3" spans="1:16" x14ac:dyDescent="0.25">
      <c r="H3" s="40"/>
    </row>
    <row r="4" spans="1:16" ht="30" x14ac:dyDescent="0.4">
      <c r="H4" s="103" t="s">
        <v>77</v>
      </c>
      <c r="I4" s="104"/>
      <c r="J4" s="104"/>
      <c r="K4" s="104"/>
      <c r="L4" s="104"/>
      <c r="M4" s="104"/>
      <c r="N4" s="104"/>
      <c r="O4" s="104"/>
      <c r="P4" s="104"/>
    </row>
    <row r="5" spans="1:16" ht="15.75" thickBot="1" x14ac:dyDescent="0.3">
      <c r="H5" s="40"/>
    </row>
    <row r="6" spans="1:16" ht="32.25" thickBot="1" x14ac:dyDescent="0.55000000000000004">
      <c r="H6" s="40"/>
      <c r="I6" s="105" t="s">
        <v>78</v>
      </c>
      <c r="J6" s="106"/>
      <c r="K6" s="106"/>
      <c r="L6" s="106"/>
      <c r="M6" s="106"/>
      <c r="N6" s="106"/>
      <c r="O6" s="107"/>
    </row>
    <row r="10" spans="1:16" ht="18.75" thickBot="1" x14ac:dyDescent="0.3">
      <c r="A10" s="41"/>
      <c r="B10" s="42"/>
      <c r="C10" s="42"/>
      <c r="D10" s="42"/>
      <c r="E10" s="42"/>
      <c r="F10" s="42"/>
      <c r="G10" s="42"/>
    </row>
    <row r="11" spans="1:16" ht="18.75" thickTop="1" x14ac:dyDescent="0.25">
      <c r="A11" s="43"/>
      <c r="B11" s="44"/>
      <c r="C11" s="44"/>
      <c r="D11" s="44"/>
      <c r="E11" s="44"/>
      <c r="F11" s="44"/>
      <c r="G11" s="44"/>
      <c r="H11" s="44"/>
    </row>
    <row r="12" spans="1:16" ht="89.45" customHeight="1" x14ac:dyDescent="0.25">
      <c r="B12" s="108"/>
      <c r="C12" s="108"/>
      <c r="D12" s="108"/>
      <c r="E12" s="108"/>
      <c r="F12" s="108"/>
      <c r="G12" s="108"/>
      <c r="H12" s="108"/>
      <c r="I12" s="45"/>
      <c r="J12" s="45"/>
      <c r="K12" s="45"/>
      <c r="L12" s="45"/>
      <c r="M12" s="45"/>
      <c r="N12" s="45"/>
      <c r="O12" s="45"/>
    </row>
    <row r="13" spans="1:16" ht="9" customHeight="1" x14ac:dyDescent="0.25"/>
    <row r="14" spans="1:16" ht="5.45" customHeight="1" x14ac:dyDescent="0.25"/>
    <row r="15" spans="1:16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6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  <row r="21" spans="1:1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</row>
    <row r="22" spans="1:13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</row>
    <row r="23" spans="1:13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</row>
    <row r="25" spans="1:13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</row>
    <row r="26" spans="1:13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</row>
    <row r="27" spans="1:13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</row>
    <row r="28" spans="1:13" x14ac:dyDescent="0.2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3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defaultColWidth="0" defaultRowHeight="15" zeroHeight="1" x14ac:dyDescent="0.25"/>
  <cols>
    <col min="1" max="1" width="25.85546875" customWidth="1"/>
    <col min="2" max="16384" width="9.140625" hidden="1"/>
  </cols>
  <sheetData>
    <row r="1" spans="1:1" ht="81" customHeight="1" x14ac:dyDescent="0.25">
      <c r="A1" s="3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workbookViewId="0">
      <selection activeCell="C2" sqref="C2"/>
    </sheetView>
  </sheetViews>
  <sheetFormatPr defaultRowHeight="15" x14ac:dyDescent="0.25"/>
  <cols>
    <col min="1" max="1" width="12.7109375" customWidth="1"/>
    <col min="8" max="8" width="9.42578125" customWidth="1"/>
  </cols>
  <sheetData>
    <row r="1" spans="1:14" x14ac:dyDescent="0.25">
      <c r="A1" t="s">
        <v>680</v>
      </c>
    </row>
    <row r="2" spans="1:14" x14ac:dyDescent="0.25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544</v>
      </c>
      <c r="H2" t="s">
        <v>120</v>
      </c>
      <c r="I2" t="s">
        <v>121</v>
      </c>
      <c r="J2" t="s">
        <v>122</v>
      </c>
      <c r="K2" t="s">
        <v>123</v>
      </c>
      <c r="L2" t="s">
        <v>545</v>
      </c>
      <c r="M2" t="s">
        <v>124</v>
      </c>
      <c r="N2" t="s">
        <v>125</v>
      </c>
    </row>
    <row r="3" spans="1:14" x14ac:dyDescent="0.25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546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547</v>
      </c>
      <c r="M3" t="s">
        <v>135</v>
      </c>
      <c r="N3" t="s">
        <v>136</v>
      </c>
    </row>
    <row r="4" spans="1:14" x14ac:dyDescent="0.25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548</v>
      </c>
      <c r="M4" t="s">
        <v>147</v>
      </c>
      <c r="N4" t="s">
        <v>148</v>
      </c>
    </row>
    <row r="5" spans="1:14" x14ac:dyDescent="0.25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549</v>
      </c>
      <c r="H5" t="s">
        <v>154</v>
      </c>
      <c r="I5" t="s">
        <v>155</v>
      </c>
      <c r="J5" t="s">
        <v>156</v>
      </c>
      <c r="K5" t="s">
        <v>157</v>
      </c>
      <c r="L5" t="s">
        <v>550</v>
      </c>
      <c r="M5" t="s">
        <v>158</v>
      </c>
      <c r="N5" t="s">
        <v>159</v>
      </c>
    </row>
    <row r="6" spans="1:14" x14ac:dyDescent="0.25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551</v>
      </c>
      <c r="H6" t="s">
        <v>552</v>
      </c>
      <c r="I6" t="s">
        <v>165</v>
      </c>
      <c r="J6" t="s">
        <v>553</v>
      </c>
      <c r="K6" t="s">
        <v>166</v>
      </c>
      <c r="L6" t="s">
        <v>554</v>
      </c>
      <c r="M6" t="s">
        <v>167</v>
      </c>
      <c r="N6" t="s">
        <v>168</v>
      </c>
    </row>
    <row r="7" spans="1:14" x14ac:dyDescent="0.25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555</v>
      </c>
      <c r="J7" t="s">
        <v>175</v>
      </c>
      <c r="K7" t="s">
        <v>176</v>
      </c>
      <c r="L7" t="s">
        <v>556</v>
      </c>
      <c r="M7" t="s">
        <v>177</v>
      </c>
      <c r="N7" t="s">
        <v>178</v>
      </c>
    </row>
    <row r="8" spans="1:14" x14ac:dyDescent="0.25">
      <c r="A8" t="s">
        <v>32</v>
      </c>
      <c r="B8" t="s">
        <v>179</v>
      </c>
      <c r="C8" t="s">
        <v>557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558</v>
      </c>
      <c r="L8" t="s">
        <v>559</v>
      </c>
      <c r="M8" t="s">
        <v>187</v>
      </c>
      <c r="N8" t="s">
        <v>188</v>
      </c>
    </row>
    <row r="9" spans="1:14" x14ac:dyDescent="0.25">
      <c r="A9" t="s">
        <v>3</v>
      </c>
      <c r="B9" t="s">
        <v>189</v>
      </c>
      <c r="C9" t="s">
        <v>190</v>
      </c>
      <c r="D9" t="s">
        <v>560</v>
      </c>
      <c r="E9" t="s">
        <v>191</v>
      </c>
      <c r="F9" t="s">
        <v>192</v>
      </c>
      <c r="G9" t="s">
        <v>561</v>
      </c>
      <c r="H9" t="s">
        <v>562</v>
      </c>
      <c r="I9" t="s">
        <v>193</v>
      </c>
      <c r="J9" t="s">
        <v>194</v>
      </c>
      <c r="K9" t="s">
        <v>195</v>
      </c>
      <c r="L9" t="s">
        <v>563</v>
      </c>
      <c r="M9" t="s">
        <v>196</v>
      </c>
      <c r="N9" t="s">
        <v>197</v>
      </c>
    </row>
    <row r="10" spans="1:14" x14ac:dyDescent="0.25">
      <c r="A10" t="s">
        <v>26</v>
      </c>
      <c r="B10" t="s">
        <v>198</v>
      </c>
      <c r="C10" t="s">
        <v>564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565</v>
      </c>
      <c r="M10" t="s">
        <v>207</v>
      </c>
      <c r="N10" t="s">
        <v>208</v>
      </c>
    </row>
    <row r="11" spans="1:14" x14ac:dyDescent="0.25">
      <c r="A11" t="s">
        <v>27</v>
      </c>
      <c r="B11" t="s">
        <v>198</v>
      </c>
      <c r="C11" t="s">
        <v>209</v>
      </c>
      <c r="D11" t="s">
        <v>210</v>
      </c>
      <c r="E11" t="s">
        <v>566</v>
      </c>
      <c r="F11" t="s">
        <v>567</v>
      </c>
      <c r="G11" t="s">
        <v>568</v>
      </c>
      <c r="H11" t="s">
        <v>569</v>
      </c>
      <c r="I11" t="s">
        <v>211</v>
      </c>
      <c r="J11" t="s">
        <v>212</v>
      </c>
      <c r="K11" t="s">
        <v>213</v>
      </c>
      <c r="L11" t="s">
        <v>570</v>
      </c>
      <c r="M11" t="s">
        <v>214</v>
      </c>
      <c r="N11" t="s">
        <v>215</v>
      </c>
    </row>
    <row r="12" spans="1:14" x14ac:dyDescent="0.25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571</v>
      </c>
      <c r="M12" t="s">
        <v>225</v>
      </c>
      <c r="N12" t="s">
        <v>572</v>
      </c>
    </row>
    <row r="13" spans="1:14" x14ac:dyDescent="0.25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573</v>
      </c>
      <c r="M13" t="s">
        <v>235</v>
      </c>
      <c r="N13" t="s">
        <v>236</v>
      </c>
    </row>
    <row r="14" spans="1:14" x14ac:dyDescent="0.25">
      <c r="A14" t="s">
        <v>20</v>
      </c>
      <c r="B14" t="s">
        <v>237</v>
      </c>
      <c r="C14" t="s">
        <v>238</v>
      </c>
      <c r="D14" t="s">
        <v>574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575</v>
      </c>
      <c r="M14" t="s">
        <v>246</v>
      </c>
      <c r="N14" t="s">
        <v>247</v>
      </c>
    </row>
    <row r="15" spans="1:14" x14ac:dyDescent="0.25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576</v>
      </c>
      <c r="H15" t="s">
        <v>569</v>
      </c>
      <c r="I15" t="s">
        <v>211</v>
      </c>
      <c r="J15" t="s">
        <v>212</v>
      </c>
      <c r="K15" t="s">
        <v>252</v>
      </c>
      <c r="L15" t="s">
        <v>563</v>
      </c>
      <c r="M15" t="s">
        <v>253</v>
      </c>
      <c r="N15" t="s">
        <v>178</v>
      </c>
    </row>
    <row r="16" spans="1:14" x14ac:dyDescent="0.25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577</v>
      </c>
      <c r="I16" t="s">
        <v>260</v>
      </c>
      <c r="J16" t="s">
        <v>261</v>
      </c>
      <c r="K16" t="s">
        <v>262</v>
      </c>
      <c r="L16" t="s">
        <v>578</v>
      </c>
      <c r="M16" t="s">
        <v>263</v>
      </c>
      <c r="N16" t="s">
        <v>579</v>
      </c>
    </row>
    <row r="17" spans="1:14" x14ac:dyDescent="0.25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546</v>
      </c>
      <c r="G17" t="s">
        <v>267</v>
      </c>
      <c r="H17" t="s">
        <v>268</v>
      </c>
      <c r="I17" t="s">
        <v>269</v>
      </c>
      <c r="J17" t="s">
        <v>270</v>
      </c>
      <c r="K17" t="s">
        <v>580</v>
      </c>
      <c r="L17" t="s">
        <v>547</v>
      </c>
      <c r="M17" t="s">
        <v>271</v>
      </c>
      <c r="N17" t="s">
        <v>272</v>
      </c>
    </row>
    <row r="18" spans="1:14" x14ac:dyDescent="0.25">
      <c r="A18" t="s">
        <v>33</v>
      </c>
      <c r="B18" t="s">
        <v>273</v>
      </c>
      <c r="C18" t="s">
        <v>274</v>
      </c>
      <c r="D18" t="s">
        <v>581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571</v>
      </c>
      <c r="M18" t="s">
        <v>279</v>
      </c>
      <c r="N18" t="s">
        <v>280</v>
      </c>
    </row>
    <row r="19" spans="1:14" x14ac:dyDescent="0.25">
      <c r="A19" t="s">
        <v>39</v>
      </c>
      <c r="B19" t="s">
        <v>281</v>
      </c>
      <c r="C19" t="s">
        <v>282</v>
      </c>
      <c r="D19" t="s">
        <v>283</v>
      </c>
      <c r="E19" t="s">
        <v>582</v>
      </c>
      <c r="F19" t="s">
        <v>284</v>
      </c>
      <c r="G19" t="s">
        <v>285</v>
      </c>
      <c r="H19" t="s">
        <v>583</v>
      </c>
      <c r="I19" t="s">
        <v>286</v>
      </c>
      <c r="J19" t="s">
        <v>287</v>
      </c>
      <c r="K19" t="s">
        <v>584</v>
      </c>
      <c r="L19" t="s">
        <v>585</v>
      </c>
      <c r="M19" t="s">
        <v>288</v>
      </c>
      <c r="N19" t="s">
        <v>289</v>
      </c>
    </row>
    <row r="20" spans="1:14" x14ac:dyDescent="0.25">
      <c r="A20" t="s">
        <v>28</v>
      </c>
      <c r="B20" t="s">
        <v>290</v>
      </c>
      <c r="C20" t="s">
        <v>564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586</v>
      </c>
      <c r="J20" t="s">
        <v>587</v>
      </c>
      <c r="K20" t="s">
        <v>588</v>
      </c>
      <c r="L20" t="s">
        <v>589</v>
      </c>
      <c r="M20" t="s">
        <v>296</v>
      </c>
      <c r="N20" t="s">
        <v>297</v>
      </c>
    </row>
    <row r="21" spans="1:14" x14ac:dyDescent="0.25">
      <c r="A21" t="s">
        <v>29</v>
      </c>
      <c r="B21" t="s">
        <v>298</v>
      </c>
      <c r="C21" t="s">
        <v>299</v>
      </c>
      <c r="D21" t="s">
        <v>300</v>
      </c>
      <c r="E21" t="s">
        <v>590</v>
      </c>
      <c r="F21" t="s">
        <v>301</v>
      </c>
      <c r="G21" t="s">
        <v>302</v>
      </c>
      <c r="H21" t="s">
        <v>303</v>
      </c>
      <c r="I21" t="s">
        <v>591</v>
      </c>
      <c r="J21" t="s">
        <v>592</v>
      </c>
      <c r="K21" t="s">
        <v>304</v>
      </c>
      <c r="L21" t="s">
        <v>593</v>
      </c>
      <c r="M21" t="s">
        <v>305</v>
      </c>
      <c r="N21" t="s">
        <v>306</v>
      </c>
    </row>
    <row r="22" spans="1:14" x14ac:dyDescent="0.25">
      <c r="A22" t="s">
        <v>2</v>
      </c>
      <c r="B22" t="s">
        <v>307</v>
      </c>
      <c r="C22" t="s">
        <v>308</v>
      </c>
      <c r="D22" t="s">
        <v>309</v>
      </c>
      <c r="E22" t="s">
        <v>594</v>
      </c>
      <c r="F22" t="s">
        <v>310</v>
      </c>
      <c r="G22" t="s">
        <v>311</v>
      </c>
      <c r="H22" t="s">
        <v>595</v>
      </c>
      <c r="I22" t="s">
        <v>211</v>
      </c>
      <c r="J22" t="s">
        <v>223</v>
      </c>
      <c r="K22" t="s">
        <v>312</v>
      </c>
      <c r="L22" t="s">
        <v>596</v>
      </c>
      <c r="M22" t="s">
        <v>271</v>
      </c>
      <c r="N22" t="s">
        <v>313</v>
      </c>
    </row>
    <row r="23" spans="1:14" x14ac:dyDescent="0.25">
      <c r="A23" t="s">
        <v>41</v>
      </c>
      <c r="B23" t="s">
        <v>314</v>
      </c>
      <c r="C23" t="s">
        <v>315</v>
      </c>
      <c r="D23" t="s">
        <v>597</v>
      </c>
      <c r="E23" t="s">
        <v>316</v>
      </c>
      <c r="F23" t="s">
        <v>317</v>
      </c>
      <c r="G23" t="s">
        <v>318</v>
      </c>
      <c r="H23" t="s">
        <v>319</v>
      </c>
      <c r="I23" t="s">
        <v>598</v>
      </c>
      <c r="J23" t="s">
        <v>320</v>
      </c>
      <c r="K23" t="s">
        <v>321</v>
      </c>
      <c r="L23" t="s">
        <v>599</v>
      </c>
      <c r="M23" t="s">
        <v>600</v>
      </c>
      <c r="N23" t="s">
        <v>601</v>
      </c>
    </row>
    <row r="24" spans="1:14" x14ac:dyDescent="0.25">
      <c r="A24" t="s">
        <v>40</v>
      </c>
      <c r="B24" t="s">
        <v>322</v>
      </c>
      <c r="C24" t="s">
        <v>602</v>
      </c>
      <c r="D24" t="s">
        <v>323</v>
      </c>
      <c r="E24" t="s">
        <v>324</v>
      </c>
      <c r="F24" t="s">
        <v>325</v>
      </c>
      <c r="G24" t="s">
        <v>326</v>
      </c>
      <c r="H24" t="s">
        <v>603</v>
      </c>
      <c r="I24" t="s">
        <v>327</v>
      </c>
      <c r="J24" t="s">
        <v>287</v>
      </c>
      <c r="K24" t="s">
        <v>328</v>
      </c>
      <c r="L24" t="s">
        <v>604</v>
      </c>
      <c r="M24" t="s">
        <v>329</v>
      </c>
      <c r="N24" t="s">
        <v>330</v>
      </c>
    </row>
    <row r="25" spans="1:14" x14ac:dyDescent="0.25">
      <c r="A25" t="s">
        <v>7</v>
      </c>
      <c r="B25" t="s">
        <v>281</v>
      </c>
      <c r="C25" t="s">
        <v>605</v>
      </c>
      <c r="D25" t="s">
        <v>331</v>
      </c>
      <c r="E25" t="s">
        <v>606</v>
      </c>
      <c r="F25" t="s">
        <v>332</v>
      </c>
      <c r="G25" t="s">
        <v>333</v>
      </c>
      <c r="H25" t="s">
        <v>607</v>
      </c>
      <c r="I25" t="s">
        <v>334</v>
      </c>
      <c r="J25" t="s">
        <v>335</v>
      </c>
      <c r="K25" t="s">
        <v>336</v>
      </c>
      <c r="L25" t="s">
        <v>608</v>
      </c>
      <c r="M25" t="s">
        <v>337</v>
      </c>
      <c r="N25" t="s">
        <v>338</v>
      </c>
    </row>
    <row r="26" spans="1:14" x14ac:dyDescent="0.25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609</v>
      </c>
      <c r="J26" t="s">
        <v>344</v>
      </c>
      <c r="K26" t="s">
        <v>345</v>
      </c>
      <c r="L26" t="s">
        <v>556</v>
      </c>
      <c r="M26" t="s">
        <v>346</v>
      </c>
      <c r="N26" t="s">
        <v>610</v>
      </c>
    </row>
    <row r="27" spans="1:14" x14ac:dyDescent="0.25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611</v>
      </c>
      <c r="M27" t="s">
        <v>356</v>
      </c>
      <c r="N27" t="s">
        <v>357</v>
      </c>
    </row>
    <row r="28" spans="1:14" x14ac:dyDescent="0.25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598</v>
      </c>
      <c r="J28" t="s">
        <v>363</v>
      </c>
      <c r="K28" t="s">
        <v>321</v>
      </c>
      <c r="L28" t="s">
        <v>559</v>
      </c>
      <c r="M28" t="s">
        <v>612</v>
      </c>
      <c r="N28" t="s">
        <v>613</v>
      </c>
    </row>
    <row r="29" spans="1:14" x14ac:dyDescent="0.25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614</v>
      </c>
      <c r="G29" t="s">
        <v>368</v>
      </c>
      <c r="H29" t="s">
        <v>615</v>
      </c>
      <c r="I29" t="s">
        <v>369</v>
      </c>
      <c r="J29" t="s">
        <v>370</v>
      </c>
      <c r="K29" t="s">
        <v>371</v>
      </c>
      <c r="L29" t="s">
        <v>616</v>
      </c>
      <c r="M29" t="s">
        <v>372</v>
      </c>
      <c r="N29" t="s">
        <v>373</v>
      </c>
    </row>
    <row r="30" spans="1:14" x14ac:dyDescent="0.25">
      <c r="A30" t="s">
        <v>1</v>
      </c>
      <c r="B30" t="s">
        <v>1</v>
      </c>
      <c r="C30" t="s">
        <v>374</v>
      </c>
      <c r="D30" t="s">
        <v>375</v>
      </c>
      <c r="E30" t="s">
        <v>617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618</v>
      </c>
      <c r="M30" t="s">
        <v>382</v>
      </c>
      <c r="N30" t="s">
        <v>383</v>
      </c>
    </row>
    <row r="31" spans="1:14" x14ac:dyDescent="0.25">
      <c r="A31" t="s">
        <v>43</v>
      </c>
      <c r="B31" t="s">
        <v>384</v>
      </c>
      <c r="C31" t="s">
        <v>619</v>
      </c>
      <c r="D31" t="s">
        <v>180</v>
      </c>
      <c r="E31" t="s">
        <v>385</v>
      </c>
      <c r="F31" t="s">
        <v>620</v>
      </c>
      <c r="G31" t="s">
        <v>544</v>
      </c>
      <c r="H31" t="s">
        <v>154</v>
      </c>
      <c r="I31" t="s">
        <v>386</v>
      </c>
      <c r="J31" t="s">
        <v>387</v>
      </c>
      <c r="K31" t="s">
        <v>388</v>
      </c>
      <c r="L31" t="s">
        <v>621</v>
      </c>
      <c r="M31" t="s">
        <v>622</v>
      </c>
      <c r="N31" t="s">
        <v>389</v>
      </c>
    </row>
    <row r="32" spans="1:14" x14ac:dyDescent="0.25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623</v>
      </c>
      <c r="G32" t="s">
        <v>393</v>
      </c>
      <c r="H32" t="s">
        <v>394</v>
      </c>
      <c r="I32" t="s">
        <v>327</v>
      </c>
      <c r="J32" t="s">
        <v>395</v>
      </c>
      <c r="K32" t="s">
        <v>624</v>
      </c>
      <c r="L32" t="s">
        <v>625</v>
      </c>
      <c r="M32" t="s">
        <v>396</v>
      </c>
      <c r="N32" t="s">
        <v>397</v>
      </c>
    </row>
    <row r="33" spans="1:14" x14ac:dyDescent="0.25">
      <c r="A33" t="s">
        <v>5</v>
      </c>
      <c r="B33" t="s">
        <v>398</v>
      </c>
      <c r="C33" t="s">
        <v>626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627</v>
      </c>
      <c r="L33" t="s">
        <v>628</v>
      </c>
      <c r="M33" t="s">
        <v>406</v>
      </c>
      <c r="N33" t="s">
        <v>629</v>
      </c>
    </row>
    <row r="34" spans="1:14" x14ac:dyDescent="0.25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630</v>
      </c>
      <c r="G34" t="s">
        <v>411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412</v>
      </c>
      <c r="N34" t="s">
        <v>413</v>
      </c>
    </row>
    <row r="35" spans="1:14" x14ac:dyDescent="0.25">
      <c r="A35" t="s">
        <v>21</v>
      </c>
      <c r="B35" t="s">
        <v>398</v>
      </c>
      <c r="C35" t="s">
        <v>274</v>
      </c>
      <c r="D35" t="s">
        <v>414</v>
      </c>
      <c r="E35" t="s">
        <v>636</v>
      </c>
      <c r="F35" t="s">
        <v>637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638</v>
      </c>
      <c r="M35" t="s">
        <v>419</v>
      </c>
      <c r="N35" t="s">
        <v>420</v>
      </c>
    </row>
    <row r="36" spans="1:14" x14ac:dyDescent="0.25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543</v>
      </c>
      <c r="I36" t="s">
        <v>427</v>
      </c>
      <c r="J36" t="s">
        <v>428</v>
      </c>
      <c r="K36" t="s">
        <v>429</v>
      </c>
      <c r="L36" t="s">
        <v>639</v>
      </c>
      <c r="M36" t="s">
        <v>679</v>
      </c>
      <c r="N36" t="s">
        <v>431</v>
      </c>
    </row>
    <row r="37" spans="1:14" x14ac:dyDescent="0.25">
      <c r="A37" t="s">
        <v>36</v>
      </c>
      <c r="B37" t="s">
        <v>432</v>
      </c>
      <c r="C37" t="s">
        <v>433</v>
      </c>
      <c r="D37" t="s">
        <v>581</v>
      </c>
      <c r="E37" t="s">
        <v>640</v>
      </c>
      <c r="F37" t="s">
        <v>567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641</v>
      </c>
      <c r="M37" t="s">
        <v>225</v>
      </c>
      <c r="N37" t="s">
        <v>297</v>
      </c>
    </row>
    <row r="38" spans="1:14" x14ac:dyDescent="0.25">
      <c r="A38" t="s">
        <v>47</v>
      </c>
      <c r="B38" t="s">
        <v>179</v>
      </c>
      <c r="C38" t="s">
        <v>557</v>
      </c>
      <c r="D38" t="s">
        <v>436</v>
      </c>
      <c r="E38" t="s">
        <v>181</v>
      </c>
      <c r="F38" t="s">
        <v>437</v>
      </c>
      <c r="G38" t="s">
        <v>642</v>
      </c>
      <c r="H38" t="s">
        <v>438</v>
      </c>
      <c r="I38" t="s">
        <v>643</v>
      </c>
      <c r="J38" t="s">
        <v>363</v>
      </c>
      <c r="K38" t="s">
        <v>321</v>
      </c>
      <c r="L38" t="s">
        <v>644</v>
      </c>
      <c r="M38" t="s">
        <v>439</v>
      </c>
      <c r="N38" t="s">
        <v>440</v>
      </c>
    </row>
    <row r="39" spans="1:14" x14ac:dyDescent="0.25">
      <c r="A39" t="s">
        <v>42</v>
      </c>
      <c r="B39" t="s">
        <v>441</v>
      </c>
      <c r="C39" t="s">
        <v>358</v>
      </c>
      <c r="D39" t="s">
        <v>442</v>
      </c>
      <c r="E39" t="s">
        <v>645</v>
      </c>
      <c r="F39" t="s">
        <v>646</v>
      </c>
      <c r="G39" t="s">
        <v>443</v>
      </c>
      <c r="H39" t="s">
        <v>184</v>
      </c>
      <c r="I39" t="s">
        <v>643</v>
      </c>
      <c r="J39" t="s">
        <v>186</v>
      </c>
      <c r="K39" t="s">
        <v>558</v>
      </c>
      <c r="L39" t="s">
        <v>647</v>
      </c>
      <c r="M39" t="s">
        <v>444</v>
      </c>
      <c r="N39" t="s">
        <v>389</v>
      </c>
    </row>
    <row r="40" spans="1:14" x14ac:dyDescent="0.25">
      <c r="A40" t="s">
        <v>12</v>
      </c>
      <c r="B40" t="s">
        <v>307</v>
      </c>
      <c r="C40" t="s">
        <v>445</v>
      </c>
      <c r="D40" t="s">
        <v>648</v>
      </c>
      <c r="E40" t="s">
        <v>446</v>
      </c>
      <c r="F40" t="s">
        <v>649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650</v>
      </c>
      <c r="M40" t="s">
        <v>452</v>
      </c>
      <c r="N40" t="s">
        <v>453</v>
      </c>
    </row>
    <row r="41" spans="1:14" x14ac:dyDescent="0.25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651</v>
      </c>
      <c r="K41" t="s">
        <v>355</v>
      </c>
      <c r="L41" t="s">
        <v>652</v>
      </c>
      <c r="M41" t="s">
        <v>461</v>
      </c>
      <c r="N41" t="s">
        <v>462</v>
      </c>
    </row>
    <row r="42" spans="1:14" x14ac:dyDescent="0.25">
      <c r="A42" t="s">
        <v>23</v>
      </c>
      <c r="B42" t="s">
        <v>307</v>
      </c>
      <c r="C42" t="s">
        <v>463</v>
      </c>
      <c r="D42" t="s">
        <v>653</v>
      </c>
      <c r="E42" t="s">
        <v>118</v>
      </c>
      <c r="F42" t="s">
        <v>464</v>
      </c>
      <c r="G42" t="s">
        <v>654</v>
      </c>
      <c r="H42" t="s">
        <v>465</v>
      </c>
      <c r="I42" t="s">
        <v>466</v>
      </c>
      <c r="J42" t="s">
        <v>467</v>
      </c>
      <c r="K42" t="s">
        <v>468</v>
      </c>
      <c r="L42" t="s">
        <v>655</v>
      </c>
      <c r="M42" t="s">
        <v>469</v>
      </c>
      <c r="N42" t="s">
        <v>470</v>
      </c>
    </row>
    <row r="43" spans="1:14" x14ac:dyDescent="0.25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637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656</v>
      </c>
      <c r="M43" t="s">
        <v>479</v>
      </c>
      <c r="N43" t="s">
        <v>480</v>
      </c>
    </row>
    <row r="44" spans="1:14" x14ac:dyDescent="0.25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657</v>
      </c>
      <c r="L44" t="s">
        <v>658</v>
      </c>
      <c r="M44" t="s">
        <v>659</v>
      </c>
      <c r="N44" t="s">
        <v>487</v>
      </c>
    </row>
    <row r="45" spans="1:14" x14ac:dyDescent="0.25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660</v>
      </c>
      <c r="M45" t="s">
        <v>497</v>
      </c>
      <c r="N45" t="s">
        <v>498</v>
      </c>
    </row>
    <row r="46" spans="1:14" x14ac:dyDescent="0.25">
      <c r="A46" t="s">
        <v>10</v>
      </c>
      <c r="B46" t="s">
        <v>307</v>
      </c>
      <c r="C46" t="s">
        <v>499</v>
      </c>
      <c r="D46" t="s">
        <v>661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662</v>
      </c>
      <c r="L46" t="s">
        <v>663</v>
      </c>
      <c r="M46" t="s">
        <v>664</v>
      </c>
      <c r="N46" t="s">
        <v>506</v>
      </c>
    </row>
    <row r="47" spans="1:14" x14ac:dyDescent="0.25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665</v>
      </c>
      <c r="L47" t="s">
        <v>666</v>
      </c>
      <c r="M47" t="s">
        <v>514</v>
      </c>
      <c r="N47" t="s">
        <v>515</v>
      </c>
    </row>
    <row r="48" spans="1:14" x14ac:dyDescent="0.25">
      <c r="A48" t="s">
        <v>14</v>
      </c>
      <c r="B48" t="s">
        <v>516</v>
      </c>
      <c r="C48" t="s">
        <v>517</v>
      </c>
      <c r="D48" t="s">
        <v>423</v>
      </c>
      <c r="E48" t="s">
        <v>667</v>
      </c>
      <c r="F48" t="s">
        <v>668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554</v>
      </c>
      <c r="M48" t="s">
        <v>430</v>
      </c>
      <c r="N48" t="s">
        <v>522</v>
      </c>
    </row>
    <row r="49" spans="1:14" x14ac:dyDescent="0.25">
      <c r="A49" t="s">
        <v>17</v>
      </c>
      <c r="B49" t="s">
        <v>290</v>
      </c>
      <c r="C49" t="s">
        <v>669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588</v>
      </c>
      <c r="L49" t="s">
        <v>670</v>
      </c>
      <c r="M49" t="s">
        <v>525</v>
      </c>
      <c r="N49" t="s">
        <v>526</v>
      </c>
    </row>
    <row r="50" spans="1:14" x14ac:dyDescent="0.25">
      <c r="A50" t="s">
        <v>18</v>
      </c>
      <c r="B50" t="s">
        <v>281</v>
      </c>
      <c r="C50" t="s">
        <v>671</v>
      </c>
      <c r="D50" t="s">
        <v>527</v>
      </c>
      <c r="E50" t="s">
        <v>528</v>
      </c>
      <c r="F50" t="s">
        <v>529</v>
      </c>
      <c r="G50" t="s">
        <v>672</v>
      </c>
      <c r="H50" t="s">
        <v>673</v>
      </c>
      <c r="I50" t="s">
        <v>674</v>
      </c>
      <c r="J50" t="s">
        <v>675</v>
      </c>
      <c r="K50" t="s">
        <v>530</v>
      </c>
      <c r="L50" t="s">
        <v>676</v>
      </c>
      <c r="M50" t="s">
        <v>677</v>
      </c>
      <c r="N50" t="s">
        <v>531</v>
      </c>
    </row>
    <row r="51" spans="1:14" x14ac:dyDescent="0.25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678</v>
      </c>
      <c r="M51" t="s">
        <v>541</v>
      </c>
      <c r="N51" t="s">
        <v>542</v>
      </c>
    </row>
    <row r="53" spans="1:14" x14ac:dyDescent="0.25">
      <c r="D53" s="97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/>
  <dimension ref="A1:N51"/>
  <sheetViews>
    <sheetView workbookViewId="0">
      <selection activeCell="B1" sqref="B1"/>
    </sheetView>
  </sheetViews>
  <sheetFormatPr defaultRowHeight="15" x14ac:dyDescent="0.25"/>
  <cols>
    <col min="1" max="2" width="9.28515625" customWidth="1"/>
  </cols>
  <sheetData>
    <row r="1" spans="1:14" x14ac:dyDescent="0.25">
      <c r="A1" t="str">
        <f>Data1!A1</f>
        <v>Temperature Data</v>
      </c>
    </row>
    <row r="2" spans="1:14" x14ac:dyDescent="0.25">
      <c r="A2" t="str">
        <f>Data1!A2</f>
        <v>Atlanta</v>
      </c>
      <c r="B2" t="str">
        <f>Data1!B2</f>
        <v>Georgia</v>
      </c>
      <c r="C2" t="str">
        <f>CLEAN(TRIM(Data1!C2))</f>
        <v>M1H52L34</v>
      </c>
      <c r="D2" t="str">
        <f>CLEAN(TRIM(Data1!D2))</f>
        <v>M2H57L38</v>
      </c>
      <c r="E2" t="str">
        <f>CLEAN(TRIM(Data1!E2))</f>
        <v>M3H65L44</v>
      </c>
      <c r="F2" t="str">
        <f>CLEAN(TRIM(Data1!F2))</f>
        <v>M4H73L52</v>
      </c>
      <c r="G2" t="str">
        <f>CLEAN(TRIM(Data1!G2))</f>
        <v>M5H8ØL6Ø</v>
      </c>
      <c r="H2" t="str">
        <f>CLEAN(TRIM(Data1!H2))</f>
        <v>M6H86L68</v>
      </c>
      <c r="I2" t="str">
        <f>CLEAN(TRIM(Data1!I2))</f>
        <v>M7H89L71</v>
      </c>
      <c r="J2" t="str">
        <f>CLEAN(TRIM(Data1!J2))</f>
        <v>M8H88L71</v>
      </c>
      <c r="K2" t="str">
        <f>CLEAN(TRIM(Data1!K2))</f>
        <v>M9H82L65</v>
      </c>
      <c r="L2" t="str">
        <f>CLEAN(TRIM(Data1!L2))</f>
        <v>M1ØH73L54</v>
      </c>
      <c r="M2" t="str">
        <f>CLEAN(TRIM(Data1!M2))</f>
        <v>M11H64L45</v>
      </c>
      <c r="N2" t="str">
        <f>CLEAN(TRIM(Data1!N2))</f>
        <v>M12H54L37</v>
      </c>
    </row>
    <row r="3" spans="1:14" x14ac:dyDescent="0.25">
      <c r="A3" t="str">
        <f>Data1!A3</f>
        <v>Austin</v>
      </c>
      <c r="B3" t="str">
        <f>Data1!B3</f>
        <v>Texas</v>
      </c>
      <c r="C3" t="str">
        <f>CLEAN(TRIM(Data1!C3))</f>
        <v>M1H62L42</v>
      </c>
      <c r="D3" t="str">
        <f>CLEAN(TRIM(Data1!D3))</f>
        <v>M2H65L45</v>
      </c>
      <c r="E3" t="str">
        <f>CLEAN(TRIM(Data1!E3))</f>
        <v>M3H72L51</v>
      </c>
      <c r="F3" t="str">
        <f>CLEAN(TRIM(Data1!F3))</f>
        <v>M4H8ØL59</v>
      </c>
      <c r="G3" t="str">
        <f>CLEAN(TRIM(Data1!G3))</f>
        <v>M5H87L67</v>
      </c>
      <c r="H3" t="str">
        <f>CLEAN(TRIM(Data1!H3))</f>
        <v>M6H92L72</v>
      </c>
      <c r="I3" t="str">
        <f>CLEAN(TRIM(Data1!I3))</f>
        <v>M7H96L74</v>
      </c>
      <c r="J3" t="str">
        <f>CLEAN(TRIM(Data1!J3))</f>
        <v>M8H97L75</v>
      </c>
      <c r="K3" t="str">
        <f>CLEAN(TRIM(Data1!K3))</f>
        <v>M9H91L69</v>
      </c>
      <c r="L3" t="str">
        <f>CLEAN(TRIM(Data1!L3))</f>
        <v>M1ØH82L61</v>
      </c>
      <c r="M3" t="str">
        <f>CLEAN(TRIM(Data1!M3))</f>
        <v>M11H71L51</v>
      </c>
      <c r="N3" t="str">
        <f>CLEAN(TRIM(Data1!N3))</f>
        <v>M12H63L42</v>
      </c>
    </row>
    <row r="4" spans="1:14" x14ac:dyDescent="0.25">
      <c r="A4" t="str">
        <f>Data1!A4</f>
        <v>Baltimore</v>
      </c>
      <c r="B4" t="str">
        <f>Data1!B4</f>
        <v>Maryland</v>
      </c>
      <c r="C4" t="str">
        <f>CLEAN(TRIM(Data1!C4))</f>
        <v>M1H41L24</v>
      </c>
      <c r="D4" t="str">
        <f>CLEAN(TRIM(Data1!D4))</f>
        <v>M2H45L27</v>
      </c>
      <c r="E4" t="str">
        <f>CLEAN(TRIM(Data1!E4))</f>
        <v>M3H54L34</v>
      </c>
      <c r="F4" t="str">
        <f>CLEAN(TRIM(Data1!F4))</f>
        <v>M4H65L43</v>
      </c>
      <c r="G4" t="str">
        <f>CLEAN(TRIM(Data1!G4))</f>
        <v>M5H74L52</v>
      </c>
      <c r="H4" t="str">
        <f>CLEAN(TRIM(Data1!H4))</f>
        <v>M6H83L62</v>
      </c>
      <c r="I4" t="str">
        <f>CLEAN(TRIM(Data1!I4))</f>
        <v>M7H87L67</v>
      </c>
      <c r="J4" t="str">
        <f>CLEAN(TRIM(Data1!J4))</f>
        <v>M8H85L65</v>
      </c>
      <c r="K4" t="str">
        <f>CLEAN(TRIM(Data1!K4))</f>
        <v>M9H78L58</v>
      </c>
      <c r="L4" t="str">
        <f>CLEAN(TRIM(Data1!L4))</f>
        <v>M1ØH67L45</v>
      </c>
      <c r="M4" t="str">
        <f>CLEAN(TRIM(Data1!M4))</f>
        <v>M11H56L37</v>
      </c>
      <c r="N4" t="str">
        <f>CLEAN(TRIM(Data1!N4))</f>
        <v>M12H45L28</v>
      </c>
    </row>
    <row r="5" spans="1:14" x14ac:dyDescent="0.25">
      <c r="A5" t="str">
        <f>Data1!A5</f>
        <v>Birmingham</v>
      </c>
      <c r="B5" t="str">
        <f>Data1!B5</f>
        <v>Alabama</v>
      </c>
      <c r="C5" t="str">
        <f>CLEAN(TRIM(Data1!C5))</f>
        <v>M1H54L34</v>
      </c>
      <c r="D5" t="str">
        <f>CLEAN(TRIM(Data1!D5))</f>
        <v>M2H58L37</v>
      </c>
      <c r="E5" t="str">
        <f>CLEAN(TRIM(Data1!E5))</f>
        <v>M3H67L44</v>
      </c>
      <c r="F5" t="str">
        <f>CLEAN(TRIM(Data1!F5))</f>
        <v>M4H74L51</v>
      </c>
      <c r="G5" t="str">
        <f>CLEAN(TRIM(Data1!G5))</f>
        <v>M5H82L6Ø</v>
      </c>
      <c r="H5" t="str">
        <f>CLEAN(TRIM(Data1!H5))</f>
        <v>M6H88L68</v>
      </c>
      <c r="I5" t="str">
        <f>CLEAN(TRIM(Data1!I5))</f>
        <v>M7H91L71</v>
      </c>
      <c r="J5" t="str">
        <f>CLEAN(TRIM(Data1!J5))</f>
        <v>M8H91L71</v>
      </c>
      <c r="K5" t="str">
        <f>CLEAN(TRIM(Data1!K5))</f>
        <v>M9H85L64</v>
      </c>
      <c r="L5" t="str">
        <f>CLEAN(TRIM(Data1!L5))</f>
        <v>M1ØH75L53</v>
      </c>
      <c r="M5" t="str">
        <f>CLEAN(TRIM(Data1!M5))</f>
        <v>M11H65L44</v>
      </c>
      <c r="N5" t="str">
        <f>CLEAN(TRIM(Data1!N5))</f>
        <v>M12H56L36</v>
      </c>
    </row>
    <row r="6" spans="1:14" x14ac:dyDescent="0.25">
      <c r="A6" t="str">
        <f>Data1!A6</f>
        <v>Boston</v>
      </c>
      <c r="B6" t="str">
        <f>Data1!B6</f>
        <v>Massachusetts</v>
      </c>
      <c r="C6" t="str">
        <f>CLEAN(TRIM(Data1!C6))</f>
        <v>M1H36L22</v>
      </c>
      <c r="D6" t="str">
        <f>CLEAN(TRIM(Data1!D6))</f>
        <v>M2H39L25</v>
      </c>
      <c r="E6" t="str">
        <f>CLEAN(TRIM(Data1!E6))</f>
        <v>M3H45L31</v>
      </c>
      <c r="F6" t="str">
        <f>CLEAN(TRIM(Data1!F6))</f>
        <v>M4H56L41</v>
      </c>
      <c r="G6" t="str">
        <f>CLEAN(TRIM(Data1!G6))</f>
        <v>M5H66L5Ø</v>
      </c>
      <c r="H6" t="str">
        <f>CLEAN(TRIM(Data1!H6))</f>
        <v>M6H76L6Ø</v>
      </c>
      <c r="I6" t="str">
        <f>CLEAN(TRIM(Data1!I6))</f>
        <v>M7H81L65</v>
      </c>
      <c r="J6" t="str">
        <f>CLEAN(TRIM(Data1!J6))</f>
        <v>M8H8ØL65</v>
      </c>
      <c r="K6" t="str">
        <f>CLEAN(TRIM(Data1!K6))</f>
        <v>M9H72L57</v>
      </c>
      <c r="L6" t="str">
        <f>CLEAN(TRIM(Data1!L6))</f>
        <v>M1ØH61L47</v>
      </c>
      <c r="M6" t="str">
        <f>CLEAN(TRIM(Data1!M6))</f>
        <v>M11H52L38</v>
      </c>
      <c r="N6" t="str">
        <f>CLEAN(TRIM(Data1!N6))</f>
        <v>M12H41L28</v>
      </c>
    </row>
    <row r="7" spans="1:14" x14ac:dyDescent="0.25">
      <c r="A7" t="str">
        <f>Data1!A7</f>
        <v>Buffalo</v>
      </c>
      <c r="B7" t="str">
        <f>Data1!B7</f>
        <v>New York</v>
      </c>
      <c r="C7" t="str">
        <f>CLEAN(TRIM(Data1!C7))</f>
        <v>M1H31L19</v>
      </c>
      <c r="D7" t="str">
        <f>CLEAN(TRIM(Data1!D7))</f>
        <v>M2H33L19</v>
      </c>
      <c r="E7" t="str">
        <f>CLEAN(TRIM(Data1!E7))</f>
        <v>M3H42L26</v>
      </c>
      <c r="F7" t="str">
        <f>CLEAN(TRIM(Data1!F7))</f>
        <v>M4H55L37</v>
      </c>
      <c r="G7" t="str">
        <f>CLEAN(TRIM(Data1!G7))</f>
        <v>M5H67L47</v>
      </c>
      <c r="H7" t="str">
        <f>CLEAN(TRIM(Data1!H7))</f>
        <v>M6H75L57</v>
      </c>
      <c r="I7" t="str">
        <f>CLEAN(TRIM(Data1!I7))</f>
        <v>M7H8ØL62</v>
      </c>
      <c r="J7" t="str">
        <f>CLEAN(TRIM(Data1!J7))</f>
        <v>M8H78L61</v>
      </c>
      <c r="K7" t="str">
        <f>CLEAN(TRIM(Data1!K7))</f>
        <v>M9H71L53</v>
      </c>
      <c r="L7" t="str">
        <f>CLEAN(TRIM(Data1!L7))</f>
        <v>M1ØH59L43</v>
      </c>
      <c r="M7" t="str">
        <f>CLEAN(TRIM(Data1!M7))</f>
        <v>M11H48L34</v>
      </c>
      <c r="N7" t="str">
        <f>CLEAN(TRIM(Data1!N7))</f>
        <v>M12H36L24</v>
      </c>
    </row>
    <row r="8" spans="1:14" x14ac:dyDescent="0.25">
      <c r="A8" t="str">
        <f>Data1!A8</f>
        <v>Charlotte</v>
      </c>
      <c r="B8" t="str">
        <f>Data1!B8</f>
        <v>North Carolina</v>
      </c>
      <c r="C8" t="str">
        <f>CLEAN(TRIM(Data1!C8))</f>
        <v>M1H51L3Ø</v>
      </c>
      <c r="D8" t="str">
        <f>CLEAN(TRIM(Data1!D8))</f>
        <v>M2H55L33</v>
      </c>
      <c r="E8" t="str">
        <f>CLEAN(TRIM(Data1!E8))</f>
        <v>M3H63L39</v>
      </c>
      <c r="F8" t="str">
        <f>CLEAN(TRIM(Data1!F8))</f>
        <v>M4H72L47</v>
      </c>
      <c r="G8" t="str">
        <f>CLEAN(TRIM(Data1!G8))</f>
        <v>M5H79L56</v>
      </c>
      <c r="H8" t="str">
        <f>CLEAN(TRIM(Data1!H8))</f>
        <v>M6H86L65</v>
      </c>
      <c r="I8" t="str">
        <f>CLEAN(TRIM(Data1!I8))</f>
        <v>M7H89L68</v>
      </c>
      <c r="J8" t="str">
        <f>CLEAN(TRIM(Data1!J8))</f>
        <v>M8H88L67</v>
      </c>
      <c r="K8" t="str">
        <f>CLEAN(TRIM(Data1!K8))</f>
        <v>M9H81L6Ø</v>
      </c>
      <c r="L8" t="str">
        <f>CLEAN(TRIM(Data1!L8))</f>
        <v>M1ØH72L49</v>
      </c>
      <c r="M8" t="str">
        <f>CLEAN(TRIM(Data1!M8))</f>
        <v>M11H62L39</v>
      </c>
      <c r="N8" t="str">
        <f>CLEAN(TRIM(Data1!N8))</f>
        <v>M12H53L32</v>
      </c>
    </row>
    <row r="9" spans="1:14" x14ac:dyDescent="0.25">
      <c r="A9" t="str">
        <f>Data1!A9</f>
        <v>Chicago</v>
      </c>
      <c r="B9" t="str">
        <f>Data1!B9</f>
        <v>Illinois</v>
      </c>
      <c r="C9" t="str">
        <f>CLEAN(TRIM(Data1!C9))</f>
        <v>M1H31L17</v>
      </c>
      <c r="D9" t="str">
        <f>CLEAN(TRIM(Data1!D9))</f>
        <v>M2H35L2Ø</v>
      </c>
      <c r="E9" t="str">
        <f>CLEAN(TRIM(Data1!E9))</f>
        <v>M3H47L29</v>
      </c>
      <c r="F9" t="str">
        <f>CLEAN(TRIM(Data1!F9))</f>
        <v>M4H59L39</v>
      </c>
      <c r="G9" t="str">
        <f>CLEAN(TRIM(Data1!G9))</f>
        <v>M5H7ØL48</v>
      </c>
      <c r="H9" t="str">
        <f>CLEAN(TRIM(Data1!H9))</f>
        <v>M6H8ØL58</v>
      </c>
      <c r="I9" t="str">
        <f>CLEAN(TRIM(Data1!I9))</f>
        <v>M7H84L64</v>
      </c>
      <c r="J9" t="str">
        <f>CLEAN(TRIM(Data1!J9))</f>
        <v>M8H82L63</v>
      </c>
      <c r="K9" t="str">
        <f>CLEAN(TRIM(Data1!K9))</f>
        <v>M9H75L54</v>
      </c>
      <c r="L9" t="str">
        <f>CLEAN(TRIM(Data1!L9))</f>
        <v>M1ØH62L43</v>
      </c>
      <c r="M9" t="str">
        <f>CLEAN(TRIM(Data1!M9))</f>
        <v>M11H48L32</v>
      </c>
      <c r="N9" t="str">
        <f>CLEAN(TRIM(Data1!N9))</f>
        <v>M12H35L21</v>
      </c>
    </row>
    <row r="10" spans="1:14" x14ac:dyDescent="0.25">
      <c r="A10" t="str">
        <f>Data1!A10</f>
        <v>Cincinnati</v>
      </c>
      <c r="B10" t="str">
        <f>Data1!B10</f>
        <v>Ohio</v>
      </c>
      <c r="C10" t="str">
        <f>CLEAN(TRIM(Data1!C10))</f>
        <v>M1H4ØL22</v>
      </c>
      <c r="D10" t="str">
        <f>CLEAN(TRIM(Data1!D10))</f>
        <v>M2H45L25</v>
      </c>
      <c r="E10" t="str">
        <f>CLEAN(TRIM(Data1!E10))</f>
        <v>M3H55L33</v>
      </c>
      <c r="F10" t="str">
        <f>CLEAN(TRIM(Data1!F10))</f>
        <v>M4H66L42</v>
      </c>
      <c r="G10" t="str">
        <f>CLEAN(TRIM(Data1!G10))</f>
        <v>M5H75L52</v>
      </c>
      <c r="H10" t="str">
        <f>CLEAN(TRIM(Data1!H10))</f>
        <v>M6H83L61</v>
      </c>
      <c r="I10" t="str">
        <f>CLEAN(TRIM(Data1!I10))</f>
        <v>M7H87L65</v>
      </c>
      <c r="J10" t="str">
        <f>CLEAN(TRIM(Data1!J10))</f>
        <v>M8H86L63</v>
      </c>
      <c r="K10" t="str">
        <f>CLEAN(TRIM(Data1!K10))</f>
        <v>M9H79L55</v>
      </c>
      <c r="L10" t="str">
        <f>CLEAN(TRIM(Data1!L10))</f>
        <v>M1ØH68L43</v>
      </c>
      <c r="M10" t="str">
        <f>CLEAN(TRIM(Data1!M10))</f>
        <v>M11H56L34</v>
      </c>
      <c r="N10" t="str">
        <f>CLEAN(TRIM(Data1!N10))</f>
        <v>M12H43L26</v>
      </c>
    </row>
    <row r="11" spans="1:14" x14ac:dyDescent="0.25">
      <c r="A11" t="str">
        <f>Data1!A11</f>
        <v>Cleveland</v>
      </c>
      <c r="B11" t="str">
        <f>Data1!B11</f>
        <v>Ohio</v>
      </c>
      <c r="C11" t="str">
        <f>CLEAN(TRIM(Data1!C11))</f>
        <v>M1H34L22</v>
      </c>
      <c r="D11" t="str">
        <f>CLEAN(TRIM(Data1!D11))</f>
        <v>M2H38L24</v>
      </c>
      <c r="E11" t="str">
        <f>CLEAN(TRIM(Data1!E11))</f>
        <v>M3H47L3Ø</v>
      </c>
      <c r="F11" t="str">
        <f>CLEAN(TRIM(Data1!F11))</f>
        <v>M4H59L4Ø</v>
      </c>
      <c r="G11" t="str">
        <f>CLEAN(TRIM(Data1!G11))</f>
        <v>M5H7ØL5Ø</v>
      </c>
      <c r="H11" t="str">
        <f>CLEAN(TRIM(Data1!H11))</f>
        <v>M6H79L6Ø</v>
      </c>
      <c r="I11" t="str">
        <f>CLEAN(TRIM(Data1!I11))</f>
        <v>M7H83L64</v>
      </c>
      <c r="J11" t="str">
        <f>CLEAN(TRIM(Data1!J11))</f>
        <v>M8H81L63</v>
      </c>
      <c r="K11" t="str">
        <f>CLEAN(TRIM(Data1!K11))</f>
        <v>M9H74L56</v>
      </c>
      <c r="L11" t="str">
        <f>CLEAN(TRIM(Data1!L11))</f>
        <v>M1ØH62L45</v>
      </c>
      <c r="M11" t="str">
        <f>CLEAN(TRIM(Data1!M11))</f>
        <v>M11H51L37</v>
      </c>
      <c r="N11" t="str">
        <f>CLEAN(TRIM(Data1!N11))</f>
        <v>M12H38L26</v>
      </c>
    </row>
    <row r="12" spans="1:14" x14ac:dyDescent="0.25">
      <c r="A12" t="str">
        <f>Data1!A12</f>
        <v>Columbus</v>
      </c>
      <c r="B12" t="str">
        <f>Data1!B12</f>
        <v>Ohio</v>
      </c>
      <c r="C12" t="str">
        <f>CLEAN(TRIM(Data1!C12))</f>
        <v>M1H37L23</v>
      </c>
      <c r="D12" t="str">
        <f>CLEAN(TRIM(Data1!D12))</f>
        <v>M2H41L25</v>
      </c>
      <c r="E12" t="str">
        <f>CLEAN(TRIM(Data1!E12))</f>
        <v>M3H51L33</v>
      </c>
      <c r="F12" t="str">
        <f>CLEAN(TRIM(Data1!F12))</f>
        <v>M4H64L43</v>
      </c>
      <c r="G12" t="str">
        <f>CLEAN(TRIM(Data1!G12))</f>
        <v>M5H73L52</v>
      </c>
      <c r="H12" t="str">
        <f>CLEAN(TRIM(Data1!H12))</f>
        <v>M6H82L62</v>
      </c>
      <c r="I12" t="str">
        <f>CLEAN(TRIM(Data1!I12))</f>
        <v>M7H85L66</v>
      </c>
      <c r="J12" t="str">
        <f>CLEAN(TRIM(Data1!J12))</f>
        <v>M8H84L64</v>
      </c>
      <c r="K12" t="str">
        <f>CLEAN(TRIM(Data1!K12))</f>
        <v>M9H77L57</v>
      </c>
      <c r="L12" t="str">
        <f>CLEAN(TRIM(Data1!L12))</f>
        <v>M1ØH65L45</v>
      </c>
      <c r="M12" t="str">
        <f>CLEAN(TRIM(Data1!M12))</f>
        <v>M11H53L36</v>
      </c>
      <c r="N12" t="str">
        <f>CLEAN(TRIM(Data1!N12))</f>
        <v>M12H4ØL27</v>
      </c>
    </row>
    <row r="13" spans="1:14" x14ac:dyDescent="0.25">
      <c r="A13" t="str">
        <f>Data1!A13</f>
        <v>Dallas</v>
      </c>
      <c r="B13" t="str">
        <f>Data1!B13</f>
        <v>Texas</v>
      </c>
      <c r="C13" t="str">
        <f>CLEAN(TRIM(Data1!C13))</f>
        <v>M1H57L37</v>
      </c>
      <c r="D13" t="str">
        <f>CLEAN(TRIM(Data1!D13))</f>
        <v>M2H61L41</v>
      </c>
      <c r="E13" t="str">
        <f>CLEAN(TRIM(Data1!E13))</f>
        <v>M3H69L49</v>
      </c>
      <c r="F13" t="str">
        <f>CLEAN(TRIM(Data1!F13))</f>
        <v>M4H77L56</v>
      </c>
      <c r="G13" t="str">
        <f>CLEAN(TRIM(Data1!G13))</f>
        <v>M5H84L65</v>
      </c>
      <c r="H13" t="str">
        <f>CLEAN(TRIM(Data1!H13))</f>
        <v>M6H92L73</v>
      </c>
      <c r="I13" t="str">
        <f>CLEAN(TRIM(Data1!I13))</f>
        <v>M7H96L77</v>
      </c>
      <c r="J13" t="str">
        <f>CLEAN(TRIM(Data1!J13))</f>
        <v>M8H96L77</v>
      </c>
      <c r="K13" t="str">
        <f>CLEAN(TRIM(Data1!K13))</f>
        <v>M9H89L69</v>
      </c>
      <c r="L13" t="str">
        <f>CLEAN(TRIM(Data1!L13))</f>
        <v>M1ØH79L58</v>
      </c>
      <c r="M13" t="str">
        <f>CLEAN(TRIM(Data1!M13))</f>
        <v>M11H67L48</v>
      </c>
      <c r="N13" t="str">
        <f>CLEAN(TRIM(Data1!N13))</f>
        <v>M12H58L39</v>
      </c>
    </row>
    <row r="14" spans="1:14" x14ac:dyDescent="0.25">
      <c r="A14" t="str">
        <f>Data1!A14</f>
        <v>Denver</v>
      </c>
      <c r="B14" t="str">
        <f>Data1!B14</f>
        <v>Colorado</v>
      </c>
      <c r="C14" t="str">
        <f>CLEAN(TRIM(Data1!C14))</f>
        <v>M1H45L17</v>
      </c>
      <c r="D14" t="str">
        <f>CLEAN(TRIM(Data1!D14))</f>
        <v>M2H46L2Ø</v>
      </c>
      <c r="E14" t="str">
        <f>CLEAN(TRIM(Data1!E14))</f>
        <v>M3H54L26</v>
      </c>
      <c r="F14" t="str">
        <f>CLEAN(TRIM(Data1!F14))</f>
        <v>M4H61L34</v>
      </c>
      <c r="G14" t="str">
        <f>CLEAN(TRIM(Data1!G14))</f>
        <v>M5H71L44</v>
      </c>
      <c r="H14" t="str">
        <f>CLEAN(TRIM(Data1!H14))</f>
        <v>M6H81L53</v>
      </c>
      <c r="I14" t="str">
        <f>CLEAN(TRIM(Data1!I14))</f>
        <v>M7H88L59</v>
      </c>
      <c r="J14" t="str">
        <f>CLEAN(TRIM(Data1!J14))</f>
        <v>M8H86L57</v>
      </c>
      <c r="K14" t="str">
        <f>CLEAN(TRIM(Data1!K14))</f>
        <v>M9H77L48</v>
      </c>
      <c r="L14" t="str">
        <f>CLEAN(TRIM(Data1!L14))</f>
        <v>M1ØH65L36</v>
      </c>
      <c r="M14" t="str">
        <f>CLEAN(TRIM(Data1!M14))</f>
        <v>M11H52L25</v>
      </c>
      <c r="N14" t="str">
        <f>CLEAN(TRIM(Data1!N14))</f>
        <v>M12H43L17</v>
      </c>
    </row>
    <row r="15" spans="1:14" x14ac:dyDescent="0.25">
      <c r="A15" t="str">
        <f>Data1!A15</f>
        <v>Detroit</v>
      </c>
      <c r="B15" t="str">
        <f>Data1!B15</f>
        <v>Michigan</v>
      </c>
      <c r="C15" t="str">
        <f>CLEAN(TRIM(Data1!C15))</f>
        <v>M1H32L19</v>
      </c>
      <c r="D15" t="str">
        <f>CLEAN(TRIM(Data1!D15))</f>
        <v>M2H35L21</v>
      </c>
      <c r="E15" t="str">
        <f>CLEAN(TRIM(Data1!E15))</f>
        <v>M3H46L29</v>
      </c>
      <c r="F15" t="str">
        <f>CLEAN(TRIM(Data1!F15))</f>
        <v>M4H59L39</v>
      </c>
      <c r="G15" t="str">
        <f>CLEAN(TRIM(Data1!G15))</f>
        <v>M5H7ØL49</v>
      </c>
      <c r="H15" t="str">
        <f>CLEAN(TRIM(Data1!H15))</f>
        <v>M6H79L6Ø</v>
      </c>
      <c r="I15" t="str">
        <f>CLEAN(TRIM(Data1!I15))</f>
        <v>M7H83L64</v>
      </c>
      <c r="J15" t="str">
        <f>CLEAN(TRIM(Data1!J15))</f>
        <v>M8H81L63</v>
      </c>
      <c r="K15" t="str">
        <f>CLEAN(TRIM(Data1!K15))</f>
        <v>M9H74L55</v>
      </c>
      <c r="L15" t="str">
        <f>CLEAN(TRIM(Data1!L15))</f>
        <v>M1ØH62L43</v>
      </c>
      <c r="M15" t="str">
        <f>CLEAN(TRIM(Data1!M15))</f>
        <v>M11H49L34</v>
      </c>
      <c r="N15" t="str">
        <f>CLEAN(TRIM(Data1!N15))</f>
        <v>M12H36L24</v>
      </c>
    </row>
    <row r="16" spans="1:14" x14ac:dyDescent="0.25">
      <c r="A16" t="str">
        <f>Data1!A16</f>
        <v>Hartford</v>
      </c>
      <c r="B16" t="str">
        <f>Data1!B16</f>
        <v>Connecticut</v>
      </c>
      <c r="C16" t="str">
        <f>CLEAN(TRIM(Data1!C16))</f>
        <v>M1H35L18</v>
      </c>
      <c r="D16" t="str">
        <f>CLEAN(TRIM(Data1!D16))</f>
        <v>M2H39L21</v>
      </c>
      <c r="E16" t="str">
        <f>CLEAN(TRIM(Data1!E16))</f>
        <v>M3H48L28</v>
      </c>
      <c r="F16" t="str">
        <f>CLEAN(TRIM(Data1!F16))</f>
        <v>M4H61L38</v>
      </c>
      <c r="G16" t="str">
        <f>CLEAN(TRIM(Data1!G16))</f>
        <v>M5H71L48</v>
      </c>
      <c r="H16" t="str">
        <f>CLEAN(TRIM(Data1!H16))</f>
        <v>M6H8ØL57</v>
      </c>
      <c r="I16" t="str">
        <f>CLEAN(TRIM(Data1!I16))</f>
        <v>M7H85L63</v>
      </c>
      <c r="J16" t="str">
        <f>CLEAN(TRIM(Data1!J16))</f>
        <v>M8H83L61</v>
      </c>
      <c r="K16" t="str">
        <f>CLEAN(TRIM(Data1!K16))</f>
        <v>M9H75L53</v>
      </c>
      <c r="L16" t="str">
        <f>CLEAN(TRIM(Data1!L16))</f>
        <v>M1ØH63L41</v>
      </c>
      <c r="M16" t="str">
        <f>CLEAN(TRIM(Data1!M16))</f>
        <v>M11H52L33</v>
      </c>
      <c r="N16" t="str">
        <f>CLEAN(TRIM(Data1!N16))</f>
        <v>M12H4ØL23</v>
      </c>
    </row>
    <row r="17" spans="1:14" x14ac:dyDescent="0.25">
      <c r="A17" t="str">
        <f>Data1!A17</f>
        <v>Houston</v>
      </c>
      <c r="B17" t="str">
        <f>Data1!B17</f>
        <v>Texas</v>
      </c>
      <c r="C17" t="str">
        <f>CLEAN(TRIM(Data1!C17))</f>
        <v>M1H63L43</v>
      </c>
      <c r="D17" t="str">
        <f>CLEAN(TRIM(Data1!D17))</f>
        <v>M2H66L47</v>
      </c>
      <c r="E17" t="str">
        <f>CLEAN(TRIM(Data1!E17))</f>
        <v>M3H73L53</v>
      </c>
      <c r="F17" t="str">
        <f>CLEAN(TRIM(Data1!F17))</f>
        <v>M4H8ØL59</v>
      </c>
      <c r="G17" t="str">
        <f>CLEAN(TRIM(Data1!G17))</f>
        <v>M5H86L68</v>
      </c>
      <c r="H17" t="str">
        <f>CLEAN(TRIM(Data1!H17))</f>
        <v>M6H91L73</v>
      </c>
      <c r="I17" t="str">
        <f>CLEAN(TRIM(Data1!I17))</f>
        <v>M7H94L75</v>
      </c>
      <c r="J17" t="str">
        <f>CLEAN(TRIM(Data1!J17))</f>
        <v>M8H95L75</v>
      </c>
      <c r="K17" t="str">
        <f>CLEAN(TRIM(Data1!K17))</f>
        <v>M9H9ØL7Ø</v>
      </c>
      <c r="L17" t="str">
        <f>CLEAN(TRIM(Data1!L17))</f>
        <v>M1ØH82L61</v>
      </c>
      <c r="M17" t="str">
        <f>CLEAN(TRIM(Data1!M17))</f>
        <v>M11H73L52</v>
      </c>
      <c r="N17" t="str">
        <f>CLEAN(TRIM(Data1!N17))</f>
        <v>M12H64L45</v>
      </c>
    </row>
    <row r="18" spans="1:14" x14ac:dyDescent="0.25">
      <c r="A18" t="str">
        <f>Data1!A18</f>
        <v>Indianapolis</v>
      </c>
      <c r="B18" t="str">
        <f>Data1!B18</f>
        <v>Indiana</v>
      </c>
      <c r="C18" t="str">
        <f>CLEAN(TRIM(Data1!C18))</f>
        <v>M1H36L21</v>
      </c>
      <c r="D18" t="str">
        <f>CLEAN(TRIM(Data1!D18))</f>
        <v>M2H4ØL24</v>
      </c>
      <c r="E18" t="str">
        <f>CLEAN(TRIM(Data1!E18))</f>
        <v>M3H52L33</v>
      </c>
      <c r="F18" t="str">
        <f>CLEAN(TRIM(Data1!F18))</f>
        <v>M4H63L43</v>
      </c>
      <c r="G18" t="str">
        <f>CLEAN(TRIM(Data1!G18))</f>
        <v>M5H73L53</v>
      </c>
      <c r="H18" t="str">
        <f>CLEAN(TRIM(Data1!H18))</f>
        <v>M6H82L62</v>
      </c>
      <c r="I18" t="str">
        <f>CLEAN(TRIM(Data1!I18))</f>
        <v>M7H85L66</v>
      </c>
      <c r="J18" t="str">
        <f>CLEAN(TRIM(Data1!J18))</f>
        <v>M8H84L64</v>
      </c>
      <c r="K18" t="str">
        <f>CLEAN(TRIM(Data1!K18))</f>
        <v>M9H78L56</v>
      </c>
      <c r="L18" t="str">
        <f>CLEAN(TRIM(Data1!L18))</f>
        <v>M1ØH65L45</v>
      </c>
      <c r="M18" t="str">
        <f>CLEAN(TRIM(Data1!M18))</f>
        <v>M11H52L35</v>
      </c>
      <c r="N18" t="str">
        <f>CLEAN(TRIM(Data1!N18))</f>
        <v>M12H39L24</v>
      </c>
    </row>
    <row r="19" spans="1:14" x14ac:dyDescent="0.25">
      <c r="A19" t="str">
        <f>Data1!A19</f>
        <v>Jacksonville</v>
      </c>
      <c r="B19" t="str">
        <f>Data1!B19</f>
        <v>Florida</v>
      </c>
      <c r="C19" t="str">
        <f>CLEAN(TRIM(Data1!C19))</f>
        <v>M1H65L41</v>
      </c>
      <c r="D19" t="str">
        <f>CLEAN(TRIM(Data1!D19))</f>
        <v>M2H68L45</v>
      </c>
      <c r="E19" t="str">
        <f>CLEAN(TRIM(Data1!E19))</f>
        <v>M3H74L5Ø</v>
      </c>
      <c r="F19" t="str">
        <f>CLEAN(TRIM(Data1!F19))</f>
        <v>M4H79L55</v>
      </c>
      <c r="G19" t="str">
        <f>CLEAN(TRIM(Data1!G19))</f>
        <v>M5H86L63</v>
      </c>
      <c r="H19" t="str">
        <f>CLEAN(TRIM(Data1!H19))</f>
        <v>M6H9ØL7Ø</v>
      </c>
      <c r="I19" t="str">
        <f>CLEAN(TRIM(Data1!I19))</f>
        <v>M7H92L73</v>
      </c>
      <c r="J19" t="str">
        <f>CLEAN(TRIM(Data1!J19))</f>
        <v>M8H91L73</v>
      </c>
      <c r="K19" t="str">
        <f>CLEAN(TRIM(Data1!K19))</f>
        <v>M9H87L7Ø</v>
      </c>
      <c r="L19" t="str">
        <f>CLEAN(TRIM(Data1!L19))</f>
        <v>M1ØH8ØL61</v>
      </c>
      <c r="M19" t="str">
        <f>CLEAN(TRIM(Data1!M19))</f>
        <v>M11H74L51</v>
      </c>
      <c r="N19" t="str">
        <f>CLEAN(TRIM(Data1!N19))</f>
        <v>M12H67L44</v>
      </c>
    </row>
    <row r="20" spans="1:14" x14ac:dyDescent="0.25">
      <c r="A20" t="str">
        <f>Data1!A20</f>
        <v>Kansas City</v>
      </c>
      <c r="B20" t="str">
        <f>Data1!B20</f>
        <v>Missouri</v>
      </c>
      <c r="C20" t="str">
        <f>CLEAN(TRIM(Data1!C20))</f>
        <v>M1H4ØL22</v>
      </c>
      <c r="D20" t="str">
        <f>CLEAN(TRIM(Data1!D20))</f>
        <v>M2H45L26</v>
      </c>
      <c r="E20" t="str">
        <f>CLEAN(TRIM(Data1!E20))</f>
        <v>M3H56L36</v>
      </c>
      <c r="F20" t="str">
        <f>CLEAN(TRIM(Data1!F20))</f>
        <v>M4H67L47</v>
      </c>
      <c r="G20" t="str">
        <f>CLEAN(TRIM(Data1!G20))</f>
        <v>M5H76L57</v>
      </c>
      <c r="H20" t="str">
        <f>CLEAN(TRIM(Data1!H20))</f>
        <v>M6H85L67</v>
      </c>
      <c r="I20" t="str">
        <f>CLEAN(TRIM(Data1!I20))</f>
        <v>M7H9ØL72</v>
      </c>
      <c r="J20" t="str">
        <f>CLEAN(TRIM(Data1!J20))</f>
        <v>M8H89L7Ø</v>
      </c>
      <c r="K20" t="str">
        <f>CLEAN(TRIM(Data1!K20))</f>
        <v>M9H8ØL61</v>
      </c>
      <c r="L20" t="str">
        <f>CLEAN(TRIM(Data1!L20))</f>
        <v>M1ØH68L49</v>
      </c>
      <c r="M20" t="str">
        <f>CLEAN(TRIM(Data1!M20))</f>
        <v>M11H54L37</v>
      </c>
      <c r="N20" t="str">
        <f>CLEAN(TRIM(Data1!N20))</f>
        <v>M12H42L26</v>
      </c>
    </row>
    <row r="21" spans="1:14" x14ac:dyDescent="0.25">
      <c r="A21" t="str">
        <f>Data1!A21</f>
        <v>Las Vegas</v>
      </c>
      <c r="B21" t="str">
        <f>Data1!B21</f>
        <v>Nevada</v>
      </c>
      <c r="C21" t="str">
        <f>CLEAN(TRIM(Data1!C21))</f>
        <v>M1H58L39</v>
      </c>
      <c r="D21" t="str">
        <f>CLEAN(TRIM(Data1!D21))</f>
        <v>M2H63L43</v>
      </c>
      <c r="E21" t="str">
        <f>CLEAN(TRIM(Data1!E21))</f>
        <v>M3H7ØL49</v>
      </c>
      <c r="F21" t="str">
        <f>CLEAN(TRIM(Data1!F21))</f>
        <v>M4H78L56</v>
      </c>
      <c r="G21" t="str">
        <f>CLEAN(TRIM(Data1!G21))</f>
        <v>M5H89L66</v>
      </c>
      <c r="H21" t="str">
        <f>CLEAN(TRIM(Data1!H21))</f>
        <v>M6H99L75</v>
      </c>
      <c r="I21" t="str">
        <f>CLEAN(TRIM(Data1!I21))</f>
        <v>M7H1Ø4L81</v>
      </c>
      <c r="J21" t="str">
        <f>CLEAN(TRIM(Data1!J21))</f>
        <v>M8H1Ø2L79</v>
      </c>
      <c r="K21" t="str">
        <f>CLEAN(TRIM(Data1!K21))</f>
        <v>M9H94L71</v>
      </c>
      <c r="L21" t="str">
        <f>CLEAN(TRIM(Data1!L21))</f>
        <v>M1ØH81L59</v>
      </c>
      <c r="M21" t="str">
        <f>CLEAN(TRIM(Data1!M21))</f>
        <v>M11H66L47</v>
      </c>
      <c r="N21" t="str">
        <f>CLEAN(TRIM(Data1!N21))</f>
        <v>M12H57L39</v>
      </c>
    </row>
    <row r="22" spans="1:14" x14ac:dyDescent="0.25">
      <c r="A22" t="str">
        <f>Data1!A22</f>
        <v>Los Angeles</v>
      </c>
      <c r="B22" t="str">
        <f>Data1!B22</f>
        <v>California</v>
      </c>
      <c r="C22" t="str">
        <f>CLEAN(TRIM(Data1!C22))</f>
        <v>M1H68L48</v>
      </c>
      <c r="D22" t="str">
        <f>CLEAN(TRIM(Data1!D22))</f>
        <v>M2H69L49</v>
      </c>
      <c r="E22" t="str">
        <f>CLEAN(TRIM(Data1!E22))</f>
        <v>M3H7ØL51</v>
      </c>
      <c r="F22" t="str">
        <f>CLEAN(TRIM(Data1!F22))</f>
        <v>M4H73L54</v>
      </c>
      <c r="G22" t="str">
        <f>CLEAN(TRIM(Data1!G22))</f>
        <v>M5H75L57</v>
      </c>
      <c r="H22" t="str">
        <f>CLEAN(TRIM(Data1!H22))</f>
        <v>M6H78L6Ø</v>
      </c>
      <c r="I22" t="str">
        <f>CLEAN(TRIM(Data1!I22))</f>
        <v>M7H83L64</v>
      </c>
      <c r="J22" t="str">
        <f>CLEAN(TRIM(Data1!J22))</f>
        <v>M8H84L64</v>
      </c>
      <c r="K22" t="str">
        <f>CLEAN(TRIM(Data1!K22))</f>
        <v>M9H83L63</v>
      </c>
      <c r="L22" t="str">
        <f>CLEAN(TRIM(Data1!L22))</f>
        <v>M1ØH79L59</v>
      </c>
      <c r="M22" t="str">
        <f>CLEAN(TRIM(Data1!M22))</f>
        <v>M11H73L52</v>
      </c>
      <c r="N22" t="str">
        <f>CLEAN(TRIM(Data1!N22))</f>
        <v>M12H68L48</v>
      </c>
    </row>
    <row r="23" spans="1:14" x14ac:dyDescent="0.25">
      <c r="A23" t="str">
        <f>Data1!A23</f>
        <v>Louisville</v>
      </c>
      <c r="B23" t="str">
        <f>Data1!B23</f>
        <v>Kentucky</v>
      </c>
      <c r="C23" t="str">
        <f>CLEAN(TRIM(Data1!C23))</f>
        <v>M1H43L27</v>
      </c>
      <c r="D23" t="str">
        <f>CLEAN(TRIM(Data1!D23))</f>
        <v>M2H48L3Ø</v>
      </c>
      <c r="E23" t="str">
        <f>CLEAN(TRIM(Data1!E23))</f>
        <v>M3H58L38</v>
      </c>
      <c r="F23" t="str">
        <f>CLEAN(TRIM(Data1!F23))</f>
        <v>M4H69L47</v>
      </c>
      <c r="G23" t="str">
        <f>CLEAN(TRIM(Data1!G23))</f>
        <v>M5H77L57</v>
      </c>
      <c r="H23" t="str">
        <f>CLEAN(TRIM(Data1!H23))</f>
        <v>M6H85L66</v>
      </c>
      <c r="I23" t="str">
        <f>CLEAN(TRIM(Data1!I23))</f>
        <v>M7H89L7Ø</v>
      </c>
      <c r="J23" t="str">
        <f>CLEAN(TRIM(Data1!J23))</f>
        <v>M8H88L69</v>
      </c>
      <c r="K23" t="str">
        <f>CLEAN(TRIM(Data1!K23))</f>
        <v>M9H82L61</v>
      </c>
      <c r="L23" t="str">
        <f>CLEAN(TRIM(Data1!L23))</f>
        <v>M1ØH7ØL49</v>
      </c>
      <c r="M23" t="str">
        <f>CLEAN(TRIM(Data1!M23))</f>
        <v>M11H58L4Ø</v>
      </c>
      <c r="N23" t="str">
        <f>CLEAN(TRIM(Data1!N23))</f>
        <v>M12H46L3Ø</v>
      </c>
    </row>
    <row r="24" spans="1:14" x14ac:dyDescent="0.25">
      <c r="A24" t="str">
        <f>Data1!A24</f>
        <v>Memphis</v>
      </c>
      <c r="B24" t="str">
        <f>Data1!B24</f>
        <v>Tennessee</v>
      </c>
      <c r="C24" t="str">
        <f>CLEAN(TRIM(Data1!C24))</f>
        <v>M1H5ØL33</v>
      </c>
      <c r="D24" t="str">
        <f>CLEAN(TRIM(Data1!D24))</f>
        <v>M2H55L36</v>
      </c>
      <c r="E24" t="str">
        <f>CLEAN(TRIM(Data1!E24))</f>
        <v>M3H64L44</v>
      </c>
      <c r="F24" t="str">
        <f>CLEAN(TRIM(Data1!F24))</f>
        <v>M4H73L53</v>
      </c>
      <c r="G24" t="str">
        <f>CLEAN(TRIM(Data1!G24))</f>
        <v>M5H81L62</v>
      </c>
      <c r="H24" t="str">
        <f>CLEAN(TRIM(Data1!H24))</f>
        <v>M6H89L7Ø</v>
      </c>
      <c r="I24" t="str">
        <f>CLEAN(TRIM(Data1!I24))</f>
        <v>M7H92L74</v>
      </c>
      <c r="J24" t="str">
        <f>CLEAN(TRIM(Data1!J24))</f>
        <v>M8H91L73</v>
      </c>
      <c r="K24" t="str">
        <f>CLEAN(TRIM(Data1!K24))</f>
        <v>M9H85L65</v>
      </c>
      <c r="L24" t="str">
        <f>CLEAN(TRIM(Data1!L24))</f>
        <v>M1ØH74L54</v>
      </c>
      <c r="M24" t="str">
        <f>CLEAN(TRIM(Data1!M24))</f>
        <v>M11H63L44</v>
      </c>
      <c r="N24" t="str">
        <f>CLEAN(TRIM(Data1!N24))</f>
        <v>M12H52L35</v>
      </c>
    </row>
    <row r="25" spans="1:14" x14ac:dyDescent="0.25">
      <c r="A25" t="str">
        <f>Data1!A25</f>
        <v>Miami</v>
      </c>
      <c r="B25" t="str">
        <f>Data1!B25</f>
        <v>Florida</v>
      </c>
      <c r="C25" t="str">
        <f>CLEAN(TRIM(Data1!C25))</f>
        <v>M1H76L6Ø</v>
      </c>
      <c r="D25" t="str">
        <f>CLEAN(TRIM(Data1!D25))</f>
        <v>M2H78L62</v>
      </c>
      <c r="E25" t="str">
        <f>CLEAN(TRIM(Data1!E25))</f>
        <v>M3H8ØL65</v>
      </c>
      <c r="F25" t="str">
        <f>CLEAN(TRIM(Data1!F25))</f>
        <v>M4H83L68</v>
      </c>
      <c r="G25" t="str">
        <f>CLEAN(TRIM(Data1!G25))</f>
        <v>M5H87L73</v>
      </c>
      <c r="H25" t="str">
        <f>CLEAN(TRIM(Data1!H25))</f>
        <v>M6H9ØL76</v>
      </c>
      <c r="I25" t="str">
        <f>CLEAN(TRIM(Data1!I25))</f>
        <v>M7H91L77</v>
      </c>
      <c r="J25" t="str">
        <f>CLEAN(TRIM(Data1!J25))</f>
        <v>M8H91L77</v>
      </c>
      <c r="K25" t="str">
        <f>CLEAN(TRIM(Data1!K25))</f>
        <v>M9H89L77</v>
      </c>
      <c r="L25" t="str">
        <f>CLEAN(TRIM(Data1!L25))</f>
        <v>M1ØH86L74</v>
      </c>
      <c r="M25" t="str">
        <f>CLEAN(TRIM(Data1!M25))</f>
        <v>M11H82L68</v>
      </c>
      <c r="N25" t="str">
        <f>CLEAN(TRIM(Data1!N25))</f>
        <v>M12H78L63</v>
      </c>
    </row>
    <row r="26" spans="1:14" x14ac:dyDescent="0.25">
      <c r="A26" t="str">
        <f>Data1!A26</f>
        <v>Milwaukee</v>
      </c>
      <c r="B26" t="str">
        <f>Data1!B26</f>
        <v>Wisconsin</v>
      </c>
      <c r="C26" t="str">
        <f>CLEAN(TRIM(Data1!C26))</f>
        <v>M1H29L16</v>
      </c>
      <c r="D26" t="str">
        <f>CLEAN(TRIM(Data1!D26))</f>
        <v>M2H33L19</v>
      </c>
      <c r="E26" t="str">
        <f>CLEAN(TRIM(Data1!E26))</f>
        <v>M3H42L28</v>
      </c>
      <c r="F26" t="str">
        <f>CLEAN(TRIM(Data1!F26))</f>
        <v>M4H54L37</v>
      </c>
      <c r="G26" t="str">
        <f>CLEAN(TRIM(Data1!G26))</f>
        <v>M5H65L47</v>
      </c>
      <c r="H26" t="str">
        <f>CLEAN(TRIM(Data1!H26))</f>
        <v>M6H75L57</v>
      </c>
      <c r="I26" t="str">
        <f>CLEAN(TRIM(Data1!I26))</f>
        <v>M7H8ØL64</v>
      </c>
      <c r="J26" t="str">
        <f>CLEAN(TRIM(Data1!J26))</f>
        <v>M8H79L63</v>
      </c>
      <c r="K26" t="str">
        <f>CLEAN(TRIM(Data1!K26))</f>
        <v>M9H71L55</v>
      </c>
      <c r="L26" t="str">
        <f>CLEAN(TRIM(Data1!L26))</f>
        <v>M1ØH59L43</v>
      </c>
      <c r="M26" t="str">
        <f>CLEAN(TRIM(Data1!M26))</f>
        <v>M11H46L32</v>
      </c>
      <c r="N26" t="str">
        <f>CLEAN(TRIM(Data1!N26))</f>
        <v>M12H33L2Ø</v>
      </c>
    </row>
    <row r="27" spans="1:14" x14ac:dyDescent="0.25">
      <c r="A27" t="str">
        <f>Data1!A27</f>
        <v>Minneapolis</v>
      </c>
      <c r="B27" t="str">
        <f>Data1!B27</f>
        <v>Minnesota</v>
      </c>
      <c r="C27" t="str">
        <f>CLEAN(TRIM(Data1!C27))</f>
        <v>M1H24L8</v>
      </c>
      <c r="D27" t="str">
        <f>CLEAN(TRIM(Data1!D27))</f>
        <v>M2H29L13</v>
      </c>
      <c r="E27" t="str">
        <f>CLEAN(TRIM(Data1!E27))</f>
        <v>M3H41L24</v>
      </c>
      <c r="F27" t="str">
        <f>CLEAN(TRIM(Data1!F27))</f>
        <v>M4H58L37</v>
      </c>
      <c r="G27" t="str">
        <f>CLEAN(TRIM(Data1!G27))</f>
        <v>M5H69L49</v>
      </c>
      <c r="H27" t="str">
        <f>CLEAN(TRIM(Data1!H27))</f>
        <v>M6H79L59</v>
      </c>
      <c r="I27" t="str">
        <f>CLEAN(TRIM(Data1!I27))</f>
        <v>M7H83L64</v>
      </c>
      <c r="J27" t="str">
        <f>CLEAN(TRIM(Data1!J27))</f>
        <v>M8H81L62</v>
      </c>
      <c r="K27" t="str">
        <f>CLEAN(TRIM(Data1!K27))</f>
        <v>M9H72L52</v>
      </c>
      <c r="L27" t="str">
        <f>CLEAN(TRIM(Data1!L27))</f>
        <v>M1ØH58L4Ø</v>
      </c>
      <c r="M27" t="str">
        <f>CLEAN(TRIM(Data1!M27))</f>
        <v>M11H41L26</v>
      </c>
      <c r="N27" t="str">
        <f>CLEAN(TRIM(Data1!N27))</f>
        <v>M12H27L12</v>
      </c>
    </row>
    <row r="28" spans="1:14" x14ac:dyDescent="0.25">
      <c r="A28" t="str">
        <f>Data1!A28</f>
        <v>Nashville</v>
      </c>
      <c r="B28" t="str">
        <f>Data1!B28</f>
        <v>Tennessee</v>
      </c>
      <c r="C28" t="str">
        <f>CLEAN(TRIM(Data1!C28))</f>
        <v>M1H47L28</v>
      </c>
      <c r="D28" t="str">
        <f>CLEAN(TRIM(Data1!D28))</f>
        <v>M2H52L32</v>
      </c>
      <c r="E28" t="str">
        <f>CLEAN(TRIM(Data1!E28))</f>
        <v>M3H61L39</v>
      </c>
      <c r="F28" t="str">
        <f>CLEAN(TRIM(Data1!F28))</f>
        <v>M4H71L48</v>
      </c>
      <c r="G28" t="str">
        <f>CLEAN(TRIM(Data1!G28))</f>
        <v>M5H78L57</v>
      </c>
      <c r="H28" t="str">
        <f>CLEAN(TRIM(Data1!H28))</f>
        <v>M6H86L65</v>
      </c>
      <c r="I28" t="str">
        <f>CLEAN(TRIM(Data1!I28))</f>
        <v>M7H89L7Ø</v>
      </c>
      <c r="J28" t="str">
        <f>CLEAN(TRIM(Data1!J28))</f>
        <v>M8H89L68</v>
      </c>
      <c r="K28" t="str">
        <f>CLEAN(TRIM(Data1!K28))</f>
        <v>M9H82L61</v>
      </c>
      <c r="L28" t="str">
        <f>CLEAN(TRIM(Data1!L28))</f>
        <v>M1ØH72L49</v>
      </c>
      <c r="M28" t="str">
        <f>CLEAN(TRIM(Data1!M28))</f>
        <v>M11H6ØL39</v>
      </c>
      <c r="N28" t="str">
        <f>CLEAN(TRIM(Data1!N28))</f>
        <v>M12H5ØL31</v>
      </c>
    </row>
    <row r="29" spans="1:14" x14ac:dyDescent="0.25">
      <c r="A29" t="str">
        <f>Data1!A29</f>
        <v>New Orleans</v>
      </c>
      <c r="B29" t="str">
        <f>Data1!B29</f>
        <v>Louisiana</v>
      </c>
      <c r="C29" t="str">
        <f>CLEAN(TRIM(Data1!C29))</f>
        <v>M1H62L45</v>
      </c>
      <c r="D29" t="str">
        <f>CLEAN(TRIM(Data1!D29))</f>
        <v>M2H65L48</v>
      </c>
      <c r="E29" t="str">
        <f>CLEAN(TRIM(Data1!E29))</f>
        <v>M3H72L54</v>
      </c>
      <c r="F29" t="str">
        <f>CLEAN(TRIM(Data1!F29))</f>
        <v>M4H78L6Ø</v>
      </c>
      <c r="G29" t="str">
        <f>CLEAN(TRIM(Data1!G29))</f>
        <v>M5H85L68</v>
      </c>
      <c r="H29" t="str">
        <f>CLEAN(TRIM(Data1!H29))</f>
        <v>M6H9ØL74</v>
      </c>
      <c r="I29" t="str">
        <f>CLEAN(TRIM(Data1!I29))</f>
        <v>M7H91L75</v>
      </c>
      <c r="J29" t="str">
        <f>CLEAN(TRIM(Data1!J29))</f>
        <v>M8H91L75</v>
      </c>
      <c r="K29" t="str">
        <f>CLEAN(TRIM(Data1!K29))</f>
        <v>M9H88L72</v>
      </c>
      <c r="L29" t="str">
        <f>CLEAN(TRIM(Data1!L29))</f>
        <v>M1ØH8ØL63</v>
      </c>
      <c r="M29" t="str">
        <f>CLEAN(TRIM(Data1!M29))</f>
        <v>M11H72L54</v>
      </c>
      <c r="N29" t="str">
        <f>CLEAN(TRIM(Data1!N29))</f>
        <v>M12H64L47</v>
      </c>
    </row>
    <row r="30" spans="1:14" x14ac:dyDescent="0.25">
      <c r="A30" t="str">
        <f>Data1!A30</f>
        <v>New York</v>
      </c>
      <c r="B30" t="str">
        <f>Data1!B30</f>
        <v>New York</v>
      </c>
      <c r="C30" t="str">
        <f>CLEAN(TRIM(Data1!C30))</f>
        <v>M1H38L27</v>
      </c>
      <c r="D30" t="str">
        <f>CLEAN(TRIM(Data1!D30))</f>
        <v>M2H42L29</v>
      </c>
      <c r="E30" t="str">
        <f>CLEAN(TRIM(Data1!E30))</f>
        <v>M3H5ØL35</v>
      </c>
      <c r="F30" t="str">
        <f>CLEAN(TRIM(Data1!F30))</f>
        <v>M4H61L45</v>
      </c>
      <c r="G30" t="str">
        <f>CLEAN(TRIM(Data1!G30))</f>
        <v>M5H71L54</v>
      </c>
      <c r="H30" t="str">
        <f>CLEAN(TRIM(Data1!H30))</f>
        <v>M6H79L64</v>
      </c>
      <c r="I30" t="str">
        <f>CLEAN(TRIM(Data1!I30))</f>
        <v>M7H84L69</v>
      </c>
      <c r="J30" t="str">
        <f>CLEAN(TRIM(Data1!J30))</f>
        <v>M8H83L68</v>
      </c>
      <c r="K30" t="str">
        <f>CLEAN(TRIM(Data1!K30))</f>
        <v>M9H75L61</v>
      </c>
      <c r="L30" t="str">
        <f>CLEAN(TRIM(Data1!L30))</f>
        <v>M1ØH64L5Ø</v>
      </c>
      <c r="M30" t="str">
        <f>CLEAN(TRIM(Data1!M30))</f>
        <v>M11H54L42</v>
      </c>
      <c r="N30" t="str">
        <f>CLEAN(TRIM(Data1!N30))</f>
        <v>M12H43L32</v>
      </c>
    </row>
    <row r="31" spans="1:14" x14ac:dyDescent="0.25">
      <c r="A31" t="str">
        <f>Data1!A31</f>
        <v>Oklahoma City</v>
      </c>
      <c r="B31" t="str">
        <f>Data1!B31</f>
        <v>Oklahoma</v>
      </c>
      <c r="C31" t="str">
        <f>CLEAN(TRIM(Data1!C31))</f>
        <v>M1H5ØL29</v>
      </c>
      <c r="D31" t="str">
        <f>CLEAN(TRIM(Data1!D31))</f>
        <v>M2H55L33</v>
      </c>
      <c r="E31" t="str">
        <f>CLEAN(TRIM(Data1!E31))</f>
        <v>M3H63L41</v>
      </c>
      <c r="F31" t="str">
        <f>CLEAN(TRIM(Data1!F31))</f>
        <v>M4H72L5Ø</v>
      </c>
      <c r="G31" t="str">
        <f>CLEAN(TRIM(Data1!G31))</f>
        <v>M5H8ØL6Ø</v>
      </c>
      <c r="H31" t="str">
        <f>CLEAN(TRIM(Data1!H31))</f>
        <v>M6H88L68</v>
      </c>
      <c r="I31" t="str">
        <f>CLEAN(TRIM(Data1!I31))</f>
        <v>M7H94L72</v>
      </c>
      <c r="J31" t="str">
        <f>CLEAN(TRIM(Data1!J31))</f>
        <v>M8H93L71</v>
      </c>
      <c r="K31" t="str">
        <f>CLEAN(TRIM(Data1!K31))</f>
        <v>M9H85L63</v>
      </c>
      <c r="L31" t="str">
        <f>CLEAN(TRIM(Data1!L31))</f>
        <v>M1ØH73L52</v>
      </c>
      <c r="M31" t="str">
        <f>CLEAN(TRIM(Data1!M31))</f>
        <v>M11H62L4Ø</v>
      </c>
      <c r="N31" t="str">
        <f>CLEAN(TRIM(Data1!N31))</f>
        <v>M12H51L31</v>
      </c>
    </row>
    <row r="32" spans="1:14" x14ac:dyDescent="0.25">
      <c r="A32" t="str">
        <f>Data1!A32</f>
        <v>Orlando</v>
      </c>
      <c r="B32" t="str">
        <f>Data1!B32</f>
        <v>Florida</v>
      </c>
      <c r="C32" t="str">
        <f>CLEAN(TRIM(Data1!C32))</f>
        <v>M1H71L49</v>
      </c>
      <c r="D32" t="str">
        <f>CLEAN(TRIM(Data1!D32))</f>
        <v>M2H74L52</v>
      </c>
      <c r="E32" t="str">
        <f>CLEAN(TRIM(Data1!E32))</f>
        <v>M3H78L56</v>
      </c>
      <c r="F32" t="str">
        <f>CLEAN(TRIM(Data1!F32))</f>
        <v>M4H83L6Ø</v>
      </c>
      <c r="G32" t="str">
        <f>CLEAN(TRIM(Data1!G32))</f>
        <v>M5H88L66</v>
      </c>
      <c r="H32" t="str">
        <f>CLEAN(TRIM(Data1!H32))</f>
        <v>M6H91L72</v>
      </c>
      <c r="I32" t="str">
        <f>CLEAN(TRIM(Data1!I32))</f>
        <v>M7H92L74</v>
      </c>
      <c r="J32" t="str">
        <f>CLEAN(TRIM(Data1!J32))</f>
        <v>M8H92L74</v>
      </c>
      <c r="K32" t="str">
        <f>CLEAN(TRIM(Data1!K32))</f>
        <v>M9H9ØL73</v>
      </c>
      <c r="L32" t="str">
        <f>CLEAN(TRIM(Data1!L32))</f>
        <v>M1ØH85L66</v>
      </c>
      <c r="M32" t="str">
        <f>CLEAN(TRIM(Data1!M32))</f>
        <v>M11H78L59</v>
      </c>
      <c r="N32" t="str">
        <f>CLEAN(TRIM(Data1!N32))</f>
        <v>M12H73L52</v>
      </c>
    </row>
    <row r="33" spans="1:14" x14ac:dyDescent="0.25">
      <c r="A33" t="str">
        <f>Data1!A33</f>
        <v>Philadelphia</v>
      </c>
      <c r="B33" t="str">
        <f>Data1!B33</f>
        <v>Pennsylvania</v>
      </c>
      <c r="C33" t="str">
        <f>CLEAN(TRIM(Data1!C33))</f>
        <v>M1H4ØL26</v>
      </c>
      <c r="D33" t="str">
        <f>CLEAN(TRIM(Data1!D33))</f>
        <v>M2H44L28</v>
      </c>
      <c r="E33" t="str">
        <f>CLEAN(TRIM(Data1!E33))</f>
        <v>M3H53L34</v>
      </c>
      <c r="F33" t="str">
        <f>CLEAN(TRIM(Data1!F33))</f>
        <v>M4H64L44</v>
      </c>
      <c r="G33" t="str">
        <f>CLEAN(TRIM(Data1!G33))</f>
        <v>M5H74L54</v>
      </c>
      <c r="H33" t="str">
        <f>CLEAN(TRIM(Data1!H33))</f>
        <v>M6H83L64</v>
      </c>
      <c r="I33" t="str">
        <f>CLEAN(TRIM(Data1!I33))</f>
        <v>M7H87L69</v>
      </c>
      <c r="J33" t="str">
        <f>CLEAN(TRIM(Data1!J33))</f>
        <v>M8H85L68</v>
      </c>
      <c r="K33" t="str">
        <f>CLEAN(TRIM(Data1!K33))</f>
        <v>M9H78L6Ø</v>
      </c>
      <c r="L33" t="str">
        <f>CLEAN(TRIM(Data1!L33))</f>
        <v>M1ØH67L48</v>
      </c>
      <c r="M33" t="str">
        <f>CLEAN(TRIM(Data1!M33))</f>
        <v>M11H56L39</v>
      </c>
      <c r="N33" t="str">
        <f>CLEAN(TRIM(Data1!N33))</f>
        <v>M12H45L3Ø</v>
      </c>
    </row>
    <row r="34" spans="1:14" x14ac:dyDescent="0.25">
      <c r="A34" t="str">
        <f>Data1!A34</f>
        <v>Phoenix</v>
      </c>
      <c r="B34" t="str">
        <f>Data1!B34</f>
        <v>Arizona</v>
      </c>
      <c r="C34" t="str">
        <f>CLEAN(TRIM(Data1!C34))</f>
        <v>M1H69L46</v>
      </c>
      <c r="D34" t="str">
        <f>CLEAN(TRIM(Data1!D34))</f>
        <v>M2H72L49</v>
      </c>
      <c r="E34" t="str">
        <f>CLEAN(TRIM(Data1!E34))</f>
        <v>M3H78L54</v>
      </c>
      <c r="F34" t="str">
        <f>CLEAN(TRIM(Data1!F34))</f>
        <v>M4H86L6Ø</v>
      </c>
      <c r="G34" t="str">
        <f>CLEAN(TRIM(Data1!G34))</f>
        <v>M5H95L69</v>
      </c>
      <c r="H34" t="str">
        <f>CLEAN(TRIM(Data1!H34))</f>
        <v>M6H1Ø4L77</v>
      </c>
      <c r="I34" t="str">
        <f>CLEAN(TRIM(Data1!I34))</f>
        <v>M7H1Ø6L83</v>
      </c>
      <c r="J34" t="str">
        <f>CLEAN(TRIM(Data1!J34))</f>
        <v>M8H1Ø4L82</v>
      </c>
      <c r="K34" t="str">
        <f>CLEAN(TRIM(Data1!K34))</f>
        <v>M9H1ØØL75</v>
      </c>
      <c r="L34" t="str">
        <f>CLEAN(TRIM(Data1!L34))</f>
        <v>M1ØH89L64</v>
      </c>
      <c r="M34" t="str">
        <f>CLEAN(TRIM(Data1!M34))</f>
        <v>M11H76L52</v>
      </c>
      <c r="N34" t="str">
        <f>CLEAN(TRIM(Data1!N34))</f>
        <v>M12H67L45</v>
      </c>
    </row>
    <row r="35" spans="1:14" x14ac:dyDescent="0.25">
      <c r="A35" t="str">
        <f>Data1!A35</f>
        <v>Pittsburgh</v>
      </c>
      <c r="B35" t="str">
        <f>Data1!B35</f>
        <v>Pennsylvania</v>
      </c>
      <c r="C35" t="str">
        <f>CLEAN(TRIM(Data1!C35))</f>
        <v>M1H36L21</v>
      </c>
      <c r="D35" t="str">
        <f>CLEAN(TRIM(Data1!D35))</f>
        <v>M2H39L23</v>
      </c>
      <c r="E35" t="str">
        <f>CLEAN(TRIM(Data1!E35))</f>
        <v>M3H49L3Ø</v>
      </c>
      <c r="F35" t="str">
        <f>CLEAN(TRIM(Data1!F35))</f>
        <v>M4H62L4Ø</v>
      </c>
      <c r="G35" t="str">
        <f>CLEAN(TRIM(Data1!G35))</f>
        <v>M5H71L49</v>
      </c>
      <c r="H35" t="str">
        <f>CLEAN(TRIM(Data1!H35))</f>
        <v>M6H79L58</v>
      </c>
      <c r="I35" t="str">
        <f>CLEAN(TRIM(Data1!I35))</f>
        <v>M7H83L63</v>
      </c>
      <c r="J35" t="str">
        <f>CLEAN(TRIM(Data1!J35))</f>
        <v>M8H81L62</v>
      </c>
      <c r="K35" t="str">
        <f>CLEAN(TRIM(Data1!K35))</f>
        <v>M9H74L54</v>
      </c>
      <c r="L35" t="str">
        <f>CLEAN(TRIM(Data1!L35))</f>
        <v>M1ØH63L43</v>
      </c>
      <c r="M35" t="str">
        <f>CLEAN(TRIM(Data1!M35))</f>
        <v>M11H51L35</v>
      </c>
      <c r="N35" t="str">
        <f>CLEAN(TRIM(Data1!N35))</f>
        <v>M12H39L25</v>
      </c>
    </row>
    <row r="36" spans="1:14" x14ac:dyDescent="0.25">
      <c r="A36" t="str">
        <f>Data1!A36</f>
        <v>Portland</v>
      </c>
      <c r="B36" t="str">
        <f>Data1!B36</f>
        <v>Oregon</v>
      </c>
      <c r="C36" t="str">
        <f>CLEAN(TRIM(Data1!C36))</f>
        <v>M1H47L36</v>
      </c>
      <c r="D36" t="str">
        <f>CLEAN(TRIM(Data1!D36))</f>
        <v>M2H51L37</v>
      </c>
      <c r="E36" t="str">
        <f>CLEAN(TRIM(Data1!E36))</f>
        <v>M3H57L39</v>
      </c>
      <c r="F36" t="str">
        <f>CLEAN(TRIM(Data1!F36))</f>
        <v>M4H62L43</v>
      </c>
      <c r="G36" t="str">
        <f>CLEAN(TRIM(Data1!G36))</f>
        <v>M5H69L48</v>
      </c>
      <c r="H36" t="str">
        <f>CLEAN(TRIM(Data1!H36))</f>
        <v>M6H7 3L52</v>
      </c>
      <c r="I36" t="str">
        <f>CLEAN(TRIM(Data1!I36))</f>
        <v>M7H81L56</v>
      </c>
      <c r="J36" t="str">
        <f>CLEAN(TRIM(Data1!J36))</f>
        <v>M8H81L57</v>
      </c>
      <c r="K36" t="str">
        <f>CLEAN(TRIM(Data1!K36))</f>
        <v>M9H75L52</v>
      </c>
      <c r="L36" t="str">
        <f>CLEAN(TRIM(Data1!L36))</f>
        <v>M1ØH64L46</v>
      </c>
      <c r="M36" t="str">
        <f>CLEAN(TRIM(Data1!M36))</f>
        <v>M11H 5 2L41</v>
      </c>
      <c r="N36" t="str">
        <f>CLEAN(TRIM(Data1!N36))</f>
        <v>M12H45L35</v>
      </c>
    </row>
    <row r="37" spans="1:14" x14ac:dyDescent="0.25">
      <c r="A37" t="str">
        <f>Data1!A37</f>
        <v>Providence</v>
      </c>
      <c r="B37" t="str">
        <f>Data1!B37</f>
        <v>Rhode Island</v>
      </c>
      <c r="C37" t="str">
        <f>CLEAN(TRIM(Data1!C37))</f>
        <v>M1H37L21</v>
      </c>
      <c r="D37" t="str">
        <f>CLEAN(TRIM(Data1!D37))</f>
        <v>M2H4ØL24</v>
      </c>
      <c r="E37" t="str">
        <f>CLEAN(TRIM(Data1!E37))</f>
        <v>M3H48L3Ø</v>
      </c>
      <c r="F37" t="str">
        <f>CLEAN(TRIM(Data1!F37))</f>
        <v>M4H59L4Ø</v>
      </c>
      <c r="G37" t="str">
        <f>CLEAN(TRIM(Data1!G37))</f>
        <v>M5H68L49</v>
      </c>
      <c r="H37" t="str">
        <f>CLEAN(TRIM(Data1!H37))</f>
        <v>M6H78L58</v>
      </c>
      <c r="I37" t="str">
        <f>CLEAN(TRIM(Data1!I37))</f>
        <v>M7H83L64</v>
      </c>
      <c r="J37" t="str">
        <f>CLEAN(TRIM(Data1!J37))</f>
        <v>M8H81L63</v>
      </c>
      <c r="K37" t="str">
        <f>CLEAN(TRIM(Data1!K37))</f>
        <v>M9H74L55</v>
      </c>
      <c r="L37" t="str">
        <f>CLEAN(TRIM(Data1!L37))</f>
        <v>M1ØH63L44</v>
      </c>
      <c r="M37" t="str">
        <f>CLEAN(TRIM(Data1!M37))</f>
        <v>M11H53L36</v>
      </c>
      <c r="N37" t="str">
        <f>CLEAN(TRIM(Data1!N37))</f>
        <v>M12H42L26</v>
      </c>
    </row>
    <row r="38" spans="1:14" x14ac:dyDescent="0.25">
      <c r="A38" t="str">
        <f>Data1!A38</f>
        <v>Raleigh</v>
      </c>
      <c r="B38" t="str">
        <f>Data1!B38</f>
        <v>North Carolina</v>
      </c>
      <c r="C38" t="str">
        <f>CLEAN(TRIM(Data1!C38))</f>
        <v>M1H51L3Ø</v>
      </c>
      <c r="D38" t="str">
        <f>CLEAN(TRIM(Data1!D38))</f>
        <v>M2H55L32</v>
      </c>
      <c r="E38" t="str">
        <f>CLEAN(TRIM(Data1!E38))</f>
        <v>M3H63L39</v>
      </c>
      <c r="F38" t="str">
        <f>CLEAN(TRIM(Data1!F38))</f>
        <v>M4H72L48</v>
      </c>
      <c r="G38" t="str">
        <f>CLEAN(TRIM(Data1!G38))</f>
        <v>M5H8ØL57</v>
      </c>
      <c r="H38" t="str">
        <f>CLEAN(TRIM(Data1!H38))</f>
        <v>M6H87L66</v>
      </c>
      <c r="I38" t="str">
        <f>CLEAN(TRIM(Data1!I38))</f>
        <v>M7H9ØL69</v>
      </c>
      <c r="J38" t="str">
        <f>CLEAN(TRIM(Data1!J38))</f>
        <v>M8H89L68</v>
      </c>
      <c r="K38" t="str">
        <f>CLEAN(TRIM(Data1!K38))</f>
        <v>M9H82L61</v>
      </c>
      <c r="L38" t="str">
        <f>CLEAN(TRIM(Data1!L38))</f>
        <v>M1ØH73L5Ø</v>
      </c>
      <c r="M38" t="str">
        <f>CLEAN(TRIM(Data1!M38))</f>
        <v>M11H63L41</v>
      </c>
      <c r="N38" t="str">
        <f>CLEAN(TRIM(Data1!N38))</f>
        <v>M12H54L33</v>
      </c>
    </row>
    <row r="39" spans="1:14" x14ac:dyDescent="0.25">
      <c r="A39" t="str">
        <f>Data1!A39</f>
        <v>Richmond</v>
      </c>
      <c r="B39" t="str">
        <f>Data1!B39</f>
        <v>Virginia</v>
      </c>
      <c r="C39" t="str">
        <f>CLEAN(TRIM(Data1!C39))</f>
        <v>M1H47L28</v>
      </c>
      <c r="D39" t="str">
        <f>CLEAN(TRIM(Data1!D39))</f>
        <v>M2H51L31</v>
      </c>
      <c r="E39" t="str">
        <f>CLEAN(TRIM(Data1!E39))</f>
        <v>M3H6ØL37</v>
      </c>
      <c r="F39" t="str">
        <f>CLEAN(TRIM(Data1!F39))</f>
        <v>M4H7ØL46</v>
      </c>
      <c r="G39" t="str">
        <f>CLEAN(TRIM(Data1!G39))</f>
        <v>M5H78L55</v>
      </c>
      <c r="H39" t="str">
        <f>CLEAN(TRIM(Data1!H39))</f>
        <v>M6H86L65</v>
      </c>
      <c r="I39" t="str">
        <f>CLEAN(TRIM(Data1!I39))</f>
        <v>M7H9ØL69</v>
      </c>
      <c r="J39" t="str">
        <f>CLEAN(TRIM(Data1!J39))</f>
        <v>M8H88L67</v>
      </c>
      <c r="K39" t="str">
        <f>CLEAN(TRIM(Data1!K39))</f>
        <v>M9H81L6Ø</v>
      </c>
      <c r="L39" t="str">
        <f>CLEAN(TRIM(Data1!L39))</f>
        <v>M1ØH71L48</v>
      </c>
      <c r="M39" t="str">
        <f>CLEAN(TRIM(Data1!M39))</f>
        <v>M11H61L39</v>
      </c>
      <c r="N39" t="str">
        <f>CLEAN(TRIM(Data1!N39))</f>
        <v>M12H51L31</v>
      </c>
    </row>
    <row r="40" spans="1:14" x14ac:dyDescent="0.25">
      <c r="A40" t="str">
        <f>Data1!A40</f>
        <v>Riverside</v>
      </c>
      <c r="B40" t="str">
        <f>Data1!B40</f>
        <v>California</v>
      </c>
      <c r="C40" t="str">
        <f>CLEAN(TRIM(Data1!C40))</f>
        <v>M1H69L43</v>
      </c>
      <c r="D40" t="str">
        <f>CLEAN(TRIM(Data1!D40))</f>
        <v>M2H7ØL45</v>
      </c>
      <c r="E40" t="str">
        <f>CLEAN(TRIM(Data1!E40))</f>
        <v>M3H73L46</v>
      </c>
      <c r="F40" t="str">
        <f>CLEAN(TRIM(Data1!F40))</f>
        <v>M4H78L5Ø</v>
      </c>
      <c r="G40" t="str">
        <f>CLEAN(TRIM(Data1!G40))</f>
        <v>M5H83L55</v>
      </c>
      <c r="H40" t="str">
        <f>CLEAN(TRIM(Data1!H40))</f>
        <v>M6H89L59</v>
      </c>
      <c r="I40" t="str">
        <f>CLEAN(TRIM(Data1!I40))</f>
        <v>M7H95L64</v>
      </c>
      <c r="J40" t="str">
        <f>CLEAN(TRIM(Data1!J40))</f>
        <v>M8H96L65</v>
      </c>
      <c r="K40" t="str">
        <f>CLEAN(TRIM(Data1!K40))</f>
        <v>M9H92L61</v>
      </c>
      <c r="L40" t="str">
        <f>CLEAN(TRIM(Data1!L40))</f>
        <v>M1ØH83L55</v>
      </c>
      <c r="M40" t="str">
        <f>CLEAN(TRIM(Data1!M40))</f>
        <v>M11H75L47</v>
      </c>
      <c r="N40" t="str">
        <f>CLEAN(TRIM(Data1!N40))</f>
        <v>M12H69L42</v>
      </c>
    </row>
    <row r="41" spans="1:14" x14ac:dyDescent="0.25">
      <c r="A41" t="str">
        <f>Data1!A41</f>
        <v>Rochester</v>
      </c>
      <c r="B41" t="str">
        <f>Data1!B41</f>
        <v>New York</v>
      </c>
      <c r="C41" t="str">
        <f>CLEAN(TRIM(Data1!C41))</f>
        <v>M1H32L18</v>
      </c>
      <c r="D41" t="str">
        <f>CLEAN(TRIM(Data1!D41))</f>
        <v>M2H34L19</v>
      </c>
      <c r="E41" t="str">
        <f>CLEAN(TRIM(Data1!E41))</f>
        <v>M3H43L26</v>
      </c>
      <c r="F41" t="str">
        <f>CLEAN(TRIM(Data1!F41))</f>
        <v>M4H56L37</v>
      </c>
      <c r="G41" t="str">
        <f>CLEAN(TRIM(Data1!G41))</f>
        <v>M5H68L46</v>
      </c>
      <c r="H41" t="str">
        <f>CLEAN(TRIM(Data1!H41))</f>
        <v>M6H77L56</v>
      </c>
      <c r="I41" t="str">
        <f>CLEAN(TRIM(Data1!I41))</f>
        <v>M7H81L61</v>
      </c>
      <c r="J41" t="str">
        <f>CLEAN(TRIM(Data1!J41))</f>
        <v>M8H79L6Ø</v>
      </c>
      <c r="K41" t="str">
        <f>CLEAN(TRIM(Data1!K41))</f>
        <v>M9H72L52</v>
      </c>
      <c r="L41" t="str">
        <f>CLEAN(TRIM(Data1!L41))</f>
        <v>M1ØH6ØL42</v>
      </c>
      <c r="M41" t="str">
        <f>CLEAN(TRIM(Data1!M41))</f>
        <v>M11H48L33</v>
      </c>
      <c r="N41" t="str">
        <f>CLEAN(TRIM(Data1!N41))</f>
        <v>M12H37L24</v>
      </c>
    </row>
    <row r="42" spans="1:14" x14ac:dyDescent="0.25">
      <c r="A42" t="str">
        <f>Data1!A42</f>
        <v>Sacramento</v>
      </c>
      <c r="B42" t="str">
        <f>Data1!B42</f>
        <v>California</v>
      </c>
      <c r="C42" t="str">
        <f>CLEAN(TRIM(Data1!C42))</f>
        <v>M1H54L39</v>
      </c>
      <c r="D42" t="str">
        <f>CLEAN(TRIM(Data1!D42))</f>
        <v>M2H6ØL41</v>
      </c>
      <c r="E42" t="str">
        <f>CLEAN(TRIM(Data1!E42))</f>
        <v>M3H65L44</v>
      </c>
      <c r="F42" t="str">
        <f>CLEAN(TRIM(Data1!F42))</f>
        <v>M4H71L46</v>
      </c>
      <c r="G42" t="str">
        <f>CLEAN(TRIM(Data1!G42))</f>
        <v>M5H8ØL51</v>
      </c>
      <c r="H42" t="str">
        <f>CLEAN(TRIM(Data1!H42))</f>
        <v>M6H87L56</v>
      </c>
      <c r="I42" t="str">
        <f>CLEAN(TRIM(Data1!I42))</f>
        <v>M7H92L58</v>
      </c>
      <c r="J42" t="str">
        <f>CLEAN(TRIM(Data1!J42))</f>
        <v>M8H91L58</v>
      </c>
      <c r="K42" t="str">
        <f>CLEAN(TRIM(Data1!K42))</f>
        <v>M9H87L56</v>
      </c>
      <c r="L42" t="str">
        <f>CLEAN(TRIM(Data1!L42))</f>
        <v>M1ØH78L5Ø</v>
      </c>
      <c r="M42" t="str">
        <f>CLEAN(TRIM(Data1!M42))</f>
        <v>M11H64L43</v>
      </c>
      <c r="N42" t="str">
        <f>CLEAN(TRIM(Data1!N42))</f>
        <v>M12H54L38</v>
      </c>
    </row>
    <row r="43" spans="1:14" x14ac:dyDescent="0.25">
      <c r="A43" t="str">
        <f>Data1!A43</f>
        <v>Salt Lake City</v>
      </c>
      <c r="B43" t="str">
        <f>Data1!B43</f>
        <v>Utah</v>
      </c>
      <c r="C43" t="str">
        <f>CLEAN(TRIM(Data1!C43))</f>
        <v>M1H37L22</v>
      </c>
      <c r="D43" t="str">
        <f>CLEAN(TRIM(Data1!D43))</f>
        <v>M2H43L25</v>
      </c>
      <c r="E43" t="str">
        <f>CLEAN(TRIM(Data1!E43))</f>
        <v>M3H54L34</v>
      </c>
      <c r="F43" t="str">
        <f>CLEAN(TRIM(Data1!F43))</f>
        <v>M4H62L4Ø</v>
      </c>
      <c r="G43" t="str">
        <f>CLEAN(TRIM(Data1!G43))</f>
        <v>M5H72L48</v>
      </c>
      <c r="H43" t="str">
        <f>CLEAN(TRIM(Data1!H43))</f>
        <v>M6H83L56</v>
      </c>
      <c r="I43" t="str">
        <f>CLEAN(TRIM(Data1!I43))</f>
        <v>M7H93L65</v>
      </c>
      <c r="J43" t="str">
        <f>CLEAN(TRIM(Data1!J43))</f>
        <v>M8H91L63</v>
      </c>
      <c r="K43" t="str">
        <f>CLEAN(TRIM(Data1!K43))</f>
        <v>M9H79L53</v>
      </c>
      <c r="L43" t="str">
        <f>CLEAN(TRIM(Data1!L43))</f>
        <v>M1ØH65L41</v>
      </c>
      <c r="M43" t="str">
        <f>CLEAN(TRIM(Data1!M43))</f>
        <v>M11H49L31</v>
      </c>
      <c r="N43" t="str">
        <f>CLEAN(TRIM(Data1!N43))</f>
        <v>M12H38L23</v>
      </c>
    </row>
    <row r="44" spans="1:14" x14ac:dyDescent="0.25">
      <c r="A44" t="str">
        <f>Data1!A44</f>
        <v>San Antonio</v>
      </c>
      <c r="B44" t="str">
        <f>Data1!B44</f>
        <v>Texas</v>
      </c>
      <c r="C44" t="str">
        <f>CLEAN(TRIM(Data1!C44))</f>
        <v>M1H63L41</v>
      </c>
      <c r="D44" t="str">
        <f>CLEAN(TRIM(Data1!D44))</f>
        <v>M2H67L44</v>
      </c>
      <c r="E44" t="str">
        <f>CLEAN(TRIM(Data1!E44))</f>
        <v>M3H74L51</v>
      </c>
      <c r="F44" t="str">
        <f>CLEAN(TRIM(Data1!F44))</f>
        <v>M4H81L58</v>
      </c>
      <c r="G44" t="str">
        <f>CLEAN(TRIM(Data1!G44))</f>
        <v>M5H87L67</v>
      </c>
      <c r="H44" t="str">
        <f>CLEAN(TRIM(Data1!H44))</f>
        <v>M6H92L73</v>
      </c>
      <c r="I44" t="str">
        <f>CLEAN(TRIM(Data1!I44))</f>
        <v>M7H95L75</v>
      </c>
      <c r="J44" t="str">
        <f>CLEAN(TRIM(Data1!J44))</f>
        <v>M8H96L75</v>
      </c>
      <c r="K44" t="str">
        <f>CLEAN(TRIM(Data1!K44))</f>
        <v>M9H9ØL69</v>
      </c>
      <c r="L44" t="str">
        <f>CLEAN(TRIM(Data1!L44))</f>
        <v>M1ØH82L6Ø</v>
      </c>
      <c r="M44" t="str">
        <f>CLEAN(TRIM(Data1!M44))</f>
        <v>M11H72L5Ø</v>
      </c>
      <c r="N44" t="str">
        <f>CLEAN(TRIM(Data1!N44))</f>
        <v>M12H64L42</v>
      </c>
    </row>
    <row r="45" spans="1:14" x14ac:dyDescent="0.25">
      <c r="A45" t="str">
        <f>Data1!A45</f>
        <v>San Diego</v>
      </c>
      <c r="B45" t="str">
        <f>Data1!B45</f>
        <v>California</v>
      </c>
      <c r="C45" t="str">
        <f>CLEAN(TRIM(Data1!C45))</f>
        <v>M1H65L49</v>
      </c>
      <c r="D45" t="str">
        <f>CLEAN(TRIM(Data1!D45))</f>
        <v>M2H65L51</v>
      </c>
      <c r="E45" t="str">
        <f>CLEAN(TRIM(Data1!E45))</f>
        <v>M3H66L53</v>
      </c>
      <c r="F45" t="str">
        <f>CLEAN(TRIM(Data1!F45))</f>
        <v>M4H68L56</v>
      </c>
      <c r="G45" t="str">
        <f>CLEAN(TRIM(Data1!G45))</f>
        <v>M5H69L59</v>
      </c>
      <c r="H45" t="str">
        <f>CLEAN(TRIM(Data1!H45))</f>
        <v>M6H71L62</v>
      </c>
      <c r="I45" t="str">
        <f>CLEAN(TRIM(Data1!I45))</f>
        <v>M7H75L65</v>
      </c>
      <c r="J45" t="str">
        <f>CLEAN(TRIM(Data1!J45))</f>
        <v>M8H76L67</v>
      </c>
      <c r="K45" t="str">
        <f>CLEAN(TRIM(Data1!K45))</f>
        <v>M9H76L65</v>
      </c>
      <c r="L45" t="str">
        <f>CLEAN(TRIM(Data1!L45))</f>
        <v>M1ØH73L61</v>
      </c>
      <c r="M45" t="str">
        <f>CLEAN(TRIM(Data1!M45))</f>
        <v>M11H69L54</v>
      </c>
      <c r="N45" t="str">
        <f>CLEAN(TRIM(Data1!N45))</f>
        <v>M12H65L48</v>
      </c>
    </row>
    <row r="46" spans="1:14" x14ac:dyDescent="0.25">
      <c r="A46" t="str">
        <f>Data1!A46</f>
        <v>San Francisco</v>
      </c>
      <c r="B46" t="str">
        <f>Data1!B46</f>
        <v>California</v>
      </c>
      <c r="C46" t="str">
        <f>CLEAN(TRIM(Data1!C46))</f>
        <v>M1H57L46</v>
      </c>
      <c r="D46" t="str">
        <f>CLEAN(TRIM(Data1!D46))</f>
        <v>M2H6ØL48</v>
      </c>
      <c r="E46" t="str">
        <f>CLEAN(TRIM(Data1!E46))</f>
        <v>M3H62L49</v>
      </c>
      <c r="F46" t="str">
        <f>CLEAN(TRIM(Data1!F46))</f>
        <v>M4H63L49</v>
      </c>
      <c r="G46" t="str">
        <f>CLEAN(TRIM(Data1!G46))</f>
        <v>M5H64L51</v>
      </c>
      <c r="H46" t="str">
        <f>CLEAN(TRIM(Data1!H46))</f>
        <v>M6H66L53</v>
      </c>
      <c r="I46" t="str">
        <f>CLEAN(TRIM(Data1!I46))</f>
        <v>M7H67L54</v>
      </c>
      <c r="J46" t="str">
        <f>CLEAN(TRIM(Data1!J46))</f>
        <v>M8H68L55</v>
      </c>
      <c r="K46" t="str">
        <f>CLEAN(TRIM(Data1!K46))</f>
        <v>M9H7ØL55</v>
      </c>
      <c r="L46" t="str">
        <f>CLEAN(TRIM(Data1!L46))</f>
        <v>M1ØH69L54</v>
      </c>
      <c r="M46" t="str">
        <f>CLEAN(TRIM(Data1!M46))</f>
        <v>M11H63L5Ø</v>
      </c>
      <c r="N46" t="str">
        <f>CLEAN(TRIM(Data1!N46))</f>
        <v>M12H57L46</v>
      </c>
    </row>
    <row r="47" spans="1:14" x14ac:dyDescent="0.25">
      <c r="A47" t="str">
        <f>Data1!A47</f>
        <v>San Jose</v>
      </c>
      <c r="B47" t="str">
        <f>Data1!B47</f>
        <v>California</v>
      </c>
      <c r="C47" t="str">
        <f>CLEAN(TRIM(Data1!C47))</f>
        <v>M1H58L42</v>
      </c>
      <c r="D47" t="str">
        <f>CLEAN(TRIM(Data1!D47))</f>
        <v>M2H62L45</v>
      </c>
      <c r="E47" t="str">
        <f>CLEAN(TRIM(Data1!E47))</f>
        <v>M3H66L47</v>
      </c>
      <c r="F47" t="str">
        <f>CLEAN(TRIM(Data1!F47))</f>
        <v>M4H69L49</v>
      </c>
      <c r="G47" t="str">
        <f>CLEAN(TRIM(Data1!G47))</f>
        <v>M5H74L52</v>
      </c>
      <c r="H47" t="str">
        <f>CLEAN(TRIM(Data1!H47))</f>
        <v>M6H79L56</v>
      </c>
      <c r="I47" t="str">
        <f>CLEAN(TRIM(Data1!I47))</f>
        <v>M7H82L58</v>
      </c>
      <c r="J47" t="str">
        <f>CLEAN(TRIM(Data1!J47))</f>
        <v>M8H82L58</v>
      </c>
      <c r="K47" t="str">
        <f>CLEAN(TRIM(Data1!K47))</f>
        <v>M9H8ØL57</v>
      </c>
      <c r="L47" t="str">
        <f>CLEAN(TRIM(Data1!L47))</f>
        <v>M1ØH74L53</v>
      </c>
      <c r="M47" t="str">
        <f>CLEAN(TRIM(Data1!M47))</f>
        <v>M11H64L46</v>
      </c>
      <c r="N47" t="str">
        <f>CLEAN(TRIM(Data1!N47))</f>
        <v>M12H58L42</v>
      </c>
    </row>
    <row r="48" spans="1:14" x14ac:dyDescent="0.25">
      <c r="A48" t="str">
        <f>Data1!A48</f>
        <v>Seattle</v>
      </c>
      <c r="B48" t="str">
        <f>Data1!B48</f>
        <v>Washington</v>
      </c>
      <c r="C48" t="str">
        <f>CLEAN(TRIM(Data1!C48))</f>
        <v>M1H49L37</v>
      </c>
      <c r="D48" t="str">
        <f>CLEAN(TRIM(Data1!D48))</f>
        <v>M2H51L37</v>
      </c>
      <c r="E48" t="str">
        <f>CLEAN(TRIM(Data1!E48))</f>
        <v>M3H55L4Ø</v>
      </c>
      <c r="F48" t="str">
        <f>CLEAN(TRIM(Data1!F48))</f>
        <v>M4H6ØL43</v>
      </c>
      <c r="G48" t="str">
        <f>CLEAN(TRIM(Data1!G48))</f>
        <v>M5H66L49</v>
      </c>
      <c r="H48" t="str">
        <f>CLEAN(TRIM(Data1!H48))</f>
        <v>M6H71L53</v>
      </c>
      <c r="I48" t="str">
        <f>CLEAN(TRIM(Data1!I48))</f>
        <v>M7H76L57</v>
      </c>
      <c r="J48" t="str">
        <f>CLEAN(TRIM(Data1!J48))</f>
        <v>M8H76L57</v>
      </c>
      <c r="K48" t="str">
        <f>CLEAN(TRIM(Data1!K48))</f>
        <v>M9H71L53</v>
      </c>
      <c r="L48" t="str">
        <f>CLEAN(TRIM(Data1!L48))</f>
        <v>M1ØH61L47</v>
      </c>
      <c r="M48" t="str">
        <f>CLEAN(TRIM(Data1!M48))</f>
        <v>M11H52L41</v>
      </c>
      <c r="N48" t="str">
        <f>CLEAN(TRIM(Data1!N48))</f>
        <v>M12H47L36</v>
      </c>
    </row>
    <row r="49" spans="1:14" x14ac:dyDescent="0.25">
      <c r="A49" t="str">
        <f>Data1!A49</f>
        <v>St. Louis</v>
      </c>
      <c r="B49" t="str">
        <f>Data1!B49</f>
        <v>Missouri</v>
      </c>
      <c r="C49" t="str">
        <f>CLEAN(TRIM(Data1!C49))</f>
        <v>M1H4ØL24</v>
      </c>
      <c r="D49" t="str">
        <f>CLEAN(TRIM(Data1!D49))</f>
        <v>M2H45L28</v>
      </c>
      <c r="E49" t="str">
        <f>CLEAN(TRIM(Data1!E49))</f>
        <v>M3H56L37</v>
      </c>
      <c r="F49" t="str">
        <f>CLEAN(TRIM(Data1!F49))</f>
        <v>M4H67L47</v>
      </c>
      <c r="G49" t="str">
        <f>CLEAN(TRIM(Data1!G49))</f>
        <v>M5H76L57</v>
      </c>
      <c r="H49" t="str">
        <f>CLEAN(TRIM(Data1!H49))</f>
        <v>M6H85L67</v>
      </c>
      <c r="I49" t="str">
        <f>CLEAN(TRIM(Data1!I49))</f>
        <v>M7H89L71</v>
      </c>
      <c r="J49" t="str">
        <f>CLEAN(TRIM(Data1!J49))</f>
        <v>M8H88L69</v>
      </c>
      <c r="K49" t="str">
        <f>CLEAN(TRIM(Data1!K49))</f>
        <v>M9H8ØL61</v>
      </c>
      <c r="L49" t="str">
        <f>CLEAN(TRIM(Data1!L49))</f>
        <v>M1ØH69L49</v>
      </c>
      <c r="M49" t="str">
        <f>CLEAN(TRIM(Data1!M49))</f>
        <v>M11H56L38</v>
      </c>
      <c r="N49" t="str">
        <f>CLEAN(TRIM(Data1!N49))</f>
        <v>M12H43L27</v>
      </c>
    </row>
    <row r="50" spans="1:14" x14ac:dyDescent="0.25">
      <c r="A50" t="str">
        <f>Data1!A50</f>
        <v>Tampa</v>
      </c>
      <c r="B50" t="str">
        <f>Data1!B50</f>
        <v>Florida</v>
      </c>
      <c r="C50" t="str">
        <f>CLEAN(TRIM(Data1!C50))</f>
        <v>M1H7ØL52</v>
      </c>
      <c r="D50" t="str">
        <f>CLEAN(TRIM(Data1!D50))</f>
        <v>M2H73L54</v>
      </c>
      <c r="E50" t="str">
        <f>CLEAN(TRIM(Data1!E50))</f>
        <v>M3H76L58</v>
      </c>
      <c r="F50" t="str">
        <f>CLEAN(TRIM(Data1!F50))</f>
        <v>M4H81L63</v>
      </c>
      <c r="G50" t="str">
        <f>CLEAN(TRIM(Data1!G50))</f>
        <v>M5H87L7Ø</v>
      </c>
      <c r="H50" t="str">
        <f>CLEAN(TRIM(Data1!H50))</f>
        <v>M6H9ØL75</v>
      </c>
      <c r="I50" t="str">
        <f>CLEAN(TRIM(Data1!I50))</f>
        <v>M7H9ØL76</v>
      </c>
      <c r="J50" t="str">
        <f>CLEAN(TRIM(Data1!J50))</f>
        <v>M8H9ØL76</v>
      </c>
      <c r="K50" t="str">
        <f>CLEAN(TRIM(Data1!K50))</f>
        <v>M9H89L75</v>
      </c>
      <c r="L50" t="str">
        <f>CLEAN(TRIM(Data1!L50))</f>
        <v>M1ØH84L68</v>
      </c>
      <c r="M50" t="str">
        <f>CLEAN(TRIM(Data1!M50))</f>
        <v>M11H78L6Ø</v>
      </c>
      <c r="N50" t="str">
        <f>CLEAN(TRIM(Data1!N50))</f>
        <v>M12H72L54</v>
      </c>
    </row>
    <row r="51" spans="1:14" x14ac:dyDescent="0.25">
      <c r="A51" t="str">
        <f>Data1!A51</f>
        <v>Virginia Beach</v>
      </c>
      <c r="B51" t="str">
        <f>Data1!B51</f>
        <v>Virginia</v>
      </c>
      <c r="C51" t="str">
        <f>CLEAN(TRIM(Data1!C51))</f>
        <v>M1H48L33</v>
      </c>
      <c r="D51" t="str">
        <f>CLEAN(TRIM(Data1!D51))</f>
        <v>M2H51L34</v>
      </c>
      <c r="E51" t="str">
        <f>CLEAN(TRIM(Data1!E51))</f>
        <v>M3H58L41</v>
      </c>
      <c r="F51" t="str">
        <f>CLEAN(TRIM(Data1!F51))</f>
        <v>M4H68L49</v>
      </c>
      <c r="G51" t="str">
        <f>CLEAN(TRIM(Data1!G51))</f>
        <v>M5H75L58</v>
      </c>
      <c r="H51" t="str">
        <f>CLEAN(TRIM(Data1!H51))</f>
        <v>M6H84L67</v>
      </c>
      <c r="I51" t="str">
        <f>CLEAN(TRIM(Data1!I51))</f>
        <v>M7H87L72</v>
      </c>
      <c r="J51" t="str">
        <f>CLEAN(TRIM(Data1!J51))</f>
        <v>M8H85L71</v>
      </c>
      <c r="K51" t="str">
        <f>CLEAN(TRIM(Data1!K51))</f>
        <v>M9H79L65</v>
      </c>
      <c r="L51" t="str">
        <f>CLEAN(TRIM(Data1!L51))</f>
        <v>M1ØH7ØL54</v>
      </c>
      <c r="M51" t="str">
        <f>CLEAN(TRIM(Data1!M51))</f>
        <v>M11H61L45</v>
      </c>
      <c r="N51" t="str">
        <f>CLEAN(TRIM(Data1!N51))</f>
        <v>M12H52L36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07F1-EEA7-4CC6-B469-6F148DA0D6D7}">
  <sheetPr>
    <tabColor rgb="FFCCFFCC"/>
  </sheetPr>
  <dimension ref="B3:Q57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RowHeight="15" x14ac:dyDescent="0.25"/>
  <cols>
    <col min="2" max="3" width="20.7109375" customWidth="1"/>
  </cols>
  <sheetData>
    <row r="3" spans="2:17" x14ac:dyDescent="0.25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7" x14ac:dyDescent="0.25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7" x14ac:dyDescent="0.25">
      <c r="B5" s="8" t="str">
        <f t="array" ref="B5:B54">ListCity</f>
        <v>Atlanta</v>
      </c>
      <c r="C5" s="3" t="str">
        <f>INDEX(Data1!B2:B51,MATCH(SummaryHigh!B5,Data1!A2:A51))</f>
        <v>Georgia</v>
      </c>
      <c r="D5" s="3">
        <f>VALUE(SUBSTITUTE(IF(LEN(MID(Workings_1!C2,FIND("H",Workings_1!C2)+1,99))- LEN(MID(Workings_1!C2,FIND("L",Workings_1!C2),99))=2,(MID(Workings_1!C2,FIND("H",Workings_1!C2)+1,2)),((MID(Workings_1!C2,FIND("H",Workings_1!C2)+1,3)))), "Ø", "0"))</f>
        <v>52</v>
      </c>
      <c r="E5" s="3">
        <f>VALUE(SUBSTITUTE(IF(LEN(MID(Workings_1!D2,FIND("H",Workings_1!D2)+1,99))- LEN(MID(Workings_1!D2,FIND("L",Workings_1!D2),99))=2,(MID(Workings_1!D2,FIND("H",Workings_1!D2)+1,2)),((MID(Workings_1!D2,FIND("H",Workings_1!D2)+1,3)))), "Ø", "0"))</f>
        <v>57</v>
      </c>
      <c r="F5" s="3">
        <f>VALUE(SUBSTITUTE(IF(LEN(MID(Workings_1!E2,FIND("H",Workings_1!E2)+1,99))- LEN(MID(Workings_1!E2,FIND("L",Workings_1!E2),99))=2,(MID(Workings_1!E2,FIND("H",Workings_1!E2)+1,2)),((MID(Workings_1!E2,FIND("H",Workings_1!E2)+1,3)))), "Ø", "0"))</f>
        <v>65</v>
      </c>
      <c r="G5" s="3">
        <f>VALUE(SUBSTITUTE(IF(LEN(MID(Workings_1!F2,FIND("H",Workings_1!F2)+1,99))- LEN(MID(Workings_1!F2,FIND("L",Workings_1!F2),99))=2,(MID(Workings_1!F2,FIND("H",Workings_1!F2)+1,2)),((MID(Workings_1!F2,FIND("H",Workings_1!F2)+1,3)))), "Ø", "0"))</f>
        <v>73</v>
      </c>
      <c r="H5" s="3">
        <f>VALUE(SUBSTITUTE(IF(LEN(MID(Workings_1!G2,FIND("H",Workings_1!G2)+1,99))- LEN(MID(Workings_1!G2,FIND("L",Workings_1!G2),99))=2,(MID(Workings_1!G2,FIND("H",Workings_1!G2)+1,2)),((MID(Workings_1!G2,FIND("H",Workings_1!G2)+1,3)))), "Ø", "0"))</f>
        <v>80</v>
      </c>
      <c r="I5" s="3">
        <f>VALUE(SUBSTITUTE(IF(LEN(MID(Workings_1!H2,FIND("H",Workings_1!H2)+1,99))- LEN(MID(Workings_1!H2,FIND("L",Workings_1!H2),99))=2,(MID(Workings_1!H2,FIND("H",Workings_1!H2)+1,2)),((MID(Workings_1!H2,FIND("H",Workings_1!H2)+1,3)))), "Ø", "0"))</f>
        <v>86</v>
      </c>
      <c r="J5" s="3">
        <f>VALUE(SUBSTITUTE(IF(LEN(MID(Workings_1!I2,FIND("H",Workings_1!I2)+1,99))- LEN(MID(Workings_1!I2,FIND("L",Workings_1!I2),99))=2,(MID(Workings_1!I2,FIND("H",Workings_1!I2)+1,2)),((MID(Workings_1!I2,FIND("H",Workings_1!I2)+1,3)))), "Ø", "0"))</f>
        <v>89</v>
      </c>
      <c r="K5" s="3">
        <f>VALUE(SUBSTITUTE(IF(LEN(MID(Workings_1!J2,FIND("H",Workings_1!J2)+1,99))- LEN(MID(Workings_1!J2,FIND("L",Workings_1!J2),99))=2,(MID(Workings_1!J2,FIND("H",Workings_1!J2)+1,2)),((MID(Workings_1!J2,FIND("H",Workings_1!J2)+1,3)))), "Ø", "0"))</f>
        <v>88</v>
      </c>
      <c r="L5" s="3">
        <f>VALUE(SUBSTITUTE(IF(LEN(MID(Workings_1!K2,FIND("H",Workings_1!K2)+1,99))- LEN(MID(Workings_1!K2,FIND("L",Workings_1!K2),99))=2,(MID(Workings_1!K2,FIND("H",Workings_1!K2)+1,2)),((MID(Workings_1!K2,FIND("H",Workings_1!K2)+1,3)))), "Ø", "0"))</f>
        <v>82</v>
      </c>
      <c r="M5" s="3">
        <f>VALUE(SUBSTITUTE(IF(LEN(MID(Workings_1!L2,FIND("H",Workings_1!L2)+1,99))- LEN(MID(Workings_1!L2,FIND("L",Workings_1!L2),99))=2,(MID(Workings_1!L2,FIND("H",Workings_1!L2)+1,2)),((MID(Workings_1!L2,FIND("H",Workings_1!L2)+1,3)))), "Ø", "0"))</f>
        <v>73</v>
      </c>
      <c r="N5" s="3">
        <f>VALUE(SUBSTITUTE(IF(LEN(MID(Workings_1!M2,FIND("H",Workings_1!M2)+1,99))- LEN(MID(Workings_1!M2,FIND("L",Workings_1!M2),99))=2,(MID(Workings_1!M2,FIND("H",Workings_1!M2)+1,2)),((MID(Workings_1!M2,FIND("H",Workings_1!M2)+1,3)))), "Ø", "0"))</f>
        <v>64</v>
      </c>
      <c r="O5" s="3">
        <f>VALUE(SUBSTITUTE(IF(LEN(MID(Workings_1!N2,FIND("H",Workings_1!N2)+1,99))- LEN(MID(Workings_1!N2,FIND("L",Workings_1!N2),99))=2,(MID(Workings_1!N2,FIND("H",Workings_1!N2)+1,2)),((MID(Workings_1!N2,FIND("H",Workings_1!N2)+1,3)))), "Ø", "0"))</f>
        <v>54</v>
      </c>
      <c r="P5" t="b">
        <f>ISNUMBER(D5)</f>
        <v>1</v>
      </c>
    </row>
    <row r="6" spans="2:17" x14ac:dyDescent="0.25">
      <c r="B6" s="9" t="str">
        <v>Austin</v>
      </c>
      <c r="C6" s="3" t="str">
        <f>INDEX(Data1!B3:B52,MATCH(SummaryHigh!B6,Data1!A3:A52))</f>
        <v>Texas</v>
      </c>
      <c r="D6" s="3">
        <f>VALUE(SUBSTITUTE(IF(LEN(MID(Workings_1!C3,FIND("H",Workings_1!C3)+1,99))- LEN(MID(Workings_1!C3,FIND("L",Workings_1!C3),99))=2,(MID(Workings_1!C3,FIND("H",Workings_1!C3)+1,2)),((MID(Workings_1!C3,FIND("H",Workings_1!C3)+1,3)))), "Ø", "0"))</f>
        <v>62</v>
      </c>
      <c r="E6" s="3">
        <f>VALUE(SUBSTITUTE(IF(LEN(MID(Workings_1!D3,FIND("H",Workings_1!D3)+1,99))- LEN(MID(Workings_1!D3,FIND("L",Workings_1!D3),99))=2,(MID(Workings_1!D3,FIND("H",Workings_1!D3)+1,2)),((MID(Workings_1!D3,FIND("H",Workings_1!D3)+1,3)))), "Ø", "0"))</f>
        <v>65</v>
      </c>
      <c r="F6" s="3">
        <f>VALUE(SUBSTITUTE(IF(LEN(MID(Workings_1!E3,FIND("H",Workings_1!E3)+1,99))- LEN(MID(Workings_1!E3,FIND("L",Workings_1!E3),99))=2,(MID(Workings_1!E3,FIND("H",Workings_1!E3)+1,2)),((MID(Workings_1!E3,FIND("H",Workings_1!E3)+1,3)))), "Ø", "0"))</f>
        <v>72</v>
      </c>
      <c r="G6" s="3">
        <f>VALUE(SUBSTITUTE(IF(LEN(MID(Workings_1!F3,FIND("H",Workings_1!F3)+1,99))- LEN(MID(Workings_1!F3,FIND("L",Workings_1!F3),99))=2,(MID(Workings_1!F3,FIND("H",Workings_1!F3)+1,2)),((MID(Workings_1!F3,FIND("H",Workings_1!F3)+1,3)))), "Ø", "0"))</f>
        <v>80</v>
      </c>
      <c r="H6" s="3">
        <f>VALUE(SUBSTITUTE(IF(LEN(MID(Workings_1!G3,FIND("H",Workings_1!G3)+1,99))- LEN(MID(Workings_1!G3,FIND("L",Workings_1!G3),99))=2,(MID(Workings_1!G3,FIND("H",Workings_1!G3)+1,2)),((MID(Workings_1!G3,FIND("H",Workings_1!G3)+1,3)))), "Ø", "0"))</f>
        <v>87</v>
      </c>
      <c r="I6" s="3">
        <f>VALUE(SUBSTITUTE(IF(LEN(MID(Workings_1!H3,FIND("H",Workings_1!H3)+1,99))- LEN(MID(Workings_1!H3,FIND("L",Workings_1!H3),99))=2,(MID(Workings_1!H3,FIND("H",Workings_1!H3)+1,2)),((MID(Workings_1!H3,FIND("H",Workings_1!H3)+1,3)))), "Ø", "0"))</f>
        <v>92</v>
      </c>
      <c r="J6" s="3">
        <f>VALUE(SUBSTITUTE(IF(LEN(MID(Workings_1!I3,FIND("H",Workings_1!I3)+1,99))- LEN(MID(Workings_1!I3,FIND("L",Workings_1!I3),99))=2,(MID(Workings_1!I3,FIND("H",Workings_1!I3)+1,2)),((MID(Workings_1!I3,FIND("H",Workings_1!I3)+1,3)))), "Ø", "0"))</f>
        <v>96</v>
      </c>
      <c r="K6" s="3">
        <f>VALUE(SUBSTITUTE(IF(LEN(MID(Workings_1!J3,FIND("H",Workings_1!J3)+1,99))- LEN(MID(Workings_1!J3,FIND("L",Workings_1!J3),99))=2,(MID(Workings_1!J3,FIND("H",Workings_1!J3)+1,2)),((MID(Workings_1!J3,FIND("H",Workings_1!J3)+1,3)))), "Ø", "0"))</f>
        <v>97</v>
      </c>
      <c r="L6" s="3">
        <f>VALUE(SUBSTITUTE(IF(LEN(MID(Workings_1!K3,FIND("H",Workings_1!K3)+1,99))- LEN(MID(Workings_1!K3,FIND("L",Workings_1!K3),99))=2,(MID(Workings_1!K3,FIND("H",Workings_1!K3)+1,2)),((MID(Workings_1!K3,FIND("H",Workings_1!K3)+1,3)))), "Ø", "0"))</f>
        <v>91</v>
      </c>
      <c r="M6" s="3">
        <f>VALUE(SUBSTITUTE(IF(LEN(MID(Workings_1!L3,FIND("H",Workings_1!L3)+1,99))- LEN(MID(Workings_1!L3,FIND("L",Workings_1!L3),99))=2,(MID(Workings_1!L3,FIND("H",Workings_1!L3)+1,2)),((MID(Workings_1!L3,FIND("H",Workings_1!L3)+1,3)))), "Ø", "0"))</f>
        <v>82</v>
      </c>
      <c r="N6" s="3">
        <f>VALUE(SUBSTITUTE(IF(LEN(MID(Workings_1!M3,FIND("H",Workings_1!M3)+1,99))- LEN(MID(Workings_1!M3,FIND("L",Workings_1!M3),99))=2,(MID(Workings_1!M3,FIND("H",Workings_1!M3)+1,2)),((MID(Workings_1!M3,FIND("H",Workings_1!M3)+1,3)))), "Ø", "0"))</f>
        <v>71</v>
      </c>
      <c r="O6" s="3">
        <f>VALUE(SUBSTITUTE(IF(LEN(MID(Workings_1!N3,FIND("H",Workings_1!N3)+1,99))- LEN(MID(Workings_1!N3,FIND("L",Workings_1!N3),99))=2,(MID(Workings_1!N3,FIND("H",Workings_1!N3)+1,2)),((MID(Workings_1!N3,FIND("H",Workings_1!N3)+1,3)))), "Ø", "0"))</f>
        <v>63</v>
      </c>
      <c r="P6" t="b">
        <f t="shared" ref="P6:P55" si="0">ISNUMBER(D6)</f>
        <v>1</v>
      </c>
      <c r="Q6">
        <f>SUM(L5:O14)</f>
        <v>2506</v>
      </c>
    </row>
    <row r="7" spans="2:17" x14ac:dyDescent="0.25">
      <c r="B7" s="9" t="str">
        <v>Baltimore</v>
      </c>
      <c r="C7" s="3" t="str">
        <f>INDEX(Data1!B4:B53,MATCH(SummaryHigh!B7,Data1!A4:A53))</f>
        <v>Maryland</v>
      </c>
      <c r="D7" s="3">
        <f>VALUE(SUBSTITUTE(IF(LEN(MID(Workings_1!C4,FIND("H",Workings_1!C4)+1,99))- LEN(MID(Workings_1!C4,FIND("L",Workings_1!C4),99))=2,(MID(Workings_1!C4,FIND("H",Workings_1!C4)+1,2)),((MID(Workings_1!C4,FIND("H",Workings_1!C4)+1,3)))), "Ø", "0"))</f>
        <v>41</v>
      </c>
      <c r="E7" s="3">
        <f>VALUE(SUBSTITUTE(IF(LEN(MID(Workings_1!D4,FIND("H",Workings_1!D4)+1,99))- LEN(MID(Workings_1!D4,FIND("L",Workings_1!D4),99))=2,(MID(Workings_1!D4,FIND("H",Workings_1!D4)+1,2)),((MID(Workings_1!D4,FIND("H",Workings_1!D4)+1,3)))), "Ø", "0"))</f>
        <v>45</v>
      </c>
      <c r="F7" s="3">
        <f>VALUE(SUBSTITUTE(IF(LEN(MID(Workings_1!E4,FIND("H",Workings_1!E4)+1,99))- LEN(MID(Workings_1!E4,FIND("L",Workings_1!E4),99))=2,(MID(Workings_1!E4,FIND("H",Workings_1!E4)+1,2)),((MID(Workings_1!E4,FIND("H",Workings_1!E4)+1,3)))), "Ø", "0"))</f>
        <v>54</v>
      </c>
      <c r="G7" s="3">
        <f>VALUE(SUBSTITUTE(IF(LEN(MID(Workings_1!F4,FIND("H",Workings_1!F4)+1,99))- LEN(MID(Workings_1!F4,FIND("L",Workings_1!F4),99))=2,(MID(Workings_1!F4,FIND("H",Workings_1!F4)+1,2)),((MID(Workings_1!F4,FIND("H",Workings_1!F4)+1,3)))), "Ø", "0"))</f>
        <v>65</v>
      </c>
      <c r="H7" s="3">
        <f>VALUE(SUBSTITUTE(IF(LEN(MID(Workings_1!G4,FIND("H",Workings_1!G4)+1,99))- LEN(MID(Workings_1!G4,FIND("L",Workings_1!G4),99))=2,(MID(Workings_1!G4,FIND("H",Workings_1!G4)+1,2)),((MID(Workings_1!G4,FIND("H",Workings_1!G4)+1,3)))), "Ø", "0"))</f>
        <v>74</v>
      </c>
      <c r="I7" s="3">
        <f>VALUE(SUBSTITUTE(IF(LEN(MID(Workings_1!H4,FIND("H",Workings_1!H4)+1,99))- LEN(MID(Workings_1!H4,FIND("L",Workings_1!H4),99))=2,(MID(Workings_1!H4,FIND("H",Workings_1!H4)+1,2)),((MID(Workings_1!H4,FIND("H",Workings_1!H4)+1,3)))), "Ø", "0"))</f>
        <v>83</v>
      </c>
      <c r="J7" s="3">
        <f>VALUE(SUBSTITUTE(IF(LEN(MID(Workings_1!I4,FIND("H",Workings_1!I4)+1,99))- LEN(MID(Workings_1!I4,FIND("L",Workings_1!I4),99))=2,(MID(Workings_1!I4,FIND("H",Workings_1!I4)+1,2)),((MID(Workings_1!I4,FIND("H",Workings_1!I4)+1,3)))), "Ø", "0"))</f>
        <v>87</v>
      </c>
      <c r="K7" s="3">
        <f>VALUE(SUBSTITUTE(IF(LEN(MID(Workings_1!J4,FIND("H",Workings_1!J4)+1,99))- LEN(MID(Workings_1!J4,FIND("L",Workings_1!J4),99))=2,(MID(Workings_1!J4,FIND("H",Workings_1!J4)+1,2)),((MID(Workings_1!J4,FIND("H",Workings_1!J4)+1,3)))), "Ø", "0"))</f>
        <v>85</v>
      </c>
      <c r="L7" s="3">
        <f>VALUE(SUBSTITUTE(IF(LEN(MID(Workings_1!K4,FIND("H",Workings_1!K4)+1,99))- LEN(MID(Workings_1!K4,FIND("L",Workings_1!K4),99))=2,(MID(Workings_1!K4,FIND("H",Workings_1!K4)+1,2)),((MID(Workings_1!K4,FIND("H",Workings_1!K4)+1,3)))), "Ø", "0"))</f>
        <v>78</v>
      </c>
      <c r="M7" s="3">
        <f>VALUE(SUBSTITUTE(IF(LEN(MID(Workings_1!L4,FIND("H",Workings_1!L4)+1,99))- LEN(MID(Workings_1!L4,FIND("L",Workings_1!L4),99))=2,(MID(Workings_1!L4,FIND("H",Workings_1!L4)+1,2)),((MID(Workings_1!L4,FIND("H",Workings_1!L4)+1,3)))), "Ø", "0"))</f>
        <v>67</v>
      </c>
      <c r="N7" s="3">
        <f>VALUE(SUBSTITUTE(IF(LEN(MID(Workings_1!M4,FIND("H",Workings_1!M4)+1,99))- LEN(MID(Workings_1!M4,FIND("L",Workings_1!M4),99))=2,(MID(Workings_1!M4,FIND("H",Workings_1!M4)+1,2)),((MID(Workings_1!M4,FIND("H",Workings_1!M4)+1,3)))), "Ø", "0"))</f>
        <v>56</v>
      </c>
      <c r="O7" s="3">
        <f>VALUE(SUBSTITUTE(IF(LEN(MID(Workings_1!N4,FIND("H",Workings_1!N4)+1,99))- LEN(MID(Workings_1!N4,FIND("L",Workings_1!N4),99))=2,(MID(Workings_1!N4,FIND("H",Workings_1!N4)+1,2)),((MID(Workings_1!N4,FIND("H",Workings_1!N4)+1,3)))), "Ø", "0"))</f>
        <v>45</v>
      </c>
      <c r="P7" t="b">
        <f t="shared" si="0"/>
        <v>1</v>
      </c>
    </row>
    <row r="8" spans="2:17" x14ac:dyDescent="0.25">
      <c r="B8" s="9" t="str">
        <v>Birmingham</v>
      </c>
      <c r="C8" s="3" t="str">
        <f>INDEX(Data1!B5:B54,MATCH(SummaryHigh!B8,Data1!A5:A54))</f>
        <v>Alabama</v>
      </c>
      <c r="D8" s="3">
        <f>VALUE(SUBSTITUTE(IF(LEN(MID(Workings_1!C5,FIND("H",Workings_1!C5)+1,99))- LEN(MID(Workings_1!C5,FIND("L",Workings_1!C5),99))=2,(MID(Workings_1!C5,FIND("H",Workings_1!C5)+1,2)),((MID(Workings_1!C5,FIND("H",Workings_1!C5)+1,3)))), "Ø", "0"))</f>
        <v>54</v>
      </c>
      <c r="E8" s="3">
        <f>VALUE(SUBSTITUTE(IF(LEN(MID(Workings_1!D5,FIND("H",Workings_1!D5)+1,99))- LEN(MID(Workings_1!D5,FIND("L",Workings_1!D5),99))=2,(MID(Workings_1!D5,FIND("H",Workings_1!D5)+1,2)),((MID(Workings_1!D5,FIND("H",Workings_1!D5)+1,3)))), "Ø", "0"))</f>
        <v>58</v>
      </c>
      <c r="F8" s="3">
        <f>VALUE(SUBSTITUTE(IF(LEN(MID(Workings_1!E5,FIND("H",Workings_1!E5)+1,99))- LEN(MID(Workings_1!E5,FIND("L",Workings_1!E5),99))=2,(MID(Workings_1!E5,FIND("H",Workings_1!E5)+1,2)),((MID(Workings_1!E5,FIND("H",Workings_1!E5)+1,3)))), "Ø", "0"))</f>
        <v>67</v>
      </c>
      <c r="G8" s="3">
        <f>VALUE(SUBSTITUTE(IF(LEN(MID(Workings_1!F5,FIND("H",Workings_1!F5)+1,99))- LEN(MID(Workings_1!F5,FIND("L",Workings_1!F5),99))=2,(MID(Workings_1!F5,FIND("H",Workings_1!F5)+1,2)),((MID(Workings_1!F5,FIND("H",Workings_1!F5)+1,3)))), "Ø", "0"))</f>
        <v>74</v>
      </c>
      <c r="H8" s="3">
        <f>VALUE(SUBSTITUTE(IF(LEN(MID(Workings_1!G5,FIND("H",Workings_1!G5)+1,99))- LEN(MID(Workings_1!G5,FIND("L",Workings_1!G5),99))=2,(MID(Workings_1!G5,FIND("H",Workings_1!G5)+1,2)),((MID(Workings_1!G5,FIND("H",Workings_1!G5)+1,3)))), "Ø", "0"))</f>
        <v>82</v>
      </c>
      <c r="I8" s="3">
        <f>VALUE(SUBSTITUTE(IF(LEN(MID(Workings_1!H5,FIND("H",Workings_1!H5)+1,99))- LEN(MID(Workings_1!H5,FIND("L",Workings_1!H5),99))=2,(MID(Workings_1!H5,FIND("H",Workings_1!H5)+1,2)),((MID(Workings_1!H5,FIND("H",Workings_1!H5)+1,3)))), "Ø", "0"))</f>
        <v>88</v>
      </c>
      <c r="J8" s="3">
        <f>VALUE(SUBSTITUTE(IF(LEN(MID(Workings_1!I5,FIND("H",Workings_1!I5)+1,99))- LEN(MID(Workings_1!I5,FIND("L",Workings_1!I5),99))=2,(MID(Workings_1!I5,FIND("H",Workings_1!I5)+1,2)),((MID(Workings_1!I5,FIND("H",Workings_1!I5)+1,3)))), "Ø", "0"))</f>
        <v>91</v>
      </c>
      <c r="K8" s="3">
        <f>VALUE(SUBSTITUTE(IF(LEN(MID(Workings_1!J5,FIND("H",Workings_1!J5)+1,99))- LEN(MID(Workings_1!J5,FIND("L",Workings_1!J5),99))=2,(MID(Workings_1!J5,FIND("H",Workings_1!J5)+1,2)),((MID(Workings_1!J5,FIND("H",Workings_1!J5)+1,3)))), "Ø", "0"))</f>
        <v>91</v>
      </c>
      <c r="L8" s="3">
        <f>VALUE(SUBSTITUTE(IF(LEN(MID(Workings_1!K5,FIND("H",Workings_1!K5)+1,99))- LEN(MID(Workings_1!K5,FIND("L",Workings_1!K5),99))=2,(MID(Workings_1!K5,FIND("H",Workings_1!K5)+1,2)),((MID(Workings_1!K5,FIND("H",Workings_1!K5)+1,3)))), "Ø", "0"))</f>
        <v>85</v>
      </c>
      <c r="M8" s="3">
        <f>VALUE(SUBSTITUTE(IF(LEN(MID(Workings_1!L5,FIND("H",Workings_1!L5)+1,99))- LEN(MID(Workings_1!L5,FIND("L",Workings_1!L5),99))=2,(MID(Workings_1!L5,FIND("H",Workings_1!L5)+1,2)),((MID(Workings_1!L5,FIND("H",Workings_1!L5)+1,3)))), "Ø", "0"))</f>
        <v>75</v>
      </c>
      <c r="N8" s="3">
        <f>VALUE(SUBSTITUTE(IF(LEN(MID(Workings_1!M5,FIND("H",Workings_1!M5)+1,99))- LEN(MID(Workings_1!M5,FIND("L",Workings_1!M5),99))=2,(MID(Workings_1!M5,FIND("H",Workings_1!M5)+1,2)),((MID(Workings_1!M5,FIND("H",Workings_1!M5)+1,3)))), "Ø", "0"))</f>
        <v>65</v>
      </c>
      <c r="O8" s="3">
        <f>VALUE(SUBSTITUTE(IF(LEN(MID(Workings_1!N5,FIND("H",Workings_1!N5)+1,99))- LEN(MID(Workings_1!N5,FIND("L",Workings_1!N5),99))=2,(MID(Workings_1!N5,FIND("H",Workings_1!N5)+1,2)),((MID(Workings_1!N5,FIND("H",Workings_1!N5)+1,3)))), "Ø", "0"))</f>
        <v>56</v>
      </c>
      <c r="P8" t="b">
        <f t="shared" si="0"/>
        <v>1</v>
      </c>
    </row>
    <row r="9" spans="2:17" x14ac:dyDescent="0.25">
      <c r="B9" s="9" t="str">
        <v>Boston</v>
      </c>
      <c r="C9" s="3" t="str">
        <f>INDEX(Data1!B6:B55,MATCH(SummaryHigh!B9,Data1!A6:A55))</f>
        <v>Massachusetts</v>
      </c>
      <c r="D9" s="3">
        <f>VALUE(SUBSTITUTE(IF(LEN(MID(Workings_1!C6,FIND("H",Workings_1!C6)+1,99))- LEN(MID(Workings_1!C6,FIND("L",Workings_1!C6),99))=2,(MID(Workings_1!C6,FIND("H",Workings_1!C6)+1,2)),((MID(Workings_1!C6,FIND("H",Workings_1!C6)+1,3)))), "Ø", "0"))</f>
        <v>36</v>
      </c>
      <c r="E9" s="3">
        <f>VALUE(SUBSTITUTE(IF(LEN(MID(Workings_1!D6,FIND("H",Workings_1!D6)+1,99))- LEN(MID(Workings_1!D6,FIND("L",Workings_1!D6),99))=2,(MID(Workings_1!D6,FIND("H",Workings_1!D6)+1,2)),((MID(Workings_1!D6,FIND("H",Workings_1!D6)+1,3)))), "Ø", "0"))</f>
        <v>39</v>
      </c>
      <c r="F9" s="3">
        <f>VALUE(SUBSTITUTE(IF(LEN(MID(Workings_1!E6,FIND("H",Workings_1!E6)+1,99))- LEN(MID(Workings_1!E6,FIND("L",Workings_1!E6),99))=2,(MID(Workings_1!E6,FIND("H",Workings_1!E6)+1,2)),((MID(Workings_1!E6,FIND("H",Workings_1!E6)+1,3)))), "Ø", "0"))</f>
        <v>45</v>
      </c>
      <c r="G9" s="3">
        <f>VALUE(SUBSTITUTE(IF(LEN(MID(Workings_1!F6,FIND("H",Workings_1!F6)+1,99))- LEN(MID(Workings_1!F6,FIND("L",Workings_1!F6),99))=2,(MID(Workings_1!F6,FIND("H",Workings_1!F6)+1,2)),((MID(Workings_1!F6,FIND("H",Workings_1!F6)+1,3)))), "Ø", "0"))</f>
        <v>56</v>
      </c>
      <c r="H9" s="3">
        <f>VALUE(SUBSTITUTE(IF(LEN(MID(Workings_1!G6,FIND("H",Workings_1!G6)+1,99))- LEN(MID(Workings_1!G6,FIND("L",Workings_1!G6),99))=2,(MID(Workings_1!G6,FIND("H",Workings_1!G6)+1,2)),((MID(Workings_1!G6,FIND("H",Workings_1!G6)+1,3)))), "Ø", "0"))</f>
        <v>66</v>
      </c>
      <c r="I9" s="3">
        <f>VALUE(SUBSTITUTE(IF(LEN(MID(Workings_1!H6,FIND("H",Workings_1!H6)+1,99))- LEN(MID(Workings_1!H6,FIND("L",Workings_1!H6),99))=2,(MID(Workings_1!H6,FIND("H",Workings_1!H6)+1,2)),((MID(Workings_1!H6,FIND("H",Workings_1!H6)+1,3)))), "Ø", "0"))</f>
        <v>76</v>
      </c>
      <c r="J9" s="3">
        <f>VALUE(SUBSTITUTE(IF(LEN(MID(Workings_1!I6,FIND("H",Workings_1!I6)+1,99))- LEN(MID(Workings_1!I6,FIND("L",Workings_1!I6),99))=2,(MID(Workings_1!I6,FIND("H",Workings_1!I6)+1,2)),((MID(Workings_1!I6,FIND("H",Workings_1!I6)+1,3)))), "Ø", "0"))</f>
        <v>81</v>
      </c>
      <c r="K9" s="3">
        <f>VALUE(SUBSTITUTE(IF(LEN(MID(Workings_1!J6,FIND("H",Workings_1!J6)+1,99))- LEN(MID(Workings_1!J6,FIND("L",Workings_1!J6),99))=2,(MID(Workings_1!J6,FIND("H",Workings_1!J6)+1,2)),((MID(Workings_1!J6,FIND("H",Workings_1!J6)+1,3)))), "Ø", "0"))</f>
        <v>80</v>
      </c>
      <c r="L9" s="3">
        <f>VALUE(SUBSTITUTE(IF(LEN(MID(Workings_1!K6,FIND("H",Workings_1!K6)+1,99))- LEN(MID(Workings_1!K6,FIND("L",Workings_1!K6),99))=2,(MID(Workings_1!K6,FIND("H",Workings_1!K6)+1,2)),((MID(Workings_1!K6,FIND("H",Workings_1!K6)+1,3)))), "Ø", "0"))</f>
        <v>72</v>
      </c>
      <c r="M9" s="3">
        <f>VALUE(SUBSTITUTE(IF(LEN(MID(Workings_1!L6,FIND("H",Workings_1!L6)+1,99))- LEN(MID(Workings_1!L6,FIND("L",Workings_1!L6),99))=2,(MID(Workings_1!L6,FIND("H",Workings_1!L6)+1,2)),((MID(Workings_1!L6,FIND("H",Workings_1!L6)+1,3)))), "Ø", "0"))</f>
        <v>61</v>
      </c>
      <c r="N9" s="3">
        <f>VALUE(SUBSTITUTE(IF(LEN(MID(Workings_1!M6,FIND("H",Workings_1!M6)+1,99))- LEN(MID(Workings_1!M6,FIND("L",Workings_1!M6),99))=2,(MID(Workings_1!M6,FIND("H",Workings_1!M6)+1,2)),((MID(Workings_1!M6,FIND("H",Workings_1!M6)+1,3)))), "Ø", "0"))</f>
        <v>52</v>
      </c>
      <c r="O9" s="3">
        <f>VALUE(SUBSTITUTE(IF(LEN(MID(Workings_1!N6,FIND("H",Workings_1!N6)+1,99))- LEN(MID(Workings_1!N6,FIND("L",Workings_1!N6),99))=2,(MID(Workings_1!N6,FIND("H",Workings_1!N6)+1,2)),((MID(Workings_1!N6,FIND("H",Workings_1!N6)+1,3)))), "Ø", "0"))</f>
        <v>41</v>
      </c>
      <c r="P9" t="b">
        <f t="shared" si="0"/>
        <v>1</v>
      </c>
    </row>
    <row r="10" spans="2:17" x14ac:dyDescent="0.25">
      <c r="B10" s="9" t="str">
        <v>Buffalo</v>
      </c>
      <c r="C10" s="3" t="str">
        <f>INDEX(Data1!B7:B56,MATCH(SummaryHigh!B10,Data1!A7:A56))</f>
        <v>New York</v>
      </c>
      <c r="D10" s="3">
        <f>VALUE(SUBSTITUTE(IF(LEN(MID(Workings_1!C7,FIND("H",Workings_1!C7)+1,99))- LEN(MID(Workings_1!C7,FIND("L",Workings_1!C7),99))=2,(MID(Workings_1!C7,FIND("H",Workings_1!C7)+1,2)),((MID(Workings_1!C7,FIND("H",Workings_1!C7)+1,3)))), "Ø", "0"))</f>
        <v>31</v>
      </c>
      <c r="E10" s="3">
        <f>VALUE(SUBSTITUTE(IF(LEN(MID(Workings_1!D7,FIND("H",Workings_1!D7)+1,99))- LEN(MID(Workings_1!D7,FIND("L",Workings_1!D7),99))=2,(MID(Workings_1!D7,FIND("H",Workings_1!D7)+1,2)),((MID(Workings_1!D7,FIND("H",Workings_1!D7)+1,3)))), "Ø", "0"))</f>
        <v>33</v>
      </c>
      <c r="F10" s="3">
        <f>VALUE(SUBSTITUTE(IF(LEN(MID(Workings_1!E7,FIND("H",Workings_1!E7)+1,99))- LEN(MID(Workings_1!E7,FIND("L",Workings_1!E7),99))=2,(MID(Workings_1!E7,FIND("H",Workings_1!E7)+1,2)),((MID(Workings_1!E7,FIND("H",Workings_1!E7)+1,3)))), "Ø", "0"))</f>
        <v>42</v>
      </c>
      <c r="G10" s="3">
        <f>VALUE(SUBSTITUTE(IF(LEN(MID(Workings_1!F7,FIND("H",Workings_1!F7)+1,99))- LEN(MID(Workings_1!F7,FIND("L",Workings_1!F7),99))=2,(MID(Workings_1!F7,FIND("H",Workings_1!F7)+1,2)),((MID(Workings_1!F7,FIND("H",Workings_1!F7)+1,3)))), "Ø", "0"))</f>
        <v>55</v>
      </c>
      <c r="H10" s="3">
        <f>VALUE(SUBSTITUTE(IF(LEN(MID(Workings_1!G7,FIND("H",Workings_1!G7)+1,99))- LEN(MID(Workings_1!G7,FIND("L",Workings_1!G7),99))=2,(MID(Workings_1!G7,FIND("H",Workings_1!G7)+1,2)),((MID(Workings_1!G7,FIND("H",Workings_1!G7)+1,3)))), "Ø", "0"))</f>
        <v>67</v>
      </c>
      <c r="I10" s="3">
        <f>VALUE(SUBSTITUTE(IF(LEN(MID(Workings_1!H7,FIND("H",Workings_1!H7)+1,99))- LEN(MID(Workings_1!H7,FIND("L",Workings_1!H7),99))=2,(MID(Workings_1!H7,FIND("H",Workings_1!H7)+1,2)),((MID(Workings_1!H7,FIND("H",Workings_1!H7)+1,3)))), "Ø", "0"))</f>
        <v>75</v>
      </c>
      <c r="J10" s="3">
        <f>VALUE(SUBSTITUTE(IF(LEN(MID(Workings_1!I7,FIND("H",Workings_1!I7)+1,99))- LEN(MID(Workings_1!I7,FIND("L",Workings_1!I7),99))=2,(MID(Workings_1!I7,FIND("H",Workings_1!I7)+1,2)),((MID(Workings_1!I7,FIND("H",Workings_1!I7)+1,3)))), "Ø", "0"))</f>
        <v>80</v>
      </c>
      <c r="K10" s="3">
        <f>VALUE(SUBSTITUTE(IF(LEN(MID(Workings_1!J7,FIND("H",Workings_1!J7)+1,99))- LEN(MID(Workings_1!J7,FIND("L",Workings_1!J7),99))=2,(MID(Workings_1!J7,FIND("H",Workings_1!J7)+1,2)),((MID(Workings_1!J7,FIND("H",Workings_1!J7)+1,3)))), "Ø", "0"))</f>
        <v>78</v>
      </c>
      <c r="L10" s="3">
        <f>VALUE(SUBSTITUTE(IF(LEN(MID(Workings_1!K7,FIND("H",Workings_1!K7)+1,99))- LEN(MID(Workings_1!K7,FIND("L",Workings_1!K7),99))=2,(MID(Workings_1!K7,FIND("H",Workings_1!K7)+1,2)),((MID(Workings_1!K7,FIND("H",Workings_1!K7)+1,3)))), "Ø", "0"))</f>
        <v>71</v>
      </c>
      <c r="M10" s="3">
        <f>VALUE(SUBSTITUTE(IF(LEN(MID(Workings_1!L7,FIND("H",Workings_1!L7)+1,99))- LEN(MID(Workings_1!L7,FIND("L",Workings_1!L7),99))=2,(MID(Workings_1!L7,FIND("H",Workings_1!L7)+1,2)),((MID(Workings_1!L7,FIND("H",Workings_1!L7)+1,3)))), "Ø", "0"))</f>
        <v>59</v>
      </c>
      <c r="N10" s="3">
        <f>VALUE(SUBSTITUTE(IF(LEN(MID(Workings_1!M7,FIND("H",Workings_1!M7)+1,99))- LEN(MID(Workings_1!M7,FIND("L",Workings_1!M7),99))=2,(MID(Workings_1!M7,FIND("H",Workings_1!M7)+1,2)),((MID(Workings_1!M7,FIND("H",Workings_1!M7)+1,3)))), "Ø", "0"))</f>
        <v>48</v>
      </c>
      <c r="O10" s="3">
        <f>VALUE(SUBSTITUTE(IF(LEN(MID(Workings_1!N7,FIND("H",Workings_1!N7)+1,99))- LEN(MID(Workings_1!N7,FIND("L",Workings_1!N7),99))=2,(MID(Workings_1!N7,FIND("H",Workings_1!N7)+1,2)),((MID(Workings_1!N7,FIND("H",Workings_1!N7)+1,3)))), "Ø", "0"))</f>
        <v>36</v>
      </c>
      <c r="P10" t="b">
        <f t="shared" si="0"/>
        <v>1</v>
      </c>
    </row>
    <row r="11" spans="2:17" x14ac:dyDescent="0.25">
      <c r="B11" s="9" t="str">
        <v>Charlotte</v>
      </c>
      <c r="C11" s="3" t="str">
        <f>INDEX(Data1!B8:B57,MATCH(SummaryHigh!B11,Data1!A8:A57))</f>
        <v>North Carolina</v>
      </c>
      <c r="D11" s="3">
        <f>VALUE(SUBSTITUTE(IF(LEN(MID(Workings_1!C8,FIND("H",Workings_1!C8)+1,99))- LEN(MID(Workings_1!C8,FIND("L",Workings_1!C8),99))=2,(MID(Workings_1!C8,FIND("H",Workings_1!C8)+1,2)),((MID(Workings_1!C8,FIND("H",Workings_1!C8)+1,3)))), "Ø", "0"))</f>
        <v>51</v>
      </c>
      <c r="E11" s="3">
        <f>VALUE(SUBSTITUTE(IF(LEN(MID(Workings_1!D8,FIND("H",Workings_1!D8)+1,99))- LEN(MID(Workings_1!D8,FIND("L",Workings_1!D8),99))=2,(MID(Workings_1!D8,FIND("H",Workings_1!D8)+1,2)),((MID(Workings_1!D8,FIND("H",Workings_1!D8)+1,3)))), "Ø", "0"))</f>
        <v>55</v>
      </c>
      <c r="F11" s="3">
        <f>VALUE(SUBSTITUTE(IF(LEN(MID(Workings_1!E8,FIND("H",Workings_1!E8)+1,99))- LEN(MID(Workings_1!E8,FIND("L",Workings_1!E8),99))=2,(MID(Workings_1!E8,FIND("H",Workings_1!E8)+1,2)),((MID(Workings_1!E8,FIND("H",Workings_1!E8)+1,3)))), "Ø", "0"))</f>
        <v>63</v>
      </c>
      <c r="G11" s="3">
        <f>VALUE(SUBSTITUTE(IF(LEN(MID(Workings_1!F8,FIND("H",Workings_1!F8)+1,99))- LEN(MID(Workings_1!F8,FIND("L",Workings_1!F8),99))=2,(MID(Workings_1!F8,FIND("H",Workings_1!F8)+1,2)),((MID(Workings_1!F8,FIND("H",Workings_1!F8)+1,3)))), "Ø", "0"))</f>
        <v>72</v>
      </c>
      <c r="H11" s="3">
        <f>VALUE(SUBSTITUTE(IF(LEN(MID(Workings_1!G8,FIND("H",Workings_1!G8)+1,99))- LEN(MID(Workings_1!G8,FIND("L",Workings_1!G8),99))=2,(MID(Workings_1!G8,FIND("H",Workings_1!G8)+1,2)),((MID(Workings_1!G8,FIND("H",Workings_1!G8)+1,3)))), "Ø", "0"))</f>
        <v>79</v>
      </c>
      <c r="I11" s="3">
        <f>VALUE(SUBSTITUTE(IF(LEN(MID(Workings_1!H8,FIND("H",Workings_1!H8)+1,99))- LEN(MID(Workings_1!H8,FIND("L",Workings_1!H8),99))=2,(MID(Workings_1!H8,FIND("H",Workings_1!H8)+1,2)),((MID(Workings_1!H8,FIND("H",Workings_1!H8)+1,3)))), "Ø", "0"))</f>
        <v>86</v>
      </c>
      <c r="J11" s="3">
        <f>VALUE(SUBSTITUTE(IF(LEN(MID(Workings_1!I8,FIND("H",Workings_1!I8)+1,99))- LEN(MID(Workings_1!I8,FIND("L",Workings_1!I8),99))=2,(MID(Workings_1!I8,FIND("H",Workings_1!I8)+1,2)),((MID(Workings_1!I8,FIND("H",Workings_1!I8)+1,3)))), "Ø", "0"))</f>
        <v>89</v>
      </c>
      <c r="K11" s="3">
        <f>VALUE(SUBSTITUTE(IF(LEN(MID(Workings_1!J8,FIND("H",Workings_1!J8)+1,99))- LEN(MID(Workings_1!J8,FIND("L",Workings_1!J8),99))=2,(MID(Workings_1!J8,FIND("H",Workings_1!J8)+1,2)),((MID(Workings_1!J8,FIND("H",Workings_1!J8)+1,3)))), "Ø", "0"))</f>
        <v>88</v>
      </c>
      <c r="L11" s="3">
        <f>VALUE(SUBSTITUTE(IF(LEN(MID(Workings_1!K8,FIND("H",Workings_1!K8)+1,99))- LEN(MID(Workings_1!K8,FIND("L",Workings_1!K8),99))=2,(MID(Workings_1!K8,FIND("H",Workings_1!K8)+1,2)),((MID(Workings_1!K8,FIND("H",Workings_1!K8)+1,3)))), "Ø", "0"))</f>
        <v>81</v>
      </c>
      <c r="M11" s="3">
        <f>VALUE(SUBSTITUTE(IF(LEN(MID(Workings_1!L8,FIND("H",Workings_1!L8)+1,99))- LEN(MID(Workings_1!L8,FIND("L",Workings_1!L8),99))=2,(MID(Workings_1!L8,FIND("H",Workings_1!L8)+1,2)),((MID(Workings_1!L8,FIND("H",Workings_1!L8)+1,3)))), "Ø", "0"))</f>
        <v>72</v>
      </c>
      <c r="N11" s="3">
        <f>VALUE(SUBSTITUTE(IF(LEN(MID(Workings_1!M8,FIND("H",Workings_1!M8)+1,99))- LEN(MID(Workings_1!M8,FIND("L",Workings_1!M8),99))=2,(MID(Workings_1!M8,FIND("H",Workings_1!M8)+1,2)),((MID(Workings_1!M8,FIND("H",Workings_1!M8)+1,3)))), "Ø", "0"))</f>
        <v>62</v>
      </c>
      <c r="O11" s="3">
        <f>VALUE(SUBSTITUTE(IF(LEN(MID(Workings_1!N8,FIND("H",Workings_1!N8)+1,99))- LEN(MID(Workings_1!N8,FIND("L",Workings_1!N8),99))=2,(MID(Workings_1!N8,FIND("H",Workings_1!N8)+1,2)),((MID(Workings_1!N8,FIND("H",Workings_1!N8)+1,3)))), "Ø", "0"))</f>
        <v>53</v>
      </c>
      <c r="P11" t="b">
        <f t="shared" si="0"/>
        <v>1</v>
      </c>
    </row>
    <row r="12" spans="2:17" x14ac:dyDescent="0.25">
      <c r="B12" s="9" t="str">
        <v>Chicago</v>
      </c>
      <c r="C12" s="3" t="str">
        <f>INDEX(Data1!B9:B58,MATCH(SummaryHigh!B12,Data1!A9:A58))</f>
        <v>Illinois</v>
      </c>
      <c r="D12" s="3">
        <f>VALUE(SUBSTITUTE(IF(LEN(MID(Workings_1!C9,FIND("H",Workings_1!C9)+1,99))- LEN(MID(Workings_1!C9,FIND("L",Workings_1!C9),99))=2,(MID(Workings_1!C9,FIND("H",Workings_1!C9)+1,2)),((MID(Workings_1!C9,FIND("H",Workings_1!C9)+1,3)))), "Ø", "0"))</f>
        <v>31</v>
      </c>
      <c r="E12" s="3">
        <f>VALUE(SUBSTITUTE(IF(LEN(MID(Workings_1!D9,FIND("H",Workings_1!D9)+1,99))- LEN(MID(Workings_1!D9,FIND("L",Workings_1!D9),99))=2,(MID(Workings_1!D9,FIND("H",Workings_1!D9)+1,2)),((MID(Workings_1!D9,FIND("H",Workings_1!D9)+1,3)))), "Ø", "0"))</f>
        <v>35</v>
      </c>
      <c r="F12" s="3">
        <f>VALUE(SUBSTITUTE(IF(LEN(MID(Workings_1!E9,FIND("H",Workings_1!E9)+1,99))- LEN(MID(Workings_1!E9,FIND("L",Workings_1!E9),99))=2,(MID(Workings_1!E9,FIND("H",Workings_1!E9)+1,2)),((MID(Workings_1!E9,FIND("H",Workings_1!E9)+1,3)))), "Ø", "0"))</f>
        <v>47</v>
      </c>
      <c r="G12" s="3">
        <f>VALUE(SUBSTITUTE(IF(LEN(MID(Workings_1!F9,FIND("H",Workings_1!F9)+1,99))- LEN(MID(Workings_1!F9,FIND("L",Workings_1!F9),99))=2,(MID(Workings_1!F9,FIND("H",Workings_1!F9)+1,2)),((MID(Workings_1!F9,FIND("H",Workings_1!F9)+1,3)))), "Ø", "0"))</f>
        <v>59</v>
      </c>
      <c r="H12" s="3">
        <f>VALUE(SUBSTITUTE(IF(LEN(MID(Workings_1!G9,FIND("H",Workings_1!G9)+1,99))- LEN(MID(Workings_1!G9,FIND("L",Workings_1!G9),99))=2,(MID(Workings_1!G9,FIND("H",Workings_1!G9)+1,2)),((MID(Workings_1!G9,FIND("H",Workings_1!G9)+1,3)))), "Ø", "0"))</f>
        <v>70</v>
      </c>
      <c r="I12" s="3">
        <f>VALUE(SUBSTITUTE(IF(LEN(MID(Workings_1!H9,FIND("H",Workings_1!H9)+1,99))- LEN(MID(Workings_1!H9,FIND("L",Workings_1!H9),99))=2,(MID(Workings_1!H9,FIND("H",Workings_1!H9)+1,2)),((MID(Workings_1!H9,FIND("H",Workings_1!H9)+1,3)))), "Ø", "0"))</f>
        <v>80</v>
      </c>
      <c r="J12" s="3">
        <f>VALUE(SUBSTITUTE(IF(LEN(MID(Workings_1!I9,FIND("H",Workings_1!I9)+1,99))- LEN(MID(Workings_1!I9,FIND("L",Workings_1!I9),99))=2,(MID(Workings_1!I9,FIND("H",Workings_1!I9)+1,2)),((MID(Workings_1!I9,FIND("H",Workings_1!I9)+1,3)))), "Ø", "0"))</f>
        <v>84</v>
      </c>
      <c r="K12" s="3">
        <f>VALUE(SUBSTITUTE(IF(LEN(MID(Workings_1!J9,FIND("H",Workings_1!J9)+1,99))- LEN(MID(Workings_1!J9,FIND("L",Workings_1!J9),99))=2,(MID(Workings_1!J9,FIND("H",Workings_1!J9)+1,2)),((MID(Workings_1!J9,FIND("H",Workings_1!J9)+1,3)))), "Ø", "0"))</f>
        <v>82</v>
      </c>
      <c r="L12" s="3">
        <f>VALUE(SUBSTITUTE(IF(LEN(MID(Workings_1!K9,FIND("H",Workings_1!K9)+1,99))- LEN(MID(Workings_1!K9,FIND("L",Workings_1!K9),99))=2,(MID(Workings_1!K9,FIND("H",Workings_1!K9)+1,2)),((MID(Workings_1!K9,FIND("H",Workings_1!K9)+1,3)))), "Ø", "0"))</f>
        <v>75</v>
      </c>
      <c r="M12" s="3">
        <f>VALUE(SUBSTITUTE(IF(LEN(MID(Workings_1!L9,FIND("H",Workings_1!L9)+1,99))- LEN(MID(Workings_1!L9,FIND("L",Workings_1!L9),99))=2,(MID(Workings_1!L9,FIND("H",Workings_1!L9)+1,2)),((MID(Workings_1!L9,FIND("H",Workings_1!L9)+1,3)))), "Ø", "0"))</f>
        <v>62</v>
      </c>
      <c r="N12" s="3">
        <f>VALUE(SUBSTITUTE(IF(LEN(MID(Workings_1!M9,FIND("H",Workings_1!M9)+1,99))- LEN(MID(Workings_1!M9,FIND("L",Workings_1!M9),99))=2,(MID(Workings_1!M9,FIND("H",Workings_1!M9)+1,2)),((MID(Workings_1!M9,FIND("H",Workings_1!M9)+1,3)))), "Ø", "0"))</f>
        <v>48</v>
      </c>
      <c r="O12" s="3">
        <f>VALUE(SUBSTITUTE(IF(LEN(MID(Workings_1!N9,FIND("H",Workings_1!N9)+1,99))- LEN(MID(Workings_1!N9,FIND("L",Workings_1!N9),99))=2,(MID(Workings_1!N9,FIND("H",Workings_1!N9)+1,2)),((MID(Workings_1!N9,FIND("H",Workings_1!N9)+1,3)))), "Ø", "0"))</f>
        <v>35</v>
      </c>
      <c r="P12" t="b">
        <f t="shared" si="0"/>
        <v>1</v>
      </c>
    </row>
    <row r="13" spans="2:17" x14ac:dyDescent="0.25">
      <c r="B13" s="9" t="str">
        <v>Cincinnati</v>
      </c>
      <c r="C13" s="3" t="str">
        <f>INDEX(Data1!B10:B59,MATCH(SummaryHigh!B13,Data1!A10:A59))</f>
        <v>Ohio</v>
      </c>
      <c r="D13" s="3">
        <f>VALUE(SUBSTITUTE(IF(LEN(MID(Workings_1!C10,FIND("H",Workings_1!C10)+1,99))- LEN(MID(Workings_1!C10,FIND("L",Workings_1!C10),99))=2,(MID(Workings_1!C10,FIND("H",Workings_1!C10)+1,2)),((MID(Workings_1!C10,FIND("H",Workings_1!C10)+1,3)))), "Ø", "0"))</f>
        <v>40</v>
      </c>
      <c r="E13" s="3">
        <f>VALUE(SUBSTITUTE(IF(LEN(MID(Workings_1!D10,FIND("H",Workings_1!D10)+1,99))- LEN(MID(Workings_1!D10,FIND("L",Workings_1!D10),99))=2,(MID(Workings_1!D10,FIND("H",Workings_1!D10)+1,2)),((MID(Workings_1!D10,FIND("H",Workings_1!D10)+1,3)))), "Ø", "0"))</f>
        <v>45</v>
      </c>
      <c r="F13" s="3">
        <f>VALUE(SUBSTITUTE(IF(LEN(MID(Workings_1!E10,FIND("H",Workings_1!E10)+1,99))- LEN(MID(Workings_1!E10,FIND("L",Workings_1!E10),99))=2,(MID(Workings_1!E10,FIND("H",Workings_1!E10)+1,2)),((MID(Workings_1!E10,FIND("H",Workings_1!E10)+1,3)))), "Ø", "0"))</f>
        <v>55</v>
      </c>
      <c r="G13" s="3">
        <f>VALUE(SUBSTITUTE(IF(LEN(MID(Workings_1!F10,FIND("H",Workings_1!F10)+1,99))- LEN(MID(Workings_1!F10,FIND("L",Workings_1!F10),99))=2,(MID(Workings_1!F10,FIND("H",Workings_1!F10)+1,2)),((MID(Workings_1!F10,FIND("H",Workings_1!F10)+1,3)))), "Ø", "0"))</f>
        <v>66</v>
      </c>
      <c r="H13" s="3">
        <f>VALUE(SUBSTITUTE(IF(LEN(MID(Workings_1!G10,FIND("H",Workings_1!G10)+1,99))- LEN(MID(Workings_1!G10,FIND("L",Workings_1!G10),99))=2,(MID(Workings_1!G10,FIND("H",Workings_1!G10)+1,2)),((MID(Workings_1!G10,FIND("H",Workings_1!G10)+1,3)))), "Ø", "0"))</f>
        <v>75</v>
      </c>
      <c r="I13" s="3">
        <f>VALUE(SUBSTITUTE(IF(LEN(MID(Workings_1!H10,FIND("H",Workings_1!H10)+1,99))- LEN(MID(Workings_1!H10,FIND("L",Workings_1!H10),99))=2,(MID(Workings_1!H10,FIND("H",Workings_1!H10)+1,2)),((MID(Workings_1!H10,FIND("H",Workings_1!H10)+1,3)))), "Ø", "0"))</f>
        <v>83</v>
      </c>
      <c r="J13" s="3">
        <f>VALUE(SUBSTITUTE(IF(LEN(MID(Workings_1!I10,FIND("H",Workings_1!I10)+1,99))- LEN(MID(Workings_1!I10,FIND("L",Workings_1!I10),99))=2,(MID(Workings_1!I10,FIND("H",Workings_1!I10)+1,2)),((MID(Workings_1!I10,FIND("H",Workings_1!I10)+1,3)))), "Ø", "0"))</f>
        <v>87</v>
      </c>
      <c r="K13" s="3">
        <f>VALUE(SUBSTITUTE(IF(LEN(MID(Workings_1!J10,FIND("H",Workings_1!J10)+1,99))- LEN(MID(Workings_1!J10,FIND("L",Workings_1!J10),99))=2,(MID(Workings_1!J10,FIND("H",Workings_1!J10)+1,2)),((MID(Workings_1!J10,FIND("H",Workings_1!J10)+1,3)))), "Ø", "0"))</f>
        <v>86</v>
      </c>
      <c r="L13" s="3">
        <f>VALUE(SUBSTITUTE(IF(LEN(MID(Workings_1!K10,FIND("H",Workings_1!K10)+1,99))- LEN(MID(Workings_1!K10,FIND("L",Workings_1!K10),99))=2,(MID(Workings_1!K10,FIND("H",Workings_1!K10)+1,2)),((MID(Workings_1!K10,FIND("H",Workings_1!K10)+1,3)))), "Ø", "0"))</f>
        <v>79</v>
      </c>
      <c r="M13" s="3">
        <f>VALUE(SUBSTITUTE(IF(LEN(MID(Workings_1!L10,FIND("H",Workings_1!L10)+1,99))- LEN(MID(Workings_1!L10,FIND("L",Workings_1!L10),99))=2,(MID(Workings_1!L10,FIND("H",Workings_1!L10)+1,2)),((MID(Workings_1!L10,FIND("H",Workings_1!L10)+1,3)))), "Ø", "0"))</f>
        <v>68</v>
      </c>
      <c r="N13" s="3">
        <f>VALUE(SUBSTITUTE(IF(LEN(MID(Workings_1!M10,FIND("H",Workings_1!M10)+1,99))- LEN(MID(Workings_1!M10,FIND("L",Workings_1!M10),99))=2,(MID(Workings_1!M10,FIND("H",Workings_1!M10)+1,2)),((MID(Workings_1!M10,FIND("H",Workings_1!M10)+1,3)))), "Ø", "0"))</f>
        <v>56</v>
      </c>
      <c r="O13" s="3">
        <f>VALUE(SUBSTITUTE(IF(LEN(MID(Workings_1!N10,FIND("H",Workings_1!N10)+1,99))- LEN(MID(Workings_1!N10,FIND("L",Workings_1!N10),99))=2,(MID(Workings_1!N10,FIND("H",Workings_1!N10)+1,2)),((MID(Workings_1!N10,FIND("H",Workings_1!N10)+1,3)))), "Ø", "0"))</f>
        <v>43</v>
      </c>
      <c r="P13" t="b">
        <f t="shared" si="0"/>
        <v>1</v>
      </c>
    </row>
    <row r="14" spans="2:17" x14ac:dyDescent="0.25">
      <c r="B14" s="9" t="str">
        <v>Cleveland</v>
      </c>
      <c r="C14" s="3" t="str">
        <f>INDEX(Data1!B11:B60,MATCH(SummaryHigh!B14,Data1!A11:A60))</f>
        <v>Ohio</v>
      </c>
      <c r="D14" s="3">
        <f>VALUE(SUBSTITUTE(IF(LEN(MID(Workings_1!C11,FIND("H",Workings_1!C11)+1,99))- LEN(MID(Workings_1!C11,FIND("L",Workings_1!C11),99))=2,(MID(Workings_1!C11,FIND("H",Workings_1!C11)+1,2)),((MID(Workings_1!C11,FIND("H",Workings_1!C11)+1,3)))), "Ø", "0"))</f>
        <v>34</v>
      </c>
      <c r="E14" s="3">
        <f>VALUE(SUBSTITUTE(IF(LEN(MID(Workings_1!D11,FIND("H",Workings_1!D11)+1,99))- LEN(MID(Workings_1!D11,FIND("L",Workings_1!D11),99))=2,(MID(Workings_1!D11,FIND("H",Workings_1!D11)+1,2)),((MID(Workings_1!D11,FIND("H",Workings_1!D11)+1,3)))), "Ø", "0"))</f>
        <v>38</v>
      </c>
      <c r="F14" s="3">
        <f>VALUE(SUBSTITUTE(IF(LEN(MID(Workings_1!E11,FIND("H",Workings_1!E11)+1,99))- LEN(MID(Workings_1!E11,FIND("L",Workings_1!E11),99))=2,(MID(Workings_1!E11,FIND("H",Workings_1!E11)+1,2)),((MID(Workings_1!E11,FIND("H",Workings_1!E11)+1,3)))), "Ø", "0"))</f>
        <v>47</v>
      </c>
      <c r="G14" s="3">
        <f>VALUE(SUBSTITUTE(IF(LEN(MID(Workings_1!F11,FIND("H",Workings_1!F11)+1,99))- LEN(MID(Workings_1!F11,FIND("L",Workings_1!F11),99))=2,(MID(Workings_1!F11,FIND("H",Workings_1!F11)+1,2)),((MID(Workings_1!F11,FIND("H",Workings_1!F11)+1,3)))), "Ø", "0"))</f>
        <v>59</v>
      </c>
      <c r="H14" s="3">
        <f>VALUE(SUBSTITUTE(IF(LEN(MID(Workings_1!G11,FIND("H",Workings_1!G11)+1,99))- LEN(MID(Workings_1!G11,FIND("L",Workings_1!G11),99))=2,(MID(Workings_1!G11,FIND("H",Workings_1!G11)+1,2)),((MID(Workings_1!G11,FIND("H",Workings_1!G11)+1,3)))), "Ø", "0"))</f>
        <v>70</v>
      </c>
      <c r="I14" s="3">
        <f>VALUE(SUBSTITUTE(IF(LEN(MID(Workings_1!H11,FIND("H",Workings_1!H11)+1,99))- LEN(MID(Workings_1!H11,FIND("L",Workings_1!H11),99))=2,(MID(Workings_1!H11,FIND("H",Workings_1!H11)+1,2)),((MID(Workings_1!H11,FIND("H",Workings_1!H11)+1,3)))), "Ø", "0"))</f>
        <v>79</v>
      </c>
      <c r="J14" s="3">
        <f>VALUE(SUBSTITUTE(IF(LEN(MID(Workings_1!I11,FIND("H",Workings_1!I11)+1,99))- LEN(MID(Workings_1!I11,FIND("L",Workings_1!I11),99))=2,(MID(Workings_1!I11,FIND("H",Workings_1!I11)+1,2)),((MID(Workings_1!I11,FIND("H",Workings_1!I11)+1,3)))), "Ø", "0"))</f>
        <v>83</v>
      </c>
      <c r="K14" s="3">
        <f>VALUE(SUBSTITUTE(IF(LEN(MID(Workings_1!J11,FIND("H",Workings_1!J11)+1,99))- LEN(MID(Workings_1!J11,FIND("L",Workings_1!J11),99))=2,(MID(Workings_1!J11,FIND("H",Workings_1!J11)+1,2)),((MID(Workings_1!J11,FIND("H",Workings_1!J11)+1,3)))), "Ø", "0"))</f>
        <v>81</v>
      </c>
      <c r="L14" s="3">
        <f>VALUE(SUBSTITUTE(IF(LEN(MID(Workings_1!K11,FIND("H",Workings_1!K11)+1,99))- LEN(MID(Workings_1!K11,FIND("L",Workings_1!K11),99))=2,(MID(Workings_1!K11,FIND("H",Workings_1!K11)+1,2)),((MID(Workings_1!K11,FIND("H",Workings_1!K11)+1,3)))), "Ø", "0"))</f>
        <v>74</v>
      </c>
      <c r="M14" s="3">
        <f>VALUE(SUBSTITUTE(IF(LEN(MID(Workings_1!L11,FIND("H",Workings_1!L11)+1,99))- LEN(MID(Workings_1!L11,FIND("L",Workings_1!L11),99))=2,(MID(Workings_1!L11,FIND("H",Workings_1!L11)+1,2)),((MID(Workings_1!L11,FIND("H",Workings_1!L11)+1,3)))), "Ø", "0"))</f>
        <v>62</v>
      </c>
      <c r="N14" s="3">
        <f>VALUE(SUBSTITUTE(IF(LEN(MID(Workings_1!M11,FIND("H",Workings_1!M11)+1,99))- LEN(MID(Workings_1!M11,FIND("L",Workings_1!M11),99))=2,(MID(Workings_1!M11,FIND("H",Workings_1!M11)+1,2)),((MID(Workings_1!M11,FIND("H",Workings_1!M11)+1,3)))), "Ø", "0"))</f>
        <v>51</v>
      </c>
      <c r="O14" s="3">
        <f>VALUE(SUBSTITUTE(IF(LEN(MID(Workings_1!N11,FIND("H",Workings_1!N11)+1,99))- LEN(MID(Workings_1!N11,FIND("L",Workings_1!N11),99))=2,(MID(Workings_1!N11,FIND("H",Workings_1!N11)+1,2)),((MID(Workings_1!N11,FIND("H",Workings_1!N11)+1,3)))), "Ø", "0"))</f>
        <v>38</v>
      </c>
      <c r="P14" t="b">
        <f t="shared" si="0"/>
        <v>1</v>
      </c>
    </row>
    <row r="15" spans="2:17" x14ac:dyDescent="0.25">
      <c r="B15" s="9" t="str">
        <v>Columbus</v>
      </c>
      <c r="C15" s="3" t="str">
        <f>INDEX(Data1!B12:B61,MATCH(SummaryHigh!B15,Data1!A12:A61))</f>
        <v>Ohio</v>
      </c>
      <c r="D15" s="3">
        <f>VALUE(SUBSTITUTE(IF(LEN(MID(Workings_1!C12,FIND("H",Workings_1!C12)+1,99))- LEN(MID(Workings_1!C12,FIND("L",Workings_1!C12),99))=2,(MID(Workings_1!C12,FIND("H",Workings_1!C12)+1,2)),((MID(Workings_1!C12,FIND("H",Workings_1!C12)+1,3)))), "Ø", "0"))</f>
        <v>37</v>
      </c>
      <c r="E15" s="3">
        <f>VALUE(SUBSTITUTE(IF(LEN(MID(Workings_1!D12,FIND("H",Workings_1!D12)+1,99))- LEN(MID(Workings_1!D12,FIND("L",Workings_1!D12),99))=2,(MID(Workings_1!D12,FIND("H",Workings_1!D12)+1,2)),((MID(Workings_1!D12,FIND("H",Workings_1!D12)+1,3)))), "Ø", "0"))</f>
        <v>41</v>
      </c>
      <c r="F15" s="3">
        <f>VALUE(SUBSTITUTE(IF(LEN(MID(Workings_1!E12,FIND("H",Workings_1!E12)+1,99))- LEN(MID(Workings_1!E12,FIND("L",Workings_1!E12),99))=2,(MID(Workings_1!E12,FIND("H",Workings_1!E12)+1,2)),((MID(Workings_1!E12,FIND("H",Workings_1!E12)+1,3)))), "Ø", "0"))</f>
        <v>51</v>
      </c>
      <c r="G15" s="3">
        <f>VALUE(SUBSTITUTE(IF(LEN(MID(Workings_1!F12,FIND("H",Workings_1!F12)+1,99))- LEN(MID(Workings_1!F12,FIND("L",Workings_1!F12),99))=2,(MID(Workings_1!F12,FIND("H",Workings_1!F12)+1,2)),((MID(Workings_1!F12,FIND("H",Workings_1!F12)+1,3)))), "Ø", "0"))</f>
        <v>64</v>
      </c>
      <c r="H15" s="3">
        <f>VALUE(SUBSTITUTE(IF(LEN(MID(Workings_1!G12,FIND("H",Workings_1!G12)+1,99))- LEN(MID(Workings_1!G12,FIND("L",Workings_1!G12),99))=2,(MID(Workings_1!G12,FIND("H",Workings_1!G12)+1,2)),((MID(Workings_1!G12,FIND("H",Workings_1!G12)+1,3)))), "Ø", "0"))</f>
        <v>73</v>
      </c>
      <c r="I15" s="3">
        <f>VALUE(SUBSTITUTE(IF(LEN(MID(Workings_1!H12,FIND("H",Workings_1!H12)+1,99))- LEN(MID(Workings_1!H12,FIND("L",Workings_1!H12),99))=2,(MID(Workings_1!H12,FIND("H",Workings_1!H12)+1,2)),((MID(Workings_1!H12,FIND("H",Workings_1!H12)+1,3)))), "Ø", "0"))</f>
        <v>82</v>
      </c>
      <c r="J15" s="3">
        <f>VALUE(SUBSTITUTE(IF(LEN(MID(Workings_1!I12,FIND("H",Workings_1!I12)+1,99))- LEN(MID(Workings_1!I12,FIND("L",Workings_1!I12),99))=2,(MID(Workings_1!I12,FIND("H",Workings_1!I12)+1,2)),((MID(Workings_1!I12,FIND("H",Workings_1!I12)+1,3)))), "Ø", "0"))</f>
        <v>85</v>
      </c>
      <c r="K15" s="3">
        <f>VALUE(SUBSTITUTE(IF(LEN(MID(Workings_1!J12,FIND("H",Workings_1!J12)+1,99))- LEN(MID(Workings_1!J12,FIND("L",Workings_1!J12),99))=2,(MID(Workings_1!J12,FIND("H",Workings_1!J12)+1,2)),((MID(Workings_1!J12,FIND("H",Workings_1!J12)+1,3)))), "Ø", "0"))</f>
        <v>84</v>
      </c>
      <c r="L15" s="3">
        <f>VALUE(SUBSTITUTE(IF(LEN(MID(Workings_1!K12,FIND("H",Workings_1!K12)+1,99))- LEN(MID(Workings_1!K12,FIND("L",Workings_1!K12),99))=2,(MID(Workings_1!K12,FIND("H",Workings_1!K12)+1,2)),((MID(Workings_1!K12,FIND("H",Workings_1!K12)+1,3)))), "Ø", "0"))</f>
        <v>77</v>
      </c>
      <c r="M15" s="3">
        <f>VALUE(SUBSTITUTE(IF(LEN(MID(Workings_1!L12,FIND("H",Workings_1!L12)+1,99))- LEN(MID(Workings_1!L12,FIND("L",Workings_1!L12),99))=2,(MID(Workings_1!L12,FIND("H",Workings_1!L12)+1,2)),((MID(Workings_1!L12,FIND("H",Workings_1!L12)+1,3)))), "Ø", "0"))</f>
        <v>65</v>
      </c>
      <c r="N15" s="3">
        <f>VALUE(SUBSTITUTE(IF(LEN(MID(Workings_1!M12,FIND("H",Workings_1!M12)+1,99))- LEN(MID(Workings_1!M12,FIND("L",Workings_1!M12),99))=2,(MID(Workings_1!M12,FIND("H",Workings_1!M12)+1,2)),((MID(Workings_1!M12,FIND("H",Workings_1!M12)+1,3)))), "Ø", "0"))</f>
        <v>53</v>
      </c>
      <c r="O15" s="3">
        <f>VALUE(SUBSTITUTE(IF(LEN(MID(Workings_1!N12,FIND("H",Workings_1!N12)+1,99))- LEN(MID(Workings_1!N12,FIND("L",Workings_1!N12),99))=2,(MID(Workings_1!N12,FIND("H",Workings_1!N12)+1,2)),((MID(Workings_1!N12,FIND("H",Workings_1!N12)+1,3)))), "Ø", "0"))</f>
        <v>40</v>
      </c>
      <c r="P15" t="b">
        <f t="shared" si="0"/>
        <v>1</v>
      </c>
    </row>
    <row r="16" spans="2:17" x14ac:dyDescent="0.25">
      <c r="B16" s="9" t="str">
        <v>Dallas</v>
      </c>
      <c r="C16" s="3" t="str">
        <f>INDEX(Data1!B13:B62,MATCH(SummaryHigh!B16,Data1!A13:A62))</f>
        <v>Texas</v>
      </c>
      <c r="D16" s="3">
        <f>VALUE(SUBSTITUTE(IF(LEN(MID(Workings_1!C13,FIND("H",Workings_1!C13)+1,99))- LEN(MID(Workings_1!C13,FIND("L",Workings_1!C13),99))=2,(MID(Workings_1!C13,FIND("H",Workings_1!C13)+1,2)),((MID(Workings_1!C13,FIND("H",Workings_1!C13)+1,3)))), "Ø", "0"))</f>
        <v>57</v>
      </c>
      <c r="E16" s="3">
        <f>VALUE(SUBSTITUTE(IF(LEN(MID(Workings_1!D13,FIND("H",Workings_1!D13)+1,99))- LEN(MID(Workings_1!D13,FIND("L",Workings_1!D13),99))=2,(MID(Workings_1!D13,FIND("H",Workings_1!D13)+1,2)),((MID(Workings_1!D13,FIND("H",Workings_1!D13)+1,3)))), "Ø", "0"))</f>
        <v>61</v>
      </c>
      <c r="F16" s="3">
        <f>VALUE(SUBSTITUTE(IF(LEN(MID(Workings_1!E13,FIND("H",Workings_1!E13)+1,99))- LEN(MID(Workings_1!E13,FIND("L",Workings_1!E13),99))=2,(MID(Workings_1!E13,FIND("H",Workings_1!E13)+1,2)),((MID(Workings_1!E13,FIND("H",Workings_1!E13)+1,3)))), "Ø", "0"))</f>
        <v>69</v>
      </c>
      <c r="G16" s="3">
        <f>VALUE(SUBSTITUTE(IF(LEN(MID(Workings_1!F13,FIND("H",Workings_1!F13)+1,99))- LEN(MID(Workings_1!F13,FIND("L",Workings_1!F13),99))=2,(MID(Workings_1!F13,FIND("H",Workings_1!F13)+1,2)),((MID(Workings_1!F13,FIND("H",Workings_1!F13)+1,3)))), "Ø", "0"))</f>
        <v>77</v>
      </c>
      <c r="H16" s="3">
        <f>VALUE(SUBSTITUTE(IF(LEN(MID(Workings_1!G13,FIND("H",Workings_1!G13)+1,99))- LEN(MID(Workings_1!G13,FIND("L",Workings_1!G13),99))=2,(MID(Workings_1!G13,FIND("H",Workings_1!G13)+1,2)),((MID(Workings_1!G13,FIND("H",Workings_1!G13)+1,3)))), "Ø", "0"))</f>
        <v>84</v>
      </c>
      <c r="I16" s="3">
        <f>VALUE(SUBSTITUTE(IF(LEN(MID(Workings_1!H13,FIND("H",Workings_1!H13)+1,99))- LEN(MID(Workings_1!H13,FIND("L",Workings_1!H13),99))=2,(MID(Workings_1!H13,FIND("H",Workings_1!H13)+1,2)),((MID(Workings_1!H13,FIND("H",Workings_1!H13)+1,3)))), "Ø", "0"))</f>
        <v>92</v>
      </c>
      <c r="J16" s="3">
        <f>VALUE(SUBSTITUTE(IF(LEN(MID(Workings_1!I13,FIND("H",Workings_1!I13)+1,99))- LEN(MID(Workings_1!I13,FIND("L",Workings_1!I13),99))=2,(MID(Workings_1!I13,FIND("H",Workings_1!I13)+1,2)),((MID(Workings_1!I13,FIND("H",Workings_1!I13)+1,3)))), "Ø", "0"))</f>
        <v>96</v>
      </c>
      <c r="K16" s="3">
        <f>VALUE(SUBSTITUTE(IF(LEN(MID(Workings_1!J13,FIND("H",Workings_1!J13)+1,99))- LEN(MID(Workings_1!J13,FIND("L",Workings_1!J13),99))=2,(MID(Workings_1!J13,FIND("H",Workings_1!J13)+1,2)),((MID(Workings_1!J13,FIND("H",Workings_1!J13)+1,3)))), "Ø", "0"))</f>
        <v>96</v>
      </c>
      <c r="L16" s="3">
        <f>VALUE(SUBSTITUTE(IF(LEN(MID(Workings_1!K13,FIND("H",Workings_1!K13)+1,99))- LEN(MID(Workings_1!K13,FIND("L",Workings_1!K13),99))=2,(MID(Workings_1!K13,FIND("H",Workings_1!K13)+1,2)),((MID(Workings_1!K13,FIND("H",Workings_1!K13)+1,3)))), "Ø", "0"))</f>
        <v>89</v>
      </c>
      <c r="M16" s="3">
        <f>VALUE(SUBSTITUTE(IF(LEN(MID(Workings_1!L13,FIND("H",Workings_1!L13)+1,99))- LEN(MID(Workings_1!L13,FIND("L",Workings_1!L13),99))=2,(MID(Workings_1!L13,FIND("H",Workings_1!L13)+1,2)),((MID(Workings_1!L13,FIND("H",Workings_1!L13)+1,3)))), "Ø", "0"))</f>
        <v>79</v>
      </c>
      <c r="N16" s="3">
        <f>VALUE(SUBSTITUTE(IF(LEN(MID(Workings_1!M13,FIND("H",Workings_1!M13)+1,99))- LEN(MID(Workings_1!M13,FIND("L",Workings_1!M13),99))=2,(MID(Workings_1!M13,FIND("H",Workings_1!M13)+1,2)),((MID(Workings_1!M13,FIND("H",Workings_1!M13)+1,3)))), "Ø", "0"))</f>
        <v>67</v>
      </c>
      <c r="O16" s="3">
        <f>VALUE(SUBSTITUTE(IF(LEN(MID(Workings_1!N13,FIND("H",Workings_1!N13)+1,99))- LEN(MID(Workings_1!N13,FIND("L",Workings_1!N13),99))=2,(MID(Workings_1!N13,FIND("H",Workings_1!N13)+1,2)),((MID(Workings_1!N13,FIND("H",Workings_1!N13)+1,3)))), "Ø", "0"))</f>
        <v>58</v>
      </c>
      <c r="P16" t="b">
        <f t="shared" si="0"/>
        <v>1</v>
      </c>
    </row>
    <row r="17" spans="2:16" x14ac:dyDescent="0.25">
      <c r="B17" s="9" t="str">
        <v>Denver</v>
      </c>
      <c r="C17" s="3" t="str">
        <f>INDEX(Data1!B14:B63,MATCH(SummaryHigh!B17,Data1!A14:A63))</f>
        <v>Colorado</v>
      </c>
      <c r="D17" s="3">
        <f>VALUE(SUBSTITUTE(IF(LEN(MID(Workings_1!C14,FIND("H",Workings_1!C14)+1,99))- LEN(MID(Workings_1!C14,FIND("L",Workings_1!C14),99))=2,(MID(Workings_1!C14,FIND("H",Workings_1!C14)+1,2)),((MID(Workings_1!C14,FIND("H",Workings_1!C14)+1,3)))), "Ø", "0"))</f>
        <v>45</v>
      </c>
      <c r="E17" s="3">
        <f>VALUE(SUBSTITUTE(IF(LEN(MID(Workings_1!D14,FIND("H",Workings_1!D14)+1,99))- LEN(MID(Workings_1!D14,FIND("L",Workings_1!D14),99))=2,(MID(Workings_1!D14,FIND("H",Workings_1!D14)+1,2)),((MID(Workings_1!D14,FIND("H",Workings_1!D14)+1,3)))), "Ø", "0"))</f>
        <v>46</v>
      </c>
      <c r="F17" s="3">
        <f>VALUE(SUBSTITUTE(IF(LEN(MID(Workings_1!E14,FIND("H",Workings_1!E14)+1,99))- LEN(MID(Workings_1!E14,FIND("L",Workings_1!E14),99))=2,(MID(Workings_1!E14,FIND("H",Workings_1!E14)+1,2)),((MID(Workings_1!E14,FIND("H",Workings_1!E14)+1,3)))), "Ø", "0"))</f>
        <v>54</v>
      </c>
      <c r="G17" s="3">
        <f>VALUE(SUBSTITUTE(IF(LEN(MID(Workings_1!F14,FIND("H",Workings_1!F14)+1,99))- LEN(MID(Workings_1!F14,FIND("L",Workings_1!F14),99))=2,(MID(Workings_1!F14,FIND("H",Workings_1!F14)+1,2)),((MID(Workings_1!F14,FIND("H",Workings_1!F14)+1,3)))), "Ø", "0"))</f>
        <v>61</v>
      </c>
      <c r="H17" s="3">
        <f>VALUE(SUBSTITUTE(IF(LEN(MID(Workings_1!G14,FIND("H",Workings_1!G14)+1,99))- LEN(MID(Workings_1!G14,FIND("L",Workings_1!G14),99))=2,(MID(Workings_1!G14,FIND("H",Workings_1!G14)+1,2)),((MID(Workings_1!G14,FIND("H",Workings_1!G14)+1,3)))), "Ø", "0"))</f>
        <v>71</v>
      </c>
      <c r="I17" s="3">
        <f>VALUE(SUBSTITUTE(IF(LEN(MID(Workings_1!H14,FIND("H",Workings_1!H14)+1,99))- LEN(MID(Workings_1!H14,FIND("L",Workings_1!H14),99))=2,(MID(Workings_1!H14,FIND("H",Workings_1!H14)+1,2)),((MID(Workings_1!H14,FIND("H",Workings_1!H14)+1,3)))), "Ø", "0"))</f>
        <v>81</v>
      </c>
      <c r="J17" s="3">
        <f>VALUE(SUBSTITUTE(IF(LEN(MID(Workings_1!I14,FIND("H",Workings_1!I14)+1,99))- LEN(MID(Workings_1!I14,FIND("L",Workings_1!I14),99))=2,(MID(Workings_1!I14,FIND("H",Workings_1!I14)+1,2)),((MID(Workings_1!I14,FIND("H",Workings_1!I14)+1,3)))), "Ø", "0"))</f>
        <v>88</v>
      </c>
      <c r="K17" s="3">
        <f>VALUE(SUBSTITUTE(IF(LEN(MID(Workings_1!J14,FIND("H",Workings_1!J14)+1,99))- LEN(MID(Workings_1!J14,FIND("L",Workings_1!J14),99))=2,(MID(Workings_1!J14,FIND("H",Workings_1!J14)+1,2)),((MID(Workings_1!J14,FIND("H",Workings_1!J14)+1,3)))), "Ø", "0"))</f>
        <v>86</v>
      </c>
      <c r="L17" s="3">
        <f>VALUE(SUBSTITUTE(IF(LEN(MID(Workings_1!K14,FIND("H",Workings_1!K14)+1,99))- LEN(MID(Workings_1!K14,FIND("L",Workings_1!K14),99))=2,(MID(Workings_1!K14,FIND("H",Workings_1!K14)+1,2)),((MID(Workings_1!K14,FIND("H",Workings_1!K14)+1,3)))), "Ø", "0"))</f>
        <v>77</v>
      </c>
      <c r="M17" s="3">
        <f>VALUE(SUBSTITUTE(IF(LEN(MID(Workings_1!L14,FIND("H",Workings_1!L14)+1,99))- LEN(MID(Workings_1!L14,FIND("L",Workings_1!L14),99))=2,(MID(Workings_1!L14,FIND("H",Workings_1!L14)+1,2)),((MID(Workings_1!L14,FIND("H",Workings_1!L14)+1,3)))), "Ø", "0"))</f>
        <v>65</v>
      </c>
      <c r="N17" s="3">
        <f>VALUE(SUBSTITUTE(IF(LEN(MID(Workings_1!M14,FIND("H",Workings_1!M14)+1,99))- LEN(MID(Workings_1!M14,FIND("L",Workings_1!M14),99))=2,(MID(Workings_1!M14,FIND("H",Workings_1!M14)+1,2)),((MID(Workings_1!M14,FIND("H",Workings_1!M14)+1,3)))), "Ø", "0"))</f>
        <v>52</v>
      </c>
      <c r="O17" s="3">
        <f>VALUE(SUBSTITUTE(IF(LEN(MID(Workings_1!N14,FIND("H",Workings_1!N14)+1,99))- LEN(MID(Workings_1!N14,FIND("L",Workings_1!N14),99))=2,(MID(Workings_1!N14,FIND("H",Workings_1!N14)+1,2)),((MID(Workings_1!N14,FIND("H",Workings_1!N14)+1,3)))), "Ø", "0"))</f>
        <v>43</v>
      </c>
      <c r="P17" t="b">
        <f t="shared" si="0"/>
        <v>1</v>
      </c>
    </row>
    <row r="18" spans="2:16" x14ac:dyDescent="0.25">
      <c r="B18" s="9" t="str">
        <v>Detroit</v>
      </c>
      <c r="C18" s="3" t="str">
        <f>INDEX(Data1!B15:B64,MATCH(SummaryHigh!B18,Data1!A15:A64))</f>
        <v>Michigan</v>
      </c>
      <c r="D18" s="3">
        <f>VALUE(SUBSTITUTE(IF(LEN(MID(Workings_1!C15,FIND("H",Workings_1!C15)+1,99))- LEN(MID(Workings_1!C15,FIND("L",Workings_1!C15),99))=2,(MID(Workings_1!C15,FIND("H",Workings_1!C15)+1,2)),((MID(Workings_1!C15,FIND("H",Workings_1!C15)+1,3)))), "Ø", "0"))</f>
        <v>32</v>
      </c>
      <c r="E18" s="3">
        <f>VALUE(SUBSTITUTE(IF(LEN(MID(Workings_1!D15,FIND("H",Workings_1!D15)+1,99))- LEN(MID(Workings_1!D15,FIND("L",Workings_1!D15),99))=2,(MID(Workings_1!D15,FIND("H",Workings_1!D15)+1,2)),((MID(Workings_1!D15,FIND("H",Workings_1!D15)+1,3)))), "Ø", "0"))</f>
        <v>35</v>
      </c>
      <c r="F18" s="3">
        <f>VALUE(SUBSTITUTE(IF(LEN(MID(Workings_1!E15,FIND("H",Workings_1!E15)+1,99))- LEN(MID(Workings_1!E15,FIND("L",Workings_1!E15),99))=2,(MID(Workings_1!E15,FIND("H",Workings_1!E15)+1,2)),((MID(Workings_1!E15,FIND("H",Workings_1!E15)+1,3)))), "Ø", "0"))</f>
        <v>46</v>
      </c>
      <c r="G18" s="3">
        <f>VALUE(SUBSTITUTE(IF(LEN(MID(Workings_1!F15,FIND("H",Workings_1!F15)+1,99))- LEN(MID(Workings_1!F15,FIND("L",Workings_1!F15),99))=2,(MID(Workings_1!F15,FIND("H",Workings_1!F15)+1,2)),((MID(Workings_1!F15,FIND("H",Workings_1!F15)+1,3)))), "Ø", "0"))</f>
        <v>59</v>
      </c>
      <c r="H18" s="3">
        <f>VALUE(SUBSTITUTE(IF(LEN(MID(Workings_1!G15,FIND("H",Workings_1!G15)+1,99))- LEN(MID(Workings_1!G15,FIND("L",Workings_1!G15),99))=2,(MID(Workings_1!G15,FIND("H",Workings_1!G15)+1,2)),((MID(Workings_1!G15,FIND("H",Workings_1!G15)+1,3)))), "Ø", "0"))</f>
        <v>70</v>
      </c>
      <c r="I18" s="3">
        <f>VALUE(SUBSTITUTE(IF(LEN(MID(Workings_1!H15,FIND("H",Workings_1!H15)+1,99))- LEN(MID(Workings_1!H15,FIND("L",Workings_1!H15),99))=2,(MID(Workings_1!H15,FIND("H",Workings_1!H15)+1,2)),((MID(Workings_1!H15,FIND("H",Workings_1!H15)+1,3)))), "Ø", "0"))</f>
        <v>79</v>
      </c>
      <c r="J18" s="3">
        <f>VALUE(SUBSTITUTE(IF(LEN(MID(Workings_1!I15,FIND("H",Workings_1!I15)+1,99))- LEN(MID(Workings_1!I15,FIND("L",Workings_1!I15),99))=2,(MID(Workings_1!I15,FIND("H",Workings_1!I15)+1,2)),((MID(Workings_1!I15,FIND("H",Workings_1!I15)+1,3)))), "Ø", "0"))</f>
        <v>83</v>
      </c>
      <c r="K18" s="3">
        <f>VALUE(SUBSTITUTE(IF(LEN(MID(Workings_1!J15,FIND("H",Workings_1!J15)+1,99))- LEN(MID(Workings_1!J15,FIND("L",Workings_1!J15),99))=2,(MID(Workings_1!J15,FIND("H",Workings_1!J15)+1,2)),((MID(Workings_1!J15,FIND("H",Workings_1!J15)+1,3)))), "Ø", "0"))</f>
        <v>81</v>
      </c>
      <c r="L18" s="3">
        <f>VALUE(SUBSTITUTE(IF(LEN(MID(Workings_1!K15,FIND("H",Workings_1!K15)+1,99))- LEN(MID(Workings_1!K15,FIND("L",Workings_1!K15),99))=2,(MID(Workings_1!K15,FIND("H",Workings_1!K15)+1,2)),((MID(Workings_1!K15,FIND("H",Workings_1!K15)+1,3)))), "Ø", "0"))</f>
        <v>74</v>
      </c>
      <c r="M18" s="3">
        <f>VALUE(SUBSTITUTE(IF(LEN(MID(Workings_1!L15,FIND("H",Workings_1!L15)+1,99))- LEN(MID(Workings_1!L15,FIND("L",Workings_1!L15),99))=2,(MID(Workings_1!L15,FIND("H",Workings_1!L15)+1,2)),((MID(Workings_1!L15,FIND("H",Workings_1!L15)+1,3)))), "Ø", "0"))</f>
        <v>62</v>
      </c>
      <c r="N18" s="3">
        <f>VALUE(SUBSTITUTE(IF(LEN(MID(Workings_1!M15,FIND("H",Workings_1!M15)+1,99))- LEN(MID(Workings_1!M15,FIND("L",Workings_1!M15),99))=2,(MID(Workings_1!M15,FIND("H",Workings_1!M15)+1,2)),((MID(Workings_1!M15,FIND("H",Workings_1!M15)+1,3)))), "Ø", "0"))</f>
        <v>49</v>
      </c>
      <c r="O18" s="3">
        <f>VALUE(SUBSTITUTE(IF(LEN(MID(Workings_1!N15,FIND("H",Workings_1!N15)+1,99))- LEN(MID(Workings_1!N15,FIND("L",Workings_1!N15),99))=2,(MID(Workings_1!N15,FIND("H",Workings_1!N15)+1,2)),((MID(Workings_1!N15,FIND("H",Workings_1!N15)+1,3)))), "Ø", "0"))</f>
        <v>36</v>
      </c>
      <c r="P18" t="b">
        <f t="shared" si="0"/>
        <v>1</v>
      </c>
    </row>
    <row r="19" spans="2:16" x14ac:dyDescent="0.25">
      <c r="B19" s="9" t="str">
        <v>Hartford</v>
      </c>
      <c r="C19" s="3" t="str">
        <f>INDEX(Data1!B16:B65,MATCH(SummaryHigh!B19,Data1!A16:A65))</f>
        <v>Connecticut</v>
      </c>
      <c r="D19" s="3">
        <f>VALUE(SUBSTITUTE(IF(LEN(MID(Workings_1!C16,FIND("H",Workings_1!C16)+1,99))- LEN(MID(Workings_1!C16,FIND("L",Workings_1!C16),99))=2,(MID(Workings_1!C16,FIND("H",Workings_1!C16)+1,2)),((MID(Workings_1!C16,FIND("H",Workings_1!C16)+1,3)))), "Ø", "0"))</f>
        <v>35</v>
      </c>
      <c r="E19" s="3">
        <f>VALUE(SUBSTITUTE(IF(LEN(MID(Workings_1!D16,FIND("H",Workings_1!D16)+1,99))- LEN(MID(Workings_1!D16,FIND("L",Workings_1!D16),99))=2,(MID(Workings_1!D16,FIND("H",Workings_1!D16)+1,2)),((MID(Workings_1!D16,FIND("H",Workings_1!D16)+1,3)))), "Ø", "0"))</f>
        <v>39</v>
      </c>
      <c r="F19" s="3">
        <f>VALUE(SUBSTITUTE(IF(LEN(MID(Workings_1!E16,FIND("H",Workings_1!E16)+1,99))- LEN(MID(Workings_1!E16,FIND("L",Workings_1!E16),99))=2,(MID(Workings_1!E16,FIND("H",Workings_1!E16)+1,2)),((MID(Workings_1!E16,FIND("H",Workings_1!E16)+1,3)))), "Ø", "0"))</f>
        <v>48</v>
      </c>
      <c r="G19" s="3">
        <f>VALUE(SUBSTITUTE(IF(LEN(MID(Workings_1!F16,FIND("H",Workings_1!F16)+1,99))- LEN(MID(Workings_1!F16,FIND("L",Workings_1!F16),99))=2,(MID(Workings_1!F16,FIND("H",Workings_1!F16)+1,2)),((MID(Workings_1!F16,FIND("H",Workings_1!F16)+1,3)))), "Ø", "0"))</f>
        <v>61</v>
      </c>
      <c r="H19" s="3">
        <f>VALUE(SUBSTITUTE(IF(LEN(MID(Workings_1!G16,FIND("H",Workings_1!G16)+1,99))- LEN(MID(Workings_1!G16,FIND("L",Workings_1!G16),99))=2,(MID(Workings_1!G16,FIND("H",Workings_1!G16)+1,2)),((MID(Workings_1!G16,FIND("H",Workings_1!G16)+1,3)))), "Ø", "0"))</f>
        <v>71</v>
      </c>
      <c r="I19" s="3">
        <f>VALUE(SUBSTITUTE(IF(LEN(MID(Workings_1!H16,FIND("H",Workings_1!H16)+1,99))- LEN(MID(Workings_1!H16,FIND("L",Workings_1!H16),99))=2,(MID(Workings_1!H16,FIND("H",Workings_1!H16)+1,2)),((MID(Workings_1!H16,FIND("H",Workings_1!H16)+1,3)))), "Ø", "0"))</f>
        <v>80</v>
      </c>
      <c r="J19" s="3">
        <f>VALUE(SUBSTITUTE(IF(LEN(MID(Workings_1!I16,FIND("H",Workings_1!I16)+1,99))- LEN(MID(Workings_1!I16,FIND("L",Workings_1!I16),99))=2,(MID(Workings_1!I16,FIND("H",Workings_1!I16)+1,2)),((MID(Workings_1!I16,FIND("H",Workings_1!I16)+1,3)))), "Ø", "0"))</f>
        <v>85</v>
      </c>
      <c r="K19" s="3">
        <f>VALUE(SUBSTITUTE(IF(LEN(MID(Workings_1!J16,FIND("H",Workings_1!J16)+1,99))- LEN(MID(Workings_1!J16,FIND("L",Workings_1!J16),99))=2,(MID(Workings_1!J16,FIND("H",Workings_1!J16)+1,2)),((MID(Workings_1!J16,FIND("H",Workings_1!J16)+1,3)))), "Ø", "0"))</f>
        <v>83</v>
      </c>
      <c r="L19" s="3">
        <f>VALUE(SUBSTITUTE(IF(LEN(MID(Workings_1!K16,FIND("H",Workings_1!K16)+1,99))- LEN(MID(Workings_1!K16,FIND("L",Workings_1!K16),99))=2,(MID(Workings_1!K16,FIND("H",Workings_1!K16)+1,2)),((MID(Workings_1!K16,FIND("H",Workings_1!K16)+1,3)))), "Ø", "0"))</f>
        <v>75</v>
      </c>
      <c r="M19" s="3">
        <f>VALUE(SUBSTITUTE(IF(LEN(MID(Workings_1!L16,FIND("H",Workings_1!L16)+1,99))- LEN(MID(Workings_1!L16,FIND("L",Workings_1!L16),99))=2,(MID(Workings_1!L16,FIND("H",Workings_1!L16)+1,2)),((MID(Workings_1!L16,FIND("H",Workings_1!L16)+1,3)))), "Ø", "0"))</f>
        <v>63</v>
      </c>
      <c r="N19" s="3">
        <f>VALUE(SUBSTITUTE(IF(LEN(MID(Workings_1!M16,FIND("H",Workings_1!M16)+1,99))- LEN(MID(Workings_1!M16,FIND("L",Workings_1!M16),99))=2,(MID(Workings_1!M16,FIND("H",Workings_1!M16)+1,2)),((MID(Workings_1!M16,FIND("H",Workings_1!M16)+1,3)))), "Ø", "0"))</f>
        <v>52</v>
      </c>
      <c r="O19" s="3">
        <f>VALUE(SUBSTITUTE(IF(LEN(MID(Workings_1!N16,FIND("H",Workings_1!N16)+1,99))- LEN(MID(Workings_1!N16,FIND("L",Workings_1!N16),99))=2,(MID(Workings_1!N16,FIND("H",Workings_1!N16)+1,2)),((MID(Workings_1!N16,FIND("H",Workings_1!N16)+1,3)))), "Ø", "0"))</f>
        <v>40</v>
      </c>
      <c r="P19" t="b">
        <f t="shared" si="0"/>
        <v>1</v>
      </c>
    </row>
    <row r="20" spans="2:16" x14ac:dyDescent="0.25">
      <c r="B20" s="9" t="str">
        <v>Houston</v>
      </c>
      <c r="C20" s="3" t="str">
        <f>INDEX(Data1!B17:B66,MATCH(SummaryHigh!B20,Data1!A17:A66))</f>
        <v>Texas</v>
      </c>
      <c r="D20" s="3">
        <f>VALUE(SUBSTITUTE(IF(LEN(MID(Workings_1!C17,FIND("H",Workings_1!C17)+1,99))- LEN(MID(Workings_1!C17,FIND("L",Workings_1!C17),99))=2,(MID(Workings_1!C17,FIND("H",Workings_1!C17)+1,2)),((MID(Workings_1!C17,FIND("H",Workings_1!C17)+1,3)))), "Ø", "0"))</f>
        <v>63</v>
      </c>
      <c r="E20" s="3">
        <f>VALUE(SUBSTITUTE(IF(LEN(MID(Workings_1!D17,FIND("H",Workings_1!D17)+1,99))- LEN(MID(Workings_1!D17,FIND("L",Workings_1!D17),99))=2,(MID(Workings_1!D17,FIND("H",Workings_1!D17)+1,2)),((MID(Workings_1!D17,FIND("H",Workings_1!D17)+1,3)))), "Ø", "0"))</f>
        <v>66</v>
      </c>
      <c r="F20" s="3">
        <f>VALUE(SUBSTITUTE(IF(LEN(MID(Workings_1!E17,FIND("H",Workings_1!E17)+1,99))- LEN(MID(Workings_1!E17,FIND("L",Workings_1!E17),99))=2,(MID(Workings_1!E17,FIND("H",Workings_1!E17)+1,2)),((MID(Workings_1!E17,FIND("H",Workings_1!E17)+1,3)))), "Ø", "0"))</f>
        <v>73</v>
      </c>
      <c r="G20" s="3">
        <f>VALUE(SUBSTITUTE(IF(LEN(MID(Workings_1!F17,FIND("H",Workings_1!F17)+1,99))- LEN(MID(Workings_1!F17,FIND("L",Workings_1!F17),99))=2,(MID(Workings_1!F17,FIND("H",Workings_1!F17)+1,2)),((MID(Workings_1!F17,FIND("H",Workings_1!F17)+1,3)))), "Ø", "0"))</f>
        <v>80</v>
      </c>
      <c r="H20" s="3">
        <f>VALUE(SUBSTITUTE(IF(LEN(MID(Workings_1!G17,FIND("H",Workings_1!G17)+1,99))- LEN(MID(Workings_1!G17,FIND("L",Workings_1!G17),99))=2,(MID(Workings_1!G17,FIND("H",Workings_1!G17)+1,2)),((MID(Workings_1!G17,FIND("H",Workings_1!G17)+1,3)))), "Ø", "0"))</f>
        <v>86</v>
      </c>
      <c r="I20" s="3">
        <f>VALUE(SUBSTITUTE(IF(LEN(MID(Workings_1!H17,FIND("H",Workings_1!H17)+1,99))- LEN(MID(Workings_1!H17,FIND("L",Workings_1!H17),99))=2,(MID(Workings_1!H17,FIND("H",Workings_1!H17)+1,2)),((MID(Workings_1!H17,FIND("H",Workings_1!H17)+1,3)))), "Ø", "0"))</f>
        <v>91</v>
      </c>
      <c r="J20" s="3">
        <f>VALUE(SUBSTITUTE(IF(LEN(MID(Workings_1!I17,FIND("H",Workings_1!I17)+1,99))- LEN(MID(Workings_1!I17,FIND("L",Workings_1!I17),99))=2,(MID(Workings_1!I17,FIND("H",Workings_1!I17)+1,2)),((MID(Workings_1!I17,FIND("H",Workings_1!I17)+1,3)))), "Ø", "0"))</f>
        <v>94</v>
      </c>
      <c r="K20" s="3">
        <f>VALUE(SUBSTITUTE(IF(LEN(MID(Workings_1!J17,FIND("H",Workings_1!J17)+1,99))- LEN(MID(Workings_1!J17,FIND("L",Workings_1!J17),99))=2,(MID(Workings_1!J17,FIND("H",Workings_1!J17)+1,2)),((MID(Workings_1!J17,FIND("H",Workings_1!J17)+1,3)))), "Ø", "0"))</f>
        <v>95</v>
      </c>
      <c r="L20" s="3">
        <f>VALUE(SUBSTITUTE(IF(LEN(MID(Workings_1!K17,FIND("H",Workings_1!K17)+1,99))- LEN(MID(Workings_1!K17,FIND("L",Workings_1!K17),99))=2,(MID(Workings_1!K17,FIND("H",Workings_1!K17)+1,2)),((MID(Workings_1!K17,FIND("H",Workings_1!K17)+1,3)))), "Ø", "0"))</f>
        <v>90</v>
      </c>
      <c r="M20" s="3">
        <f>VALUE(SUBSTITUTE(IF(LEN(MID(Workings_1!L17,FIND("H",Workings_1!L17)+1,99))- LEN(MID(Workings_1!L17,FIND("L",Workings_1!L17),99))=2,(MID(Workings_1!L17,FIND("H",Workings_1!L17)+1,2)),((MID(Workings_1!L17,FIND("H",Workings_1!L17)+1,3)))), "Ø", "0"))</f>
        <v>82</v>
      </c>
      <c r="N20" s="3">
        <f>VALUE(SUBSTITUTE(IF(LEN(MID(Workings_1!M17,FIND("H",Workings_1!M17)+1,99))- LEN(MID(Workings_1!M17,FIND("L",Workings_1!M17),99))=2,(MID(Workings_1!M17,FIND("H",Workings_1!M17)+1,2)),((MID(Workings_1!M17,FIND("H",Workings_1!M17)+1,3)))), "Ø", "0"))</f>
        <v>73</v>
      </c>
      <c r="O20" s="3">
        <f>VALUE(SUBSTITUTE(IF(LEN(MID(Workings_1!N17,FIND("H",Workings_1!N17)+1,99))- LEN(MID(Workings_1!N17,FIND("L",Workings_1!N17),99))=2,(MID(Workings_1!N17,FIND("H",Workings_1!N17)+1,2)),((MID(Workings_1!N17,FIND("H",Workings_1!N17)+1,3)))), "Ø", "0"))</f>
        <v>64</v>
      </c>
      <c r="P20" t="b">
        <f t="shared" si="0"/>
        <v>1</v>
      </c>
    </row>
    <row r="21" spans="2:16" x14ac:dyDescent="0.25">
      <c r="B21" s="9" t="str">
        <v>Indianapolis</v>
      </c>
      <c r="C21" s="3" t="str">
        <f>INDEX(Data1!B18:B67,MATCH(SummaryHigh!B21,Data1!A18:A67))</f>
        <v>Indiana</v>
      </c>
      <c r="D21" s="3">
        <f>VALUE(SUBSTITUTE(IF(LEN(MID(Workings_1!C18,FIND("H",Workings_1!C18)+1,99))- LEN(MID(Workings_1!C18,FIND("L",Workings_1!C18),99))=2,(MID(Workings_1!C18,FIND("H",Workings_1!C18)+1,2)),((MID(Workings_1!C18,FIND("H",Workings_1!C18)+1,3)))), "Ø", "0"))</f>
        <v>36</v>
      </c>
      <c r="E21" s="3">
        <f>VALUE(SUBSTITUTE(IF(LEN(MID(Workings_1!D18,FIND("H",Workings_1!D18)+1,99))- LEN(MID(Workings_1!D18,FIND("L",Workings_1!D18),99))=2,(MID(Workings_1!D18,FIND("H",Workings_1!D18)+1,2)),((MID(Workings_1!D18,FIND("H",Workings_1!D18)+1,3)))), "Ø", "0"))</f>
        <v>40</v>
      </c>
      <c r="F21" s="3">
        <f>VALUE(SUBSTITUTE(IF(LEN(MID(Workings_1!E18,FIND("H",Workings_1!E18)+1,99))- LEN(MID(Workings_1!E18,FIND("L",Workings_1!E18),99))=2,(MID(Workings_1!E18,FIND("H",Workings_1!E18)+1,2)),((MID(Workings_1!E18,FIND("H",Workings_1!E18)+1,3)))), "Ø", "0"))</f>
        <v>52</v>
      </c>
      <c r="G21" s="3">
        <f>VALUE(SUBSTITUTE(IF(LEN(MID(Workings_1!F18,FIND("H",Workings_1!F18)+1,99))- LEN(MID(Workings_1!F18,FIND("L",Workings_1!F18),99))=2,(MID(Workings_1!F18,FIND("H",Workings_1!F18)+1,2)),((MID(Workings_1!F18,FIND("H",Workings_1!F18)+1,3)))), "Ø", "0"))</f>
        <v>63</v>
      </c>
      <c r="H21" s="3">
        <f>VALUE(SUBSTITUTE(IF(LEN(MID(Workings_1!G18,FIND("H",Workings_1!G18)+1,99))- LEN(MID(Workings_1!G18,FIND("L",Workings_1!G18),99))=2,(MID(Workings_1!G18,FIND("H",Workings_1!G18)+1,2)),((MID(Workings_1!G18,FIND("H",Workings_1!G18)+1,3)))), "Ø", "0"))</f>
        <v>73</v>
      </c>
      <c r="I21" s="3">
        <f>VALUE(SUBSTITUTE(IF(LEN(MID(Workings_1!H18,FIND("H",Workings_1!H18)+1,99))- LEN(MID(Workings_1!H18,FIND("L",Workings_1!H18),99))=2,(MID(Workings_1!H18,FIND("H",Workings_1!H18)+1,2)),((MID(Workings_1!H18,FIND("H",Workings_1!H18)+1,3)))), "Ø", "0"))</f>
        <v>82</v>
      </c>
      <c r="J21" s="3">
        <f>VALUE(SUBSTITUTE(IF(LEN(MID(Workings_1!I18,FIND("H",Workings_1!I18)+1,99))- LEN(MID(Workings_1!I18,FIND("L",Workings_1!I18),99))=2,(MID(Workings_1!I18,FIND("H",Workings_1!I18)+1,2)),((MID(Workings_1!I18,FIND("H",Workings_1!I18)+1,3)))), "Ø", "0"))</f>
        <v>85</v>
      </c>
      <c r="K21" s="3">
        <f>VALUE(SUBSTITUTE(IF(LEN(MID(Workings_1!J18,FIND("H",Workings_1!J18)+1,99))- LEN(MID(Workings_1!J18,FIND("L",Workings_1!J18),99))=2,(MID(Workings_1!J18,FIND("H",Workings_1!J18)+1,2)),((MID(Workings_1!J18,FIND("H",Workings_1!J18)+1,3)))), "Ø", "0"))</f>
        <v>84</v>
      </c>
      <c r="L21" s="3">
        <f>VALUE(SUBSTITUTE(IF(LEN(MID(Workings_1!K18,FIND("H",Workings_1!K18)+1,99))- LEN(MID(Workings_1!K18,FIND("L",Workings_1!K18),99))=2,(MID(Workings_1!K18,FIND("H",Workings_1!K18)+1,2)),((MID(Workings_1!K18,FIND("H",Workings_1!K18)+1,3)))), "Ø", "0"))</f>
        <v>78</v>
      </c>
      <c r="M21" s="3">
        <f>VALUE(SUBSTITUTE(IF(LEN(MID(Workings_1!L18,FIND("H",Workings_1!L18)+1,99))- LEN(MID(Workings_1!L18,FIND("L",Workings_1!L18),99))=2,(MID(Workings_1!L18,FIND("H",Workings_1!L18)+1,2)),((MID(Workings_1!L18,FIND("H",Workings_1!L18)+1,3)))), "Ø", "0"))</f>
        <v>65</v>
      </c>
      <c r="N21" s="3">
        <f>VALUE(SUBSTITUTE(IF(LEN(MID(Workings_1!M18,FIND("H",Workings_1!M18)+1,99))- LEN(MID(Workings_1!M18,FIND("L",Workings_1!M18),99))=2,(MID(Workings_1!M18,FIND("H",Workings_1!M18)+1,2)),((MID(Workings_1!M18,FIND("H",Workings_1!M18)+1,3)))), "Ø", "0"))</f>
        <v>52</v>
      </c>
      <c r="O21" s="3">
        <f>VALUE(SUBSTITUTE(IF(LEN(MID(Workings_1!N18,FIND("H",Workings_1!N18)+1,99))- LEN(MID(Workings_1!N18,FIND("L",Workings_1!N18),99))=2,(MID(Workings_1!N18,FIND("H",Workings_1!N18)+1,2)),((MID(Workings_1!N18,FIND("H",Workings_1!N18)+1,3)))), "Ø", "0"))</f>
        <v>39</v>
      </c>
      <c r="P21" t="b">
        <f t="shared" si="0"/>
        <v>1</v>
      </c>
    </row>
    <row r="22" spans="2:16" x14ac:dyDescent="0.25">
      <c r="B22" s="9" t="str">
        <v>Jacksonville</v>
      </c>
      <c r="C22" s="3" t="str">
        <f>INDEX(Data1!B19:B68,MATCH(SummaryHigh!B22,Data1!A19:A68))</f>
        <v>Florida</v>
      </c>
      <c r="D22" s="3">
        <f>VALUE(SUBSTITUTE(IF(LEN(MID(Workings_1!C19,FIND("H",Workings_1!C19)+1,99))- LEN(MID(Workings_1!C19,FIND("L",Workings_1!C19),99))=2,(MID(Workings_1!C19,FIND("H",Workings_1!C19)+1,2)),((MID(Workings_1!C19,FIND("H",Workings_1!C19)+1,3)))), "Ø", "0"))</f>
        <v>65</v>
      </c>
      <c r="E22" s="3">
        <f>VALUE(SUBSTITUTE(IF(LEN(MID(Workings_1!D19,FIND("H",Workings_1!D19)+1,99))- LEN(MID(Workings_1!D19,FIND("L",Workings_1!D19),99))=2,(MID(Workings_1!D19,FIND("H",Workings_1!D19)+1,2)),((MID(Workings_1!D19,FIND("H",Workings_1!D19)+1,3)))), "Ø", "0"))</f>
        <v>68</v>
      </c>
      <c r="F22" s="3">
        <f>VALUE(SUBSTITUTE(IF(LEN(MID(Workings_1!E19,FIND("H",Workings_1!E19)+1,99))- LEN(MID(Workings_1!E19,FIND("L",Workings_1!E19),99))=2,(MID(Workings_1!E19,FIND("H",Workings_1!E19)+1,2)),((MID(Workings_1!E19,FIND("H",Workings_1!E19)+1,3)))), "Ø", "0"))</f>
        <v>74</v>
      </c>
      <c r="G22" s="3">
        <f>VALUE(SUBSTITUTE(IF(LEN(MID(Workings_1!F19,FIND("H",Workings_1!F19)+1,99))- LEN(MID(Workings_1!F19,FIND("L",Workings_1!F19),99))=2,(MID(Workings_1!F19,FIND("H",Workings_1!F19)+1,2)),((MID(Workings_1!F19,FIND("H",Workings_1!F19)+1,3)))), "Ø", "0"))</f>
        <v>79</v>
      </c>
      <c r="H22" s="3">
        <f>VALUE(SUBSTITUTE(IF(LEN(MID(Workings_1!G19,FIND("H",Workings_1!G19)+1,99))- LEN(MID(Workings_1!G19,FIND("L",Workings_1!G19),99))=2,(MID(Workings_1!G19,FIND("H",Workings_1!G19)+1,2)),((MID(Workings_1!G19,FIND("H",Workings_1!G19)+1,3)))), "Ø", "0"))</f>
        <v>86</v>
      </c>
      <c r="I22" s="3">
        <f>VALUE(SUBSTITUTE(IF(LEN(MID(Workings_1!H19,FIND("H",Workings_1!H19)+1,99))- LEN(MID(Workings_1!H19,FIND("L",Workings_1!H19),99))=2,(MID(Workings_1!H19,FIND("H",Workings_1!H19)+1,2)),((MID(Workings_1!H19,FIND("H",Workings_1!H19)+1,3)))), "Ø", "0"))</f>
        <v>90</v>
      </c>
      <c r="J22" s="3">
        <f>VALUE(SUBSTITUTE(IF(LEN(MID(Workings_1!I19,FIND("H",Workings_1!I19)+1,99))- LEN(MID(Workings_1!I19,FIND("L",Workings_1!I19),99))=2,(MID(Workings_1!I19,FIND("H",Workings_1!I19)+1,2)),((MID(Workings_1!I19,FIND("H",Workings_1!I19)+1,3)))), "Ø", "0"))</f>
        <v>92</v>
      </c>
      <c r="K22" s="3">
        <f>VALUE(SUBSTITUTE(IF(LEN(MID(Workings_1!J19,FIND("H",Workings_1!J19)+1,99))- LEN(MID(Workings_1!J19,FIND("L",Workings_1!J19),99))=2,(MID(Workings_1!J19,FIND("H",Workings_1!J19)+1,2)),((MID(Workings_1!J19,FIND("H",Workings_1!J19)+1,3)))), "Ø", "0"))</f>
        <v>91</v>
      </c>
      <c r="L22" s="3">
        <f>VALUE(SUBSTITUTE(IF(LEN(MID(Workings_1!K19,FIND("H",Workings_1!K19)+1,99))- LEN(MID(Workings_1!K19,FIND("L",Workings_1!K19),99))=2,(MID(Workings_1!K19,FIND("H",Workings_1!K19)+1,2)),((MID(Workings_1!K19,FIND("H",Workings_1!K19)+1,3)))), "Ø", "0"))</f>
        <v>87</v>
      </c>
      <c r="M22" s="3">
        <f>VALUE(SUBSTITUTE(IF(LEN(MID(Workings_1!L19,FIND("H",Workings_1!L19)+1,99))- LEN(MID(Workings_1!L19,FIND("L",Workings_1!L19),99))=2,(MID(Workings_1!L19,FIND("H",Workings_1!L19)+1,2)),((MID(Workings_1!L19,FIND("H",Workings_1!L19)+1,3)))), "Ø", "0"))</f>
        <v>80</v>
      </c>
      <c r="N22" s="3">
        <f>VALUE(SUBSTITUTE(IF(LEN(MID(Workings_1!M19,FIND("H",Workings_1!M19)+1,99))- LEN(MID(Workings_1!M19,FIND("L",Workings_1!M19),99))=2,(MID(Workings_1!M19,FIND("H",Workings_1!M19)+1,2)),((MID(Workings_1!M19,FIND("H",Workings_1!M19)+1,3)))), "Ø", "0"))</f>
        <v>74</v>
      </c>
      <c r="O22" s="3">
        <f>VALUE(SUBSTITUTE(IF(LEN(MID(Workings_1!N19,FIND("H",Workings_1!N19)+1,99))- LEN(MID(Workings_1!N19,FIND("L",Workings_1!N19),99))=2,(MID(Workings_1!N19,FIND("H",Workings_1!N19)+1,2)),((MID(Workings_1!N19,FIND("H",Workings_1!N19)+1,3)))), "Ø", "0"))</f>
        <v>67</v>
      </c>
      <c r="P22" t="b">
        <f t="shared" si="0"/>
        <v>1</v>
      </c>
    </row>
    <row r="23" spans="2:16" x14ac:dyDescent="0.25">
      <c r="B23" s="9" t="str">
        <v>Kansas City</v>
      </c>
      <c r="C23" s="3" t="str">
        <f>INDEX(Data1!B20:B69,MATCH(SummaryHigh!B23,Data1!A20:A69))</f>
        <v>Missouri</v>
      </c>
      <c r="D23" s="3">
        <f>VALUE(SUBSTITUTE(IF(LEN(MID(Workings_1!C20,FIND("H",Workings_1!C20)+1,99))- LEN(MID(Workings_1!C20,FIND("L",Workings_1!C20),99))=2,(MID(Workings_1!C20,FIND("H",Workings_1!C20)+1,2)),((MID(Workings_1!C20,FIND("H",Workings_1!C20)+1,3)))), "Ø", "0"))</f>
        <v>40</v>
      </c>
      <c r="E23" s="3">
        <f>VALUE(SUBSTITUTE(IF(LEN(MID(Workings_1!D20,FIND("H",Workings_1!D20)+1,99))- LEN(MID(Workings_1!D20,FIND("L",Workings_1!D20),99))=2,(MID(Workings_1!D20,FIND("H",Workings_1!D20)+1,2)),((MID(Workings_1!D20,FIND("H",Workings_1!D20)+1,3)))), "Ø", "0"))</f>
        <v>45</v>
      </c>
      <c r="F23" s="3">
        <f>VALUE(SUBSTITUTE(IF(LEN(MID(Workings_1!E20,FIND("H",Workings_1!E20)+1,99))- LEN(MID(Workings_1!E20,FIND("L",Workings_1!E20),99))=2,(MID(Workings_1!E20,FIND("H",Workings_1!E20)+1,2)),((MID(Workings_1!E20,FIND("H",Workings_1!E20)+1,3)))), "Ø", "0"))</f>
        <v>56</v>
      </c>
      <c r="G23" s="3">
        <f>VALUE(SUBSTITUTE(IF(LEN(MID(Workings_1!F20,FIND("H",Workings_1!F20)+1,99))- LEN(MID(Workings_1!F20,FIND("L",Workings_1!F20),99))=2,(MID(Workings_1!F20,FIND("H",Workings_1!F20)+1,2)),((MID(Workings_1!F20,FIND("H",Workings_1!F20)+1,3)))), "Ø", "0"))</f>
        <v>67</v>
      </c>
      <c r="H23" s="3">
        <f>VALUE(SUBSTITUTE(IF(LEN(MID(Workings_1!G20,FIND("H",Workings_1!G20)+1,99))- LEN(MID(Workings_1!G20,FIND("L",Workings_1!G20),99))=2,(MID(Workings_1!G20,FIND("H",Workings_1!G20)+1,2)),((MID(Workings_1!G20,FIND("H",Workings_1!G20)+1,3)))), "Ø", "0"))</f>
        <v>76</v>
      </c>
      <c r="I23" s="3">
        <f>VALUE(SUBSTITUTE(IF(LEN(MID(Workings_1!H20,FIND("H",Workings_1!H20)+1,99))- LEN(MID(Workings_1!H20,FIND("L",Workings_1!H20),99))=2,(MID(Workings_1!H20,FIND("H",Workings_1!H20)+1,2)),((MID(Workings_1!H20,FIND("H",Workings_1!H20)+1,3)))), "Ø", "0"))</f>
        <v>85</v>
      </c>
      <c r="J23" s="3">
        <f>VALUE(SUBSTITUTE(IF(LEN(MID(Workings_1!I20,FIND("H",Workings_1!I20)+1,99))- LEN(MID(Workings_1!I20,FIND("L",Workings_1!I20),99))=2,(MID(Workings_1!I20,FIND("H",Workings_1!I20)+1,2)),((MID(Workings_1!I20,FIND("H",Workings_1!I20)+1,3)))), "Ø", "0"))</f>
        <v>90</v>
      </c>
      <c r="K23" s="3">
        <f>VALUE(SUBSTITUTE(IF(LEN(MID(Workings_1!J20,FIND("H",Workings_1!J20)+1,99))- LEN(MID(Workings_1!J20,FIND("L",Workings_1!J20),99))=2,(MID(Workings_1!J20,FIND("H",Workings_1!J20)+1,2)),((MID(Workings_1!J20,FIND("H",Workings_1!J20)+1,3)))), "Ø", "0"))</f>
        <v>89</v>
      </c>
      <c r="L23" s="3">
        <f>VALUE(SUBSTITUTE(IF(LEN(MID(Workings_1!K20,FIND("H",Workings_1!K20)+1,99))- LEN(MID(Workings_1!K20,FIND("L",Workings_1!K20),99))=2,(MID(Workings_1!K20,FIND("H",Workings_1!K20)+1,2)),((MID(Workings_1!K20,FIND("H",Workings_1!K20)+1,3)))), "Ø", "0"))</f>
        <v>80</v>
      </c>
      <c r="M23" s="3">
        <f>VALUE(SUBSTITUTE(IF(LEN(MID(Workings_1!L20,FIND("H",Workings_1!L20)+1,99))- LEN(MID(Workings_1!L20,FIND("L",Workings_1!L20),99))=2,(MID(Workings_1!L20,FIND("H",Workings_1!L20)+1,2)),((MID(Workings_1!L20,FIND("H",Workings_1!L20)+1,3)))), "Ø", "0"))</f>
        <v>68</v>
      </c>
      <c r="N23" s="3">
        <f>VALUE(SUBSTITUTE(IF(LEN(MID(Workings_1!M20,FIND("H",Workings_1!M20)+1,99))- LEN(MID(Workings_1!M20,FIND("L",Workings_1!M20),99))=2,(MID(Workings_1!M20,FIND("H",Workings_1!M20)+1,2)),((MID(Workings_1!M20,FIND("H",Workings_1!M20)+1,3)))), "Ø", "0"))</f>
        <v>54</v>
      </c>
      <c r="O23" s="3">
        <f>VALUE(SUBSTITUTE(IF(LEN(MID(Workings_1!N20,FIND("H",Workings_1!N20)+1,99))- LEN(MID(Workings_1!N20,FIND("L",Workings_1!N20),99))=2,(MID(Workings_1!N20,FIND("H",Workings_1!N20)+1,2)),((MID(Workings_1!N20,FIND("H",Workings_1!N20)+1,3)))), "Ø", "0"))</f>
        <v>42</v>
      </c>
      <c r="P23" t="b">
        <f t="shared" si="0"/>
        <v>1</v>
      </c>
    </row>
    <row r="24" spans="2:16" x14ac:dyDescent="0.25">
      <c r="B24" s="9" t="str">
        <v>Las Vegas</v>
      </c>
      <c r="C24" s="3" t="str">
        <f>INDEX(Data1!B21:B70,MATCH(SummaryHigh!B24,Data1!A21:A70))</f>
        <v>Nevada</v>
      </c>
      <c r="D24" s="3">
        <f>VALUE(SUBSTITUTE(IF(LEN(MID(Workings_1!C21,FIND("H",Workings_1!C21)+1,99))- LEN(MID(Workings_1!C21,FIND("L",Workings_1!C21),99))=2,(MID(Workings_1!C21,FIND("H",Workings_1!C21)+1,2)),((MID(Workings_1!C21,FIND("H",Workings_1!C21)+1,3)))), "Ø", "0"))</f>
        <v>58</v>
      </c>
      <c r="E24" s="3">
        <f>VALUE(SUBSTITUTE(IF(LEN(MID(Workings_1!D21,FIND("H",Workings_1!D21)+1,99))- LEN(MID(Workings_1!D21,FIND("L",Workings_1!D21),99))=2,(MID(Workings_1!D21,FIND("H",Workings_1!D21)+1,2)),((MID(Workings_1!D21,FIND("H",Workings_1!D21)+1,3)))), "Ø", "0"))</f>
        <v>63</v>
      </c>
      <c r="F24" s="3">
        <f>VALUE(SUBSTITUTE(IF(LEN(MID(Workings_1!E21,FIND("H",Workings_1!E21)+1,99))- LEN(MID(Workings_1!E21,FIND("L",Workings_1!E21),99))=2,(MID(Workings_1!E21,FIND("H",Workings_1!E21)+1,2)),((MID(Workings_1!E21,FIND("H",Workings_1!E21)+1,3)))), "Ø", "0"))</f>
        <v>70</v>
      </c>
      <c r="G24" s="3">
        <f>VALUE(SUBSTITUTE(IF(LEN(MID(Workings_1!F21,FIND("H",Workings_1!F21)+1,99))- LEN(MID(Workings_1!F21,FIND("L",Workings_1!F21),99))=2,(MID(Workings_1!F21,FIND("H",Workings_1!F21)+1,2)),((MID(Workings_1!F21,FIND("H",Workings_1!F21)+1,3)))), "Ø", "0"))</f>
        <v>78</v>
      </c>
      <c r="H24" s="3">
        <f>VALUE(SUBSTITUTE(IF(LEN(MID(Workings_1!G21,FIND("H",Workings_1!G21)+1,99))- LEN(MID(Workings_1!G21,FIND("L",Workings_1!G21),99))=2,(MID(Workings_1!G21,FIND("H",Workings_1!G21)+1,2)),((MID(Workings_1!G21,FIND("H",Workings_1!G21)+1,3)))), "Ø", "0"))</f>
        <v>89</v>
      </c>
      <c r="I24" s="3">
        <f>VALUE(SUBSTITUTE(IF(LEN(MID(Workings_1!H21,FIND("H",Workings_1!H21)+1,99))- LEN(MID(Workings_1!H21,FIND("L",Workings_1!H21),99))=2,(MID(Workings_1!H21,FIND("H",Workings_1!H21)+1,2)),((MID(Workings_1!H21,FIND("H",Workings_1!H21)+1,3)))), "Ø", "0"))</f>
        <v>99</v>
      </c>
      <c r="J24" s="3">
        <f>VALUE(SUBSTITUTE(IF(LEN(MID(Workings_1!I21,FIND("H",Workings_1!I21)+1,99))- LEN(MID(Workings_1!I21,FIND("L",Workings_1!I21),99))=2,(MID(Workings_1!I21,FIND("H",Workings_1!I21)+1,2)),((MID(Workings_1!I21,FIND("H",Workings_1!I21)+1,3)))), "Ø", "0"))</f>
        <v>104</v>
      </c>
      <c r="K24" s="3">
        <f>VALUE(SUBSTITUTE(IF(LEN(MID(Workings_1!J21,FIND("H",Workings_1!J21)+1,99))- LEN(MID(Workings_1!J21,FIND("L",Workings_1!J21),99))=2,(MID(Workings_1!J21,FIND("H",Workings_1!J21)+1,2)),((MID(Workings_1!J21,FIND("H",Workings_1!J21)+1,3)))), "Ø", "0"))</f>
        <v>102</v>
      </c>
      <c r="L24" s="3">
        <f>VALUE(SUBSTITUTE(IF(LEN(MID(Workings_1!K21,FIND("H",Workings_1!K21)+1,99))- LEN(MID(Workings_1!K21,FIND("L",Workings_1!K21),99))=2,(MID(Workings_1!K21,FIND("H",Workings_1!K21)+1,2)),((MID(Workings_1!K21,FIND("H",Workings_1!K21)+1,3)))), "Ø", "0"))</f>
        <v>94</v>
      </c>
      <c r="M24" s="3">
        <f>VALUE(SUBSTITUTE(IF(LEN(MID(Workings_1!L21,FIND("H",Workings_1!L21)+1,99))- LEN(MID(Workings_1!L21,FIND("L",Workings_1!L21),99))=2,(MID(Workings_1!L21,FIND("H",Workings_1!L21)+1,2)),((MID(Workings_1!L21,FIND("H",Workings_1!L21)+1,3)))), "Ø", "0"))</f>
        <v>81</v>
      </c>
      <c r="N24" s="3">
        <f>VALUE(SUBSTITUTE(IF(LEN(MID(Workings_1!M21,FIND("H",Workings_1!M21)+1,99))- LEN(MID(Workings_1!M21,FIND("L",Workings_1!M21),99))=2,(MID(Workings_1!M21,FIND("H",Workings_1!M21)+1,2)),((MID(Workings_1!M21,FIND("H",Workings_1!M21)+1,3)))), "Ø", "0"))</f>
        <v>66</v>
      </c>
      <c r="O24" s="3">
        <f>VALUE(SUBSTITUTE(IF(LEN(MID(Workings_1!N21,FIND("H",Workings_1!N21)+1,99))- LEN(MID(Workings_1!N21,FIND("L",Workings_1!N21),99))=2,(MID(Workings_1!N21,FIND("H",Workings_1!N21)+1,2)),((MID(Workings_1!N21,FIND("H",Workings_1!N21)+1,3)))), "Ø", "0"))</f>
        <v>57</v>
      </c>
      <c r="P24" t="b">
        <f t="shared" si="0"/>
        <v>1</v>
      </c>
    </row>
    <row r="25" spans="2:16" x14ac:dyDescent="0.25">
      <c r="B25" s="9" t="str">
        <v>Los Angeles</v>
      </c>
      <c r="C25" s="3" t="str">
        <f>INDEX(Data1!B22:B71,MATCH(SummaryHigh!B25,Data1!A22:A71))</f>
        <v>California</v>
      </c>
      <c r="D25" s="3">
        <f>VALUE(SUBSTITUTE(IF(LEN(MID(Workings_1!C22,FIND("H",Workings_1!C22)+1,99))- LEN(MID(Workings_1!C22,FIND("L",Workings_1!C22),99))=2,(MID(Workings_1!C22,FIND("H",Workings_1!C22)+1,2)),((MID(Workings_1!C22,FIND("H",Workings_1!C22)+1,3)))), "Ø", "0"))</f>
        <v>68</v>
      </c>
      <c r="E25" s="3">
        <f>VALUE(SUBSTITUTE(IF(LEN(MID(Workings_1!D22,FIND("H",Workings_1!D22)+1,99))- LEN(MID(Workings_1!D22,FIND("L",Workings_1!D22),99))=2,(MID(Workings_1!D22,FIND("H",Workings_1!D22)+1,2)),((MID(Workings_1!D22,FIND("H",Workings_1!D22)+1,3)))), "Ø", "0"))</f>
        <v>69</v>
      </c>
      <c r="F25" s="3">
        <f>VALUE(SUBSTITUTE(IF(LEN(MID(Workings_1!E22,FIND("H",Workings_1!E22)+1,99))- LEN(MID(Workings_1!E22,FIND("L",Workings_1!E22),99))=2,(MID(Workings_1!E22,FIND("H",Workings_1!E22)+1,2)),((MID(Workings_1!E22,FIND("H",Workings_1!E22)+1,3)))), "Ø", "0"))</f>
        <v>70</v>
      </c>
      <c r="G25" s="3">
        <f>VALUE(SUBSTITUTE(IF(LEN(MID(Workings_1!F22,FIND("H",Workings_1!F22)+1,99))- LEN(MID(Workings_1!F22,FIND("L",Workings_1!F22),99))=2,(MID(Workings_1!F22,FIND("H",Workings_1!F22)+1,2)),((MID(Workings_1!F22,FIND("H",Workings_1!F22)+1,3)))), "Ø", "0"))</f>
        <v>73</v>
      </c>
      <c r="H25" s="3">
        <f>VALUE(SUBSTITUTE(IF(LEN(MID(Workings_1!G22,FIND("H",Workings_1!G22)+1,99))- LEN(MID(Workings_1!G22,FIND("L",Workings_1!G22),99))=2,(MID(Workings_1!G22,FIND("H",Workings_1!G22)+1,2)),((MID(Workings_1!G22,FIND("H",Workings_1!G22)+1,3)))), "Ø", "0"))</f>
        <v>75</v>
      </c>
      <c r="I25" s="3">
        <f>VALUE(SUBSTITUTE(IF(LEN(MID(Workings_1!H22,FIND("H",Workings_1!H22)+1,99))- LEN(MID(Workings_1!H22,FIND("L",Workings_1!H22),99))=2,(MID(Workings_1!H22,FIND("H",Workings_1!H22)+1,2)),((MID(Workings_1!H22,FIND("H",Workings_1!H22)+1,3)))), "Ø", "0"))</f>
        <v>78</v>
      </c>
      <c r="J25" s="3">
        <f>VALUE(SUBSTITUTE(IF(LEN(MID(Workings_1!I22,FIND("H",Workings_1!I22)+1,99))- LEN(MID(Workings_1!I22,FIND("L",Workings_1!I22),99))=2,(MID(Workings_1!I22,FIND("H",Workings_1!I22)+1,2)),((MID(Workings_1!I22,FIND("H",Workings_1!I22)+1,3)))), "Ø", "0"))</f>
        <v>83</v>
      </c>
      <c r="K25" s="3">
        <f>VALUE(SUBSTITUTE(IF(LEN(MID(Workings_1!J22,FIND("H",Workings_1!J22)+1,99))- LEN(MID(Workings_1!J22,FIND("L",Workings_1!J22),99))=2,(MID(Workings_1!J22,FIND("H",Workings_1!J22)+1,2)),((MID(Workings_1!J22,FIND("H",Workings_1!J22)+1,3)))), "Ø", "0"))</f>
        <v>84</v>
      </c>
      <c r="L25" s="3">
        <f>VALUE(SUBSTITUTE(IF(LEN(MID(Workings_1!K22,FIND("H",Workings_1!K22)+1,99))- LEN(MID(Workings_1!K22,FIND("L",Workings_1!K22),99))=2,(MID(Workings_1!K22,FIND("H",Workings_1!K22)+1,2)),((MID(Workings_1!K22,FIND("H",Workings_1!K22)+1,3)))), "Ø", "0"))</f>
        <v>83</v>
      </c>
      <c r="M25" s="3">
        <f>VALUE(SUBSTITUTE(IF(LEN(MID(Workings_1!L22,FIND("H",Workings_1!L22)+1,99))- LEN(MID(Workings_1!L22,FIND("L",Workings_1!L22),99))=2,(MID(Workings_1!L22,FIND("H",Workings_1!L22)+1,2)),((MID(Workings_1!L22,FIND("H",Workings_1!L22)+1,3)))), "Ø", "0"))</f>
        <v>79</v>
      </c>
      <c r="N25" s="3">
        <f>VALUE(SUBSTITUTE(IF(LEN(MID(Workings_1!M22,FIND("H",Workings_1!M22)+1,99))- LEN(MID(Workings_1!M22,FIND("L",Workings_1!M22),99))=2,(MID(Workings_1!M22,FIND("H",Workings_1!M22)+1,2)),((MID(Workings_1!M22,FIND("H",Workings_1!M22)+1,3)))), "Ø", "0"))</f>
        <v>73</v>
      </c>
      <c r="O25" s="3">
        <f>VALUE(SUBSTITUTE(IF(LEN(MID(Workings_1!N22,FIND("H",Workings_1!N22)+1,99))- LEN(MID(Workings_1!N22,FIND("L",Workings_1!N22),99))=2,(MID(Workings_1!N22,FIND("H",Workings_1!N22)+1,2)),((MID(Workings_1!N22,FIND("H",Workings_1!N22)+1,3)))), "Ø", "0"))</f>
        <v>68</v>
      </c>
      <c r="P25" t="b">
        <f t="shared" si="0"/>
        <v>1</v>
      </c>
    </row>
    <row r="26" spans="2:16" x14ac:dyDescent="0.25">
      <c r="B26" s="9" t="str">
        <v>Louisville</v>
      </c>
      <c r="C26" s="3" t="str">
        <f>INDEX(Data1!B23:B72,MATCH(SummaryHigh!B26,Data1!A23:A72))</f>
        <v>Kentucky</v>
      </c>
      <c r="D26" s="3">
        <f>VALUE(SUBSTITUTE(IF(LEN(MID(Workings_1!C23,FIND("H",Workings_1!C23)+1,99))- LEN(MID(Workings_1!C23,FIND("L",Workings_1!C23),99))=2,(MID(Workings_1!C23,FIND("H",Workings_1!C23)+1,2)),((MID(Workings_1!C23,FIND("H",Workings_1!C23)+1,3)))), "Ø", "0"))</f>
        <v>43</v>
      </c>
      <c r="E26" s="3">
        <f>VALUE(SUBSTITUTE(IF(LEN(MID(Workings_1!D23,FIND("H",Workings_1!D23)+1,99))- LEN(MID(Workings_1!D23,FIND("L",Workings_1!D23),99))=2,(MID(Workings_1!D23,FIND("H",Workings_1!D23)+1,2)),((MID(Workings_1!D23,FIND("H",Workings_1!D23)+1,3)))), "Ø", "0"))</f>
        <v>48</v>
      </c>
      <c r="F26" s="3">
        <f>VALUE(SUBSTITUTE(IF(LEN(MID(Workings_1!E23,FIND("H",Workings_1!E23)+1,99))- LEN(MID(Workings_1!E23,FIND("L",Workings_1!E23),99))=2,(MID(Workings_1!E23,FIND("H",Workings_1!E23)+1,2)),((MID(Workings_1!E23,FIND("H",Workings_1!E23)+1,3)))), "Ø", "0"))</f>
        <v>58</v>
      </c>
      <c r="G26" s="3">
        <f>VALUE(SUBSTITUTE(IF(LEN(MID(Workings_1!F23,FIND("H",Workings_1!F23)+1,99))- LEN(MID(Workings_1!F23,FIND("L",Workings_1!F23),99))=2,(MID(Workings_1!F23,FIND("H",Workings_1!F23)+1,2)),((MID(Workings_1!F23,FIND("H",Workings_1!F23)+1,3)))), "Ø", "0"))</f>
        <v>69</v>
      </c>
      <c r="H26" s="3">
        <f>VALUE(SUBSTITUTE(IF(LEN(MID(Workings_1!G23,FIND("H",Workings_1!G23)+1,99))- LEN(MID(Workings_1!G23,FIND("L",Workings_1!G23),99))=2,(MID(Workings_1!G23,FIND("H",Workings_1!G23)+1,2)),((MID(Workings_1!G23,FIND("H",Workings_1!G23)+1,3)))), "Ø", "0"))</f>
        <v>77</v>
      </c>
      <c r="I26" s="3">
        <f>VALUE(SUBSTITUTE(IF(LEN(MID(Workings_1!H23,FIND("H",Workings_1!H23)+1,99))- LEN(MID(Workings_1!H23,FIND("L",Workings_1!H23),99))=2,(MID(Workings_1!H23,FIND("H",Workings_1!H23)+1,2)),((MID(Workings_1!H23,FIND("H",Workings_1!H23)+1,3)))), "Ø", "0"))</f>
        <v>85</v>
      </c>
      <c r="J26" s="3">
        <f>VALUE(SUBSTITUTE(IF(LEN(MID(Workings_1!I23,FIND("H",Workings_1!I23)+1,99))- LEN(MID(Workings_1!I23,FIND("L",Workings_1!I23),99))=2,(MID(Workings_1!I23,FIND("H",Workings_1!I23)+1,2)),((MID(Workings_1!I23,FIND("H",Workings_1!I23)+1,3)))), "Ø", "0"))</f>
        <v>89</v>
      </c>
      <c r="K26" s="3">
        <f>VALUE(SUBSTITUTE(IF(LEN(MID(Workings_1!J23,FIND("H",Workings_1!J23)+1,99))- LEN(MID(Workings_1!J23,FIND("L",Workings_1!J23),99))=2,(MID(Workings_1!J23,FIND("H",Workings_1!J23)+1,2)),((MID(Workings_1!J23,FIND("H",Workings_1!J23)+1,3)))), "Ø", "0"))</f>
        <v>88</v>
      </c>
      <c r="L26" s="3">
        <f>VALUE(SUBSTITUTE(IF(LEN(MID(Workings_1!K23,FIND("H",Workings_1!K23)+1,99))- LEN(MID(Workings_1!K23,FIND("L",Workings_1!K23),99))=2,(MID(Workings_1!K23,FIND("H",Workings_1!K23)+1,2)),((MID(Workings_1!K23,FIND("H",Workings_1!K23)+1,3)))), "Ø", "0"))</f>
        <v>82</v>
      </c>
      <c r="M26" s="3">
        <f>VALUE(SUBSTITUTE(IF(LEN(MID(Workings_1!L23,FIND("H",Workings_1!L23)+1,99))- LEN(MID(Workings_1!L23,FIND("L",Workings_1!L23),99))=2,(MID(Workings_1!L23,FIND("H",Workings_1!L23)+1,2)),((MID(Workings_1!L23,FIND("H",Workings_1!L23)+1,3)))), "Ø", "0"))</f>
        <v>70</v>
      </c>
      <c r="N26" s="3">
        <f>VALUE(SUBSTITUTE(IF(LEN(MID(Workings_1!M23,FIND("H",Workings_1!M23)+1,99))- LEN(MID(Workings_1!M23,FIND("L",Workings_1!M23),99))=2,(MID(Workings_1!M23,FIND("H",Workings_1!M23)+1,2)),((MID(Workings_1!M23,FIND("H",Workings_1!M23)+1,3)))), "Ø", "0"))</f>
        <v>58</v>
      </c>
      <c r="O26" s="3">
        <f>VALUE(SUBSTITUTE(IF(LEN(MID(Workings_1!N23,FIND("H",Workings_1!N23)+1,99))- LEN(MID(Workings_1!N23,FIND("L",Workings_1!N23),99))=2,(MID(Workings_1!N23,FIND("H",Workings_1!N23)+1,2)),((MID(Workings_1!N23,FIND("H",Workings_1!N23)+1,3)))), "Ø", "0"))</f>
        <v>46</v>
      </c>
      <c r="P26" t="b">
        <f t="shared" si="0"/>
        <v>1</v>
      </c>
    </row>
    <row r="27" spans="2:16" x14ac:dyDescent="0.25">
      <c r="B27" s="9" t="str">
        <v>Memphis</v>
      </c>
      <c r="C27" s="3" t="str">
        <f>INDEX(Data1!B24:B73,MATCH(SummaryHigh!B27,Data1!A24:A73))</f>
        <v>Tennessee</v>
      </c>
      <c r="D27" s="3">
        <f>VALUE(SUBSTITUTE(IF(LEN(MID(Workings_1!C24,FIND("H",Workings_1!C24)+1,99))- LEN(MID(Workings_1!C24,FIND("L",Workings_1!C24),99))=2,(MID(Workings_1!C24,FIND("H",Workings_1!C24)+1,2)),((MID(Workings_1!C24,FIND("H",Workings_1!C24)+1,3)))), "Ø", "0"))</f>
        <v>50</v>
      </c>
      <c r="E27" s="3">
        <f>VALUE(SUBSTITUTE(IF(LEN(MID(Workings_1!D24,FIND("H",Workings_1!D24)+1,99))- LEN(MID(Workings_1!D24,FIND("L",Workings_1!D24),99))=2,(MID(Workings_1!D24,FIND("H",Workings_1!D24)+1,2)),((MID(Workings_1!D24,FIND("H",Workings_1!D24)+1,3)))), "Ø", "0"))</f>
        <v>55</v>
      </c>
      <c r="F27" s="3">
        <f>VALUE(SUBSTITUTE(IF(LEN(MID(Workings_1!E24,FIND("H",Workings_1!E24)+1,99))- LEN(MID(Workings_1!E24,FIND("L",Workings_1!E24),99))=2,(MID(Workings_1!E24,FIND("H",Workings_1!E24)+1,2)),((MID(Workings_1!E24,FIND("H",Workings_1!E24)+1,3)))), "Ø", "0"))</f>
        <v>64</v>
      </c>
      <c r="G27" s="3">
        <f>VALUE(SUBSTITUTE(IF(LEN(MID(Workings_1!F24,FIND("H",Workings_1!F24)+1,99))- LEN(MID(Workings_1!F24,FIND("L",Workings_1!F24),99))=2,(MID(Workings_1!F24,FIND("H",Workings_1!F24)+1,2)),((MID(Workings_1!F24,FIND("H",Workings_1!F24)+1,3)))), "Ø", "0"))</f>
        <v>73</v>
      </c>
      <c r="H27" s="3">
        <f>VALUE(SUBSTITUTE(IF(LEN(MID(Workings_1!G24,FIND("H",Workings_1!G24)+1,99))- LEN(MID(Workings_1!G24,FIND("L",Workings_1!G24),99))=2,(MID(Workings_1!G24,FIND("H",Workings_1!G24)+1,2)),((MID(Workings_1!G24,FIND("H",Workings_1!G24)+1,3)))), "Ø", "0"))</f>
        <v>81</v>
      </c>
      <c r="I27" s="3">
        <f>VALUE(SUBSTITUTE(IF(LEN(MID(Workings_1!H24,FIND("H",Workings_1!H24)+1,99))- LEN(MID(Workings_1!H24,FIND("L",Workings_1!H24),99))=2,(MID(Workings_1!H24,FIND("H",Workings_1!H24)+1,2)),((MID(Workings_1!H24,FIND("H",Workings_1!H24)+1,3)))), "Ø", "0"))</f>
        <v>89</v>
      </c>
      <c r="J27" s="3">
        <f>VALUE(SUBSTITUTE(IF(LEN(MID(Workings_1!I24,FIND("H",Workings_1!I24)+1,99))- LEN(MID(Workings_1!I24,FIND("L",Workings_1!I24),99))=2,(MID(Workings_1!I24,FIND("H",Workings_1!I24)+1,2)),((MID(Workings_1!I24,FIND("H",Workings_1!I24)+1,3)))), "Ø", "0"))</f>
        <v>92</v>
      </c>
      <c r="K27" s="3">
        <f>VALUE(SUBSTITUTE(IF(LEN(MID(Workings_1!J24,FIND("H",Workings_1!J24)+1,99))- LEN(MID(Workings_1!J24,FIND("L",Workings_1!J24),99))=2,(MID(Workings_1!J24,FIND("H",Workings_1!J24)+1,2)),((MID(Workings_1!J24,FIND("H",Workings_1!J24)+1,3)))), "Ø", "0"))</f>
        <v>91</v>
      </c>
      <c r="L27" s="3">
        <f>VALUE(SUBSTITUTE(IF(LEN(MID(Workings_1!K24,FIND("H",Workings_1!K24)+1,99))- LEN(MID(Workings_1!K24,FIND("L",Workings_1!K24),99))=2,(MID(Workings_1!K24,FIND("H",Workings_1!K24)+1,2)),((MID(Workings_1!K24,FIND("H",Workings_1!K24)+1,3)))), "Ø", "0"))</f>
        <v>85</v>
      </c>
      <c r="M27" s="3">
        <f>VALUE(SUBSTITUTE(IF(LEN(MID(Workings_1!L24,FIND("H",Workings_1!L24)+1,99))- LEN(MID(Workings_1!L24,FIND("L",Workings_1!L24),99))=2,(MID(Workings_1!L24,FIND("H",Workings_1!L24)+1,2)),((MID(Workings_1!L24,FIND("H",Workings_1!L24)+1,3)))), "Ø", "0"))</f>
        <v>74</v>
      </c>
      <c r="N27" s="3">
        <f>VALUE(SUBSTITUTE(IF(LEN(MID(Workings_1!M24,FIND("H",Workings_1!M24)+1,99))- LEN(MID(Workings_1!M24,FIND("L",Workings_1!M24),99))=2,(MID(Workings_1!M24,FIND("H",Workings_1!M24)+1,2)),((MID(Workings_1!M24,FIND("H",Workings_1!M24)+1,3)))), "Ø", "0"))</f>
        <v>63</v>
      </c>
      <c r="O27" s="3">
        <f>VALUE(SUBSTITUTE(IF(LEN(MID(Workings_1!N24,FIND("H",Workings_1!N24)+1,99))- LEN(MID(Workings_1!N24,FIND("L",Workings_1!N24),99))=2,(MID(Workings_1!N24,FIND("H",Workings_1!N24)+1,2)),((MID(Workings_1!N24,FIND("H",Workings_1!N24)+1,3)))), "Ø", "0"))</f>
        <v>52</v>
      </c>
      <c r="P27" t="b">
        <f t="shared" si="0"/>
        <v>1</v>
      </c>
    </row>
    <row r="28" spans="2:16" x14ac:dyDescent="0.25">
      <c r="B28" s="9" t="str">
        <v>Miami</v>
      </c>
      <c r="C28" s="3" t="str">
        <f>INDEX(Data1!B25:B74,MATCH(SummaryHigh!B28,Data1!A25:A74))</f>
        <v>Florida</v>
      </c>
      <c r="D28" s="3">
        <f>VALUE(SUBSTITUTE(IF(LEN(MID(Workings_1!C25,FIND("H",Workings_1!C25)+1,99))- LEN(MID(Workings_1!C25,FIND("L",Workings_1!C25),99))=2,(MID(Workings_1!C25,FIND("H",Workings_1!C25)+1,2)),((MID(Workings_1!C25,FIND("H",Workings_1!C25)+1,3)))), "Ø", "0"))</f>
        <v>76</v>
      </c>
      <c r="E28" s="3">
        <f>VALUE(SUBSTITUTE(IF(LEN(MID(Workings_1!D25,FIND("H",Workings_1!D25)+1,99))- LEN(MID(Workings_1!D25,FIND("L",Workings_1!D25),99))=2,(MID(Workings_1!D25,FIND("H",Workings_1!D25)+1,2)),((MID(Workings_1!D25,FIND("H",Workings_1!D25)+1,3)))), "Ø", "0"))</f>
        <v>78</v>
      </c>
      <c r="F28" s="3">
        <f>VALUE(SUBSTITUTE(IF(LEN(MID(Workings_1!E25,FIND("H",Workings_1!E25)+1,99))- LEN(MID(Workings_1!E25,FIND("L",Workings_1!E25),99))=2,(MID(Workings_1!E25,FIND("H",Workings_1!E25)+1,2)),((MID(Workings_1!E25,FIND("H",Workings_1!E25)+1,3)))), "Ø", "0"))</f>
        <v>80</v>
      </c>
      <c r="G28" s="3">
        <f>VALUE(SUBSTITUTE(IF(LEN(MID(Workings_1!F25,FIND("H",Workings_1!F25)+1,99))- LEN(MID(Workings_1!F25,FIND("L",Workings_1!F25),99))=2,(MID(Workings_1!F25,FIND("H",Workings_1!F25)+1,2)),((MID(Workings_1!F25,FIND("H",Workings_1!F25)+1,3)))), "Ø", "0"))</f>
        <v>83</v>
      </c>
      <c r="H28" s="3">
        <f>VALUE(SUBSTITUTE(IF(LEN(MID(Workings_1!G25,FIND("H",Workings_1!G25)+1,99))- LEN(MID(Workings_1!G25,FIND("L",Workings_1!G25),99))=2,(MID(Workings_1!G25,FIND("H",Workings_1!G25)+1,2)),((MID(Workings_1!G25,FIND("H",Workings_1!G25)+1,3)))), "Ø", "0"))</f>
        <v>87</v>
      </c>
      <c r="I28" s="3">
        <f>VALUE(SUBSTITUTE(IF(LEN(MID(Workings_1!H25,FIND("H",Workings_1!H25)+1,99))- LEN(MID(Workings_1!H25,FIND("L",Workings_1!H25),99))=2,(MID(Workings_1!H25,FIND("H",Workings_1!H25)+1,2)),((MID(Workings_1!H25,FIND("H",Workings_1!H25)+1,3)))), "Ø", "0"))</f>
        <v>90</v>
      </c>
      <c r="J28" s="3">
        <f>VALUE(SUBSTITUTE(IF(LEN(MID(Workings_1!I25,FIND("H",Workings_1!I25)+1,99))- LEN(MID(Workings_1!I25,FIND("L",Workings_1!I25),99))=2,(MID(Workings_1!I25,FIND("H",Workings_1!I25)+1,2)),((MID(Workings_1!I25,FIND("H",Workings_1!I25)+1,3)))), "Ø", "0"))</f>
        <v>91</v>
      </c>
      <c r="K28" s="3">
        <f>VALUE(SUBSTITUTE(IF(LEN(MID(Workings_1!J25,FIND("H",Workings_1!J25)+1,99))- LEN(MID(Workings_1!J25,FIND("L",Workings_1!J25),99))=2,(MID(Workings_1!J25,FIND("H",Workings_1!J25)+1,2)),((MID(Workings_1!J25,FIND("H",Workings_1!J25)+1,3)))), "Ø", "0"))</f>
        <v>91</v>
      </c>
      <c r="L28" s="3">
        <f>VALUE(SUBSTITUTE(IF(LEN(MID(Workings_1!K25,FIND("H",Workings_1!K25)+1,99))- LEN(MID(Workings_1!K25,FIND("L",Workings_1!K25),99))=2,(MID(Workings_1!K25,FIND("H",Workings_1!K25)+1,2)),((MID(Workings_1!K25,FIND("H",Workings_1!K25)+1,3)))), "Ø", "0"))</f>
        <v>89</v>
      </c>
      <c r="M28" s="3">
        <f>VALUE(SUBSTITUTE(IF(LEN(MID(Workings_1!L25,FIND("H",Workings_1!L25)+1,99))- LEN(MID(Workings_1!L25,FIND("L",Workings_1!L25),99))=2,(MID(Workings_1!L25,FIND("H",Workings_1!L25)+1,2)),((MID(Workings_1!L25,FIND("H",Workings_1!L25)+1,3)))), "Ø", "0"))</f>
        <v>86</v>
      </c>
      <c r="N28" s="3">
        <f>VALUE(SUBSTITUTE(IF(LEN(MID(Workings_1!M25,FIND("H",Workings_1!M25)+1,99))- LEN(MID(Workings_1!M25,FIND("L",Workings_1!M25),99))=2,(MID(Workings_1!M25,FIND("H",Workings_1!M25)+1,2)),((MID(Workings_1!M25,FIND("H",Workings_1!M25)+1,3)))), "Ø", "0"))</f>
        <v>82</v>
      </c>
      <c r="O28" s="3">
        <f>VALUE(SUBSTITUTE(IF(LEN(MID(Workings_1!N25,FIND("H",Workings_1!N25)+1,99))- LEN(MID(Workings_1!N25,FIND("L",Workings_1!N25),99))=2,(MID(Workings_1!N25,FIND("H",Workings_1!N25)+1,2)),((MID(Workings_1!N25,FIND("H",Workings_1!N25)+1,3)))), "Ø", "0"))</f>
        <v>78</v>
      </c>
      <c r="P28" t="b">
        <f t="shared" si="0"/>
        <v>1</v>
      </c>
    </row>
    <row r="29" spans="2:16" x14ac:dyDescent="0.25">
      <c r="B29" s="9" t="str">
        <v>Milwaukee</v>
      </c>
      <c r="C29" s="3" t="str">
        <f>INDEX(Data1!B26:B75,MATCH(SummaryHigh!B29,Data1!A26:A75))</f>
        <v>Wisconsin</v>
      </c>
      <c r="D29" s="3">
        <f>VALUE(SUBSTITUTE(IF(LEN(MID(Workings_1!C26,FIND("H",Workings_1!C26)+1,99))- LEN(MID(Workings_1!C26,FIND("L",Workings_1!C26),99))=2,(MID(Workings_1!C26,FIND("H",Workings_1!C26)+1,2)),((MID(Workings_1!C26,FIND("H",Workings_1!C26)+1,3)))), "Ø", "0"))</f>
        <v>29</v>
      </c>
      <c r="E29" s="3">
        <f>VALUE(SUBSTITUTE(IF(LEN(MID(Workings_1!D26,FIND("H",Workings_1!D26)+1,99))- LEN(MID(Workings_1!D26,FIND("L",Workings_1!D26),99))=2,(MID(Workings_1!D26,FIND("H",Workings_1!D26)+1,2)),((MID(Workings_1!D26,FIND("H",Workings_1!D26)+1,3)))), "Ø", "0"))</f>
        <v>33</v>
      </c>
      <c r="F29" s="3">
        <f>VALUE(SUBSTITUTE(IF(LEN(MID(Workings_1!E26,FIND("H",Workings_1!E26)+1,99))- LEN(MID(Workings_1!E26,FIND("L",Workings_1!E26),99))=2,(MID(Workings_1!E26,FIND("H",Workings_1!E26)+1,2)),((MID(Workings_1!E26,FIND("H",Workings_1!E26)+1,3)))), "Ø", "0"))</f>
        <v>42</v>
      </c>
      <c r="G29" s="3">
        <f>VALUE(SUBSTITUTE(IF(LEN(MID(Workings_1!F26,FIND("H",Workings_1!F26)+1,99))- LEN(MID(Workings_1!F26,FIND("L",Workings_1!F26),99))=2,(MID(Workings_1!F26,FIND("H",Workings_1!F26)+1,2)),((MID(Workings_1!F26,FIND("H",Workings_1!F26)+1,3)))), "Ø", "0"))</f>
        <v>54</v>
      </c>
      <c r="H29" s="3">
        <f>VALUE(SUBSTITUTE(IF(LEN(MID(Workings_1!G26,FIND("H",Workings_1!G26)+1,99))- LEN(MID(Workings_1!G26,FIND("L",Workings_1!G26),99))=2,(MID(Workings_1!G26,FIND("H",Workings_1!G26)+1,2)),((MID(Workings_1!G26,FIND("H",Workings_1!G26)+1,3)))), "Ø", "0"))</f>
        <v>65</v>
      </c>
      <c r="I29" s="3">
        <f>VALUE(SUBSTITUTE(IF(LEN(MID(Workings_1!H26,FIND("H",Workings_1!H26)+1,99))- LEN(MID(Workings_1!H26,FIND("L",Workings_1!H26),99))=2,(MID(Workings_1!H26,FIND("H",Workings_1!H26)+1,2)),((MID(Workings_1!H26,FIND("H",Workings_1!H26)+1,3)))), "Ø", "0"))</f>
        <v>75</v>
      </c>
      <c r="J29" s="3">
        <f>VALUE(SUBSTITUTE(IF(LEN(MID(Workings_1!I26,FIND("H",Workings_1!I26)+1,99))- LEN(MID(Workings_1!I26,FIND("L",Workings_1!I26),99))=2,(MID(Workings_1!I26,FIND("H",Workings_1!I26)+1,2)),((MID(Workings_1!I26,FIND("H",Workings_1!I26)+1,3)))), "Ø", "0"))</f>
        <v>80</v>
      </c>
      <c r="K29" s="3">
        <f>VALUE(SUBSTITUTE(IF(LEN(MID(Workings_1!J26,FIND("H",Workings_1!J26)+1,99))- LEN(MID(Workings_1!J26,FIND("L",Workings_1!J26),99))=2,(MID(Workings_1!J26,FIND("H",Workings_1!J26)+1,2)),((MID(Workings_1!J26,FIND("H",Workings_1!J26)+1,3)))), "Ø", "0"))</f>
        <v>79</v>
      </c>
      <c r="L29" s="3">
        <f>VALUE(SUBSTITUTE(IF(LEN(MID(Workings_1!K26,FIND("H",Workings_1!K26)+1,99))- LEN(MID(Workings_1!K26,FIND("L",Workings_1!K26),99))=2,(MID(Workings_1!K26,FIND("H",Workings_1!K26)+1,2)),((MID(Workings_1!K26,FIND("H",Workings_1!K26)+1,3)))), "Ø", "0"))</f>
        <v>71</v>
      </c>
      <c r="M29" s="3">
        <f>VALUE(SUBSTITUTE(IF(LEN(MID(Workings_1!L26,FIND("H",Workings_1!L26)+1,99))- LEN(MID(Workings_1!L26,FIND("L",Workings_1!L26),99))=2,(MID(Workings_1!L26,FIND("H",Workings_1!L26)+1,2)),((MID(Workings_1!L26,FIND("H",Workings_1!L26)+1,3)))), "Ø", "0"))</f>
        <v>59</v>
      </c>
      <c r="N29" s="3">
        <f>VALUE(SUBSTITUTE(IF(LEN(MID(Workings_1!M26,FIND("H",Workings_1!M26)+1,99))- LEN(MID(Workings_1!M26,FIND("L",Workings_1!M26),99))=2,(MID(Workings_1!M26,FIND("H",Workings_1!M26)+1,2)),((MID(Workings_1!M26,FIND("H",Workings_1!M26)+1,3)))), "Ø", "0"))</f>
        <v>46</v>
      </c>
      <c r="O29" s="3">
        <f>VALUE(SUBSTITUTE(IF(LEN(MID(Workings_1!N26,FIND("H",Workings_1!N26)+1,99))- LEN(MID(Workings_1!N26,FIND("L",Workings_1!N26),99))=2,(MID(Workings_1!N26,FIND("H",Workings_1!N26)+1,2)),((MID(Workings_1!N26,FIND("H",Workings_1!N26)+1,3)))), "Ø", "0"))</f>
        <v>33</v>
      </c>
      <c r="P29" t="b">
        <f t="shared" si="0"/>
        <v>1</v>
      </c>
    </row>
    <row r="30" spans="2:16" x14ac:dyDescent="0.25">
      <c r="B30" s="9" t="str">
        <v>Minneapolis</v>
      </c>
      <c r="C30" s="3" t="str">
        <f>INDEX(Data1!B27:B76,MATCH(SummaryHigh!B30,Data1!A27:A76))</f>
        <v>Minnesota</v>
      </c>
      <c r="D30" s="3">
        <f>VALUE(SUBSTITUTE(IF(LEN(MID(Workings_1!C27,FIND("H",Workings_1!C27)+1,99))- LEN(MID(Workings_1!C27,FIND("L",Workings_1!C27),99))=2,(MID(Workings_1!C27,FIND("H",Workings_1!C27)+1,2)),((MID(Workings_1!C27,FIND("H",Workings_1!C27)+1,3)))), "Ø", "0"))</f>
        <v>24</v>
      </c>
      <c r="E30" s="3">
        <f>VALUE(SUBSTITUTE(IF(LEN(MID(Workings_1!D27,FIND("H",Workings_1!D27)+1,99))- LEN(MID(Workings_1!D27,FIND("L",Workings_1!D27),99))=2,(MID(Workings_1!D27,FIND("H",Workings_1!D27)+1,2)),((MID(Workings_1!D27,FIND("H",Workings_1!D27)+1,3)))), "Ø", "0"))</f>
        <v>29</v>
      </c>
      <c r="F30" s="3">
        <f>VALUE(SUBSTITUTE(IF(LEN(MID(Workings_1!E27,FIND("H",Workings_1!E27)+1,99))- LEN(MID(Workings_1!E27,FIND("L",Workings_1!E27),99))=2,(MID(Workings_1!E27,FIND("H",Workings_1!E27)+1,2)),((MID(Workings_1!E27,FIND("H",Workings_1!E27)+1,3)))), "Ø", "0"))</f>
        <v>41</v>
      </c>
      <c r="G30" s="3">
        <f>VALUE(SUBSTITUTE(IF(LEN(MID(Workings_1!F27,FIND("H",Workings_1!F27)+1,99))- LEN(MID(Workings_1!F27,FIND("L",Workings_1!F27),99))=2,(MID(Workings_1!F27,FIND("H",Workings_1!F27)+1,2)),((MID(Workings_1!F27,FIND("H",Workings_1!F27)+1,3)))), "Ø", "0"))</f>
        <v>58</v>
      </c>
      <c r="H30" s="3">
        <f>VALUE(SUBSTITUTE(IF(LEN(MID(Workings_1!G27,FIND("H",Workings_1!G27)+1,99))- LEN(MID(Workings_1!G27,FIND("L",Workings_1!G27),99))=2,(MID(Workings_1!G27,FIND("H",Workings_1!G27)+1,2)),((MID(Workings_1!G27,FIND("H",Workings_1!G27)+1,3)))), "Ø", "0"))</f>
        <v>69</v>
      </c>
      <c r="I30" s="3">
        <f>VALUE(SUBSTITUTE(IF(LEN(MID(Workings_1!H27,FIND("H",Workings_1!H27)+1,99))- LEN(MID(Workings_1!H27,FIND("L",Workings_1!H27),99))=2,(MID(Workings_1!H27,FIND("H",Workings_1!H27)+1,2)),((MID(Workings_1!H27,FIND("H",Workings_1!H27)+1,3)))), "Ø", "0"))</f>
        <v>79</v>
      </c>
      <c r="J30" s="3">
        <f>VALUE(SUBSTITUTE(IF(LEN(MID(Workings_1!I27,FIND("H",Workings_1!I27)+1,99))- LEN(MID(Workings_1!I27,FIND("L",Workings_1!I27),99))=2,(MID(Workings_1!I27,FIND("H",Workings_1!I27)+1,2)),((MID(Workings_1!I27,FIND("H",Workings_1!I27)+1,3)))), "Ø", "0"))</f>
        <v>83</v>
      </c>
      <c r="K30" s="3">
        <f>VALUE(SUBSTITUTE(IF(LEN(MID(Workings_1!J27,FIND("H",Workings_1!J27)+1,99))- LEN(MID(Workings_1!J27,FIND("L",Workings_1!J27),99))=2,(MID(Workings_1!J27,FIND("H",Workings_1!J27)+1,2)),((MID(Workings_1!J27,FIND("H",Workings_1!J27)+1,3)))), "Ø", "0"))</f>
        <v>81</v>
      </c>
      <c r="L30" s="3">
        <f>VALUE(SUBSTITUTE(IF(LEN(MID(Workings_1!K27,FIND("H",Workings_1!K27)+1,99))- LEN(MID(Workings_1!K27,FIND("L",Workings_1!K27),99))=2,(MID(Workings_1!K27,FIND("H",Workings_1!K27)+1,2)),((MID(Workings_1!K27,FIND("H",Workings_1!K27)+1,3)))), "Ø", "0"))</f>
        <v>72</v>
      </c>
      <c r="M30" s="3">
        <f>VALUE(SUBSTITUTE(IF(LEN(MID(Workings_1!L27,FIND("H",Workings_1!L27)+1,99))- LEN(MID(Workings_1!L27,FIND("L",Workings_1!L27),99))=2,(MID(Workings_1!L27,FIND("H",Workings_1!L27)+1,2)),((MID(Workings_1!L27,FIND("H",Workings_1!L27)+1,3)))), "Ø", "0"))</f>
        <v>58</v>
      </c>
      <c r="N30" s="3">
        <f>VALUE(SUBSTITUTE(IF(LEN(MID(Workings_1!M27,FIND("H",Workings_1!M27)+1,99))- LEN(MID(Workings_1!M27,FIND("L",Workings_1!M27),99))=2,(MID(Workings_1!M27,FIND("H",Workings_1!M27)+1,2)),((MID(Workings_1!M27,FIND("H",Workings_1!M27)+1,3)))), "Ø", "0"))</f>
        <v>41</v>
      </c>
      <c r="O30" s="3">
        <f>VALUE(SUBSTITUTE(IF(LEN(MID(Workings_1!N27,FIND("H",Workings_1!N27)+1,99))- LEN(MID(Workings_1!N27,FIND("L",Workings_1!N27),99))=2,(MID(Workings_1!N27,FIND("H",Workings_1!N27)+1,2)),((MID(Workings_1!N27,FIND("H",Workings_1!N27)+1,3)))), "Ø", "0"))</f>
        <v>27</v>
      </c>
      <c r="P30" t="b">
        <f t="shared" si="0"/>
        <v>1</v>
      </c>
    </row>
    <row r="31" spans="2:16" x14ac:dyDescent="0.25">
      <c r="B31" s="9" t="str">
        <v>Nashville</v>
      </c>
      <c r="C31" s="3" t="str">
        <f>INDEX(Data1!B28:B77,MATCH(SummaryHigh!B31,Data1!A28:A77))</f>
        <v>Tennessee</v>
      </c>
      <c r="D31" s="3">
        <f>VALUE(SUBSTITUTE(IF(LEN(MID(Workings_1!C28,FIND("H",Workings_1!C28)+1,99))- LEN(MID(Workings_1!C28,FIND("L",Workings_1!C28),99))=2,(MID(Workings_1!C28,FIND("H",Workings_1!C28)+1,2)),((MID(Workings_1!C28,FIND("H",Workings_1!C28)+1,3)))), "Ø", "0"))</f>
        <v>47</v>
      </c>
      <c r="E31" s="3">
        <f>VALUE(SUBSTITUTE(IF(LEN(MID(Workings_1!D28,FIND("H",Workings_1!D28)+1,99))- LEN(MID(Workings_1!D28,FIND("L",Workings_1!D28),99))=2,(MID(Workings_1!D28,FIND("H",Workings_1!D28)+1,2)),((MID(Workings_1!D28,FIND("H",Workings_1!D28)+1,3)))), "Ø", "0"))</f>
        <v>52</v>
      </c>
      <c r="F31" s="3">
        <f>VALUE(SUBSTITUTE(IF(LEN(MID(Workings_1!E28,FIND("H",Workings_1!E28)+1,99))- LEN(MID(Workings_1!E28,FIND("L",Workings_1!E28),99))=2,(MID(Workings_1!E28,FIND("H",Workings_1!E28)+1,2)),((MID(Workings_1!E28,FIND("H",Workings_1!E28)+1,3)))), "Ø", "0"))</f>
        <v>61</v>
      </c>
      <c r="G31" s="3">
        <f>VALUE(SUBSTITUTE(IF(LEN(MID(Workings_1!F28,FIND("H",Workings_1!F28)+1,99))- LEN(MID(Workings_1!F28,FIND("L",Workings_1!F28),99))=2,(MID(Workings_1!F28,FIND("H",Workings_1!F28)+1,2)),((MID(Workings_1!F28,FIND("H",Workings_1!F28)+1,3)))), "Ø", "0"))</f>
        <v>71</v>
      </c>
      <c r="H31" s="3">
        <f>VALUE(SUBSTITUTE(IF(LEN(MID(Workings_1!G28,FIND("H",Workings_1!G28)+1,99))- LEN(MID(Workings_1!G28,FIND("L",Workings_1!G28),99))=2,(MID(Workings_1!G28,FIND("H",Workings_1!G28)+1,2)),((MID(Workings_1!G28,FIND("H",Workings_1!G28)+1,3)))), "Ø", "0"))</f>
        <v>78</v>
      </c>
      <c r="I31" s="3">
        <f>VALUE(SUBSTITUTE(IF(LEN(MID(Workings_1!H28,FIND("H",Workings_1!H28)+1,99))- LEN(MID(Workings_1!H28,FIND("L",Workings_1!H28),99))=2,(MID(Workings_1!H28,FIND("H",Workings_1!H28)+1,2)),((MID(Workings_1!H28,FIND("H",Workings_1!H28)+1,3)))), "Ø", "0"))</f>
        <v>86</v>
      </c>
      <c r="J31" s="3">
        <f>VALUE(SUBSTITUTE(IF(LEN(MID(Workings_1!I28,FIND("H",Workings_1!I28)+1,99))- LEN(MID(Workings_1!I28,FIND("L",Workings_1!I28),99))=2,(MID(Workings_1!I28,FIND("H",Workings_1!I28)+1,2)),((MID(Workings_1!I28,FIND("H",Workings_1!I28)+1,3)))), "Ø", "0"))</f>
        <v>89</v>
      </c>
      <c r="K31" s="3">
        <f>VALUE(SUBSTITUTE(IF(LEN(MID(Workings_1!J28,FIND("H",Workings_1!J28)+1,99))- LEN(MID(Workings_1!J28,FIND("L",Workings_1!J28),99))=2,(MID(Workings_1!J28,FIND("H",Workings_1!J28)+1,2)),((MID(Workings_1!J28,FIND("H",Workings_1!J28)+1,3)))), "Ø", "0"))</f>
        <v>89</v>
      </c>
      <c r="L31" s="3">
        <f>VALUE(SUBSTITUTE(IF(LEN(MID(Workings_1!K28,FIND("H",Workings_1!K28)+1,99))- LEN(MID(Workings_1!K28,FIND("L",Workings_1!K28),99))=2,(MID(Workings_1!K28,FIND("H",Workings_1!K28)+1,2)),((MID(Workings_1!K28,FIND("H",Workings_1!K28)+1,3)))), "Ø", "0"))</f>
        <v>82</v>
      </c>
      <c r="M31" s="3">
        <f>VALUE(SUBSTITUTE(IF(LEN(MID(Workings_1!L28,FIND("H",Workings_1!L28)+1,99))- LEN(MID(Workings_1!L28,FIND("L",Workings_1!L28),99))=2,(MID(Workings_1!L28,FIND("H",Workings_1!L28)+1,2)),((MID(Workings_1!L28,FIND("H",Workings_1!L28)+1,3)))), "Ø", "0"))</f>
        <v>72</v>
      </c>
      <c r="N31" s="3">
        <f>VALUE(SUBSTITUTE(IF(LEN(MID(Workings_1!M28,FIND("H",Workings_1!M28)+1,99))- LEN(MID(Workings_1!M28,FIND("L",Workings_1!M28),99))=2,(MID(Workings_1!M28,FIND("H",Workings_1!M28)+1,2)),((MID(Workings_1!M28,FIND("H",Workings_1!M28)+1,3)))), "Ø", "0"))</f>
        <v>60</v>
      </c>
      <c r="O31" s="3">
        <f>VALUE(SUBSTITUTE(IF(LEN(MID(Workings_1!N28,FIND("H",Workings_1!N28)+1,99))- LEN(MID(Workings_1!N28,FIND("L",Workings_1!N28),99))=2,(MID(Workings_1!N28,FIND("H",Workings_1!N28)+1,2)),((MID(Workings_1!N28,FIND("H",Workings_1!N28)+1,3)))), "Ø", "0"))</f>
        <v>50</v>
      </c>
      <c r="P31" t="b">
        <f t="shared" si="0"/>
        <v>1</v>
      </c>
    </row>
    <row r="32" spans="2:16" x14ac:dyDescent="0.25">
      <c r="B32" s="9" t="str">
        <v>New Orleans</v>
      </c>
      <c r="C32" s="3" t="str">
        <f>INDEX(Data1!B29:B78,MATCH(SummaryHigh!B32,Data1!A29:A78))</f>
        <v>Louisiana</v>
      </c>
      <c r="D32" s="3">
        <f>VALUE(SUBSTITUTE(IF(LEN(MID(Workings_1!C29,FIND("H",Workings_1!C29)+1,99))- LEN(MID(Workings_1!C29,FIND("L",Workings_1!C29),99))=2,(MID(Workings_1!C29,FIND("H",Workings_1!C29)+1,2)),((MID(Workings_1!C29,FIND("H",Workings_1!C29)+1,3)))), "Ø", "0"))</f>
        <v>62</v>
      </c>
      <c r="E32" s="3">
        <f>VALUE(SUBSTITUTE(IF(LEN(MID(Workings_1!D29,FIND("H",Workings_1!D29)+1,99))- LEN(MID(Workings_1!D29,FIND("L",Workings_1!D29),99))=2,(MID(Workings_1!D29,FIND("H",Workings_1!D29)+1,2)),((MID(Workings_1!D29,FIND("H",Workings_1!D29)+1,3)))), "Ø", "0"))</f>
        <v>65</v>
      </c>
      <c r="F32" s="3">
        <f>VALUE(SUBSTITUTE(IF(LEN(MID(Workings_1!E29,FIND("H",Workings_1!E29)+1,99))- LEN(MID(Workings_1!E29,FIND("L",Workings_1!E29),99))=2,(MID(Workings_1!E29,FIND("H",Workings_1!E29)+1,2)),((MID(Workings_1!E29,FIND("H",Workings_1!E29)+1,3)))), "Ø", "0"))</f>
        <v>72</v>
      </c>
      <c r="G32" s="3">
        <f>VALUE(SUBSTITUTE(IF(LEN(MID(Workings_1!F29,FIND("H",Workings_1!F29)+1,99))- LEN(MID(Workings_1!F29,FIND("L",Workings_1!F29),99))=2,(MID(Workings_1!F29,FIND("H",Workings_1!F29)+1,2)),((MID(Workings_1!F29,FIND("H",Workings_1!F29)+1,3)))), "Ø", "0"))</f>
        <v>78</v>
      </c>
      <c r="H32" s="3">
        <f>VALUE(SUBSTITUTE(IF(LEN(MID(Workings_1!G29,FIND("H",Workings_1!G29)+1,99))- LEN(MID(Workings_1!G29,FIND("L",Workings_1!G29),99))=2,(MID(Workings_1!G29,FIND("H",Workings_1!G29)+1,2)),((MID(Workings_1!G29,FIND("H",Workings_1!G29)+1,3)))), "Ø", "0"))</f>
        <v>85</v>
      </c>
      <c r="I32" s="3">
        <f>VALUE(SUBSTITUTE(IF(LEN(MID(Workings_1!H29,FIND("H",Workings_1!H29)+1,99))- LEN(MID(Workings_1!H29,FIND("L",Workings_1!H29),99))=2,(MID(Workings_1!H29,FIND("H",Workings_1!H29)+1,2)),((MID(Workings_1!H29,FIND("H",Workings_1!H29)+1,3)))), "Ø", "0"))</f>
        <v>90</v>
      </c>
      <c r="J32" s="3">
        <f>VALUE(SUBSTITUTE(IF(LEN(MID(Workings_1!I29,FIND("H",Workings_1!I29)+1,99))- LEN(MID(Workings_1!I29,FIND("L",Workings_1!I29),99))=2,(MID(Workings_1!I29,FIND("H",Workings_1!I29)+1,2)),((MID(Workings_1!I29,FIND("H",Workings_1!I29)+1,3)))), "Ø", "0"))</f>
        <v>91</v>
      </c>
      <c r="K32" s="3">
        <f>VALUE(SUBSTITUTE(IF(LEN(MID(Workings_1!J29,FIND("H",Workings_1!J29)+1,99))- LEN(MID(Workings_1!J29,FIND("L",Workings_1!J29),99))=2,(MID(Workings_1!J29,FIND("H",Workings_1!J29)+1,2)),((MID(Workings_1!J29,FIND("H",Workings_1!J29)+1,3)))), "Ø", "0"))</f>
        <v>91</v>
      </c>
      <c r="L32" s="3">
        <f>VALUE(SUBSTITUTE(IF(LEN(MID(Workings_1!K29,FIND("H",Workings_1!K29)+1,99))- LEN(MID(Workings_1!K29,FIND("L",Workings_1!K29),99))=2,(MID(Workings_1!K29,FIND("H",Workings_1!K29)+1,2)),((MID(Workings_1!K29,FIND("H",Workings_1!K29)+1,3)))), "Ø", "0"))</f>
        <v>88</v>
      </c>
      <c r="M32" s="3">
        <f>VALUE(SUBSTITUTE(IF(LEN(MID(Workings_1!L29,FIND("H",Workings_1!L29)+1,99))- LEN(MID(Workings_1!L29,FIND("L",Workings_1!L29),99))=2,(MID(Workings_1!L29,FIND("H",Workings_1!L29)+1,2)),((MID(Workings_1!L29,FIND("H",Workings_1!L29)+1,3)))), "Ø", "0"))</f>
        <v>80</v>
      </c>
      <c r="N32" s="3">
        <f>VALUE(SUBSTITUTE(IF(LEN(MID(Workings_1!M29,FIND("H",Workings_1!M29)+1,99))- LEN(MID(Workings_1!M29,FIND("L",Workings_1!M29),99))=2,(MID(Workings_1!M29,FIND("H",Workings_1!M29)+1,2)),((MID(Workings_1!M29,FIND("H",Workings_1!M29)+1,3)))), "Ø", "0"))</f>
        <v>72</v>
      </c>
      <c r="O32" s="3">
        <f>VALUE(SUBSTITUTE(IF(LEN(MID(Workings_1!N29,FIND("H",Workings_1!N29)+1,99))- LEN(MID(Workings_1!N29,FIND("L",Workings_1!N29),99))=2,(MID(Workings_1!N29,FIND("H",Workings_1!N29)+1,2)),((MID(Workings_1!N29,FIND("H",Workings_1!N29)+1,3)))), "Ø", "0"))</f>
        <v>64</v>
      </c>
      <c r="P32" t="b">
        <f t="shared" si="0"/>
        <v>1</v>
      </c>
    </row>
    <row r="33" spans="2:16" x14ac:dyDescent="0.25">
      <c r="B33" s="9" t="str">
        <v>New York</v>
      </c>
      <c r="C33" s="3" t="str">
        <f>INDEX(Data1!B30:B79,MATCH(SummaryHigh!B33,Data1!A30:A79))</f>
        <v>New York</v>
      </c>
      <c r="D33" s="3">
        <f>VALUE(SUBSTITUTE(IF(LEN(MID(Workings_1!C30,FIND("H",Workings_1!C30)+1,99))- LEN(MID(Workings_1!C30,FIND("L",Workings_1!C30),99))=2,(MID(Workings_1!C30,FIND("H",Workings_1!C30)+1,2)),((MID(Workings_1!C30,FIND("H",Workings_1!C30)+1,3)))), "Ø", "0"))</f>
        <v>38</v>
      </c>
      <c r="E33" s="3">
        <f>VALUE(SUBSTITUTE(IF(LEN(MID(Workings_1!D30,FIND("H",Workings_1!D30)+1,99))- LEN(MID(Workings_1!D30,FIND("L",Workings_1!D30),99))=2,(MID(Workings_1!D30,FIND("H",Workings_1!D30)+1,2)),((MID(Workings_1!D30,FIND("H",Workings_1!D30)+1,3)))), "Ø", "0"))</f>
        <v>42</v>
      </c>
      <c r="F33" s="3">
        <f>VALUE(SUBSTITUTE(IF(LEN(MID(Workings_1!E30,FIND("H",Workings_1!E30)+1,99))- LEN(MID(Workings_1!E30,FIND("L",Workings_1!E30),99))=2,(MID(Workings_1!E30,FIND("H",Workings_1!E30)+1,2)),((MID(Workings_1!E30,FIND("H",Workings_1!E30)+1,3)))), "Ø", "0"))</f>
        <v>50</v>
      </c>
      <c r="G33" s="3">
        <f>VALUE(SUBSTITUTE(IF(LEN(MID(Workings_1!F30,FIND("H",Workings_1!F30)+1,99))- LEN(MID(Workings_1!F30,FIND("L",Workings_1!F30),99))=2,(MID(Workings_1!F30,FIND("H",Workings_1!F30)+1,2)),((MID(Workings_1!F30,FIND("H",Workings_1!F30)+1,3)))), "Ø", "0"))</f>
        <v>61</v>
      </c>
      <c r="H33" s="3">
        <f>VALUE(SUBSTITUTE(IF(LEN(MID(Workings_1!G30,FIND("H",Workings_1!G30)+1,99))- LEN(MID(Workings_1!G30,FIND("L",Workings_1!G30),99))=2,(MID(Workings_1!G30,FIND("H",Workings_1!G30)+1,2)),((MID(Workings_1!G30,FIND("H",Workings_1!G30)+1,3)))), "Ø", "0"))</f>
        <v>71</v>
      </c>
      <c r="I33" s="3">
        <f>VALUE(SUBSTITUTE(IF(LEN(MID(Workings_1!H30,FIND("H",Workings_1!H30)+1,99))- LEN(MID(Workings_1!H30,FIND("L",Workings_1!H30),99))=2,(MID(Workings_1!H30,FIND("H",Workings_1!H30)+1,2)),((MID(Workings_1!H30,FIND("H",Workings_1!H30)+1,3)))), "Ø", "0"))</f>
        <v>79</v>
      </c>
      <c r="J33" s="3">
        <f>VALUE(SUBSTITUTE(IF(LEN(MID(Workings_1!I30,FIND("H",Workings_1!I30)+1,99))- LEN(MID(Workings_1!I30,FIND("L",Workings_1!I30),99))=2,(MID(Workings_1!I30,FIND("H",Workings_1!I30)+1,2)),((MID(Workings_1!I30,FIND("H",Workings_1!I30)+1,3)))), "Ø", "0"))</f>
        <v>84</v>
      </c>
      <c r="K33" s="3">
        <f>VALUE(SUBSTITUTE(IF(LEN(MID(Workings_1!J30,FIND("H",Workings_1!J30)+1,99))- LEN(MID(Workings_1!J30,FIND("L",Workings_1!J30),99))=2,(MID(Workings_1!J30,FIND("H",Workings_1!J30)+1,2)),((MID(Workings_1!J30,FIND("H",Workings_1!J30)+1,3)))), "Ø", "0"))</f>
        <v>83</v>
      </c>
      <c r="L33" s="3">
        <f>VALUE(SUBSTITUTE(IF(LEN(MID(Workings_1!K30,FIND("H",Workings_1!K30)+1,99))- LEN(MID(Workings_1!K30,FIND("L",Workings_1!K30),99))=2,(MID(Workings_1!K30,FIND("H",Workings_1!K30)+1,2)),((MID(Workings_1!K30,FIND("H",Workings_1!K30)+1,3)))), "Ø", "0"))</f>
        <v>75</v>
      </c>
      <c r="M33" s="3">
        <f>VALUE(SUBSTITUTE(IF(LEN(MID(Workings_1!L30,FIND("H",Workings_1!L30)+1,99))- LEN(MID(Workings_1!L30,FIND("L",Workings_1!L30),99))=2,(MID(Workings_1!L30,FIND("H",Workings_1!L30)+1,2)),((MID(Workings_1!L30,FIND("H",Workings_1!L30)+1,3)))), "Ø", "0"))</f>
        <v>64</v>
      </c>
      <c r="N33" s="3">
        <f>VALUE(SUBSTITUTE(IF(LEN(MID(Workings_1!M30,FIND("H",Workings_1!M30)+1,99))- LEN(MID(Workings_1!M30,FIND("L",Workings_1!M30),99))=2,(MID(Workings_1!M30,FIND("H",Workings_1!M30)+1,2)),((MID(Workings_1!M30,FIND("H",Workings_1!M30)+1,3)))), "Ø", "0"))</f>
        <v>54</v>
      </c>
      <c r="O33" s="3">
        <f>VALUE(SUBSTITUTE(IF(LEN(MID(Workings_1!N30,FIND("H",Workings_1!N30)+1,99))- LEN(MID(Workings_1!N30,FIND("L",Workings_1!N30),99))=2,(MID(Workings_1!N30,FIND("H",Workings_1!N30)+1,2)),((MID(Workings_1!N30,FIND("H",Workings_1!N30)+1,3)))), "Ø", "0"))</f>
        <v>43</v>
      </c>
      <c r="P33" t="b">
        <f t="shared" si="0"/>
        <v>1</v>
      </c>
    </row>
    <row r="34" spans="2:16" x14ac:dyDescent="0.25">
      <c r="B34" s="9" t="str">
        <v>Oklahoma City</v>
      </c>
      <c r="C34" s="3" t="str">
        <f>INDEX(Data1!B31:B80,MATCH(SummaryHigh!B34,Data1!A31:A80))</f>
        <v>Oklahoma</v>
      </c>
      <c r="D34" s="3">
        <f>VALUE(SUBSTITUTE(IF(LEN(MID(Workings_1!C31,FIND("H",Workings_1!C31)+1,99))- LEN(MID(Workings_1!C31,FIND("L",Workings_1!C31),99))=2,(MID(Workings_1!C31,FIND("H",Workings_1!C31)+1,2)),((MID(Workings_1!C31,FIND("H",Workings_1!C31)+1,3)))), "Ø", "0"))</f>
        <v>50</v>
      </c>
      <c r="E34" s="3">
        <f>VALUE(SUBSTITUTE(IF(LEN(MID(Workings_1!D31,FIND("H",Workings_1!D31)+1,99))- LEN(MID(Workings_1!D31,FIND("L",Workings_1!D31),99))=2,(MID(Workings_1!D31,FIND("H",Workings_1!D31)+1,2)),((MID(Workings_1!D31,FIND("H",Workings_1!D31)+1,3)))), "Ø", "0"))</f>
        <v>55</v>
      </c>
      <c r="F34" s="3">
        <f>VALUE(SUBSTITUTE(IF(LEN(MID(Workings_1!E31,FIND("H",Workings_1!E31)+1,99))- LEN(MID(Workings_1!E31,FIND("L",Workings_1!E31),99))=2,(MID(Workings_1!E31,FIND("H",Workings_1!E31)+1,2)),((MID(Workings_1!E31,FIND("H",Workings_1!E31)+1,3)))), "Ø", "0"))</f>
        <v>63</v>
      </c>
      <c r="G34" s="3">
        <f>VALUE(SUBSTITUTE(IF(LEN(MID(Workings_1!F31,FIND("H",Workings_1!F31)+1,99))- LEN(MID(Workings_1!F31,FIND("L",Workings_1!F31),99))=2,(MID(Workings_1!F31,FIND("H",Workings_1!F31)+1,2)),((MID(Workings_1!F31,FIND("H",Workings_1!F31)+1,3)))), "Ø", "0"))</f>
        <v>72</v>
      </c>
      <c r="H34" s="3">
        <f>VALUE(SUBSTITUTE(IF(LEN(MID(Workings_1!G31,FIND("H",Workings_1!G31)+1,99))- LEN(MID(Workings_1!G31,FIND("L",Workings_1!G31),99))=2,(MID(Workings_1!G31,FIND("H",Workings_1!G31)+1,2)),((MID(Workings_1!G31,FIND("H",Workings_1!G31)+1,3)))), "Ø", "0"))</f>
        <v>80</v>
      </c>
      <c r="I34" s="3">
        <f>VALUE(SUBSTITUTE(IF(LEN(MID(Workings_1!H31,FIND("H",Workings_1!H31)+1,99))- LEN(MID(Workings_1!H31,FIND("L",Workings_1!H31),99))=2,(MID(Workings_1!H31,FIND("H",Workings_1!H31)+1,2)),((MID(Workings_1!H31,FIND("H",Workings_1!H31)+1,3)))), "Ø", "0"))</f>
        <v>88</v>
      </c>
      <c r="J34" s="3">
        <f>VALUE(SUBSTITUTE(IF(LEN(MID(Workings_1!I31,FIND("H",Workings_1!I31)+1,99))- LEN(MID(Workings_1!I31,FIND("L",Workings_1!I31),99))=2,(MID(Workings_1!I31,FIND("H",Workings_1!I31)+1,2)),((MID(Workings_1!I31,FIND("H",Workings_1!I31)+1,3)))), "Ø", "0"))</f>
        <v>94</v>
      </c>
      <c r="K34" s="3">
        <f>VALUE(SUBSTITUTE(IF(LEN(MID(Workings_1!J31,FIND("H",Workings_1!J31)+1,99))- LEN(MID(Workings_1!J31,FIND("L",Workings_1!J31),99))=2,(MID(Workings_1!J31,FIND("H",Workings_1!J31)+1,2)),((MID(Workings_1!J31,FIND("H",Workings_1!J31)+1,3)))), "Ø", "0"))</f>
        <v>93</v>
      </c>
      <c r="L34" s="3">
        <f>VALUE(SUBSTITUTE(IF(LEN(MID(Workings_1!K31,FIND("H",Workings_1!K31)+1,99))- LEN(MID(Workings_1!K31,FIND("L",Workings_1!K31),99))=2,(MID(Workings_1!K31,FIND("H",Workings_1!K31)+1,2)),((MID(Workings_1!K31,FIND("H",Workings_1!K31)+1,3)))), "Ø", "0"))</f>
        <v>85</v>
      </c>
      <c r="M34" s="3">
        <f>VALUE(SUBSTITUTE(IF(LEN(MID(Workings_1!L31,FIND("H",Workings_1!L31)+1,99))- LEN(MID(Workings_1!L31,FIND("L",Workings_1!L31),99))=2,(MID(Workings_1!L31,FIND("H",Workings_1!L31)+1,2)),((MID(Workings_1!L31,FIND("H",Workings_1!L31)+1,3)))), "Ø", "0"))</f>
        <v>73</v>
      </c>
      <c r="N34" s="3">
        <f>VALUE(SUBSTITUTE(IF(LEN(MID(Workings_1!M31,FIND("H",Workings_1!M31)+1,99))- LEN(MID(Workings_1!M31,FIND("L",Workings_1!M31),99))=2,(MID(Workings_1!M31,FIND("H",Workings_1!M31)+1,2)),((MID(Workings_1!M31,FIND("H",Workings_1!M31)+1,3)))), "Ø", "0"))</f>
        <v>62</v>
      </c>
      <c r="O34" s="3">
        <f>VALUE(SUBSTITUTE(IF(LEN(MID(Workings_1!N31,FIND("H",Workings_1!N31)+1,99))- LEN(MID(Workings_1!N31,FIND("L",Workings_1!N31),99))=2,(MID(Workings_1!N31,FIND("H",Workings_1!N31)+1,2)),((MID(Workings_1!N31,FIND("H",Workings_1!N31)+1,3)))), "Ø", "0"))</f>
        <v>51</v>
      </c>
      <c r="P34" t="b">
        <f t="shared" si="0"/>
        <v>1</v>
      </c>
    </row>
    <row r="35" spans="2:16" x14ac:dyDescent="0.25">
      <c r="B35" s="9" t="str">
        <v>Orlando</v>
      </c>
      <c r="C35" s="3" t="str">
        <f>INDEX(Data1!B32:B81,MATCH(SummaryHigh!B35,Data1!A32:A81))</f>
        <v>Florida</v>
      </c>
      <c r="D35" s="3">
        <f>VALUE(SUBSTITUTE(IF(LEN(MID(Workings_1!C32,FIND("H",Workings_1!C32)+1,99))- LEN(MID(Workings_1!C32,FIND("L",Workings_1!C32),99))=2,(MID(Workings_1!C32,FIND("H",Workings_1!C32)+1,2)),((MID(Workings_1!C32,FIND("H",Workings_1!C32)+1,3)))), "Ø", "0"))</f>
        <v>71</v>
      </c>
      <c r="E35" s="3">
        <f>VALUE(SUBSTITUTE(IF(LEN(MID(Workings_1!D32,FIND("H",Workings_1!D32)+1,99))- LEN(MID(Workings_1!D32,FIND("L",Workings_1!D32),99))=2,(MID(Workings_1!D32,FIND("H",Workings_1!D32)+1,2)),((MID(Workings_1!D32,FIND("H",Workings_1!D32)+1,3)))), "Ø", "0"))</f>
        <v>74</v>
      </c>
      <c r="F35" s="3">
        <f>VALUE(SUBSTITUTE(IF(LEN(MID(Workings_1!E32,FIND("H",Workings_1!E32)+1,99))- LEN(MID(Workings_1!E32,FIND("L",Workings_1!E32),99))=2,(MID(Workings_1!E32,FIND("H",Workings_1!E32)+1,2)),((MID(Workings_1!E32,FIND("H",Workings_1!E32)+1,3)))), "Ø", "0"))</f>
        <v>78</v>
      </c>
      <c r="G35" s="3">
        <f>VALUE(SUBSTITUTE(IF(LEN(MID(Workings_1!F32,FIND("H",Workings_1!F32)+1,99))- LEN(MID(Workings_1!F32,FIND("L",Workings_1!F32),99))=2,(MID(Workings_1!F32,FIND("H",Workings_1!F32)+1,2)),((MID(Workings_1!F32,FIND("H",Workings_1!F32)+1,3)))), "Ø", "0"))</f>
        <v>83</v>
      </c>
      <c r="H35" s="3">
        <f>VALUE(SUBSTITUTE(IF(LEN(MID(Workings_1!G32,FIND("H",Workings_1!G32)+1,99))- LEN(MID(Workings_1!G32,FIND("L",Workings_1!G32),99))=2,(MID(Workings_1!G32,FIND("H",Workings_1!G32)+1,2)),((MID(Workings_1!G32,FIND("H",Workings_1!G32)+1,3)))), "Ø", "0"))</f>
        <v>88</v>
      </c>
      <c r="I35" s="3">
        <f>VALUE(SUBSTITUTE(IF(LEN(MID(Workings_1!H32,FIND("H",Workings_1!H32)+1,99))- LEN(MID(Workings_1!H32,FIND("L",Workings_1!H32),99))=2,(MID(Workings_1!H32,FIND("H",Workings_1!H32)+1,2)),((MID(Workings_1!H32,FIND("H",Workings_1!H32)+1,3)))), "Ø", "0"))</f>
        <v>91</v>
      </c>
      <c r="J35" s="3">
        <f>VALUE(SUBSTITUTE(IF(LEN(MID(Workings_1!I32,FIND("H",Workings_1!I32)+1,99))- LEN(MID(Workings_1!I32,FIND("L",Workings_1!I32),99))=2,(MID(Workings_1!I32,FIND("H",Workings_1!I32)+1,2)),((MID(Workings_1!I32,FIND("H",Workings_1!I32)+1,3)))), "Ø", "0"))</f>
        <v>92</v>
      </c>
      <c r="K35" s="3">
        <f>VALUE(SUBSTITUTE(IF(LEN(MID(Workings_1!J32,FIND("H",Workings_1!J32)+1,99))- LEN(MID(Workings_1!J32,FIND("L",Workings_1!J32),99))=2,(MID(Workings_1!J32,FIND("H",Workings_1!J32)+1,2)),((MID(Workings_1!J32,FIND("H",Workings_1!J32)+1,3)))), "Ø", "0"))</f>
        <v>92</v>
      </c>
      <c r="L35" s="3">
        <f>VALUE(SUBSTITUTE(IF(LEN(MID(Workings_1!K32,FIND("H",Workings_1!K32)+1,99))- LEN(MID(Workings_1!K32,FIND("L",Workings_1!K32),99))=2,(MID(Workings_1!K32,FIND("H",Workings_1!K32)+1,2)),((MID(Workings_1!K32,FIND("H",Workings_1!K32)+1,3)))), "Ø", "0"))</f>
        <v>90</v>
      </c>
      <c r="M35" s="3">
        <f>VALUE(SUBSTITUTE(IF(LEN(MID(Workings_1!L32,FIND("H",Workings_1!L32)+1,99))- LEN(MID(Workings_1!L32,FIND("L",Workings_1!L32),99))=2,(MID(Workings_1!L32,FIND("H",Workings_1!L32)+1,2)),((MID(Workings_1!L32,FIND("H",Workings_1!L32)+1,3)))), "Ø", "0"))</f>
        <v>85</v>
      </c>
      <c r="N35" s="3">
        <f>VALUE(SUBSTITUTE(IF(LEN(MID(Workings_1!M32,FIND("H",Workings_1!M32)+1,99))- LEN(MID(Workings_1!M32,FIND("L",Workings_1!M32),99))=2,(MID(Workings_1!M32,FIND("H",Workings_1!M32)+1,2)),((MID(Workings_1!M32,FIND("H",Workings_1!M32)+1,3)))), "Ø", "0"))</f>
        <v>78</v>
      </c>
      <c r="O35" s="3">
        <f>VALUE(SUBSTITUTE(IF(LEN(MID(Workings_1!N32,FIND("H",Workings_1!N32)+1,99))- LEN(MID(Workings_1!N32,FIND("L",Workings_1!N32),99))=2,(MID(Workings_1!N32,FIND("H",Workings_1!N32)+1,2)),((MID(Workings_1!N32,FIND("H",Workings_1!N32)+1,3)))), "Ø", "0"))</f>
        <v>73</v>
      </c>
      <c r="P35" t="b">
        <f t="shared" si="0"/>
        <v>1</v>
      </c>
    </row>
    <row r="36" spans="2:16" x14ac:dyDescent="0.25">
      <c r="B36" s="9" t="str">
        <v>Philadelphia</v>
      </c>
      <c r="C36" s="3" t="str">
        <f>INDEX(Data1!B33:B82,MATCH(SummaryHigh!B36,Data1!A33:A82))</f>
        <v>Pennsylvania</v>
      </c>
      <c r="D36" s="3">
        <f>VALUE(SUBSTITUTE(IF(LEN(MID(Workings_1!C33,FIND("H",Workings_1!C33)+1,99))- LEN(MID(Workings_1!C33,FIND("L",Workings_1!C33),99))=2,(MID(Workings_1!C33,FIND("H",Workings_1!C33)+1,2)),((MID(Workings_1!C33,FIND("H",Workings_1!C33)+1,3)))), "Ø", "0"))</f>
        <v>40</v>
      </c>
      <c r="E36" s="3">
        <f>VALUE(SUBSTITUTE(IF(LEN(MID(Workings_1!D33,FIND("H",Workings_1!D33)+1,99))- LEN(MID(Workings_1!D33,FIND("L",Workings_1!D33),99))=2,(MID(Workings_1!D33,FIND("H",Workings_1!D33)+1,2)),((MID(Workings_1!D33,FIND("H",Workings_1!D33)+1,3)))), "Ø", "0"))</f>
        <v>44</v>
      </c>
      <c r="F36" s="3">
        <f>VALUE(SUBSTITUTE(IF(LEN(MID(Workings_1!E33,FIND("H",Workings_1!E33)+1,99))- LEN(MID(Workings_1!E33,FIND("L",Workings_1!E33),99))=2,(MID(Workings_1!E33,FIND("H",Workings_1!E33)+1,2)),((MID(Workings_1!E33,FIND("H",Workings_1!E33)+1,3)))), "Ø", "0"))</f>
        <v>53</v>
      </c>
      <c r="G36" s="3">
        <f>VALUE(SUBSTITUTE(IF(LEN(MID(Workings_1!F33,FIND("H",Workings_1!F33)+1,99))- LEN(MID(Workings_1!F33,FIND("L",Workings_1!F33),99))=2,(MID(Workings_1!F33,FIND("H",Workings_1!F33)+1,2)),((MID(Workings_1!F33,FIND("H",Workings_1!F33)+1,3)))), "Ø", "0"))</f>
        <v>64</v>
      </c>
      <c r="H36" s="3">
        <f>VALUE(SUBSTITUTE(IF(LEN(MID(Workings_1!G33,FIND("H",Workings_1!G33)+1,99))- LEN(MID(Workings_1!G33,FIND("L",Workings_1!G33),99))=2,(MID(Workings_1!G33,FIND("H",Workings_1!G33)+1,2)),((MID(Workings_1!G33,FIND("H",Workings_1!G33)+1,3)))), "Ø", "0"))</f>
        <v>74</v>
      </c>
      <c r="I36" s="3">
        <f>VALUE(SUBSTITUTE(IF(LEN(MID(Workings_1!H33,FIND("H",Workings_1!H33)+1,99))- LEN(MID(Workings_1!H33,FIND("L",Workings_1!H33),99))=2,(MID(Workings_1!H33,FIND("H",Workings_1!H33)+1,2)),((MID(Workings_1!H33,FIND("H",Workings_1!H33)+1,3)))), "Ø", "0"))</f>
        <v>83</v>
      </c>
      <c r="J36" s="3">
        <f>VALUE(SUBSTITUTE(IF(LEN(MID(Workings_1!I33,FIND("H",Workings_1!I33)+1,99))- LEN(MID(Workings_1!I33,FIND("L",Workings_1!I33),99))=2,(MID(Workings_1!I33,FIND("H",Workings_1!I33)+1,2)),((MID(Workings_1!I33,FIND("H",Workings_1!I33)+1,3)))), "Ø", "0"))</f>
        <v>87</v>
      </c>
      <c r="K36" s="3">
        <f>VALUE(SUBSTITUTE(IF(LEN(MID(Workings_1!J33,FIND("H",Workings_1!J33)+1,99))- LEN(MID(Workings_1!J33,FIND("L",Workings_1!J33),99))=2,(MID(Workings_1!J33,FIND("H",Workings_1!J33)+1,2)),((MID(Workings_1!J33,FIND("H",Workings_1!J33)+1,3)))), "Ø", "0"))</f>
        <v>85</v>
      </c>
      <c r="L36" s="3">
        <f>VALUE(SUBSTITUTE(IF(LEN(MID(Workings_1!K33,FIND("H",Workings_1!K33)+1,99))- LEN(MID(Workings_1!K33,FIND("L",Workings_1!K33),99))=2,(MID(Workings_1!K33,FIND("H",Workings_1!K33)+1,2)),((MID(Workings_1!K33,FIND("H",Workings_1!K33)+1,3)))), "Ø", "0"))</f>
        <v>78</v>
      </c>
      <c r="M36" s="3">
        <f>VALUE(SUBSTITUTE(IF(LEN(MID(Workings_1!L33,FIND("H",Workings_1!L33)+1,99))- LEN(MID(Workings_1!L33,FIND("L",Workings_1!L33),99))=2,(MID(Workings_1!L33,FIND("H",Workings_1!L33)+1,2)),((MID(Workings_1!L33,FIND("H",Workings_1!L33)+1,3)))), "Ø", "0"))</f>
        <v>67</v>
      </c>
      <c r="N36" s="3">
        <f>VALUE(SUBSTITUTE(IF(LEN(MID(Workings_1!M33,FIND("H",Workings_1!M33)+1,99))- LEN(MID(Workings_1!M33,FIND("L",Workings_1!M33),99))=2,(MID(Workings_1!M33,FIND("H",Workings_1!M33)+1,2)),((MID(Workings_1!M33,FIND("H",Workings_1!M33)+1,3)))), "Ø", "0"))</f>
        <v>56</v>
      </c>
      <c r="O36" s="3">
        <f>VALUE(SUBSTITUTE(IF(LEN(MID(Workings_1!N33,FIND("H",Workings_1!N33)+1,99))- LEN(MID(Workings_1!N33,FIND("L",Workings_1!N33),99))=2,(MID(Workings_1!N33,FIND("H",Workings_1!N33)+1,2)),((MID(Workings_1!N33,FIND("H",Workings_1!N33)+1,3)))), "Ø", "0"))</f>
        <v>45</v>
      </c>
      <c r="P36" t="b">
        <f t="shared" si="0"/>
        <v>1</v>
      </c>
    </row>
    <row r="37" spans="2:16" x14ac:dyDescent="0.25">
      <c r="B37" s="9" t="str">
        <v>Phoenix</v>
      </c>
      <c r="C37" s="3" t="str">
        <f>INDEX(Data1!B34:B83,MATCH(SummaryHigh!B37,Data1!A34:A83))</f>
        <v>Arizona</v>
      </c>
      <c r="D37" s="3">
        <f>VALUE(SUBSTITUTE(IF(LEN(MID(Workings_1!C34,FIND("H",Workings_1!C34)+1,99))- LEN(MID(Workings_1!C34,FIND("L",Workings_1!C34),99))=2,(MID(Workings_1!C34,FIND("H",Workings_1!C34)+1,2)),((MID(Workings_1!C34,FIND("H",Workings_1!C34)+1,3)))), "Ø", "0"))</f>
        <v>69</v>
      </c>
      <c r="E37" s="3">
        <f>VALUE(SUBSTITUTE(IF(LEN(MID(Workings_1!D34,FIND("H",Workings_1!D34)+1,99))- LEN(MID(Workings_1!D34,FIND("L",Workings_1!D34),99))=2,(MID(Workings_1!D34,FIND("H",Workings_1!D34)+1,2)),((MID(Workings_1!D34,FIND("H",Workings_1!D34)+1,3)))), "Ø", "0"))</f>
        <v>72</v>
      </c>
      <c r="F37" s="3">
        <f>VALUE(SUBSTITUTE(IF(LEN(MID(Workings_1!E34,FIND("H",Workings_1!E34)+1,99))- LEN(MID(Workings_1!E34,FIND("L",Workings_1!E34),99))=2,(MID(Workings_1!E34,FIND("H",Workings_1!E34)+1,2)),((MID(Workings_1!E34,FIND("H",Workings_1!E34)+1,3)))), "Ø", "0"))</f>
        <v>78</v>
      </c>
      <c r="G37" s="3">
        <f>VALUE(SUBSTITUTE(IF(LEN(MID(Workings_1!F34,FIND("H",Workings_1!F34)+1,99))- LEN(MID(Workings_1!F34,FIND("L",Workings_1!F34),99))=2,(MID(Workings_1!F34,FIND("H",Workings_1!F34)+1,2)),((MID(Workings_1!F34,FIND("H",Workings_1!F34)+1,3)))), "Ø", "0"))</f>
        <v>86</v>
      </c>
      <c r="H37" s="3">
        <f>VALUE(SUBSTITUTE(IF(LEN(MID(Workings_1!G34,FIND("H",Workings_1!G34)+1,99))- LEN(MID(Workings_1!G34,FIND("L",Workings_1!G34),99))=2,(MID(Workings_1!G34,FIND("H",Workings_1!G34)+1,2)),((MID(Workings_1!G34,FIND("H",Workings_1!G34)+1,3)))), "Ø", "0"))</f>
        <v>95</v>
      </c>
      <c r="I37" s="3">
        <f>VALUE(SUBSTITUTE(IF(LEN(MID(Workings_1!H34,FIND("H",Workings_1!H34)+1,99))- LEN(MID(Workings_1!H34,FIND("L",Workings_1!H34),99))=2,(MID(Workings_1!H34,FIND("H",Workings_1!H34)+1,2)),((MID(Workings_1!H34,FIND("H",Workings_1!H34)+1,3)))), "Ø", "0"))</f>
        <v>104</v>
      </c>
      <c r="J37" s="3">
        <f>VALUE(SUBSTITUTE(IF(LEN(MID(Workings_1!I34,FIND("H",Workings_1!I34)+1,99))- LEN(MID(Workings_1!I34,FIND("L",Workings_1!I34),99))=2,(MID(Workings_1!I34,FIND("H",Workings_1!I34)+1,2)),((MID(Workings_1!I34,FIND("H",Workings_1!I34)+1,3)))), "Ø", "0"))</f>
        <v>106</v>
      </c>
      <c r="K37" s="3">
        <f>VALUE(SUBSTITUTE(IF(LEN(MID(Workings_1!J34,FIND("H",Workings_1!J34)+1,99))- LEN(MID(Workings_1!J34,FIND("L",Workings_1!J34),99))=2,(MID(Workings_1!J34,FIND("H",Workings_1!J34)+1,2)),((MID(Workings_1!J34,FIND("H",Workings_1!J34)+1,3)))), "Ø", "0"))</f>
        <v>104</v>
      </c>
      <c r="L37" s="3">
        <f>VALUE(SUBSTITUTE(IF(LEN(MID(Workings_1!K34,FIND("H",Workings_1!K34)+1,99))- LEN(MID(Workings_1!K34,FIND("L",Workings_1!K34),99))=2,(MID(Workings_1!K34,FIND("H",Workings_1!K34)+1,2)),((MID(Workings_1!K34,FIND("H",Workings_1!K34)+1,3)))), "Ø", "0"))</f>
        <v>100</v>
      </c>
      <c r="M37" s="3">
        <f>VALUE(SUBSTITUTE(IF(LEN(MID(Workings_1!L34,FIND("H",Workings_1!L34)+1,99))- LEN(MID(Workings_1!L34,FIND("L",Workings_1!L34),99))=2,(MID(Workings_1!L34,FIND("H",Workings_1!L34)+1,2)),((MID(Workings_1!L34,FIND("H",Workings_1!L34)+1,3)))), "Ø", "0"))</f>
        <v>89</v>
      </c>
      <c r="N37" s="3">
        <f>VALUE(SUBSTITUTE(IF(LEN(MID(Workings_1!M34,FIND("H",Workings_1!M34)+1,99))- LEN(MID(Workings_1!M34,FIND("L",Workings_1!M34),99))=2,(MID(Workings_1!M34,FIND("H",Workings_1!M34)+1,2)),((MID(Workings_1!M34,FIND("H",Workings_1!M34)+1,3)))), "Ø", "0"))</f>
        <v>76</v>
      </c>
      <c r="O37" s="3">
        <f>VALUE(SUBSTITUTE(IF(LEN(MID(Workings_1!N34,FIND("H",Workings_1!N34)+1,99))- LEN(MID(Workings_1!N34,FIND("L",Workings_1!N34),99))=2,(MID(Workings_1!N34,FIND("H",Workings_1!N34)+1,2)),((MID(Workings_1!N34,FIND("H",Workings_1!N34)+1,3)))), "Ø", "0"))</f>
        <v>67</v>
      </c>
      <c r="P37" t="b">
        <f t="shared" si="0"/>
        <v>1</v>
      </c>
    </row>
    <row r="38" spans="2:16" x14ac:dyDescent="0.25">
      <c r="B38" s="9" t="str">
        <v>Pittsburgh</v>
      </c>
      <c r="C38" s="3" t="str">
        <f>INDEX(Data1!B35:B84,MATCH(SummaryHigh!B38,Data1!A35:A84))</f>
        <v>Pennsylvania</v>
      </c>
      <c r="D38" s="3">
        <f>VALUE(SUBSTITUTE(IF(LEN(MID(Workings_1!C35,FIND("H",Workings_1!C35)+1,99))- LEN(MID(Workings_1!C35,FIND("L",Workings_1!C35),99))=2,(MID(Workings_1!C35,FIND("H",Workings_1!C35)+1,2)),((MID(Workings_1!C35,FIND("H",Workings_1!C35)+1,3)))), "Ø", "0"))</f>
        <v>36</v>
      </c>
      <c r="E38" s="3">
        <f>VALUE(SUBSTITUTE(IF(LEN(MID(Workings_1!D35,FIND("H",Workings_1!D35)+1,99))- LEN(MID(Workings_1!D35,FIND("L",Workings_1!D35),99))=2,(MID(Workings_1!D35,FIND("H",Workings_1!D35)+1,2)),((MID(Workings_1!D35,FIND("H",Workings_1!D35)+1,3)))), "Ø", "0"))</f>
        <v>39</v>
      </c>
      <c r="F38" s="3">
        <f>VALUE(SUBSTITUTE(IF(LEN(MID(Workings_1!E35,FIND("H",Workings_1!E35)+1,99))- LEN(MID(Workings_1!E35,FIND("L",Workings_1!E35),99))=2,(MID(Workings_1!E35,FIND("H",Workings_1!E35)+1,2)),((MID(Workings_1!E35,FIND("H",Workings_1!E35)+1,3)))), "Ø", "0"))</f>
        <v>49</v>
      </c>
      <c r="G38" s="3">
        <f>VALUE(SUBSTITUTE(IF(LEN(MID(Workings_1!F35,FIND("H",Workings_1!F35)+1,99))- LEN(MID(Workings_1!F35,FIND("L",Workings_1!F35),99))=2,(MID(Workings_1!F35,FIND("H",Workings_1!F35)+1,2)),((MID(Workings_1!F35,FIND("H",Workings_1!F35)+1,3)))), "Ø", "0"))</f>
        <v>62</v>
      </c>
      <c r="H38" s="3">
        <f>VALUE(SUBSTITUTE(IF(LEN(MID(Workings_1!G35,FIND("H",Workings_1!G35)+1,99))- LEN(MID(Workings_1!G35,FIND("L",Workings_1!G35),99))=2,(MID(Workings_1!G35,FIND("H",Workings_1!G35)+1,2)),((MID(Workings_1!G35,FIND("H",Workings_1!G35)+1,3)))), "Ø", "0"))</f>
        <v>71</v>
      </c>
      <c r="I38" s="3">
        <f>VALUE(SUBSTITUTE(IF(LEN(MID(Workings_1!H35,FIND("H",Workings_1!H35)+1,99))- LEN(MID(Workings_1!H35,FIND("L",Workings_1!H35),99))=2,(MID(Workings_1!H35,FIND("H",Workings_1!H35)+1,2)),((MID(Workings_1!H35,FIND("H",Workings_1!H35)+1,3)))), "Ø", "0"))</f>
        <v>79</v>
      </c>
      <c r="J38" s="3">
        <f>VALUE(SUBSTITUTE(IF(LEN(MID(Workings_1!I35,FIND("H",Workings_1!I35)+1,99))- LEN(MID(Workings_1!I35,FIND("L",Workings_1!I35),99))=2,(MID(Workings_1!I35,FIND("H",Workings_1!I35)+1,2)),((MID(Workings_1!I35,FIND("H",Workings_1!I35)+1,3)))), "Ø", "0"))</f>
        <v>83</v>
      </c>
      <c r="K38" s="3">
        <f>VALUE(SUBSTITUTE(IF(LEN(MID(Workings_1!J35,FIND("H",Workings_1!J35)+1,99))- LEN(MID(Workings_1!J35,FIND("L",Workings_1!J35),99))=2,(MID(Workings_1!J35,FIND("H",Workings_1!J35)+1,2)),((MID(Workings_1!J35,FIND("H",Workings_1!J35)+1,3)))), "Ø", "0"))</f>
        <v>81</v>
      </c>
      <c r="L38" s="3">
        <f>VALUE(SUBSTITUTE(IF(LEN(MID(Workings_1!K35,FIND("H",Workings_1!K35)+1,99))- LEN(MID(Workings_1!K35,FIND("L",Workings_1!K35),99))=2,(MID(Workings_1!K35,FIND("H",Workings_1!K35)+1,2)),((MID(Workings_1!K35,FIND("H",Workings_1!K35)+1,3)))), "Ø", "0"))</f>
        <v>74</v>
      </c>
      <c r="M38" s="3">
        <f>VALUE(SUBSTITUTE(IF(LEN(MID(Workings_1!L35,FIND("H",Workings_1!L35)+1,99))- LEN(MID(Workings_1!L35,FIND("L",Workings_1!L35),99))=2,(MID(Workings_1!L35,FIND("H",Workings_1!L35)+1,2)),((MID(Workings_1!L35,FIND("H",Workings_1!L35)+1,3)))), "Ø", "0"))</f>
        <v>63</v>
      </c>
      <c r="N38" s="3">
        <f>VALUE(SUBSTITUTE(IF(LEN(MID(Workings_1!M35,FIND("H",Workings_1!M35)+1,99))- LEN(MID(Workings_1!M35,FIND("L",Workings_1!M35),99))=2,(MID(Workings_1!M35,FIND("H",Workings_1!M35)+1,2)),((MID(Workings_1!M35,FIND("H",Workings_1!M35)+1,3)))), "Ø", "0"))</f>
        <v>51</v>
      </c>
      <c r="O38" s="3">
        <f>VALUE(SUBSTITUTE(IF(LEN(MID(Workings_1!N35,FIND("H",Workings_1!N35)+1,99))- LEN(MID(Workings_1!N35,FIND("L",Workings_1!N35),99))=2,(MID(Workings_1!N35,FIND("H",Workings_1!N35)+1,2)),((MID(Workings_1!N35,FIND("H",Workings_1!N35)+1,3)))), "Ø", "0"))</f>
        <v>39</v>
      </c>
      <c r="P38" t="b">
        <f t="shared" si="0"/>
        <v>1</v>
      </c>
    </row>
    <row r="39" spans="2:16" x14ac:dyDescent="0.25">
      <c r="B39" s="9" t="str">
        <v>Portland</v>
      </c>
      <c r="C39" s="3" t="str">
        <f>INDEX(Data1!B36:B85,MATCH(SummaryHigh!B39,Data1!A36:A85))</f>
        <v>Oregon</v>
      </c>
      <c r="D39" s="3">
        <f>VALUE(SUBSTITUTE(IF(LEN(MID(Workings_1!C36,FIND("H",Workings_1!C36)+1,99))- LEN(MID(Workings_1!C36,FIND("L",Workings_1!C36),99))=2,(MID(Workings_1!C36,FIND("H",Workings_1!C36)+1,2)),((MID(Workings_1!C36,FIND("H",Workings_1!C36)+1,3)))), "Ø", "0"))</f>
        <v>47</v>
      </c>
      <c r="E39" s="3">
        <f>VALUE(SUBSTITUTE(IF(LEN(MID(Workings_1!D36,FIND("H",Workings_1!D36)+1,99))- LEN(MID(Workings_1!D36,FIND("L",Workings_1!D36),99))=2,(MID(Workings_1!D36,FIND("H",Workings_1!D36)+1,2)),((MID(Workings_1!D36,FIND("H",Workings_1!D36)+1,3)))), "Ø", "0"))</f>
        <v>51</v>
      </c>
      <c r="F39" s="3">
        <f>VALUE(SUBSTITUTE(IF(LEN(MID(Workings_1!E36,FIND("H",Workings_1!E36)+1,99))- LEN(MID(Workings_1!E36,FIND("L",Workings_1!E36),99))=2,(MID(Workings_1!E36,FIND("H",Workings_1!E36)+1,2)),((MID(Workings_1!E36,FIND("H",Workings_1!E36)+1,3)))), "Ø", "0"))</f>
        <v>57</v>
      </c>
      <c r="G39" s="3">
        <f>VALUE(SUBSTITUTE(IF(LEN(MID(Workings_1!F36,FIND("H",Workings_1!F36)+1,99))- LEN(MID(Workings_1!F36,FIND("L",Workings_1!F36),99))=2,(MID(Workings_1!F36,FIND("H",Workings_1!F36)+1,2)),((MID(Workings_1!F36,FIND("H",Workings_1!F36)+1,3)))), "Ø", "0"))</f>
        <v>62</v>
      </c>
      <c r="H39" s="3">
        <f>VALUE(SUBSTITUTE(IF(LEN(MID(Workings_1!G36,FIND("H",Workings_1!G36)+1,99))- LEN(MID(Workings_1!G36,FIND("L",Workings_1!G36),99))=2,(MID(Workings_1!G36,FIND("H",Workings_1!G36)+1,2)),((MID(Workings_1!G36,FIND("H",Workings_1!G36)+1,3)))), "Ø", "0"))</f>
        <v>69</v>
      </c>
      <c r="I39" s="109">
        <v>73</v>
      </c>
      <c r="J39" s="3">
        <f>VALUE(SUBSTITUTE(IF(LEN(MID(Workings_1!I36,FIND("H",Workings_1!I36)+1,99))- LEN(MID(Workings_1!I36,FIND("L",Workings_1!I36),99))=2,(MID(Workings_1!I36,FIND("H",Workings_1!I36)+1,2)),((MID(Workings_1!I36,FIND("H",Workings_1!I36)+1,3)))), "Ø", "0"))</f>
        <v>81</v>
      </c>
      <c r="K39" s="3">
        <f>VALUE(SUBSTITUTE(IF(LEN(MID(Workings_1!J36,FIND("H",Workings_1!J36)+1,99))- LEN(MID(Workings_1!J36,FIND("L",Workings_1!J36),99))=2,(MID(Workings_1!J36,FIND("H",Workings_1!J36)+1,2)),((MID(Workings_1!J36,FIND("H",Workings_1!J36)+1,3)))), "Ø", "0"))</f>
        <v>81</v>
      </c>
      <c r="L39" s="3">
        <f>VALUE(SUBSTITUTE(IF(LEN(MID(Workings_1!K36,FIND("H",Workings_1!K36)+1,99))- LEN(MID(Workings_1!K36,FIND("L",Workings_1!K36),99))=2,(MID(Workings_1!K36,FIND("H",Workings_1!K36)+1,2)),((MID(Workings_1!K36,FIND("H",Workings_1!K36)+1,3)))), "Ø", "0"))</f>
        <v>75</v>
      </c>
      <c r="M39" s="3">
        <f>VALUE(SUBSTITUTE(IF(LEN(MID(Workings_1!L36,FIND("H",Workings_1!L36)+1,99))- LEN(MID(Workings_1!L36,FIND("L",Workings_1!L36),99))=2,(MID(Workings_1!L36,FIND("H",Workings_1!L36)+1,2)),((MID(Workings_1!L36,FIND("H",Workings_1!L36)+1,3)))), "Ø", "0"))</f>
        <v>64</v>
      </c>
      <c r="N39" s="3">
        <f>VALUE(SUBSTITUTE(IF(LEN(MID(Workings_1!M36,FIND("H",Workings_1!M36)+1,99))- LEN(MID(Workings_1!M36,FIND("L",Workings_1!M36),99))=2,(MID(Workings_1!M36,FIND("H",Workings_1!M36)+1,2)),((MID(Workings_1!M36,FIND("H",Workings_1!M36)+1,3)))), "Ø", "0"))</f>
        <v>5</v>
      </c>
      <c r="O39" s="3">
        <f>VALUE(SUBSTITUTE(IF(LEN(MID(Workings_1!N36,FIND("H",Workings_1!N36)+1,99))- LEN(MID(Workings_1!N36,FIND("L",Workings_1!N36),99))=2,(MID(Workings_1!N36,FIND("H",Workings_1!N36)+1,2)),((MID(Workings_1!N36,FIND("H",Workings_1!N36)+1,3)))), "Ø", "0"))</f>
        <v>45</v>
      </c>
      <c r="P39" t="b">
        <f t="shared" si="0"/>
        <v>1</v>
      </c>
    </row>
    <row r="40" spans="2:16" x14ac:dyDescent="0.25">
      <c r="B40" s="9" t="str">
        <v>Providence</v>
      </c>
      <c r="C40" s="3" t="str">
        <f>INDEX(Data1!B37:B86,MATCH(SummaryHigh!B40,Data1!A37:A86))</f>
        <v>Rhode Island</v>
      </c>
      <c r="D40" s="3">
        <f>VALUE(SUBSTITUTE(IF(LEN(MID(Workings_1!C37,FIND("H",Workings_1!C37)+1,99))- LEN(MID(Workings_1!C37,FIND("L",Workings_1!C37),99))=2,(MID(Workings_1!C37,FIND("H",Workings_1!C37)+1,2)),((MID(Workings_1!C37,FIND("H",Workings_1!C37)+1,3)))), "Ø", "0"))</f>
        <v>37</v>
      </c>
      <c r="E40" s="3">
        <f>VALUE(SUBSTITUTE(IF(LEN(MID(Workings_1!D37,FIND("H",Workings_1!D37)+1,99))- LEN(MID(Workings_1!D37,FIND("L",Workings_1!D37),99))=2,(MID(Workings_1!D37,FIND("H",Workings_1!D37)+1,2)),((MID(Workings_1!D37,FIND("H",Workings_1!D37)+1,3)))), "Ø", "0"))</f>
        <v>40</v>
      </c>
      <c r="F40" s="3">
        <f>VALUE(SUBSTITUTE(IF(LEN(MID(Workings_1!E37,FIND("H",Workings_1!E37)+1,99))- LEN(MID(Workings_1!E37,FIND("L",Workings_1!E37),99))=2,(MID(Workings_1!E37,FIND("H",Workings_1!E37)+1,2)),((MID(Workings_1!E37,FIND("H",Workings_1!E37)+1,3)))), "Ø", "0"))</f>
        <v>48</v>
      </c>
      <c r="G40" s="3">
        <f>VALUE(SUBSTITUTE(IF(LEN(MID(Workings_1!F37,FIND("H",Workings_1!F37)+1,99))- LEN(MID(Workings_1!F37,FIND("L",Workings_1!F37),99))=2,(MID(Workings_1!F37,FIND("H",Workings_1!F37)+1,2)),((MID(Workings_1!F37,FIND("H",Workings_1!F37)+1,3)))), "Ø", "0"))</f>
        <v>59</v>
      </c>
      <c r="H40" s="3">
        <f>VALUE(SUBSTITUTE(IF(LEN(MID(Workings_1!G37,FIND("H",Workings_1!G37)+1,99))- LEN(MID(Workings_1!G37,FIND("L",Workings_1!G37),99))=2,(MID(Workings_1!G37,FIND("H",Workings_1!G37)+1,2)),((MID(Workings_1!G37,FIND("H",Workings_1!G37)+1,3)))), "Ø", "0"))</f>
        <v>68</v>
      </c>
      <c r="I40" s="3">
        <f>VALUE(SUBSTITUTE(IF(LEN(MID(Workings_1!H37,FIND("H",Workings_1!H37)+1,99))- LEN(MID(Workings_1!H37,FIND("L",Workings_1!H37),99))=2,(MID(Workings_1!H37,FIND("H",Workings_1!H37)+1,2)),((MID(Workings_1!H37,FIND("H",Workings_1!H37)+1,3)))), "Ø", "0"))</f>
        <v>78</v>
      </c>
      <c r="J40" s="3">
        <f>VALUE(SUBSTITUTE(IF(LEN(MID(Workings_1!I37,FIND("H",Workings_1!I37)+1,99))- LEN(MID(Workings_1!I37,FIND("L",Workings_1!I37),99))=2,(MID(Workings_1!I37,FIND("H",Workings_1!I37)+1,2)),((MID(Workings_1!I37,FIND("H",Workings_1!I37)+1,3)))), "Ø", "0"))</f>
        <v>83</v>
      </c>
      <c r="K40" s="3">
        <f>VALUE(SUBSTITUTE(IF(LEN(MID(Workings_1!J37,FIND("H",Workings_1!J37)+1,99))- LEN(MID(Workings_1!J37,FIND("L",Workings_1!J37),99))=2,(MID(Workings_1!J37,FIND("H",Workings_1!J37)+1,2)),((MID(Workings_1!J37,FIND("H",Workings_1!J37)+1,3)))), "Ø", "0"))</f>
        <v>81</v>
      </c>
      <c r="L40" s="3">
        <f>VALUE(SUBSTITUTE(IF(LEN(MID(Workings_1!K37,FIND("H",Workings_1!K37)+1,99))- LEN(MID(Workings_1!K37,FIND("L",Workings_1!K37),99))=2,(MID(Workings_1!K37,FIND("H",Workings_1!K37)+1,2)),((MID(Workings_1!K37,FIND("H",Workings_1!K37)+1,3)))), "Ø", "0"))</f>
        <v>74</v>
      </c>
      <c r="M40" s="3">
        <f>VALUE(SUBSTITUTE(IF(LEN(MID(Workings_1!L37,FIND("H",Workings_1!L37)+1,99))- LEN(MID(Workings_1!L37,FIND("L",Workings_1!L37),99))=2,(MID(Workings_1!L37,FIND("H",Workings_1!L37)+1,2)),((MID(Workings_1!L37,FIND("H",Workings_1!L37)+1,3)))), "Ø", "0"))</f>
        <v>63</v>
      </c>
      <c r="N40" s="3">
        <f>VALUE(SUBSTITUTE(IF(LEN(MID(Workings_1!M37,FIND("H",Workings_1!M37)+1,99))- LEN(MID(Workings_1!M37,FIND("L",Workings_1!M37),99))=2,(MID(Workings_1!M37,FIND("H",Workings_1!M37)+1,2)),((MID(Workings_1!M37,FIND("H",Workings_1!M37)+1,3)))), "Ø", "0"))</f>
        <v>53</v>
      </c>
      <c r="O40" s="3">
        <f>VALUE(SUBSTITUTE(IF(LEN(MID(Workings_1!N37,FIND("H",Workings_1!N37)+1,99))- LEN(MID(Workings_1!N37,FIND("L",Workings_1!N37),99))=2,(MID(Workings_1!N37,FIND("H",Workings_1!N37)+1,2)),((MID(Workings_1!N37,FIND("H",Workings_1!N37)+1,3)))), "Ø", "0"))</f>
        <v>42</v>
      </c>
      <c r="P40" t="b">
        <f t="shared" si="0"/>
        <v>1</v>
      </c>
    </row>
    <row r="41" spans="2:16" x14ac:dyDescent="0.25">
      <c r="B41" s="9" t="str">
        <v>Raleigh</v>
      </c>
      <c r="C41" s="3" t="str">
        <f>INDEX(Data1!B38:B87,MATCH(SummaryHigh!B41,Data1!A38:A87))</f>
        <v>North Carolina</v>
      </c>
      <c r="D41" s="3">
        <f>VALUE(SUBSTITUTE(IF(LEN(MID(Workings_1!C38,FIND("H",Workings_1!C38)+1,99))- LEN(MID(Workings_1!C38,FIND("L",Workings_1!C38),99))=2,(MID(Workings_1!C38,FIND("H",Workings_1!C38)+1,2)),((MID(Workings_1!C38,FIND("H",Workings_1!C38)+1,3)))), "Ø", "0"))</f>
        <v>51</v>
      </c>
      <c r="E41" s="3">
        <f>VALUE(SUBSTITUTE(IF(LEN(MID(Workings_1!D38,FIND("H",Workings_1!D38)+1,99))- LEN(MID(Workings_1!D38,FIND("L",Workings_1!D38),99))=2,(MID(Workings_1!D38,FIND("H",Workings_1!D38)+1,2)),((MID(Workings_1!D38,FIND("H",Workings_1!D38)+1,3)))), "Ø", "0"))</f>
        <v>55</v>
      </c>
      <c r="F41" s="3">
        <f>VALUE(SUBSTITUTE(IF(LEN(MID(Workings_1!E38,FIND("H",Workings_1!E38)+1,99))- LEN(MID(Workings_1!E38,FIND("L",Workings_1!E38),99))=2,(MID(Workings_1!E38,FIND("H",Workings_1!E38)+1,2)),((MID(Workings_1!E38,FIND("H",Workings_1!E38)+1,3)))), "Ø", "0"))</f>
        <v>63</v>
      </c>
      <c r="G41" s="3">
        <f>VALUE(SUBSTITUTE(IF(LEN(MID(Workings_1!F38,FIND("H",Workings_1!F38)+1,99))- LEN(MID(Workings_1!F38,FIND("L",Workings_1!F38),99))=2,(MID(Workings_1!F38,FIND("H",Workings_1!F38)+1,2)),((MID(Workings_1!F38,FIND("H",Workings_1!F38)+1,3)))), "Ø", "0"))</f>
        <v>72</v>
      </c>
      <c r="H41" s="3">
        <f>VALUE(SUBSTITUTE(IF(LEN(MID(Workings_1!G38,FIND("H",Workings_1!G38)+1,99))- LEN(MID(Workings_1!G38,FIND("L",Workings_1!G38),99))=2,(MID(Workings_1!G38,FIND("H",Workings_1!G38)+1,2)),((MID(Workings_1!G38,FIND("H",Workings_1!G38)+1,3)))), "Ø", "0"))</f>
        <v>80</v>
      </c>
      <c r="I41" s="3">
        <f>VALUE(SUBSTITUTE(IF(LEN(MID(Workings_1!H38,FIND("H",Workings_1!H38)+1,99))- LEN(MID(Workings_1!H38,FIND("L",Workings_1!H38),99))=2,(MID(Workings_1!H38,FIND("H",Workings_1!H38)+1,2)),((MID(Workings_1!H38,FIND("H",Workings_1!H38)+1,3)))), "Ø", "0"))</f>
        <v>87</v>
      </c>
      <c r="J41" s="3">
        <f>VALUE(SUBSTITUTE(IF(LEN(MID(Workings_1!I38,FIND("H",Workings_1!I38)+1,99))- LEN(MID(Workings_1!I38,FIND("L",Workings_1!I38),99))=2,(MID(Workings_1!I38,FIND("H",Workings_1!I38)+1,2)),((MID(Workings_1!I38,FIND("H",Workings_1!I38)+1,3)))), "Ø", "0"))</f>
        <v>90</v>
      </c>
      <c r="K41" s="3">
        <f>VALUE(SUBSTITUTE(IF(LEN(MID(Workings_1!J38,FIND("H",Workings_1!J38)+1,99))- LEN(MID(Workings_1!J38,FIND("L",Workings_1!J38),99))=2,(MID(Workings_1!J38,FIND("H",Workings_1!J38)+1,2)),((MID(Workings_1!J38,FIND("H",Workings_1!J38)+1,3)))), "Ø", "0"))</f>
        <v>89</v>
      </c>
      <c r="L41" s="3">
        <f>VALUE(SUBSTITUTE(IF(LEN(MID(Workings_1!K38,FIND("H",Workings_1!K38)+1,99))- LEN(MID(Workings_1!K38,FIND("L",Workings_1!K38),99))=2,(MID(Workings_1!K38,FIND("H",Workings_1!K38)+1,2)),((MID(Workings_1!K38,FIND("H",Workings_1!K38)+1,3)))), "Ø", "0"))</f>
        <v>82</v>
      </c>
      <c r="M41" s="3">
        <f>VALUE(SUBSTITUTE(IF(LEN(MID(Workings_1!L38,FIND("H",Workings_1!L38)+1,99))- LEN(MID(Workings_1!L38,FIND("L",Workings_1!L38),99))=2,(MID(Workings_1!L38,FIND("H",Workings_1!L38)+1,2)),((MID(Workings_1!L38,FIND("H",Workings_1!L38)+1,3)))), "Ø", "0"))</f>
        <v>73</v>
      </c>
      <c r="N41" s="3">
        <f>VALUE(SUBSTITUTE(IF(LEN(MID(Workings_1!M38,FIND("H",Workings_1!M38)+1,99))- LEN(MID(Workings_1!M38,FIND("L",Workings_1!M38),99))=2,(MID(Workings_1!M38,FIND("H",Workings_1!M38)+1,2)),((MID(Workings_1!M38,FIND("H",Workings_1!M38)+1,3)))), "Ø", "0"))</f>
        <v>63</v>
      </c>
      <c r="O41" s="3">
        <f>VALUE(SUBSTITUTE(IF(LEN(MID(Workings_1!N38,FIND("H",Workings_1!N38)+1,99))- LEN(MID(Workings_1!N38,FIND("L",Workings_1!N38),99))=2,(MID(Workings_1!N38,FIND("H",Workings_1!N38)+1,2)),((MID(Workings_1!N38,FIND("H",Workings_1!N38)+1,3)))), "Ø", "0"))</f>
        <v>54</v>
      </c>
      <c r="P41" t="b">
        <f t="shared" si="0"/>
        <v>1</v>
      </c>
    </row>
    <row r="42" spans="2:16" x14ac:dyDescent="0.25">
      <c r="B42" s="9" t="str">
        <v>Richmond</v>
      </c>
      <c r="C42" s="3" t="str">
        <f>INDEX(Data1!B39:B88,MATCH(SummaryHigh!B42,Data1!A39:A88))</f>
        <v>Virginia</v>
      </c>
      <c r="D42" s="3">
        <f>VALUE(SUBSTITUTE(IF(LEN(MID(Workings_1!C39,FIND("H",Workings_1!C39)+1,99))- LEN(MID(Workings_1!C39,FIND("L",Workings_1!C39),99))=2,(MID(Workings_1!C39,FIND("H",Workings_1!C39)+1,2)),((MID(Workings_1!C39,FIND("H",Workings_1!C39)+1,3)))), "Ø", "0"))</f>
        <v>47</v>
      </c>
      <c r="E42" s="3">
        <f>VALUE(SUBSTITUTE(IF(LEN(MID(Workings_1!D39,FIND("H",Workings_1!D39)+1,99))- LEN(MID(Workings_1!D39,FIND("L",Workings_1!D39),99))=2,(MID(Workings_1!D39,FIND("H",Workings_1!D39)+1,2)),((MID(Workings_1!D39,FIND("H",Workings_1!D39)+1,3)))), "Ø", "0"))</f>
        <v>51</v>
      </c>
      <c r="F42" s="3">
        <f>VALUE(SUBSTITUTE(IF(LEN(MID(Workings_1!E39,FIND("H",Workings_1!E39)+1,99))- LEN(MID(Workings_1!E39,FIND("L",Workings_1!E39),99))=2,(MID(Workings_1!E39,FIND("H",Workings_1!E39)+1,2)),((MID(Workings_1!E39,FIND("H",Workings_1!E39)+1,3)))), "Ø", "0"))</f>
        <v>60</v>
      </c>
      <c r="G42" s="3">
        <f>VALUE(SUBSTITUTE(IF(LEN(MID(Workings_1!F39,FIND("H",Workings_1!F39)+1,99))- LEN(MID(Workings_1!F39,FIND("L",Workings_1!F39),99))=2,(MID(Workings_1!F39,FIND("H",Workings_1!F39)+1,2)),((MID(Workings_1!F39,FIND("H",Workings_1!F39)+1,3)))), "Ø", "0"))</f>
        <v>70</v>
      </c>
      <c r="H42" s="3">
        <f>VALUE(SUBSTITUTE(IF(LEN(MID(Workings_1!G39,FIND("H",Workings_1!G39)+1,99))- LEN(MID(Workings_1!G39,FIND("L",Workings_1!G39),99))=2,(MID(Workings_1!G39,FIND("H",Workings_1!G39)+1,2)),((MID(Workings_1!G39,FIND("H",Workings_1!G39)+1,3)))), "Ø", "0"))</f>
        <v>78</v>
      </c>
      <c r="I42" s="3">
        <f>VALUE(SUBSTITUTE(IF(LEN(MID(Workings_1!H39,FIND("H",Workings_1!H39)+1,99))- LEN(MID(Workings_1!H39,FIND("L",Workings_1!H39),99))=2,(MID(Workings_1!H39,FIND("H",Workings_1!H39)+1,2)),((MID(Workings_1!H39,FIND("H",Workings_1!H39)+1,3)))), "Ø", "0"))</f>
        <v>86</v>
      </c>
      <c r="J42" s="3">
        <f>VALUE(SUBSTITUTE(IF(LEN(MID(Workings_1!I39,FIND("H",Workings_1!I39)+1,99))- LEN(MID(Workings_1!I39,FIND("L",Workings_1!I39),99))=2,(MID(Workings_1!I39,FIND("H",Workings_1!I39)+1,2)),((MID(Workings_1!I39,FIND("H",Workings_1!I39)+1,3)))), "Ø", "0"))</f>
        <v>90</v>
      </c>
      <c r="K42" s="3">
        <f>VALUE(SUBSTITUTE(IF(LEN(MID(Workings_1!J39,FIND("H",Workings_1!J39)+1,99))- LEN(MID(Workings_1!J39,FIND("L",Workings_1!J39),99))=2,(MID(Workings_1!J39,FIND("H",Workings_1!J39)+1,2)),((MID(Workings_1!J39,FIND("H",Workings_1!J39)+1,3)))), "Ø", "0"))</f>
        <v>88</v>
      </c>
      <c r="L42" s="3">
        <f>VALUE(SUBSTITUTE(IF(LEN(MID(Workings_1!K39,FIND("H",Workings_1!K39)+1,99))- LEN(MID(Workings_1!K39,FIND("L",Workings_1!K39),99))=2,(MID(Workings_1!K39,FIND("H",Workings_1!K39)+1,2)),((MID(Workings_1!K39,FIND("H",Workings_1!K39)+1,3)))), "Ø", "0"))</f>
        <v>81</v>
      </c>
      <c r="M42" s="3">
        <f>VALUE(SUBSTITUTE(IF(LEN(MID(Workings_1!L39,FIND("H",Workings_1!L39)+1,99))- LEN(MID(Workings_1!L39,FIND("L",Workings_1!L39),99))=2,(MID(Workings_1!L39,FIND("H",Workings_1!L39)+1,2)),((MID(Workings_1!L39,FIND("H",Workings_1!L39)+1,3)))), "Ø", "0"))</f>
        <v>71</v>
      </c>
      <c r="N42" s="3">
        <f>VALUE(SUBSTITUTE(IF(LEN(MID(Workings_1!M39,FIND("H",Workings_1!M39)+1,99))- LEN(MID(Workings_1!M39,FIND("L",Workings_1!M39),99))=2,(MID(Workings_1!M39,FIND("H",Workings_1!M39)+1,2)),((MID(Workings_1!M39,FIND("H",Workings_1!M39)+1,3)))), "Ø", "0"))</f>
        <v>61</v>
      </c>
      <c r="O42" s="3">
        <f>VALUE(SUBSTITUTE(IF(LEN(MID(Workings_1!N39,FIND("H",Workings_1!N39)+1,99))- LEN(MID(Workings_1!N39,FIND("L",Workings_1!N39),99))=2,(MID(Workings_1!N39,FIND("H",Workings_1!N39)+1,2)),((MID(Workings_1!N39,FIND("H",Workings_1!N39)+1,3)))), "Ø", "0"))</f>
        <v>51</v>
      </c>
      <c r="P42" t="b">
        <f t="shared" si="0"/>
        <v>1</v>
      </c>
    </row>
    <row r="43" spans="2:16" x14ac:dyDescent="0.25">
      <c r="B43" s="9" t="str">
        <v>Riverside</v>
      </c>
      <c r="C43" s="3" t="str">
        <f>INDEX(Data1!B40:B89,MATCH(SummaryHigh!B43,Data1!A40:A89))</f>
        <v>California</v>
      </c>
      <c r="D43" s="3">
        <f>VALUE(SUBSTITUTE(IF(LEN(MID(Workings_1!C40,FIND("H",Workings_1!C40)+1,99))- LEN(MID(Workings_1!C40,FIND("L",Workings_1!C40),99))=2,(MID(Workings_1!C40,FIND("H",Workings_1!C40)+1,2)),((MID(Workings_1!C40,FIND("H",Workings_1!C40)+1,3)))), "Ø", "0"))</f>
        <v>69</v>
      </c>
      <c r="E43" s="3">
        <f>VALUE(SUBSTITUTE(IF(LEN(MID(Workings_1!D40,FIND("H",Workings_1!D40)+1,99))- LEN(MID(Workings_1!D40,FIND("L",Workings_1!D40),99))=2,(MID(Workings_1!D40,FIND("H",Workings_1!D40)+1,2)),((MID(Workings_1!D40,FIND("H",Workings_1!D40)+1,3)))), "Ø", "0"))</f>
        <v>70</v>
      </c>
      <c r="F43" s="3">
        <f>VALUE(SUBSTITUTE(IF(LEN(MID(Workings_1!E40,FIND("H",Workings_1!E40)+1,99))- LEN(MID(Workings_1!E40,FIND("L",Workings_1!E40),99))=2,(MID(Workings_1!E40,FIND("H",Workings_1!E40)+1,2)),((MID(Workings_1!E40,FIND("H",Workings_1!E40)+1,3)))), "Ø", "0"))</f>
        <v>73</v>
      </c>
      <c r="G43" s="3">
        <f>VALUE(SUBSTITUTE(IF(LEN(MID(Workings_1!F40,FIND("H",Workings_1!F40)+1,99))- LEN(MID(Workings_1!F40,FIND("L",Workings_1!F40),99))=2,(MID(Workings_1!F40,FIND("H",Workings_1!F40)+1,2)),((MID(Workings_1!F40,FIND("H",Workings_1!F40)+1,3)))), "Ø", "0"))</f>
        <v>78</v>
      </c>
      <c r="H43" s="3">
        <f>VALUE(SUBSTITUTE(IF(LEN(MID(Workings_1!G40,FIND("H",Workings_1!G40)+1,99))- LEN(MID(Workings_1!G40,FIND("L",Workings_1!G40),99))=2,(MID(Workings_1!G40,FIND("H",Workings_1!G40)+1,2)),((MID(Workings_1!G40,FIND("H",Workings_1!G40)+1,3)))), "Ø", "0"))</f>
        <v>83</v>
      </c>
      <c r="I43" s="3">
        <f>VALUE(SUBSTITUTE(IF(LEN(MID(Workings_1!H40,FIND("H",Workings_1!H40)+1,99))- LEN(MID(Workings_1!H40,FIND("L",Workings_1!H40),99))=2,(MID(Workings_1!H40,FIND("H",Workings_1!H40)+1,2)),((MID(Workings_1!H40,FIND("H",Workings_1!H40)+1,3)))), "Ø", "0"))</f>
        <v>89</v>
      </c>
      <c r="J43" s="3">
        <f>VALUE(SUBSTITUTE(IF(LEN(MID(Workings_1!I40,FIND("H",Workings_1!I40)+1,99))- LEN(MID(Workings_1!I40,FIND("L",Workings_1!I40),99))=2,(MID(Workings_1!I40,FIND("H",Workings_1!I40)+1,2)),((MID(Workings_1!I40,FIND("H",Workings_1!I40)+1,3)))), "Ø", "0"))</f>
        <v>95</v>
      </c>
      <c r="K43" s="3">
        <f>VALUE(SUBSTITUTE(IF(LEN(MID(Workings_1!J40,FIND("H",Workings_1!J40)+1,99))- LEN(MID(Workings_1!J40,FIND("L",Workings_1!J40),99))=2,(MID(Workings_1!J40,FIND("H",Workings_1!J40)+1,2)),((MID(Workings_1!J40,FIND("H",Workings_1!J40)+1,3)))), "Ø", "0"))</f>
        <v>96</v>
      </c>
      <c r="L43" s="3">
        <f>VALUE(SUBSTITUTE(IF(LEN(MID(Workings_1!K40,FIND("H",Workings_1!K40)+1,99))- LEN(MID(Workings_1!K40,FIND("L",Workings_1!K40),99))=2,(MID(Workings_1!K40,FIND("H",Workings_1!K40)+1,2)),((MID(Workings_1!K40,FIND("H",Workings_1!K40)+1,3)))), "Ø", "0"))</f>
        <v>92</v>
      </c>
      <c r="M43" s="3">
        <f>VALUE(SUBSTITUTE(IF(LEN(MID(Workings_1!L40,FIND("H",Workings_1!L40)+1,99))- LEN(MID(Workings_1!L40,FIND("L",Workings_1!L40),99))=2,(MID(Workings_1!L40,FIND("H",Workings_1!L40)+1,2)),((MID(Workings_1!L40,FIND("H",Workings_1!L40)+1,3)))), "Ø", "0"))</f>
        <v>83</v>
      </c>
      <c r="N43" s="3">
        <f>VALUE(SUBSTITUTE(IF(LEN(MID(Workings_1!M40,FIND("H",Workings_1!M40)+1,99))- LEN(MID(Workings_1!M40,FIND("L",Workings_1!M40),99))=2,(MID(Workings_1!M40,FIND("H",Workings_1!M40)+1,2)),((MID(Workings_1!M40,FIND("H",Workings_1!M40)+1,3)))), "Ø", "0"))</f>
        <v>75</v>
      </c>
      <c r="O43" s="3">
        <f>VALUE(SUBSTITUTE(IF(LEN(MID(Workings_1!N40,FIND("H",Workings_1!N40)+1,99))- LEN(MID(Workings_1!N40,FIND("L",Workings_1!N40),99))=2,(MID(Workings_1!N40,FIND("H",Workings_1!N40)+1,2)),((MID(Workings_1!N40,FIND("H",Workings_1!N40)+1,3)))), "Ø", "0"))</f>
        <v>69</v>
      </c>
      <c r="P43" t="b">
        <f t="shared" si="0"/>
        <v>1</v>
      </c>
    </row>
    <row r="44" spans="2:16" x14ac:dyDescent="0.25">
      <c r="B44" s="9" t="str">
        <v>Rochester</v>
      </c>
      <c r="C44" s="3" t="str">
        <f>INDEX(Data1!B41:B90,MATCH(SummaryHigh!B44,Data1!A41:A90))</f>
        <v>New York</v>
      </c>
      <c r="D44" s="3">
        <f>VALUE(SUBSTITUTE(IF(LEN(MID(Workings_1!C41,FIND("H",Workings_1!C41)+1,99))- LEN(MID(Workings_1!C41,FIND("L",Workings_1!C41),99))=2,(MID(Workings_1!C41,FIND("H",Workings_1!C41)+1,2)),((MID(Workings_1!C41,FIND("H",Workings_1!C41)+1,3)))), "Ø", "0"))</f>
        <v>32</v>
      </c>
      <c r="E44" s="3">
        <f>VALUE(SUBSTITUTE(IF(LEN(MID(Workings_1!D41,FIND("H",Workings_1!D41)+1,99))- LEN(MID(Workings_1!D41,FIND("L",Workings_1!D41),99))=2,(MID(Workings_1!D41,FIND("H",Workings_1!D41)+1,2)),((MID(Workings_1!D41,FIND("H",Workings_1!D41)+1,3)))), "Ø", "0"))</f>
        <v>34</v>
      </c>
      <c r="F44" s="3">
        <f>VALUE(SUBSTITUTE(IF(LEN(MID(Workings_1!E41,FIND("H",Workings_1!E41)+1,99))- LEN(MID(Workings_1!E41,FIND("L",Workings_1!E41),99))=2,(MID(Workings_1!E41,FIND("H",Workings_1!E41)+1,2)),((MID(Workings_1!E41,FIND("H",Workings_1!E41)+1,3)))), "Ø", "0"))</f>
        <v>43</v>
      </c>
      <c r="G44" s="3">
        <f>VALUE(SUBSTITUTE(IF(LEN(MID(Workings_1!F41,FIND("H",Workings_1!F41)+1,99))- LEN(MID(Workings_1!F41,FIND("L",Workings_1!F41),99))=2,(MID(Workings_1!F41,FIND("H",Workings_1!F41)+1,2)),((MID(Workings_1!F41,FIND("H",Workings_1!F41)+1,3)))), "Ø", "0"))</f>
        <v>56</v>
      </c>
      <c r="H44" s="3">
        <f>VALUE(SUBSTITUTE(IF(LEN(MID(Workings_1!G41,FIND("H",Workings_1!G41)+1,99))- LEN(MID(Workings_1!G41,FIND("L",Workings_1!G41),99))=2,(MID(Workings_1!G41,FIND("H",Workings_1!G41)+1,2)),((MID(Workings_1!G41,FIND("H",Workings_1!G41)+1,3)))), "Ø", "0"))</f>
        <v>68</v>
      </c>
      <c r="I44" s="3">
        <f>VALUE(SUBSTITUTE(IF(LEN(MID(Workings_1!H41,FIND("H",Workings_1!H41)+1,99))- LEN(MID(Workings_1!H41,FIND("L",Workings_1!H41),99))=2,(MID(Workings_1!H41,FIND("H",Workings_1!H41)+1,2)),((MID(Workings_1!H41,FIND("H",Workings_1!H41)+1,3)))), "Ø", "0"))</f>
        <v>77</v>
      </c>
      <c r="J44" s="3">
        <f>VALUE(SUBSTITUTE(IF(LEN(MID(Workings_1!I41,FIND("H",Workings_1!I41)+1,99))- LEN(MID(Workings_1!I41,FIND("L",Workings_1!I41),99))=2,(MID(Workings_1!I41,FIND("H",Workings_1!I41)+1,2)),((MID(Workings_1!I41,FIND("H",Workings_1!I41)+1,3)))), "Ø", "0"))</f>
        <v>81</v>
      </c>
      <c r="K44" s="3">
        <f>VALUE(SUBSTITUTE(IF(LEN(MID(Workings_1!J41,FIND("H",Workings_1!J41)+1,99))- LEN(MID(Workings_1!J41,FIND("L",Workings_1!J41),99))=2,(MID(Workings_1!J41,FIND("H",Workings_1!J41)+1,2)),((MID(Workings_1!J41,FIND("H",Workings_1!J41)+1,3)))), "Ø", "0"))</f>
        <v>79</v>
      </c>
      <c r="L44" s="3">
        <f>VALUE(SUBSTITUTE(IF(LEN(MID(Workings_1!K41,FIND("H",Workings_1!K41)+1,99))- LEN(MID(Workings_1!K41,FIND("L",Workings_1!K41),99))=2,(MID(Workings_1!K41,FIND("H",Workings_1!K41)+1,2)),((MID(Workings_1!K41,FIND("H",Workings_1!K41)+1,3)))), "Ø", "0"))</f>
        <v>72</v>
      </c>
      <c r="M44" s="3">
        <f>VALUE(SUBSTITUTE(IF(LEN(MID(Workings_1!L41,FIND("H",Workings_1!L41)+1,99))- LEN(MID(Workings_1!L41,FIND("L",Workings_1!L41),99))=2,(MID(Workings_1!L41,FIND("H",Workings_1!L41)+1,2)),((MID(Workings_1!L41,FIND("H",Workings_1!L41)+1,3)))), "Ø", "0"))</f>
        <v>60</v>
      </c>
      <c r="N44" s="3">
        <f>VALUE(SUBSTITUTE(IF(LEN(MID(Workings_1!M41,FIND("H",Workings_1!M41)+1,99))- LEN(MID(Workings_1!M41,FIND("L",Workings_1!M41),99))=2,(MID(Workings_1!M41,FIND("H",Workings_1!M41)+1,2)),((MID(Workings_1!M41,FIND("H",Workings_1!M41)+1,3)))), "Ø", "0"))</f>
        <v>48</v>
      </c>
      <c r="O44" s="3">
        <f>VALUE(SUBSTITUTE(IF(LEN(MID(Workings_1!N41,FIND("H",Workings_1!N41)+1,99))- LEN(MID(Workings_1!N41,FIND("L",Workings_1!N41),99))=2,(MID(Workings_1!N41,FIND("H",Workings_1!N41)+1,2)),((MID(Workings_1!N41,FIND("H",Workings_1!N41)+1,3)))), "Ø", "0"))</f>
        <v>37</v>
      </c>
      <c r="P44" t="b">
        <f t="shared" si="0"/>
        <v>1</v>
      </c>
    </row>
    <row r="45" spans="2:16" x14ac:dyDescent="0.25">
      <c r="B45" s="9" t="str">
        <v>Sacramento</v>
      </c>
      <c r="C45" s="3" t="str">
        <f>INDEX(Data1!B42:B91,MATCH(SummaryHigh!B45,Data1!A42:A91))</f>
        <v>California</v>
      </c>
      <c r="D45" s="3">
        <f>VALUE(SUBSTITUTE(IF(LEN(MID(Workings_1!C42,FIND("H",Workings_1!C42)+1,99))- LEN(MID(Workings_1!C42,FIND("L",Workings_1!C42),99))=2,(MID(Workings_1!C42,FIND("H",Workings_1!C42)+1,2)),((MID(Workings_1!C42,FIND("H",Workings_1!C42)+1,3)))), "Ø", "0"))</f>
        <v>54</v>
      </c>
      <c r="E45" s="3">
        <f>VALUE(SUBSTITUTE(IF(LEN(MID(Workings_1!D42,FIND("H",Workings_1!D42)+1,99))- LEN(MID(Workings_1!D42,FIND("L",Workings_1!D42),99))=2,(MID(Workings_1!D42,FIND("H",Workings_1!D42)+1,2)),((MID(Workings_1!D42,FIND("H",Workings_1!D42)+1,3)))), "Ø", "0"))</f>
        <v>60</v>
      </c>
      <c r="F45" s="3">
        <f>VALUE(SUBSTITUTE(IF(LEN(MID(Workings_1!E42,FIND("H",Workings_1!E42)+1,99))- LEN(MID(Workings_1!E42,FIND("L",Workings_1!E42),99))=2,(MID(Workings_1!E42,FIND("H",Workings_1!E42)+1,2)),((MID(Workings_1!E42,FIND("H",Workings_1!E42)+1,3)))), "Ø", "0"))</f>
        <v>65</v>
      </c>
      <c r="G45" s="3">
        <f>VALUE(SUBSTITUTE(IF(LEN(MID(Workings_1!F42,FIND("H",Workings_1!F42)+1,99))- LEN(MID(Workings_1!F42,FIND("L",Workings_1!F42),99))=2,(MID(Workings_1!F42,FIND("H",Workings_1!F42)+1,2)),((MID(Workings_1!F42,FIND("H",Workings_1!F42)+1,3)))), "Ø", "0"))</f>
        <v>71</v>
      </c>
      <c r="H45" s="3">
        <f>VALUE(SUBSTITUTE(IF(LEN(MID(Workings_1!G42,FIND("H",Workings_1!G42)+1,99))- LEN(MID(Workings_1!G42,FIND("L",Workings_1!G42),99))=2,(MID(Workings_1!G42,FIND("H",Workings_1!G42)+1,2)),((MID(Workings_1!G42,FIND("H",Workings_1!G42)+1,3)))), "Ø", "0"))</f>
        <v>80</v>
      </c>
      <c r="I45" s="3">
        <f>VALUE(SUBSTITUTE(IF(LEN(MID(Workings_1!H42,FIND("H",Workings_1!H42)+1,99))- LEN(MID(Workings_1!H42,FIND("L",Workings_1!H42),99))=2,(MID(Workings_1!H42,FIND("H",Workings_1!H42)+1,2)),((MID(Workings_1!H42,FIND("H",Workings_1!H42)+1,3)))), "Ø", "0"))</f>
        <v>87</v>
      </c>
      <c r="J45" s="3">
        <f>VALUE(SUBSTITUTE(IF(LEN(MID(Workings_1!I42,FIND("H",Workings_1!I42)+1,99))- LEN(MID(Workings_1!I42,FIND("L",Workings_1!I42),99))=2,(MID(Workings_1!I42,FIND("H",Workings_1!I42)+1,2)),((MID(Workings_1!I42,FIND("H",Workings_1!I42)+1,3)))), "Ø", "0"))</f>
        <v>92</v>
      </c>
      <c r="K45" s="3">
        <f>VALUE(SUBSTITUTE(IF(LEN(MID(Workings_1!J42,FIND("H",Workings_1!J42)+1,99))- LEN(MID(Workings_1!J42,FIND("L",Workings_1!J42),99))=2,(MID(Workings_1!J42,FIND("H",Workings_1!J42)+1,2)),((MID(Workings_1!J42,FIND("H",Workings_1!J42)+1,3)))), "Ø", "0"))</f>
        <v>91</v>
      </c>
      <c r="L45" s="3">
        <f>VALUE(SUBSTITUTE(IF(LEN(MID(Workings_1!K42,FIND("H",Workings_1!K42)+1,99))- LEN(MID(Workings_1!K42,FIND("L",Workings_1!K42),99))=2,(MID(Workings_1!K42,FIND("H",Workings_1!K42)+1,2)),((MID(Workings_1!K42,FIND("H",Workings_1!K42)+1,3)))), "Ø", "0"))</f>
        <v>87</v>
      </c>
      <c r="M45" s="3">
        <f>VALUE(SUBSTITUTE(IF(LEN(MID(Workings_1!L42,FIND("H",Workings_1!L42)+1,99))- LEN(MID(Workings_1!L42,FIND("L",Workings_1!L42),99))=2,(MID(Workings_1!L42,FIND("H",Workings_1!L42)+1,2)),((MID(Workings_1!L42,FIND("H",Workings_1!L42)+1,3)))), "Ø", "0"))</f>
        <v>78</v>
      </c>
      <c r="N45" s="3">
        <f>VALUE(SUBSTITUTE(IF(LEN(MID(Workings_1!M42,FIND("H",Workings_1!M42)+1,99))- LEN(MID(Workings_1!M42,FIND("L",Workings_1!M42),99))=2,(MID(Workings_1!M42,FIND("H",Workings_1!M42)+1,2)),((MID(Workings_1!M42,FIND("H",Workings_1!M42)+1,3)))), "Ø", "0"))</f>
        <v>64</v>
      </c>
      <c r="O45" s="3">
        <f>VALUE(SUBSTITUTE(IF(LEN(MID(Workings_1!N42,FIND("H",Workings_1!N42)+1,99))- LEN(MID(Workings_1!N42,FIND("L",Workings_1!N42),99))=2,(MID(Workings_1!N42,FIND("H",Workings_1!N42)+1,2)),((MID(Workings_1!N42,FIND("H",Workings_1!N42)+1,3)))), "Ø", "0"))</f>
        <v>54</v>
      </c>
      <c r="P45" t="b">
        <f t="shared" si="0"/>
        <v>1</v>
      </c>
    </row>
    <row r="46" spans="2:16" x14ac:dyDescent="0.25">
      <c r="B46" s="9" t="str">
        <v>Salt Lake City</v>
      </c>
      <c r="C46" s="3" t="str">
        <f>INDEX(Data1!B43:B92,MATCH(SummaryHigh!B46,Data1!A43:A92))</f>
        <v>Utah</v>
      </c>
      <c r="D46" s="3">
        <f>VALUE(SUBSTITUTE(IF(LEN(MID(Workings_1!C43,FIND("H",Workings_1!C43)+1,99))- LEN(MID(Workings_1!C43,FIND("L",Workings_1!C43),99))=2,(MID(Workings_1!C43,FIND("H",Workings_1!C43)+1,2)),((MID(Workings_1!C43,FIND("H",Workings_1!C43)+1,3)))), "Ø", "0"))</f>
        <v>37</v>
      </c>
      <c r="E46" s="3">
        <f>VALUE(SUBSTITUTE(IF(LEN(MID(Workings_1!D43,FIND("H",Workings_1!D43)+1,99))- LEN(MID(Workings_1!D43,FIND("L",Workings_1!D43),99))=2,(MID(Workings_1!D43,FIND("H",Workings_1!D43)+1,2)),((MID(Workings_1!D43,FIND("H",Workings_1!D43)+1,3)))), "Ø", "0"))</f>
        <v>43</v>
      </c>
      <c r="F46" s="3">
        <f>VALUE(SUBSTITUTE(IF(LEN(MID(Workings_1!E43,FIND("H",Workings_1!E43)+1,99))- LEN(MID(Workings_1!E43,FIND("L",Workings_1!E43),99))=2,(MID(Workings_1!E43,FIND("H",Workings_1!E43)+1,2)),((MID(Workings_1!E43,FIND("H",Workings_1!E43)+1,3)))), "Ø", "0"))</f>
        <v>54</v>
      </c>
      <c r="G46" s="3">
        <f>VALUE(SUBSTITUTE(IF(LEN(MID(Workings_1!F43,FIND("H",Workings_1!F43)+1,99))- LEN(MID(Workings_1!F43,FIND("L",Workings_1!F43),99))=2,(MID(Workings_1!F43,FIND("H",Workings_1!F43)+1,2)),((MID(Workings_1!F43,FIND("H",Workings_1!F43)+1,3)))), "Ø", "0"))</f>
        <v>62</v>
      </c>
      <c r="H46" s="3">
        <f>VALUE(SUBSTITUTE(IF(LEN(MID(Workings_1!G43,FIND("H",Workings_1!G43)+1,99))- LEN(MID(Workings_1!G43,FIND("L",Workings_1!G43),99))=2,(MID(Workings_1!G43,FIND("H",Workings_1!G43)+1,2)),((MID(Workings_1!G43,FIND("H",Workings_1!G43)+1,3)))), "Ø", "0"))</f>
        <v>72</v>
      </c>
      <c r="I46" s="3">
        <f>VALUE(SUBSTITUTE(IF(LEN(MID(Workings_1!H43,FIND("H",Workings_1!H43)+1,99))- LEN(MID(Workings_1!H43,FIND("L",Workings_1!H43),99))=2,(MID(Workings_1!H43,FIND("H",Workings_1!H43)+1,2)),((MID(Workings_1!H43,FIND("H",Workings_1!H43)+1,3)))), "Ø", "0"))</f>
        <v>83</v>
      </c>
      <c r="J46" s="3">
        <f>VALUE(SUBSTITUTE(IF(LEN(MID(Workings_1!I43,FIND("H",Workings_1!I43)+1,99))- LEN(MID(Workings_1!I43,FIND("L",Workings_1!I43),99))=2,(MID(Workings_1!I43,FIND("H",Workings_1!I43)+1,2)),((MID(Workings_1!I43,FIND("H",Workings_1!I43)+1,3)))), "Ø", "0"))</f>
        <v>93</v>
      </c>
      <c r="K46" s="3">
        <f>VALUE(SUBSTITUTE(IF(LEN(MID(Workings_1!J43,FIND("H",Workings_1!J43)+1,99))- LEN(MID(Workings_1!J43,FIND("L",Workings_1!J43),99))=2,(MID(Workings_1!J43,FIND("H",Workings_1!J43)+1,2)),((MID(Workings_1!J43,FIND("H",Workings_1!J43)+1,3)))), "Ø", "0"))</f>
        <v>91</v>
      </c>
      <c r="L46" s="3">
        <f>VALUE(SUBSTITUTE(IF(LEN(MID(Workings_1!K43,FIND("H",Workings_1!K43)+1,99))- LEN(MID(Workings_1!K43,FIND("L",Workings_1!K43),99))=2,(MID(Workings_1!K43,FIND("H",Workings_1!K43)+1,2)),((MID(Workings_1!K43,FIND("H",Workings_1!K43)+1,3)))), "Ø", "0"))</f>
        <v>79</v>
      </c>
      <c r="M46" s="3">
        <f>VALUE(SUBSTITUTE(IF(LEN(MID(Workings_1!L43,FIND("H",Workings_1!L43)+1,99))- LEN(MID(Workings_1!L43,FIND("L",Workings_1!L43),99))=2,(MID(Workings_1!L43,FIND("H",Workings_1!L43)+1,2)),((MID(Workings_1!L43,FIND("H",Workings_1!L43)+1,3)))), "Ø", "0"))</f>
        <v>65</v>
      </c>
      <c r="N46" s="3">
        <f>VALUE(SUBSTITUTE(IF(LEN(MID(Workings_1!M43,FIND("H",Workings_1!M43)+1,99))- LEN(MID(Workings_1!M43,FIND("L",Workings_1!M43),99))=2,(MID(Workings_1!M43,FIND("H",Workings_1!M43)+1,2)),((MID(Workings_1!M43,FIND("H",Workings_1!M43)+1,3)))), "Ø", "0"))</f>
        <v>49</v>
      </c>
      <c r="O46" s="3">
        <f>VALUE(SUBSTITUTE(IF(LEN(MID(Workings_1!N43,FIND("H",Workings_1!N43)+1,99))- LEN(MID(Workings_1!N43,FIND("L",Workings_1!N43),99))=2,(MID(Workings_1!N43,FIND("H",Workings_1!N43)+1,2)),((MID(Workings_1!N43,FIND("H",Workings_1!N43)+1,3)))), "Ø", "0"))</f>
        <v>38</v>
      </c>
      <c r="P46" t="b">
        <f t="shared" si="0"/>
        <v>1</v>
      </c>
    </row>
    <row r="47" spans="2:16" x14ac:dyDescent="0.25">
      <c r="B47" s="9" t="str">
        <v>San Antonio</v>
      </c>
      <c r="C47" s="3" t="str">
        <f>INDEX(Data1!B44:B93,MATCH(SummaryHigh!B47,Data1!A44:A93))</f>
        <v>Texas</v>
      </c>
      <c r="D47" s="3">
        <f>VALUE(SUBSTITUTE(IF(LEN(MID(Workings_1!C44,FIND("H",Workings_1!C44)+1,99))- LEN(MID(Workings_1!C44,FIND("L",Workings_1!C44),99))=2,(MID(Workings_1!C44,FIND("H",Workings_1!C44)+1,2)),((MID(Workings_1!C44,FIND("H",Workings_1!C44)+1,3)))), "Ø", "0"))</f>
        <v>63</v>
      </c>
      <c r="E47" s="3">
        <f>VALUE(SUBSTITUTE(IF(LEN(MID(Workings_1!D44,FIND("H",Workings_1!D44)+1,99))- LEN(MID(Workings_1!D44,FIND("L",Workings_1!D44),99))=2,(MID(Workings_1!D44,FIND("H",Workings_1!D44)+1,2)),((MID(Workings_1!D44,FIND("H",Workings_1!D44)+1,3)))), "Ø", "0"))</f>
        <v>67</v>
      </c>
      <c r="F47" s="3">
        <f>VALUE(SUBSTITUTE(IF(LEN(MID(Workings_1!E44,FIND("H",Workings_1!E44)+1,99))- LEN(MID(Workings_1!E44,FIND("L",Workings_1!E44),99))=2,(MID(Workings_1!E44,FIND("H",Workings_1!E44)+1,2)),((MID(Workings_1!E44,FIND("H",Workings_1!E44)+1,3)))), "Ø", "0"))</f>
        <v>74</v>
      </c>
      <c r="G47" s="3">
        <f>VALUE(SUBSTITUTE(IF(LEN(MID(Workings_1!F44,FIND("H",Workings_1!F44)+1,99))- LEN(MID(Workings_1!F44,FIND("L",Workings_1!F44),99))=2,(MID(Workings_1!F44,FIND("H",Workings_1!F44)+1,2)),((MID(Workings_1!F44,FIND("H",Workings_1!F44)+1,3)))), "Ø", "0"))</f>
        <v>81</v>
      </c>
      <c r="H47" s="3">
        <f>VALUE(SUBSTITUTE(IF(LEN(MID(Workings_1!G44,FIND("H",Workings_1!G44)+1,99))- LEN(MID(Workings_1!G44,FIND("L",Workings_1!G44),99))=2,(MID(Workings_1!G44,FIND("H",Workings_1!G44)+1,2)),((MID(Workings_1!G44,FIND("H",Workings_1!G44)+1,3)))), "Ø", "0"))</f>
        <v>87</v>
      </c>
      <c r="I47" s="3">
        <f>VALUE(SUBSTITUTE(IF(LEN(MID(Workings_1!H44,FIND("H",Workings_1!H44)+1,99))- LEN(MID(Workings_1!H44,FIND("L",Workings_1!H44),99))=2,(MID(Workings_1!H44,FIND("H",Workings_1!H44)+1,2)),((MID(Workings_1!H44,FIND("H",Workings_1!H44)+1,3)))), "Ø", "0"))</f>
        <v>92</v>
      </c>
      <c r="J47" s="3">
        <f>VALUE(SUBSTITUTE(IF(LEN(MID(Workings_1!I44,FIND("H",Workings_1!I44)+1,99))- LEN(MID(Workings_1!I44,FIND("L",Workings_1!I44),99))=2,(MID(Workings_1!I44,FIND("H",Workings_1!I44)+1,2)),((MID(Workings_1!I44,FIND("H",Workings_1!I44)+1,3)))), "Ø", "0"))</f>
        <v>95</v>
      </c>
      <c r="K47" s="3">
        <f>VALUE(SUBSTITUTE(IF(LEN(MID(Workings_1!J44,FIND("H",Workings_1!J44)+1,99))- LEN(MID(Workings_1!J44,FIND("L",Workings_1!J44),99))=2,(MID(Workings_1!J44,FIND("H",Workings_1!J44)+1,2)),((MID(Workings_1!J44,FIND("H",Workings_1!J44)+1,3)))), "Ø", "0"))</f>
        <v>96</v>
      </c>
      <c r="L47" s="3">
        <f>VALUE(SUBSTITUTE(IF(LEN(MID(Workings_1!K44,FIND("H",Workings_1!K44)+1,99))- LEN(MID(Workings_1!K44,FIND("L",Workings_1!K44),99))=2,(MID(Workings_1!K44,FIND("H",Workings_1!K44)+1,2)),((MID(Workings_1!K44,FIND("H",Workings_1!K44)+1,3)))), "Ø", "0"))</f>
        <v>90</v>
      </c>
      <c r="M47" s="3">
        <f>VALUE(SUBSTITUTE(IF(LEN(MID(Workings_1!L44,FIND("H",Workings_1!L44)+1,99))- LEN(MID(Workings_1!L44,FIND("L",Workings_1!L44),99))=2,(MID(Workings_1!L44,FIND("H",Workings_1!L44)+1,2)),((MID(Workings_1!L44,FIND("H",Workings_1!L44)+1,3)))), "Ø", "0"))</f>
        <v>82</v>
      </c>
      <c r="N47" s="3">
        <f>VALUE(SUBSTITUTE(IF(LEN(MID(Workings_1!M44,FIND("H",Workings_1!M44)+1,99))- LEN(MID(Workings_1!M44,FIND("L",Workings_1!M44),99))=2,(MID(Workings_1!M44,FIND("H",Workings_1!M44)+1,2)),((MID(Workings_1!M44,FIND("H",Workings_1!M44)+1,3)))), "Ø", "0"))</f>
        <v>72</v>
      </c>
      <c r="O47" s="3">
        <f>VALUE(SUBSTITUTE(IF(LEN(MID(Workings_1!N44,FIND("H",Workings_1!N44)+1,99))- LEN(MID(Workings_1!N44,FIND("L",Workings_1!N44),99))=2,(MID(Workings_1!N44,FIND("H",Workings_1!N44)+1,2)),((MID(Workings_1!N44,FIND("H",Workings_1!N44)+1,3)))), "Ø", "0"))</f>
        <v>64</v>
      </c>
      <c r="P47" t="b">
        <f t="shared" si="0"/>
        <v>1</v>
      </c>
    </row>
    <row r="48" spans="2:16" x14ac:dyDescent="0.25">
      <c r="B48" s="9" t="str">
        <v>San Diego</v>
      </c>
      <c r="C48" s="3" t="str">
        <f>INDEX(Data1!B45:B94,MATCH(SummaryHigh!B48,Data1!A45:A94))</f>
        <v>California</v>
      </c>
      <c r="D48" s="3">
        <f>VALUE(SUBSTITUTE(IF(LEN(MID(Workings_1!C45,FIND("H",Workings_1!C45)+1,99))- LEN(MID(Workings_1!C45,FIND("L",Workings_1!C45),99))=2,(MID(Workings_1!C45,FIND("H",Workings_1!C45)+1,2)),((MID(Workings_1!C45,FIND("H",Workings_1!C45)+1,3)))), "Ø", "0"))</f>
        <v>65</v>
      </c>
      <c r="E48" s="3">
        <f>VALUE(SUBSTITUTE(IF(LEN(MID(Workings_1!D45,FIND("H",Workings_1!D45)+1,99))- LEN(MID(Workings_1!D45,FIND("L",Workings_1!D45),99))=2,(MID(Workings_1!D45,FIND("H",Workings_1!D45)+1,2)),((MID(Workings_1!D45,FIND("H",Workings_1!D45)+1,3)))), "Ø", "0"))</f>
        <v>65</v>
      </c>
      <c r="F48" s="3">
        <f>VALUE(SUBSTITUTE(IF(LEN(MID(Workings_1!E45,FIND("H",Workings_1!E45)+1,99))- LEN(MID(Workings_1!E45,FIND("L",Workings_1!E45),99))=2,(MID(Workings_1!E45,FIND("H",Workings_1!E45)+1,2)),((MID(Workings_1!E45,FIND("H",Workings_1!E45)+1,3)))), "Ø", "0"))</f>
        <v>66</v>
      </c>
      <c r="G48" s="3">
        <f>VALUE(SUBSTITUTE(IF(LEN(MID(Workings_1!F45,FIND("H",Workings_1!F45)+1,99))- LEN(MID(Workings_1!F45,FIND("L",Workings_1!F45),99))=2,(MID(Workings_1!F45,FIND("H",Workings_1!F45)+1,2)),((MID(Workings_1!F45,FIND("H",Workings_1!F45)+1,3)))), "Ø", "0"))</f>
        <v>68</v>
      </c>
      <c r="H48" s="3">
        <f>VALUE(SUBSTITUTE(IF(LEN(MID(Workings_1!G45,FIND("H",Workings_1!G45)+1,99))- LEN(MID(Workings_1!G45,FIND("L",Workings_1!G45),99))=2,(MID(Workings_1!G45,FIND("H",Workings_1!G45)+1,2)),((MID(Workings_1!G45,FIND("H",Workings_1!G45)+1,3)))), "Ø", "0"))</f>
        <v>69</v>
      </c>
      <c r="I48" s="3">
        <f>VALUE(SUBSTITUTE(IF(LEN(MID(Workings_1!H45,FIND("H",Workings_1!H45)+1,99))- LEN(MID(Workings_1!H45,FIND("L",Workings_1!H45),99))=2,(MID(Workings_1!H45,FIND("H",Workings_1!H45)+1,2)),((MID(Workings_1!H45,FIND("H",Workings_1!H45)+1,3)))), "Ø", "0"))</f>
        <v>71</v>
      </c>
      <c r="J48" s="3">
        <f>VALUE(SUBSTITUTE(IF(LEN(MID(Workings_1!I45,FIND("H",Workings_1!I45)+1,99))- LEN(MID(Workings_1!I45,FIND("L",Workings_1!I45),99))=2,(MID(Workings_1!I45,FIND("H",Workings_1!I45)+1,2)),((MID(Workings_1!I45,FIND("H",Workings_1!I45)+1,3)))), "Ø", "0"))</f>
        <v>75</v>
      </c>
      <c r="K48" s="3">
        <f>VALUE(SUBSTITUTE(IF(LEN(MID(Workings_1!J45,FIND("H",Workings_1!J45)+1,99))- LEN(MID(Workings_1!J45,FIND("L",Workings_1!J45),99))=2,(MID(Workings_1!J45,FIND("H",Workings_1!J45)+1,2)),((MID(Workings_1!J45,FIND("H",Workings_1!J45)+1,3)))), "Ø", "0"))</f>
        <v>76</v>
      </c>
      <c r="L48" s="3">
        <f>VALUE(SUBSTITUTE(IF(LEN(MID(Workings_1!K45,FIND("H",Workings_1!K45)+1,99))- LEN(MID(Workings_1!K45,FIND("L",Workings_1!K45),99))=2,(MID(Workings_1!K45,FIND("H",Workings_1!K45)+1,2)),((MID(Workings_1!K45,FIND("H",Workings_1!K45)+1,3)))), "Ø", "0"))</f>
        <v>76</v>
      </c>
      <c r="M48" s="3">
        <f>VALUE(SUBSTITUTE(IF(LEN(MID(Workings_1!L45,FIND("H",Workings_1!L45)+1,99))- LEN(MID(Workings_1!L45,FIND("L",Workings_1!L45),99))=2,(MID(Workings_1!L45,FIND("H",Workings_1!L45)+1,2)),((MID(Workings_1!L45,FIND("H",Workings_1!L45)+1,3)))), "Ø", "0"))</f>
        <v>73</v>
      </c>
      <c r="N48" s="3">
        <f>VALUE(SUBSTITUTE(IF(LEN(MID(Workings_1!M45,FIND("H",Workings_1!M45)+1,99))- LEN(MID(Workings_1!M45,FIND("L",Workings_1!M45),99))=2,(MID(Workings_1!M45,FIND("H",Workings_1!M45)+1,2)),((MID(Workings_1!M45,FIND("H",Workings_1!M45)+1,3)))), "Ø", "0"))</f>
        <v>69</v>
      </c>
      <c r="O48" s="3">
        <f>VALUE(SUBSTITUTE(IF(LEN(MID(Workings_1!N45,FIND("H",Workings_1!N45)+1,99))- LEN(MID(Workings_1!N45,FIND("L",Workings_1!N45),99))=2,(MID(Workings_1!N45,FIND("H",Workings_1!N45)+1,2)),((MID(Workings_1!N45,FIND("H",Workings_1!N45)+1,3)))), "Ø", "0"))</f>
        <v>65</v>
      </c>
      <c r="P48" t="b">
        <f t="shared" si="0"/>
        <v>1</v>
      </c>
    </row>
    <row r="49" spans="2:16" x14ac:dyDescent="0.25">
      <c r="B49" s="9" t="str">
        <v>San Francisco</v>
      </c>
      <c r="C49" s="3" t="str">
        <f>INDEX(Data1!B46:B95,MATCH(SummaryHigh!B49,Data1!A46:A95))</f>
        <v>California</v>
      </c>
      <c r="D49" s="3">
        <f>VALUE(SUBSTITUTE(IF(LEN(MID(Workings_1!C46,FIND("H",Workings_1!C46)+1,99))- LEN(MID(Workings_1!C46,FIND("L",Workings_1!C46),99))=2,(MID(Workings_1!C46,FIND("H",Workings_1!C46)+1,2)),((MID(Workings_1!C46,FIND("H",Workings_1!C46)+1,3)))), "Ø", "0"))</f>
        <v>57</v>
      </c>
      <c r="E49" s="3">
        <f>VALUE(SUBSTITUTE(IF(LEN(MID(Workings_1!D46,FIND("H",Workings_1!D46)+1,99))- LEN(MID(Workings_1!D46,FIND("L",Workings_1!D46),99))=2,(MID(Workings_1!D46,FIND("H",Workings_1!D46)+1,2)),((MID(Workings_1!D46,FIND("H",Workings_1!D46)+1,3)))), "Ø", "0"))</f>
        <v>60</v>
      </c>
      <c r="F49" s="3">
        <f>VALUE(SUBSTITUTE(IF(LEN(MID(Workings_1!E46,FIND("H",Workings_1!E46)+1,99))- LEN(MID(Workings_1!E46,FIND("L",Workings_1!E46),99))=2,(MID(Workings_1!E46,FIND("H",Workings_1!E46)+1,2)),((MID(Workings_1!E46,FIND("H",Workings_1!E46)+1,3)))), "Ø", "0"))</f>
        <v>62</v>
      </c>
      <c r="G49" s="3">
        <f>VALUE(SUBSTITUTE(IF(LEN(MID(Workings_1!F46,FIND("H",Workings_1!F46)+1,99))- LEN(MID(Workings_1!F46,FIND("L",Workings_1!F46),99))=2,(MID(Workings_1!F46,FIND("H",Workings_1!F46)+1,2)),((MID(Workings_1!F46,FIND("H",Workings_1!F46)+1,3)))), "Ø", "0"))</f>
        <v>63</v>
      </c>
      <c r="H49" s="3">
        <f>VALUE(SUBSTITUTE(IF(LEN(MID(Workings_1!G46,FIND("H",Workings_1!G46)+1,99))- LEN(MID(Workings_1!G46,FIND("L",Workings_1!G46),99))=2,(MID(Workings_1!G46,FIND("H",Workings_1!G46)+1,2)),((MID(Workings_1!G46,FIND("H",Workings_1!G46)+1,3)))), "Ø", "0"))</f>
        <v>64</v>
      </c>
      <c r="I49" s="3">
        <f>VALUE(SUBSTITUTE(IF(LEN(MID(Workings_1!H46,FIND("H",Workings_1!H46)+1,99))- LEN(MID(Workings_1!H46,FIND("L",Workings_1!H46),99))=2,(MID(Workings_1!H46,FIND("H",Workings_1!H46)+1,2)),((MID(Workings_1!H46,FIND("H",Workings_1!H46)+1,3)))), "Ø", "0"))</f>
        <v>66</v>
      </c>
      <c r="J49" s="3">
        <f>VALUE(SUBSTITUTE(IF(LEN(MID(Workings_1!I46,FIND("H",Workings_1!I46)+1,99))- LEN(MID(Workings_1!I46,FIND("L",Workings_1!I46),99))=2,(MID(Workings_1!I46,FIND("H",Workings_1!I46)+1,2)),((MID(Workings_1!I46,FIND("H",Workings_1!I46)+1,3)))), "Ø", "0"))</f>
        <v>67</v>
      </c>
      <c r="K49" s="3">
        <f>VALUE(SUBSTITUTE(IF(LEN(MID(Workings_1!J46,FIND("H",Workings_1!J46)+1,99))- LEN(MID(Workings_1!J46,FIND("L",Workings_1!J46),99))=2,(MID(Workings_1!J46,FIND("H",Workings_1!J46)+1,2)),((MID(Workings_1!J46,FIND("H",Workings_1!J46)+1,3)))), "Ø", "0"))</f>
        <v>68</v>
      </c>
      <c r="L49" s="3">
        <f>VALUE(SUBSTITUTE(IF(LEN(MID(Workings_1!K46,FIND("H",Workings_1!K46)+1,99))- LEN(MID(Workings_1!K46,FIND("L",Workings_1!K46),99))=2,(MID(Workings_1!K46,FIND("H",Workings_1!K46)+1,2)),((MID(Workings_1!K46,FIND("H",Workings_1!K46)+1,3)))), "Ø", "0"))</f>
        <v>70</v>
      </c>
      <c r="M49" s="3">
        <f>VALUE(SUBSTITUTE(IF(LEN(MID(Workings_1!L46,FIND("H",Workings_1!L46)+1,99))- LEN(MID(Workings_1!L46,FIND("L",Workings_1!L46),99))=2,(MID(Workings_1!L46,FIND("H",Workings_1!L46)+1,2)),((MID(Workings_1!L46,FIND("H",Workings_1!L46)+1,3)))), "Ø", "0"))</f>
        <v>69</v>
      </c>
      <c r="N49" s="3">
        <f>VALUE(SUBSTITUTE(IF(LEN(MID(Workings_1!M46,FIND("H",Workings_1!M46)+1,99))- LEN(MID(Workings_1!M46,FIND("L",Workings_1!M46),99))=2,(MID(Workings_1!M46,FIND("H",Workings_1!M46)+1,2)),((MID(Workings_1!M46,FIND("H",Workings_1!M46)+1,3)))), "Ø", "0"))</f>
        <v>63</v>
      </c>
      <c r="O49" s="3">
        <f>VALUE(SUBSTITUTE(IF(LEN(MID(Workings_1!N46,FIND("H",Workings_1!N46)+1,99))- LEN(MID(Workings_1!N46,FIND("L",Workings_1!N46),99))=2,(MID(Workings_1!N46,FIND("H",Workings_1!N46)+1,2)),((MID(Workings_1!N46,FIND("H",Workings_1!N46)+1,3)))), "Ø", "0"))</f>
        <v>57</v>
      </c>
      <c r="P49" t="b">
        <f t="shared" si="0"/>
        <v>1</v>
      </c>
    </row>
    <row r="50" spans="2:16" x14ac:dyDescent="0.25">
      <c r="B50" s="9" t="str">
        <v>San Jose</v>
      </c>
      <c r="C50" s="3" t="str">
        <f>INDEX(Data1!B47:B96,MATCH(SummaryHigh!B50,Data1!A47:A96))</f>
        <v>California</v>
      </c>
      <c r="D50" s="3">
        <f>VALUE(SUBSTITUTE(IF(LEN(MID(Workings_1!C47,FIND("H",Workings_1!C47)+1,99))- LEN(MID(Workings_1!C47,FIND("L",Workings_1!C47),99))=2,(MID(Workings_1!C47,FIND("H",Workings_1!C47)+1,2)),((MID(Workings_1!C47,FIND("H",Workings_1!C47)+1,3)))), "Ø", "0"))</f>
        <v>58</v>
      </c>
      <c r="E50" s="3">
        <f>VALUE(SUBSTITUTE(IF(LEN(MID(Workings_1!D47,FIND("H",Workings_1!D47)+1,99))- LEN(MID(Workings_1!D47,FIND("L",Workings_1!D47),99))=2,(MID(Workings_1!D47,FIND("H",Workings_1!D47)+1,2)),((MID(Workings_1!D47,FIND("H",Workings_1!D47)+1,3)))), "Ø", "0"))</f>
        <v>62</v>
      </c>
      <c r="F50" s="3">
        <f>VALUE(SUBSTITUTE(IF(LEN(MID(Workings_1!E47,FIND("H",Workings_1!E47)+1,99))- LEN(MID(Workings_1!E47,FIND("L",Workings_1!E47),99))=2,(MID(Workings_1!E47,FIND("H",Workings_1!E47)+1,2)),((MID(Workings_1!E47,FIND("H",Workings_1!E47)+1,3)))), "Ø", "0"))</f>
        <v>66</v>
      </c>
      <c r="G50" s="3">
        <f>VALUE(SUBSTITUTE(IF(LEN(MID(Workings_1!F47,FIND("H",Workings_1!F47)+1,99))- LEN(MID(Workings_1!F47,FIND("L",Workings_1!F47),99))=2,(MID(Workings_1!F47,FIND("H",Workings_1!F47)+1,2)),((MID(Workings_1!F47,FIND("H",Workings_1!F47)+1,3)))), "Ø", "0"))</f>
        <v>69</v>
      </c>
      <c r="H50" s="3">
        <f>VALUE(SUBSTITUTE(IF(LEN(MID(Workings_1!G47,FIND("H",Workings_1!G47)+1,99))- LEN(MID(Workings_1!G47,FIND("L",Workings_1!G47),99))=2,(MID(Workings_1!G47,FIND("H",Workings_1!G47)+1,2)),((MID(Workings_1!G47,FIND("H",Workings_1!G47)+1,3)))), "Ø", "0"))</f>
        <v>74</v>
      </c>
      <c r="I50" s="3">
        <f>VALUE(SUBSTITUTE(IF(LEN(MID(Workings_1!H47,FIND("H",Workings_1!H47)+1,99))- LEN(MID(Workings_1!H47,FIND("L",Workings_1!H47),99))=2,(MID(Workings_1!H47,FIND("H",Workings_1!H47)+1,2)),((MID(Workings_1!H47,FIND("H",Workings_1!H47)+1,3)))), "Ø", "0"))</f>
        <v>79</v>
      </c>
      <c r="J50" s="3">
        <f>VALUE(SUBSTITUTE(IF(LEN(MID(Workings_1!I47,FIND("H",Workings_1!I47)+1,99))- LEN(MID(Workings_1!I47,FIND("L",Workings_1!I47),99))=2,(MID(Workings_1!I47,FIND("H",Workings_1!I47)+1,2)),((MID(Workings_1!I47,FIND("H",Workings_1!I47)+1,3)))), "Ø", "0"))</f>
        <v>82</v>
      </c>
      <c r="K50" s="3">
        <f>VALUE(SUBSTITUTE(IF(LEN(MID(Workings_1!J47,FIND("H",Workings_1!J47)+1,99))- LEN(MID(Workings_1!J47,FIND("L",Workings_1!J47),99))=2,(MID(Workings_1!J47,FIND("H",Workings_1!J47)+1,2)),((MID(Workings_1!J47,FIND("H",Workings_1!J47)+1,3)))), "Ø", "0"))</f>
        <v>82</v>
      </c>
      <c r="L50" s="3">
        <f>VALUE(SUBSTITUTE(IF(LEN(MID(Workings_1!K47,FIND("H",Workings_1!K47)+1,99))- LEN(MID(Workings_1!K47,FIND("L",Workings_1!K47),99))=2,(MID(Workings_1!K47,FIND("H",Workings_1!K47)+1,2)),((MID(Workings_1!K47,FIND("H",Workings_1!K47)+1,3)))), "Ø", "0"))</f>
        <v>80</v>
      </c>
      <c r="M50" s="3">
        <f>VALUE(SUBSTITUTE(IF(LEN(MID(Workings_1!L47,FIND("H",Workings_1!L47)+1,99))- LEN(MID(Workings_1!L47,FIND("L",Workings_1!L47),99))=2,(MID(Workings_1!L47,FIND("H",Workings_1!L47)+1,2)),((MID(Workings_1!L47,FIND("H",Workings_1!L47)+1,3)))), "Ø", "0"))</f>
        <v>74</v>
      </c>
      <c r="N50" s="3">
        <f>VALUE(SUBSTITUTE(IF(LEN(MID(Workings_1!M47,FIND("H",Workings_1!M47)+1,99))- LEN(MID(Workings_1!M47,FIND("L",Workings_1!M47),99))=2,(MID(Workings_1!M47,FIND("H",Workings_1!M47)+1,2)),((MID(Workings_1!M47,FIND("H",Workings_1!M47)+1,3)))), "Ø", "0"))</f>
        <v>64</v>
      </c>
      <c r="O50" s="3">
        <f>VALUE(SUBSTITUTE(IF(LEN(MID(Workings_1!N47,FIND("H",Workings_1!N47)+1,99))- LEN(MID(Workings_1!N47,FIND("L",Workings_1!N47),99))=2,(MID(Workings_1!N47,FIND("H",Workings_1!N47)+1,2)),((MID(Workings_1!N47,FIND("H",Workings_1!N47)+1,3)))), "Ø", "0"))</f>
        <v>58</v>
      </c>
      <c r="P50" t="b">
        <f t="shared" si="0"/>
        <v>1</v>
      </c>
    </row>
    <row r="51" spans="2:16" x14ac:dyDescent="0.25">
      <c r="B51" s="9" t="str">
        <v>Seattle</v>
      </c>
      <c r="C51" s="3" t="str">
        <f>INDEX(Data1!B48:B97,MATCH(SummaryHigh!B51,Data1!A48:A97))</f>
        <v>Washington</v>
      </c>
      <c r="D51" s="3">
        <f>VALUE(SUBSTITUTE(IF(LEN(MID(Workings_1!C48,FIND("H",Workings_1!C48)+1,99))- LEN(MID(Workings_1!C48,FIND("L",Workings_1!C48),99))=2,(MID(Workings_1!C48,FIND("H",Workings_1!C48)+1,2)),((MID(Workings_1!C48,FIND("H",Workings_1!C48)+1,3)))), "Ø", "0"))</f>
        <v>49</v>
      </c>
      <c r="E51" s="3">
        <f>VALUE(SUBSTITUTE(IF(LEN(MID(Workings_1!D48,FIND("H",Workings_1!D48)+1,99))- LEN(MID(Workings_1!D48,FIND("L",Workings_1!D48),99))=2,(MID(Workings_1!D48,FIND("H",Workings_1!D48)+1,2)),((MID(Workings_1!D48,FIND("H",Workings_1!D48)+1,3)))), "Ø", "0"))</f>
        <v>51</v>
      </c>
      <c r="F51" s="3">
        <f>VALUE(SUBSTITUTE(IF(LEN(MID(Workings_1!E48,FIND("H",Workings_1!E48)+1,99))- LEN(MID(Workings_1!E48,FIND("L",Workings_1!E48),99))=2,(MID(Workings_1!E48,FIND("H",Workings_1!E48)+1,2)),((MID(Workings_1!E48,FIND("H",Workings_1!E48)+1,3)))), "Ø", "0"))</f>
        <v>55</v>
      </c>
      <c r="G51" s="3">
        <f>VALUE(SUBSTITUTE(IF(LEN(MID(Workings_1!F48,FIND("H",Workings_1!F48)+1,99))- LEN(MID(Workings_1!F48,FIND("L",Workings_1!F48),99))=2,(MID(Workings_1!F48,FIND("H",Workings_1!F48)+1,2)),((MID(Workings_1!F48,FIND("H",Workings_1!F48)+1,3)))), "Ø", "0"))</f>
        <v>60</v>
      </c>
      <c r="H51" s="3">
        <f>VALUE(SUBSTITUTE(IF(LEN(MID(Workings_1!G48,FIND("H",Workings_1!G48)+1,99))- LEN(MID(Workings_1!G48,FIND("L",Workings_1!G48),99))=2,(MID(Workings_1!G48,FIND("H",Workings_1!G48)+1,2)),((MID(Workings_1!G48,FIND("H",Workings_1!G48)+1,3)))), "Ø", "0"))</f>
        <v>66</v>
      </c>
      <c r="I51" s="3">
        <f>VALUE(SUBSTITUTE(IF(LEN(MID(Workings_1!H48,FIND("H",Workings_1!H48)+1,99))- LEN(MID(Workings_1!H48,FIND("L",Workings_1!H48),99))=2,(MID(Workings_1!H48,FIND("H",Workings_1!H48)+1,2)),((MID(Workings_1!H48,FIND("H",Workings_1!H48)+1,3)))), "Ø", "0"))</f>
        <v>71</v>
      </c>
      <c r="J51" s="3">
        <f>VALUE(SUBSTITUTE(IF(LEN(MID(Workings_1!I48,FIND("H",Workings_1!I48)+1,99))- LEN(MID(Workings_1!I48,FIND("L",Workings_1!I48),99))=2,(MID(Workings_1!I48,FIND("H",Workings_1!I48)+1,2)),((MID(Workings_1!I48,FIND("H",Workings_1!I48)+1,3)))), "Ø", "0"))</f>
        <v>76</v>
      </c>
      <c r="K51" s="3">
        <f>VALUE(SUBSTITUTE(IF(LEN(MID(Workings_1!J48,FIND("H",Workings_1!J48)+1,99))- LEN(MID(Workings_1!J48,FIND("L",Workings_1!J48),99))=2,(MID(Workings_1!J48,FIND("H",Workings_1!J48)+1,2)),((MID(Workings_1!J48,FIND("H",Workings_1!J48)+1,3)))), "Ø", "0"))</f>
        <v>76</v>
      </c>
      <c r="L51" s="3">
        <f>VALUE(SUBSTITUTE(IF(LEN(MID(Workings_1!K48,FIND("H",Workings_1!K48)+1,99))- LEN(MID(Workings_1!K48,FIND("L",Workings_1!K48),99))=2,(MID(Workings_1!K48,FIND("H",Workings_1!K48)+1,2)),((MID(Workings_1!K48,FIND("H",Workings_1!K48)+1,3)))), "Ø", "0"))</f>
        <v>71</v>
      </c>
      <c r="M51" s="3">
        <f>VALUE(SUBSTITUTE(IF(LEN(MID(Workings_1!L48,FIND("H",Workings_1!L48)+1,99))- LEN(MID(Workings_1!L48,FIND("L",Workings_1!L48),99))=2,(MID(Workings_1!L48,FIND("H",Workings_1!L48)+1,2)),((MID(Workings_1!L48,FIND("H",Workings_1!L48)+1,3)))), "Ø", "0"))</f>
        <v>61</v>
      </c>
      <c r="N51" s="3">
        <f>VALUE(SUBSTITUTE(IF(LEN(MID(Workings_1!M48,FIND("H",Workings_1!M48)+1,99))- LEN(MID(Workings_1!M48,FIND("L",Workings_1!M48),99))=2,(MID(Workings_1!M48,FIND("H",Workings_1!M48)+1,2)),((MID(Workings_1!M48,FIND("H",Workings_1!M48)+1,3)))), "Ø", "0"))</f>
        <v>52</v>
      </c>
      <c r="O51" s="3">
        <f>VALUE(SUBSTITUTE(IF(LEN(MID(Workings_1!N48,FIND("H",Workings_1!N48)+1,99))- LEN(MID(Workings_1!N48,FIND("L",Workings_1!N48),99))=2,(MID(Workings_1!N48,FIND("H",Workings_1!N48)+1,2)),((MID(Workings_1!N48,FIND("H",Workings_1!N48)+1,3)))), "Ø", "0"))</f>
        <v>47</v>
      </c>
      <c r="P51" t="b">
        <f t="shared" si="0"/>
        <v>1</v>
      </c>
    </row>
    <row r="52" spans="2:16" x14ac:dyDescent="0.25">
      <c r="B52" s="9" t="str">
        <v>St. Louis</v>
      </c>
      <c r="C52" s="3" t="str">
        <f>INDEX(Data1!B49:B98,MATCH(SummaryHigh!B52,Data1!A49:A98))</f>
        <v>Missouri</v>
      </c>
      <c r="D52" s="3">
        <f>VALUE(SUBSTITUTE(IF(LEN(MID(Workings_1!C49,FIND("H",Workings_1!C49)+1,99))- LEN(MID(Workings_1!C49,FIND("L",Workings_1!C49),99))=2,(MID(Workings_1!C49,FIND("H",Workings_1!C49)+1,2)),((MID(Workings_1!C49,FIND("H",Workings_1!C49)+1,3)))), "Ø", "0"))</f>
        <v>40</v>
      </c>
      <c r="E52" s="3">
        <f>VALUE(SUBSTITUTE(IF(LEN(MID(Workings_1!D49,FIND("H",Workings_1!D49)+1,99))- LEN(MID(Workings_1!D49,FIND("L",Workings_1!D49),99))=2,(MID(Workings_1!D49,FIND("H",Workings_1!D49)+1,2)),((MID(Workings_1!D49,FIND("H",Workings_1!D49)+1,3)))), "Ø", "0"))</f>
        <v>45</v>
      </c>
      <c r="F52" s="3">
        <f>VALUE(SUBSTITUTE(IF(LEN(MID(Workings_1!E49,FIND("H",Workings_1!E49)+1,99))- LEN(MID(Workings_1!E49,FIND("L",Workings_1!E49),99))=2,(MID(Workings_1!E49,FIND("H",Workings_1!E49)+1,2)),((MID(Workings_1!E49,FIND("H",Workings_1!E49)+1,3)))), "Ø", "0"))</f>
        <v>56</v>
      </c>
      <c r="G52" s="3">
        <f>VALUE(SUBSTITUTE(IF(LEN(MID(Workings_1!F49,FIND("H",Workings_1!F49)+1,99))- LEN(MID(Workings_1!F49,FIND("L",Workings_1!F49),99))=2,(MID(Workings_1!F49,FIND("H",Workings_1!F49)+1,2)),((MID(Workings_1!F49,FIND("H",Workings_1!F49)+1,3)))), "Ø", "0"))</f>
        <v>67</v>
      </c>
      <c r="H52" s="3">
        <f>VALUE(SUBSTITUTE(IF(LEN(MID(Workings_1!G49,FIND("H",Workings_1!G49)+1,99))- LEN(MID(Workings_1!G49,FIND("L",Workings_1!G49),99))=2,(MID(Workings_1!G49,FIND("H",Workings_1!G49)+1,2)),((MID(Workings_1!G49,FIND("H",Workings_1!G49)+1,3)))), "Ø", "0"))</f>
        <v>76</v>
      </c>
      <c r="I52" s="3">
        <f>VALUE(SUBSTITUTE(IF(LEN(MID(Workings_1!H49,FIND("H",Workings_1!H49)+1,99))- LEN(MID(Workings_1!H49,FIND("L",Workings_1!H49),99))=2,(MID(Workings_1!H49,FIND("H",Workings_1!H49)+1,2)),((MID(Workings_1!H49,FIND("H",Workings_1!H49)+1,3)))), "Ø", "0"))</f>
        <v>85</v>
      </c>
      <c r="J52" s="3">
        <f>VALUE(SUBSTITUTE(IF(LEN(MID(Workings_1!I49,FIND("H",Workings_1!I49)+1,99))- LEN(MID(Workings_1!I49,FIND("L",Workings_1!I49),99))=2,(MID(Workings_1!I49,FIND("H",Workings_1!I49)+1,2)),((MID(Workings_1!I49,FIND("H",Workings_1!I49)+1,3)))), "Ø", "0"))</f>
        <v>89</v>
      </c>
      <c r="K52" s="3">
        <f>VALUE(SUBSTITUTE(IF(LEN(MID(Workings_1!J49,FIND("H",Workings_1!J49)+1,99))- LEN(MID(Workings_1!J49,FIND("L",Workings_1!J49),99))=2,(MID(Workings_1!J49,FIND("H",Workings_1!J49)+1,2)),((MID(Workings_1!J49,FIND("H",Workings_1!J49)+1,3)))), "Ø", "0"))</f>
        <v>88</v>
      </c>
      <c r="L52" s="3">
        <f>VALUE(SUBSTITUTE(IF(LEN(MID(Workings_1!K49,FIND("H",Workings_1!K49)+1,99))- LEN(MID(Workings_1!K49,FIND("L",Workings_1!K49),99))=2,(MID(Workings_1!K49,FIND("H",Workings_1!K49)+1,2)),((MID(Workings_1!K49,FIND("H",Workings_1!K49)+1,3)))), "Ø", "0"))</f>
        <v>80</v>
      </c>
      <c r="M52" s="3">
        <f>VALUE(SUBSTITUTE(IF(LEN(MID(Workings_1!L49,FIND("H",Workings_1!L49)+1,99))- LEN(MID(Workings_1!L49,FIND("L",Workings_1!L49),99))=2,(MID(Workings_1!L49,FIND("H",Workings_1!L49)+1,2)),((MID(Workings_1!L49,FIND("H",Workings_1!L49)+1,3)))), "Ø", "0"))</f>
        <v>69</v>
      </c>
      <c r="N52" s="3">
        <f>VALUE(SUBSTITUTE(IF(LEN(MID(Workings_1!M49,FIND("H",Workings_1!M49)+1,99))- LEN(MID(Workings_1!M49,FIND("L",Workings_1!M49),99))=2,(MID(Workings_1!M49,FIND("H",Workings_1!M49)+1,2)),((MID(Workings_1!M49,FIND("H",Workings_1!M49)+1,3)))), "Ø", "0"))</f>
        <v>56</v>
      </c>
      <c r="O52" s="3">
        <f>VALUE(SUBSTITUTE(IF(LEN(MID(Workings_1!N49,FIND("H",Workings_1!N49)+1,99))- LEN(MID(Workings_1!N49,FIND("L",Workings_1!N49),99))=2,(MID(Workings_1!N49,FIND("H",Workings_1!N49)+1,2)),((MID(Workings_1!N49,FIND("H",Workings_1!N49)+1,3)))), "Ø", "0"))</f>
        <v>43</v>
      </c>
      <c r="P52" t="b">
        <f t="shared" si="0"/>
        <v>1</v>
      </c>
    </row>
    <row r="53" spans="2:16" x14ac:dyDescent="0.25">
      <c r="B53" s="9" t="str">
        <v>Tampa</v>
      </c>
      <c r="C53" s="3" t="str">
        <f>INDEX(Data1!B50:B99,MATCH(SummaryHigh!B53,Data1!A50:A99))</f>
        <v>Florida</v>
      </c>
      <c r="D53" s="3">
        <f>VALUE(SUBSTITUTE(IF(LEN(MID(Workings_1!C50,FIND("H",Workings_1!C50)+1,99))- LEN(MID(Workings_1!C50,FIND("L",Workings_1!C50),99))=2,(MID(Workings_1!C50,FIND("H",Workings_1!C50)+1,2)),((MID(Workings_1!C50,FIND("H",Workings_1!C50)+1,3)))), "Ø", "0"))</f>
        <v>70</v>
      </c>
      <c r="E53" s="3">
        <f>VALUE(SUBSTITUTE(IF(LEN(MID(Workings_1!D50,FIND("H",Workings_1!D50)+1,99))- LEN(MID(Workings_1!D50,FIND("L",Workings_1!D50),99))=2,(MID(Workings_1!D50,FIND("H",Workings_1!D50)+1,2)),((MID(Workings_1!D50,FIND("H",Workings_1!D50)+1,3)))), "Ø", "0"))</f>
        <v>73</v>
      </c>
      <c r="F53" s="3">
        <f>VALUE(SUBSTITUTE(IF(LEN(MID(Workings_1!E50,FIND("H",Workings_1!E50)+1,99))- LEN(MID(Workings_1!E50,FIND("L",Workings_1!E50),99))=2,(MID(Workings_1!E50,FIND("H",Workings_1!E50)+1,2)),((MID(Workings_1!E50,FIND("H",Workings_1!E50)+1,3)))), "Ø", "0"))</f>
        <v>76</v>
      </c>
      <c r="G53" s="3">
        <f>VALUE(SUBSTITUTE(IF(LEN(MID(Workings_1!F50,FIND("H",Workings_1!F50)+1,99))- LEN(MID(Workings_1!F50,FIND("L",Workings_1!F50),99))=2,(MID(Workings_1!F50,FIND("H",Workings_1!F50)+1,2)),((MID(Workings_1!F50,FIND("H",Workings_1!F50)+1,3)))), "Ø", "0"))</f>
        <v>81</v>
      </c>
      <c r="H53" s="3">
        <f>VALUE(SUBSTITUTE(IF(LEN(MID(Workings_1!G50,FIND("H",Workings_1!G50)+1,99))- LEN(MID(Workings_1!G50,FIND("L",Workings_1!G50),99))=2,(MID(Workings_1!G50,FIND("H",Workings_1!G50)+1,2)),((MID(Workings_1!G50,FIND("H",Workings_1!G50)+1,3)))), "Ø", "0"))</f>
        <v>87</v>
      </c>
      <c r="I53" s="3">
        <f>VALUE(SUBSTITUTE(IF(LEN(MID(Workings_1!H50,FIND("H",Workings_1!H50)+1,99))- LEN(MID(Workings_1!H50,FIND("L",Workings_1!H50),99))=2,(MID(Workings_1!H50,FIND("H",Workings_1!H50)+1,2)),((MID(Workings_1!H50,FIND("H",Workings_1!H50)+1,3)))), "Ø", "0"))</f>
        <v>90</v>
      </c>
      <c r="J53" s="3">
        <f>VALUE(SUBSTITUTE(IF(LEN(MID(Workings_1!I50,FIND("H",Workings_1!I50)+1,99))- LEN(MID(Workings_1!I50,FIND("L",Workings_1!I50),99))=2,(MID(Workings_1!I50,FIND("H",Workings_1!I50)+1,2)),((MID(Workings_1!I50,FIND("H",Workings_1!I50)+1,3)))), "Ø", "0"))</f>
        <v>90</v>
      </c>
      <c r="K53" s="3">
        <f>VALUE(SUBSTITUTE(IF(LEN(MID(Workings_1!J50,FIND("H",Workings_1!J50)+1,99))- LEN(MID(Workings_1!J50,FIND("L",Workings_1!J50),99))=2,(MID(Workings_1!J50,FIND("H",Workings_1!J50)+1,2)),((MID(Workings_1!J50,FIND("H",Workings_1!J50)+1,3)))), "Ø", "0"))</f>
        <v>90</v>
      </c>
      <c r="L53" s="3">
        <f>VALUE(SUBSTITUTE(IF(LEN(MID(Workings_1!K50,FIND("H",Workings_1!K50)+1,99))- LEN(MID(Workings_1!K50,FIND("L",Workings_1!K50),99))=2,(MID(Workings_1!K50,FIND("H",Workings_1!K50)+1,2)),((MID(Workings_1!K50,FIND("H",Workings_1!K50)+1,3)))), "Ø", "0"))</f>
        <v>89</v>
      </c>
      <c r="M53" s="3">
        <f>VALUE(SUBSTITUTE(IF(LEN(MID(Workings_1!L50,FIND("H",Workings_1!L50)+1,99))- LEN(MID(Workings_1!L50,FIND("L",Workings_1!L50),99))=2,(MID(Workings_1!L50,FIND("H",Workings_1!L50)+1,2)),((MID(Workings_1!L50,FIND("H",Workings_1!L50)+1,3)))), "Ø", "0"))</f>
        <v>84</v>
      </c>
      <c r="N53" s="3">
        <f>VALUE(SUBSTITUTE(IF(LEN(MID(Workings_1!M50,FIND("H",Workings_1!M50)+1,99))- LEN(MID(Workings_1!M50,FIND("L",Workings_1!M50),99))=2,(MID(Workings_1!M50,FIND("H",Workings_1!M50)+1,2)),((MID(Workings_1!M50,FIND("H",Workings_1!M50)+1,3)))), "Ø", "0"))</f>
        <v>78</v>
      </c>
      <c r="O53" s="3">
        <f>VALUE(SUBSTITUTE(IF(LEN(MID(Workings_1!N50,FIND("H",Workings_1!N50)+1,99))- LEN(MID(Workings_1!N50,FIND("L",Workings_1!N50),99))=2,(MID(Workings_1!N50,FIND("H",Workings_1!N50)+1,2)),((MID(Workings_1!N50,FIND("H",Workings_1!N50)+1,3)))), "Ø", "0"))</f>
        <v>72</v>
      </c>
      <c r="P53" t="b">
        <f t="shared" si="0"/>
        <v>1</v>
      </c>
    </row>
    <row r="54" spans="2:16" x14ac:dyDescent="0.25">
      <c r="B54" s="10" t="str">
        <v>Virginia Beach</v>
      </c>
      <c r="C54" s="3" t="str">
        <f>INDEX(Data1!B51:B100,MATCH(SummaryHigh!B54,Data1!A51:A100))</f>
        <v>Virginia</v>
      </c>
      <c r="D54" s="3">
        <f>VALUE(SUBSTITUTE(IF(LEN(MID(Workings_1!C51,FIND("H",Workings_1!C51)+1,99))- LEN(MID(Workings_1!C51,FIND("L",Workings_1!C51),99))=2,(MID(Workings_1!C51,FIND("H",Workings_1!C51)+1,2)),((MID(Workings_1!C51,FIND("H",Workings_1!C51)+1,3)))), "Ø", "0"))</f>
        <v>48</v>
      </c>
      <c r="E54" s="3">
        <f>VALUE(SUBSTITUTE(IF(LEN(MID(Workings_1!D51,FIND("H",Workings_1!D51)+1,99))- LEN(MID(Workings_1!D51,FIND("L",Workings_1!D51),99))=2,(MID(Workings_1!D51,FIND("H",Workings_1!D51)+1,2)),((MID(Workings_1!D51,FIND("H",Workings_1!D51)+1,3)))), "Ø", "0"))</f>
        <v>51</v>
      </c>
      <c r="F54" s="3">
        <f>VALUE(SUBSTITUTE(IF(LEN(MID(Workings_1!E51,FIND("H",Workings_1!E51)+1,99))- LEN(MID(Workings_1!E51,FIND("L",Workings_1!E51),99))=2,(MID(Workings_1!E51,FIND("H",Workings_1!E51)+1,2)),((MID(Workings_1!E51,FIND("H",Workings_1!E51)+1,3)))), "Ø", "0"))</f>
        <v>58</v>
      </c>
      <c r="G54" s="3">
        <f>VALUE(SUBSTITUTE(IF(LEN(MID(Workings_1!F51,FIND("H",Workings_1!F51)+1,99))- LEN(MID(Workings_1!F51,FIND("L",Workings_1!F51),99))=2,(MID(Workings_1!F51,FIND("H",Workings_1!F51)+1,2)),((MID(Workings_1!F51,FIND("H",Workings_1!F51)+1,3)))), "Ø", "0"))</f>
        <v>68</v>
      </c>
      <c r="H54" s="3">
        <f>VALUE(SUBSTITUTE(IF(LEN(MID(Workings_1!G51,FIND("H",Workings_1!G51)+1,99))- LEN(MID(Workings_1!G51,FIND("L",Workings_1!G51),99))=2,(MID(Workings_1!G51,FIND("H",Workings_1!G51)+1,2)),((MID(Workings_1!G51,FIND("H",Workings_1!G51)+1,3)))), "Ø", "0"))</f>
        <v>75</v>
      </c>
      <c r="I54" s="3">
        <f>VALUE(SUBSTITUTE(IF(LEN(MID(Workings_1!H51,FIND("H",Workings_1!H51)+1,99))- LEN(MID(Workings_1!H51,FIND("L",Workings_1!H51),99))=2,(MID(Workings_1!H51,FIND("H",Workings_1!H51)+1,2)),((MID(Workings_1!H51,FIND("H",Workings_1!H51)+1,3)))), "Ø", "0"))</f>
        <v>84</v>
      </c>
      <c r="J54" s="3">
        <f>VALUE(SUBSTITUTE(IF(LEN(MID(Workings_1!I51,FIND("H",Workings_1!I51)+1,99))- LEN(MID(Workings_1!I51,FIND("L",Workings_1!I51),99))=2,(MID(Workings_1!I51,FIND("H",Workings_1!I51)+1,2)),((MID(Workings_1!I51,FIND("H",Workings_1!I51)+1,3)))), "Ø", "0"))</f>
        <v>87</v>
      </c>
      <c r="K54" s="3">
        <f>VALUE(SUBSTITUTE(IF(LEN(MID(Workings_1!J51,FIND("H",Workings_1!J51)+1,99))- LEN(MID(Workings_1!J51,FIND("L",Workings_1!J51),99))=2,(MID(Workings_1!J51,FIND("H",Workings_1!J51)+1,2)),((MID(Workings_1!J51,FIND("H",Workings_1!J51)+1,3)))), "Ø", "0"))</f>
        <v>85</v>
      </c>
      <c r="L54" s="3">
        <f>VALUE(SUBSTITUTE(IF(LEN(MID(Workings_1!K51,FIND("H",Workings_1!K51)+1,99))- LEN(MID(Workings_1!K51,FIND("L",Workings_1!K51),99))=2,(MID(Workings_1!K51,FIND("H",Workings_1!K51)+1,2)),((MID(Workings_1!K51,FIND("H",Workings_1!K51)+1,3)))), "Ø", "0"))</f>
        <v>79</v>
      </c>
      <c r="M54" s="3">
        <f>VALUE(SUBSTITUTE(IF(LEN(MID(Workings_1!L51,FIND("H",Workings_1!L51)+1,99))- LEN(MID(Workings_1!L51,FIND("L",Workings_1!L51),99))=2,(MID(Workings_1!L51,FIND("H",Workings_1!L51)+1,2)),((MID(Workings_1!L51,FIND("H",Workings_1!L51)+1,3)))), "Ø", "0"))</f>
        <v>70</v>
      </c>
      <c r="N54" s="3">
        <f>VALUE(SUBSTITUTE(IF(LEN(MID(Workings_1!M51,FIND("H",Workings_1!M51)+1,99))- LEN(MID(Workings_1!M51,FIND("L",Workings_1!M51),99))=2,(MID(Workings_1!M51,FIND("H",Workings_1!M51)+1,2)),((MID(Workings_1!M51,FIND("H",Workings_1!M51)+1,3)))), "Ø", "0"))</f>
        <v>61</v>
      </c>
      <c r="O54" s="3">
        <f>VALUE(SUBSTITUTE(IF(LEN(MID(Workings_1!N51,FIND("H",Workings_1!N51)+1,99))- LEN(MID(Workings_1!N51,FIND("L",Workings_1!N51),99))=2,(MID(Workings_1!N51,FIND("H",Workings_1!N51)+1,2)),((MID(Workings_1!N51,FIND("H",Workings_1!N51)+1,3)))), "Ø", "0"))</f>
        <v>52</v>
      </c>
      <c r="P54" t="b">
        <f t="shared" si="0"/>
        <v>1</v>
      </c>
    </row>
    <row r="55" spans="2:16" x14ac:dyDescent="0.25">
      <c r="B55" s="10" t="s">
        <v>688</v>
      </c>
      <c r="C55" s="3"/>
      <c r="D55" s="3">
        <f>MAX(D4:D54)</f>
        <v>76</v>
      </c>
      <c r="E55" s="3">
        <f t="shared" ref="E55:O55" si="1">MAX(E4:E54)</f>
        <v>78</v>
      </c>
      <c r="F55" s="3">
        <f t="shared" si="1"/>
        <v>80</v>
      </c>
      <c r="G55" s="3">
        <f t="shared" si="1"/>
        <v>86</v>
      </c>
      <c r="H55" s="3">
        <f t="shared" si="1"/>
        <v>95</v>
      </c>
      <c r="I55" s="3">
        <f t="shared" si="1"/>
        <v>104</v>
      </c>
      <c r="J55" s="3">
        <f t="shared" si="1"/>
        <v>106</v>
      </c>
      <c r="K55" s="3">
        <f t="shared" si="1"/>
        <v>104</v>
      </c>
      <c r="L55" s="3">
        <f t="shared" si="1"/>
        <v>100</v>
      </c>
      <c r="M55" s="3">
        <f t="shared" si="1"/>
        <v>89</v>
      </c>
      <c r="N55" s="3">
        <f t="shared" si="1"/>
        <v>82</v>
      </c>
      <c r="O55" s="3">
        <f t="shared" si="1"/>
        <v>78</v>
      </c>
      <c r="P55" t="b">
        <f t="shared" si="0"/>
        <v>1</v>
      </c>
    </row>
    <row r="57" spans="2:16" x14ac:dyDescent="0.25">
      <c r="B57" s="35" t="s">
        <v>72</v>
      </c>
      <c r="C57" s="32"/>
      <c r="D57" s="36">
        <f t="array" ref="D57:O57">CheckSumHigh</f>
        <v>259045</v>
      </c>
      <c r="E57" s="36">
        <v>277026</v>
      </c>
      <c r="F57" s="36">
        <v>312012</v>
      </c>
      <c r="G57" s="36">
        <v>352569</v>
      </c>
      <c r="H57" s="36">
        <v>390367</v>
      </c>
      <c r="I57" s="36">
        <v>425245</v>
      </c>
      <c r="J57" s="36">
        <v>445112</v>
      </c>
      <c r="K57" s="36">
        <v>441332</v>
      </c>
      <c r="L57" s="36">
        <v>413908</v>
      </c>
      <c r="M57" s="36">
        <v>366926</v>
      </c>
      <c r="N57" s="36">
        <v>307212</v>
      </c>
      <c r="O57" s="30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K57" sqref="K57"/>
    </sheetView>
  </sheetViews>
  <sheetFormatPr defaultRowHeight="15" x14ac:dyDescent="0.25"/>
  <cols>
    <col min="2" max="3" width="20.7109375" customWidth="1"/>
  </cols>
  <sheetData>
    <row r="3" spans="2:15" x14ac:dyDescent="0.25">
      <c r="B3" s="4" t="s">
        <v>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25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25">
      <c r="B5" s="8" t="str">
        <f t="array" ref="B5:B54">ListCity</f>
        <v>Atlanta</v>
      </c>
      <c r="C5" s="3" t="str">
        <f>INDEX(Workings_1!B2:B51,MATCH(SummaryLow!B5,Workings_1!A2:A51,0))</f>
        <v>Georgia</v>
      </c>
      <c r="D5" s="7">
        <f>VALUE(SUBSTITUTE(MID(Workings_1!C2,FIND("L",Workings_1!C2)+1,2),"Ø","0"))</f>
        <v>34</v>
      </c>
      <c r="E5" s="7">
        <f>VALUE(SUBSTITUTE(MID(Workings_1!D2,FIND("L",Workings_1!D2)+1,2),"Ø","0"))</f>
        <v>38</v>
      </c>
      <c r="F5" s="7">
        <f>VALUE(SUBSTITUTE(MID(Workings_1!E2,FIND("L",Workings_1!E2)+1,2),"Ø","0"))</f>
        <v>44</v>
      </c>
      <c r="G5" s="7">
        <f>VALUE(SUBSTITUTE(MID(Workings_1!F2,FIND("L",Workings_1!F2)+1,2),"Ø","0"))</f>
        <v>52</v>
      </c>
      <c r="H5" s="7">
        <f>VALUE(SUBSTITUTE(MID(Workings_1!G2,FIND("L",Workings_1!G2)+1,2),"Ø","0"))</f>
        <v>60</v>
      </c>
      <c r="I5" s="7">
        <f>VALUE(SUBSTITUTE(MID(Workings_1!H2,FIND("L",Workings_1!H2)+1,2),"Ø","0"))</f>
        <v>68</v>
      </c>
      <c r="J5" s="7">
        <f>VALUE(SUBSTITUTE(MID(Workings_1!I2,FIND("L",Workings_1!I2)+1,2),"Ø","0"))</f>
        <v>71</v>
      </c>
      <c r="K5" s="7">
        <f>VALUE(SUBSTITUTE(MID(Workings_1!J2,FIND("L",Workings_1!J2)+1,2),"Ø","0"))</f>
        <v>71</v>
      </c>
      <c r="L5" s="7">
        <f>VALUE(SUBSTITUTE(MID(Workings_1!K2,FIND("L",Workings_1!K2)+1,2),"Ø","0"))</f>
        <v>65</v>
      </c>
      <c r="M5" s="7">
        <f>VALUE(SUBSTITUTE(MID(Workings_1!L2,FIND("L",Workings_1!L2)+1,2),"Ø","0"))</f>
        <v>54</v>
      </c>
      <c r="N5" s="7">
        <f>VALUE(SUBSTITUTE(MID(Workings_1!M2,FIND("L",Workings_1!M2)+1,2),"Ø","0"))</f>
        <v>45</v>
      </c>
      <c r="O5" s="7">
        <f>VALUE(SUBSTITUTE(MID(Workings_1!N2,FIND("L",Workings_1!N2)+1,2),"Ø","0"))</f>
        <v>37</v>
      </c>
    </row>
    <row r="6" spans="2:15" x14ac:dyDescent="0.25">
      <c r="B6" s="9" t="str">
        <v>Austin</v>
      </c>
      <c r="C6" s="3" t="str">
        <f>INDEX(Workings_1!B3:B52,MATCH(SummaryLow!B6,Workings_1!A3:A52,0))</f>
        <v>Texas</v>
      </c>
      <c r="D6" s="7">
        <f>VALUE(SUBSTITUTE(MID(Workings_1!C3,FIND("L",Workings_1!C3)+1,2),"Ø","0"))</f>
        <v>42</v>
      </c>
      <c r="E6" s="7">
        <f>VALUE(SUBSTITUTE(MID(Workings_1!D3,FIND("L",Workings_1!D3)+1,2),"Ø","0"))</f>
        <v>45</v>
      </c>
      <c r="F6" s="7">
        <f>VALUE(SUBSTITUTE(MID(Workings_1!E3,FIND("L",Workings_1!E3)+1,2),"Ø","0"))</f>
        <v>51</v>
      </c>
      <c r="G6" s="7">
        <f>VALUE(SUBSTITUTE(MID(Workings_1!F3,FIND("L",Workings_1!F3)+1,2),"Ø","0"))</f>
        <v>59</v>
      </c>
      <c r="H6" s="7">
        <f>VALUE(SUBSTITUTE(MID(Workings_1!G3,FIND("L",Workings_1!G3)+1,2),"Ø","0"))</f>
        <v>67</v>
      </c>
      <c r="I6" s="7">
        <f>VALUE(SUBSTITUTE(MID(Workings_1!H3,FIND("L",Workings_1!H3)+1,2),"Ø","0"))</f>
        <v>72</v>
      </c>
      <c r="J6" s="7">
        <f>VALUE(SUBSTITUTE(MID(Workings_1!I3,FIND("L",Workings_1!I3)+1,2),"Ø","0"))</f>
        <v>74</v>
      </c>
      <c r="K6" s="7">
        <f>VALUE(SUBSTITUTE(MID(Workings_1!J3,FIND("L",Workings_1!J3)+1,2),"Ø","0"))</f>
        <v>75</v>
      </c>
      <c r="L6" s="7">
        <f>VALUE(SUBSTITUTE(MID(Workings_1!K3,FIND("L",Workings_1!K3)+1,2),"Ø","0"))</f>
        <v>69</v>
      </c>
      <c r="M6" s="7">
        <f>VALUE(SUBSTITUTE(MID(Workings_1!L3,FIND("L",Workings_1!L3)+1,2),"Ø","0"))</f>
        <v>61</v>
      </c>
      <c r="N6" s="7">
        <f>VALUE(SUBSTITUTE(MID(Workings_1!M3,FIND("L",Workings_1!M3)+1,2),"Ø","0"))</f>
        <v>51</v>
      </c>
      <c r="O6" s="7">
        <f>VALUE(SUBSTITUTE(MID(Workings_1!N3,FIND("L",Workings_1!N3)+1,2),"Ø","0"))</f>
        <v>42</v>
      </c>
    </row>
    <row r="7" spans="2:15" x14ac:dyDescent="0.25">
      <c r="B7" s="9" t="str">
        <v>Baltimore</v>
      </c>
      <c r="C7" s="3" t="str">
        <f>INDEX(Workings_1!B4:B53,MATCH(SummaryLow!B7,Workings_1!A4:A53,0))</f>
        <v>Maryland</v>
      </c>
      <c r="D7" s="7">
        <f>VALUE(SUBSTITUTE(MID(Workings_1!C4,FIND("L",Workings_1!C4)+1,2),"Ø","0"))</f>
        <v>24</v>
      </c>
      <c r="E7" s="7">
        <f>VALUE(SUBSTITUTE(MID(Workings_1!D4,FIND("L",Workings_1!D4)+1,2),"Ø","0"))</f>
        <v>27</v>
      </c>
      <c r="F7" s="7">
        <f>VALUE(SUBSTITUTE(MID(Workings_1!E4,FIND("L",Workings_1!E4)+1,2),"Ø","0"))</f>
        <v>34</v>
      </c>
      <c r="G7" s="7">
        <f>VALUE(SUBSTITUTE(MID(Workings_1!F4,FIND("L",Workings_1!F4)+1,2),"Ø","0"))</f>
        <v>43</v>
      </c>
      <c r="H7" s="7">
        <f>VALUE(SUBSTITUTE(MID(Workings_1!G4,FIND("L",Workings_1!G4)+1,2),"Ø","0"))</f>
        <v>52</v>
      </c>
      <c r="I7" s="7">
        <f>VALUE(SUBSTITUTE(MID(Workings_1!H4,FIND("L",Workings_1!H4)+1,2),"Ø","0"))</f>
        <v>62</v>
      </c>
      <c r="J7" s="7">
        <f>VALUE(SUBSTITUTE(MID(Workings_1!I4,FIND("L",Workings_1!I4)+1,2),"Ø","0"))</f>
        <v>67</v>
      </c>
      <c r="K7" s="7">
        <f>VALUE(SUBSTITUTE(MID(Workings_1!J4,FIND("L",Workings_1!J4)+1,2),"Ø","0"))</f>
        <v>65</v>
      </c>
      <c r="L7" s="7">
        <f>VALUE(SUBSTITUTE(MID(Workings_1!K4,FIND("L",Workings_1!K4)+1,2),"Ø","0"))</f>
        <v>58</v>
      </c>
      <c r="M7" s="7">
        <f>VALUE(SUBSTITUTE(MID(Workings_1!L4,FIND("L",Workings_1!L4)+1,2),"Ø","0"))</f>
        <v>45</v>
      </c>
      <c r="N7" s="7">
        <f>VALUE(SUBSTITUTE(MID(Workings_1!M4,FIND("L",Workings_1!M4)+1,2),"Ø","0"))</f>
        <v>37</v>
      </c>
      <c r="O7" s="7">
        <f>VALUE(SUBSTITUTE(MID(Workings_1!N4,FIND("L",Workings_1!N4)+1,2),"Ø","0"))</f>
        <v>28</v>
      </c>
    </row>
    <row r="8" spans="2:15" x14ac:dyDescent="0.25">
      <c r="B8" s="9" t="str">
        <v>Birmingham</v>
      </c>
      <c r="C8" s="3" t="str">
        <f>INDEX(Workings_1!B5:B54,MATCH(SummaryLow!B8,Workings_1!A5:A54,0))</f>
        <v>Alabama</v>
      </c>
      <c r="D8" s="7">
        <f>VALUE(SUBSTITUTE(MID(Workings_1!C5,FIND("L",Workings_1!C5)+1,2),"Ø","0"))</f>
        <v>34</v>
      </c>
      <c r="E8" s="7">
        <f>VALUE(SUBSTITUTE(MID(Workings_1!D5,FIND("L",Workings_1!D5)+1,2),"Ø","0"))</f>
        <v>37</v>
      </c>
      <c r="F8" s="7">
        <f>VALUE(SUBSTITUTE(MID(Workings_1!E5,FIND("L",Workings_1!E5)+1,2),"Ø","0"))</f>
        <v>44</v>
      </c>
      <c r="G8" s="7">
        <f>VALUE(SUBSTITUTE(MID(Workings_1!F5,FIND("L",Workings_1!F5)+1,2),"Ø","0"))</f>
        <v>51</v>
      </c>
      <c r="H8" s="7">
        <f>VALUE(SUBSTITUTE(MID(Workings_1!G5,FIND("L",Workings_1!G5)+1,2),"Ø","0"))</f>
        <v>60</v>
      </c>
      <c r="I8" s="7">
        <f>VALUE(SUBSTITUTE(MID(Workings_1!H5,FIND("L",Workings_1!H5)+1,2),"Ø","0"))</f>
        <v>68</v>
      </c>
      <c r="J8" s="7">
        <f>VALUE(SUBSTITUTE(MID(Workings_1!I5,FIND("L",Workings_1!I5)+1,2),"Ø","0"))</f>
        <v>71</v>
      </c>
      <c r="K8" s="7">
        <f>VALUE(SUBSTITUTE(MID(Workings_1!J5,FIND("L",Workings_1!J5)+1,2),"Ø","0"))</f>
        <v>71</v>
      </c>
      <c r="L8" s="7">
        <f>VALUE(SUBSTITUTE(MID(Workings_1!K5,FIND("L",Workings_1!K5)+1,2),"Ø","0"))</f>
        <v>64</v>
      </c>
      <c r="M8" s="7">
        <f>VALUE(SUBSTITUTE(MID(Workings_1!L5,FIND("L",Workings_1!L5)+1,2),"Ø","0"))</f>
        <v>53</v>
      </c>
      <c r="N8" s="7">
        <f>VALUE(SUBSTITUTE(MID(Workings_1!M5,FIND("L",Workings_1!M5)+1,2),"Ø","0"))</f>
        <v>44</v>
      </c>
      <c r="O8" s="7">
        <f>VALUE(SUBSTITUTE(MID(Workings_1!N5,FIND("L",Workings_1!N5)+1,2),"Ø","0"))</f>
        <v>36</v>
      </c>
    </row>
    <row r="9" spans="2:15" x14ac:dyDescent="0.25">
      <c r="B9" s="9" t="str">
        <v>Boston</v>
      </c>
      <c r="C9" s="3" t="str">
        <f>INDEX(Workings_1!B6:B55,MATCH(SummaryLow!B9,Workings_1!A6:A55,0))</f>
        <v>Massachusetts</v>
      </c>
      <c r="D9" s="7">
        <f>VALUE(SUBSTITUTE(MID(Workings_1!C6,FIND("L",Workings_1!C6)+1,2),"Ø","0"))</f>
        <v>22</v>
      </c>
      <c r="E9" s="7">
        <f>VALUE(SUBSTITUTE(MID(Workings_1!D6,FIND("L",Workings_1!D6)+1,2),"Ø","0"))</f>
        <v>25</v>
      </c>
      <c r="F9" s="7">
        <f>VALUE(SUBSTITUTE(MID(Workings_1!E6,FIND("L",Workings_1!E6)+1,2),"Ø","0"))</f>
        <v>31</v>
      </c>
      <c r="G9" s="7">
        <f>VALUE(SUBSTITUTE(MID(Workings_1!F6,FIND("L",Workings_1!F6)+1,2),"Ø","0"))</f>
        <v>41</v>
      </c>
      <c r="H9" s="7">
        <f>VALUE(SUBSTITUTE(MID(Workings_1!G6,FIND("L",Workings_1!G6)+1,2),"Ø","0"))</f>
        <v>50</v>
      </c>
      <c r="I9" s="7">
        <f>VALUE(SUBSTITUTE(MID(Workings_1!H6,FIND("L",Workings_1!H6)+1,2),"Ø","0"))</f>
        <v>60</v>
      </c>
      <c r="J9" s="7">
        <f>VALUE(SUBSTITUTE(MID(Workings_1!I6,FIND("L",Workings_1!I6)+1,2),"Ø","0"))</f>
        <v>65</v>
      </c>
      <c r="K9" s="7">
        <f>VALUE(SUBSTITUTE(MID(Workings_1!J6,FIND("L",Workings_1!J6)+1,2),"Ø","0"))</f>
        <v>65</v>
      </c>
      <c r="L9" s="7">
        <f>VALUE(SUBSTITUTE(MID(Workings_1!K6,FIND("L",Workings_1!K6)+1,2),"Ø","0"))</f>
        <v>57</v>
      </c>
      <c r="M9" s="7">
        <f>VALUE(SUBSTITUTE(MID(Workings_1!L6,FIND("L",Workings_1!L6)+1,2),"Ø","0"))</f>
        <v>47</v>
      </c>
      <c r="N9" s="7">
        <f>VALUE(SUBSTITUTE(MID(Workings_1!M6,FIND("L",Workings_1!M6)+1,2),"Ø","0"))</f>
        <v>38</v>
      </c>
      <c r="O9" s="7">
        <f>VALUE(SUBSTITUTE(MID(Workings_1!N6,FIND("L",Workings_1!N6)+1,2),"Ø","0"))</f>
        <v>28</v>
      </c>
    </row>
    <row r="10" spans="2:15" x14ac:dyDescent="0.25">
      <c r="B10" s="9" t="str">
        <v>Buffalo</v>
      </c>
      <c r="C10" s="3" t="str">
        <f>INDEX(Workings_1!B7:B56,MATCH(SummaryLow!B10,Workings_1!A7:A56,0))</f>
        <v>New York</v>
      </c>
      <c r="D10" s="7">
        <f>VALUE(SUBSTITUTE(MID(Workings_1!C7,FIND("L",Workings_1!C7)+1,2),"Ø","0"))</f>
        <v>19</v>
      </c>
      <c r="E10" s="7">
        <f>VALUE(SUBSTITUTE(MID(Workings_1!D7,FIND("L",Workings_1!D7)+1,2),"Ø","0"))</f>
        <v>19</v>
      </c>
      <c r="F10" s="7">
        <f>VALUE(SUBSTITUTE(MID(Workings_1!E7,FIND("L",Workings_1!E7)+1,2),"Ø","0"))</f>
        <v>26</v>
      </c>
      <c r="G10" s="7">
        <f>VALUE(SUBSTITUTE(MID(Workings_1!F7,FIND("L",Workings_1!F7)+1,2),"Ø","0"))</f>
        <v>37</v>
      </c>
      <c r="H10" s="7">
        <f>VALUE(SUBSTITUTE(MID(Workings_1!G7,FIND("L",Workings_1!G7)+1,2),"Ø","0"))</f>
        <v>47</v>
      </c>
      <c r="I10" s="7">
        <f>VALUE(SUBSTITUTE(MID(Workings_1!H7,FIND("L",Workings_1!H7)+1,2),"Ø","0"))</f>
        <v>57</v>
      </c>
      <c r="J10" s="7">
        <f>VALUE(SUBSTITUTE(MID(Workings_1!I7,FIND("L",Workings_1!I7)+1,2),"Ø","0"))</f>
        <v>62</v>
      </c>
      <c r="K10" s="7">
        <f>VALUE(SUBSTITUTE(MID(Workings_1!J7,FIND("L",Workings_1!J7)+1,2),"Ø","0"))</f>
        <v>61</v>
      </c>
      <c r="L10" s="7">
        <f>VALUE(SUBSTITUTE(MID(Workings_1!K7,FIND("L",Workings_1!K7)+1,2),"Ø","0"))</f>
        <v>53</v>
      </c>
      <c r="M10" s="7">
        <f>VALUE(SUBSTITUTE(MID(Workings_1!L7,FIND("L",Workings_1!L7)+1,2),"Ø","0"))</f>
        <v>43</v>
      </c>
      <c r="N10" s="7">
        <f>VALUE(SUBSTITUTE(MID(Workings_1!M7,FIND("L",Workings_1!M7)+1,2),"Ø","0"))</f>
        <v>34</v>
      </c>
      <c r="O10" s="7">
        <f>VALUE(SUBSTITUTE(MID(Workings_1!N7,FIND("L",Workings_1!N7)+1,2),"Ø","0"))</f>
        <v>24</v>
      </c>
    </row>
    <row r="11" spans="2:15" x14ac:dyDescent="0.25">
      <c r="B11" s="9" t="str">
        <v>Charlotte</v>
      </c>
      <c r="C11" s="3" t="str">
        <f>INDEX(Workings_1!B8:B57,MATCH(SummaryLow!B11,Workings_1!A8:A57,0))</f>
        <v>North Carolina</v>
      </c>
      <c r="D11" s="7">
        <f>VALUE(SUBSTITUTE(MID(Workings_1!C8,FIND("L",Workings_1!C8)+1,2),"Ø","0"))</f>
        <v>30</v>
      </c>
      <c r="E11" s="7">
        <f>VALUE(SUBSTITUTE(MID(Workings_1!D8,FIND("L",Workings_1!D8)+1,2),"Ø","0"))</f>
        <v>33</v>
      </c>
      <c r="F11" s="7">
        <f>VALUE(SUBSTITUTE(MID(Workings_1!E8,FIND("L",Workings_1!E8)+1,2),"Ø","0"))</f>
        <v>39</v>
      </c>
      <c r="G11" s="7">
        <f>VALUE(SUBSTITUTE(MID(Workings_1!F8,FIND("L",Workings_1!F8)+1,2),"Ø","0"))</f>
        <v>47</v>
      </c>
      <c r="H11" s="7">
        <f>VALUE(SUBSTITUTE(MID(Workings_1!G8,FIND("L",Workings_1!G8)+1,2),"Ø","0"))</f>
        <v>56</v>
      </c>
      <c r="I11" s="7">
        <f>VALUE(SUBSTITUTE(MID(Workings_1!H8,FIND("L",Workings_1!H8)+1,2),"Ø","0"))</f>
        <v>65</v>
      </c>
      <c r="J11" s="7">
        <f>VALUE(SUBSTITUTE(MID(Workings_1!I8,FIND("L",Workings_1!I8)+1,2),"Ø","0"))</f>
        <v>68</v>
      </c>
      <c r="K11" s="7">
        <f>VALUE(SUBSTITUTE(MID(Workings_1!J8,FIND("L",Workings_1!J8)+1,2),"Ø","0"))</f>
        <v>67</v>
      </c>
      <c r="L11" s="7">
        <f>VALUE(SUBSTITUTE(MID(Workings_1!K8,FIND("L",Workings_1!K8)+1,2),"Ø","0"))</f>
        <v>60</v>
      </c>
      <c r="M11" s="7">
        <f>VALUE(SUBSTITUTE(MID(Workings_1!L8,FIND("L",Workings_1!L8)+1,2),"Ø","0"))</f>
        <v>49</v>
      </c>
      <c r="N11" s="7">
        <f>VALUE(SUBSTITUTE(MID(Workings_1!M8,FIND("L",Workings_1!M8)+1,2),"Ø","0"))</f>
        <v>39</v>
      </c>
      <c r="O11" s="7">
        <f>VALUE(SUBSTITUTE(MID(Workings_1!N8,FIND("L",Workings_1!N8)+1,2),"Ø","0"))</f>
        <v>32</v>
      </c>
    </row>
    <row r="12" spans="2:15" x14ac:dyDescent="0.25">
      <c r="B12" s="9" t="str">
        <v>Chicago</v>
      </c>
      <c r="C12" s="3" t="str">
        <f>INDEX(Workings_1!B9:B58,MATCH(SummaryLow!B12,Workings_1!A9:A58,0))</f>
        <v>Illinois</v>
      </c>
      <c r="D12" s="7">
        <f>VALUE(SUBSTITUTE(MID(Workings_1!C9,FIND("L",Workings_1!C9)+1,2),"Ø","0"))</f>
        <v>17</v>
      </c>
      <c r="E12" s="7">
        <f>VALUE(SUBSTITUTE(MID(Workings_1!D9,FIND("L",Workings_1!D9)+1,2),"Ø","0"))</f>
        <v>20</v>
      </c>
      <c r="F12" s="7">
        <f>VALUE(SUBSTITUTE(MID(Workings_1!E9,FIND("L",Workings_1!E9)+1,2),"Ø","0"))</f>
        <v>29</v>
      </c>
      <c r="G12" s="7">
        <f>VALUE(SUBSTITUTE(MID(Workings_1!F9,FIND("L",Workings_1!F9)+1,2),"Ø","0"))</f>
        <v>39</v>
      </c>
      <c r="H12" s="7">
        <f>VALUE(SUBSTITUTE(MID(Workings_1!G9,FIND("L",Workings_1!G9)+1,2),"Ø","0"))</f>
        <v>48</v>
      </c>
      <c r="I12" s="7">
        <f>VALUE(SUBSTITUTE(MID(Workings_1!H9,FIND("L",Workings_1!H9)+1,2),"Ø","0"))</f>
        <v>58</v>
      </c>
      <c r="J12" s="7">
        <f>VALUE(SUBSTITUTE(MID(Workings_1!I9,FIND("L",Workings_1!I9)+1,2),"Ø","0"))</f>
        <v>64</v>
      </c>
      <c r="K12" s="7">
        <f>VALUE(SUBSTITUTE(MID(Workings_1!J9,FIND("L",Workings_1!J9)+1,2),"Ø","0"))</f>
        <v>63</v>
      </c>
      <c r="L12" s="7">
        <f>VALUE(SUBSTITUTE(MID(Workings_1!K9,FIND("L",Workings_1!K9)+1,2),"Ø","0"))</f>
        <v>54</v>
      </c>
      <c r="M12" s="7">
        <f>VALUE(SUBSTITUTE(MID(Workings_1!L9,FIND("L",Workings_1!L9)+1,2),"Ø","0"))</f>
        <v>43</v>
      </c>
      <c r="N12" s="7">
        <f>VALUE(SUBSTITUTE(MID(Workings_1!M9,FIND("L",Workings_1!M9)+1,2),"Ø","0"))</f>
        <v>32</v>
      </c>
      <c r="O12" s="7">
        <f>VALUE(SUBSTITUTE(MID(Workings_1!N9,FIND("L",Workings_1!N9)+1,2),"Ø","0"))</f>
        <v>21</v>
      </c>
    </row>
    <row r="13" spans="2:15" x14ac:dyDescent="0.25">
      <c r="B13" s="9" t="str">
        <v>Cincinnati</v>
      </c>
      <c r="C13" s="3" t="str">
        <f>INDEX(Workings_1!B10:B59,MATCH(SummaryLow!B13,Workings_1!A10:A59,0))</f>
        <v>Ohio</v>
      </c>
      <c r="D13" s="7">
        <f>VALUE(SUBSTITUTE(MID(Workings_1!C10,FIND("L",Workings_1!C10)+1,2),"Ø","0"))</f>
        <v>22</v>
      </c>
      <c r="E13" s="7">
        <f>VALUE(SUBSTITUTE(MID(Workings_1!D10,FIND("L",Workings_1!D10)+1,2),"Ø","0"))</f>
        <v>25</v>
      </c>
      <c r="F13" s="7">
        <f>VALUE(SUBSTITUTE(MID(Workings_1!E10,FIND("L",Workings_1!E10)+1,2),"Ø","0"))</f>
        <v>33</v>
      </c>
      <c r="G13" s="7">
        <f>VALUE(SUBSTITUTE(MID(Workings_1!F10,FIND("L",Workings_1!F10)+1,2),"Ø","0"))</f>
        <v>42</v>
      </c>
      <c r="H13" s="7">
        <f>VALUE(SUBSTITUTE(MID(Workings_1!G10,FIND("L",Workings_1!G10)+1,2),"Ø","0"))</f>
        <v>52</v>
      </c>
      <c r="I13" s="7">
        <f>VALUE(SUBSTITUTE(MID(Workings_1!H10,FIND("L",Workings_1!H10)+1,2),"Ø","0"))</f>
        <v>61</v>
      </c>
      <c r="J13" s="7">
        <f>VALUE(SUBSTITUTE(MID(Workings_1!I10,FIND("L",Workings_1!I10)+1,2),"Ø","0"))</f>
        <v>65</v>
      </c>
      <c r="K13" s="7">
        <f>VALUE(SUBSTITUTE(MID(Workings_1!J10,FIND("L",Workings_1!J10)+1,2),"Ø","0"))</f>
        <v>63</v>
      </c>
      <c r="L13" s="7">
        <f>VALUE(SUBSTITUTE(MID(Workings_1!K10,FIND("L",Workings_1!K10)+1,2),"Ø","0"))</f>
        <v>55</v>
      </c>
      <c r="M13" s="7">
        <f>VALUE(SUBSTITUTE(MID(Workings_1!L10,FIND("L",Workings_1!L10)+1,2),"Ø","0"))</f>
        <v>43</v>
      </c>
      <c r="N13" s="7">
        <f>VALUE(SUBSTITUTE(MID(Workings_1!M10,FIND("L",Workings_1!M10)+1,2),"Ø","0"))</f>
        <v>34</v>
      </c>
      <c r="O13" s="7">
        <f>VALUE(SUBSTITUTE(MID(Workings_1!N10,FIND("L",Workings_1!N10)+1,2),"Ø","0"))</f>
        <v>26</v>
      </c>
    </row>
    <row r="14" spans="2:15" x14ac:dyDescent="0.25">
      <c r="B14" s="9" t="str">
        <v>Cleveland</v>
      </c>
      <c r="C14" s="3" t="str">
        <f>INDEX(Workings_1!B11:B60,MATCH(SummaryLow!B14,Workings_1!A11:A60,0))</f>
        <v>Ohio</v>
      </c>
      <c r="D14" s="7">
        <f>VALUE(SUBSTITUTE(MID(Workings_1!C11,FIND("L",Workings_1!C11)+1,2),"Ø","0"))</f>
        <v>22</v>
      </c>
      <c r="E14" s="7">
        <f>VALUE(SUBSTITUTE(MID(Workings_1!D11,FIND("L",Workings_1!D11)+1,2),"Ø","0"))</f>
        <v>24</v>
      </c>
      <c r="F14" s="7">
        <f>VALUE(SUBSTITUTE(MID(Workings_1!E11,FIND("L",Workings_1!E11)+1,2),"Ø","0"))</f>
        <v>30</v>
      </c>
      <c r="G14" s="7">
        <f>VALUE(SUBSTITUTE(MID(Workings_1!F11,FIND("L",Workings_1!F11)+1,2),"Ø","0"))</f>
        <v>40</v>
      </c>
      <c r="H14" s="7">
        <f>VALUE(SUBSTITUTE(MID(Workings_1!G11,FIND("L",Workings_1!G11)+1,2),"Ø","0"))</f>
        <v>50</v>
      </c>
      <c r="I14" s="7">
        <f>VALUE(SUBSTITUTE(MID(Workings_1!H11,FIND("L",Workings_1!H11)+1,2),"Ø","0"))</f>
        <v>60</v>
      </c>
      <c r="J14" s="7">
        <f>VALUE(SUBSTITUTE(MID(Workings_1!I11,FIND("L",Workings_1!I11)+1,2),"Ø","0"))</f>
        <v>64</v>
      </c>
      <c r="K14" s="7">
        <f>VALUE(SUBSTITUTE(MID(Workings_1!J11,FIND("L",Workings_1!J11)+1,2),"Ø","0"))</f>
        <v>63</v>
      </c>
      <c r="L14" s="7">
        <f>VALUE(SUBSTITUTE(MID(Workings_1!K11,FIND("L",Workings_1!K11)+1,2),"Ø","0"))</f>
        <v>56</v>
      </c>
      <c r="M14" s="7">
        <f>VALUE(SUBSTITUTE(MID(Workings_1!L11,FIND("L",Workings_1!L11)+1,2),"Ø","0"))</f>
        <v>45</v>
      </c>
      <c r="N14" s="7">
        <f>VALUE(SUBSTITUTE(MID(Workings_1!M11,FIND("L",Workings_1!M11)+1,2),"Ø","0"))</f>
        <v>37</v>
      </c>
      <c r="O14" s="7">
        <f>VALUE(SUBSTITUTE(MID(Workings_1!N11,FIND("L",Workings_1!N11)+1,2),"Ø","0"))</f>
        <v>26</v>
      </c>
    </row>
    <row r="15" spans="2:15" x14ac:dyDescent="0.25">
      <c r="B15" s="9" t="str">
        <v>Columbus</v>
      </c>
      <c r="C15" s="3" t="str">
        <f>INDEX(Workings_1!B12:B61,MATCH(SummaryLow!B15,Workings_1!A12:A61,0))</f>
        <v>Ohio</v>
      </c>
      <c r="D15" s="7">
        <f>VALUE(SUBSTITUTE(MID(Workings_1!C12,FIND("L",Workings_1!C12)+1,2),"Ø","0"))</f>
        <v>23</v>
      </c>
      <c r="E15" s="7">
        <f>VALUE(SUBSTITUTE(MID(Workings_1!D12,FIND("L",Workings_1!D12)+1,2),"Ø","0"))</f>
        <v>25</v>
      </c>
      <c r="F15" s="7">
        <f>VALUE(SUBSTITUTE(MID(Workings_1!E12,FIND("L",Workings_1!E12)+1,2),"Ø","0"))</f>
        <v>33</v>
      </c>
      <c r="G15" s="7">
        <f>VALUE(SUBSTITUTE(MID(Workings_1!F12,FIND("L",Workings_1!F12)+1,2),"Ø","0"))</f>
        <v>43</v>
      </c>
      <c r="H15" s="7">
        <f>VALUE(SUBSTITUTE(MID(Workings_1!G12,FIND("L",Workings_1!G12)+1,2),"Ø","0"))</f>
        <v>52</v>
      </c>
      <c r="I15" s="7">
        <f>VALUE(SUBSTITUTE(MID(Workings_1!H12,FIND("L",Workings_1!H12)+1,2),"Ø","0"))</f>
        <v>62</v>
      </c>
      <c r="J15" s="7">
        <f>VALUE(SUBSTITUTE(MID(Workings_1!I12,FIND("L",Workings_1!I12)+1,2),"Ø","0"))</f>
        <v>66</v>
      </c>
      <c r="K15" s="7">
        <f>VALUE(SUBSTITUTE(MID(Workings_1!J12,FIND("L",Workings_1!J12)+1,2),"Ø","0"))</f>
        <v>64</v>
      </c>
      <c r="L15" s="7">
        <f>VALUE(SUBSTITUTE(MID(Workings_1!K12,FIND("L",Workings_1!K12)+1,2),"Ø","0"))</f>
        <v>57</v>
      </c>
      <c r="M15" s="7">
        <f>VALUE(SUBSTITUTE(MID(Workings_1!L12,FIND("L",Workings_1!L12)+1,2),"Ø","0"))</f>
        <v>45</v>
      </c>
      <c r="N15" s="7">
        <f>VALUE(SUBSTITUTE(MID(Workings_1!M12,FIND("L",Workings_1!M12)+1,2),"Ø","0"))</f>
        <v>36</v>
      </c>
      <c r="O15" s="7">
        <f>VALUE(SUBSTITUTE(MID(Workings_1!N12,FIND("L",Workings_1!N12)+1,2),"Ø","0"))</f>
        <v>27</v>
      </c>
    </row>
    <row r="16" spans="2:15" x14ac:dyDescent="0.25">
      <c r="B16" s="9" t="str">
        <v>Dallas</v>
      </c>
      <c r="C16" s="3" t="str">
        <f>INDEX(Workings_1!B13:B62,MATCH(SummaryLow!B16,Workings_1!A13:A62,0))</f>
        <v>Texas</v>
      </c>
      <c r="D16" s="7">
        <f>VALUE(SUBSTITUTE(MID(Workings_1!C13,FIND("L",Workings_1!C13)+1,2),"Ø","0"))</f>
        <v>37</v>
      </c>
      <c r="E16" s="7">
        <f>VALUE(SUBSTITUTE(MID(Workings_1!D13,FIND("L",Workings_1!D13)+1,2),"Ø","0"))</f>
        <v>41</v>
      </c>
      <c r="F16" s="7">
        <f>VALUE(SUBSTITUTE(MID(Workings_1!E13,FIND("L",Workings_1!E13)+1,2),"Ø","0"))</f>
        <v>49</v>
      </c>
      <c r="G16" s="7">
        <f>VALUE(SUBSTITUTE(MID(Workings_1!F13,FIND("L",Workings_1!F13)+1,2),"Ø","0"))</f>
        <v>56</v>
      </c>
      <c r="H16" s="7">
        <f>VALUE(SUBSTITUTE(MID(Workings_1!G13,FIND("L",Workings_1!G13)+1,2),"Ø","0"))</f>
        <v>65</v>
      </c>
      <c r="I16" s="7">
        <f>VALUE(SUBSTITUTE(MID(Workings_1!H13,FIND("L",Workings_1!H13)+1,2),"Ø","0"))</f>
        <v>73</v>
      </c>
      <c r="J16" s="7">
        <f>VALUE(SUBSTITUTE(MID(Workings_1!I13,FIND("L",Workings_1!I13)+1,2),"Ø","0"))</f>
        <v>77</v>
      </c>
      <c r="K16" s="7">
        <f>VALUE(SUBSTITUTE(MID(Workings_1!J13,FIND("L",Workings_1!J13)+1,2),"Ø","0"))</f>
        <v>77</v>
      </c>
      <c r="L16" s="7">
        <f>VALUE(SUBSTITUTE(MID(Workings_1!K13,FIND("L",Workings_1!K13)+1,2),"Ø","0"))</f>
        <v>69</v>
      </c>
      <c r="M16" s="7">
        <f>VALUE(SUBSTITUTE(MID(Workings_1!L13,FIND("L",Workings_1!L13)+1,2),"Ø","0"))</f>
        <v>58</v>
      </c>
      <c r="N16" s="7">
        <f>VALUE(SUBSTITUTE(MID(Workings_1!M13,FIND("L",Workings_1!M13)+1,2),"Ø","0"))</f>
        <v>48</v>
      </c>
      <c r="O16" s="7">
        <f>VALUE(SUBSTITUTE(MID(Workings_1!N13,FIND("L",Workings_1!N13)+1,2),"Ø","0"))</f>
        <v>39</v>
      </c>
    </row>
    <row r="17" spans="2:15" x14ac:dyDescent="0.25">
      <c r="B17" s="9" t="str">
        <v>Denver</v>
      </c>
      <c r="C17" s="3" t="str">
        <f>INDEX(Workings_1!B14:B63,MATCH(SummaryLow!B17,Workings_1!A14:A63,0))</f>
        <v>Colorado</v>
      </c>
      <c r="D17" s="7">
        <f>VALUE(SUBSTITUTE(MID(Workings_1!C14,FIND("L",Workings_1!C14)+1,2),"Ø","0"))</f>
        <v>17</v>
      </c>
      <c r="E17" s="7">
        <f>VALUE(SUBSTITUTE(MID(Workings_1!D14,FIND("L",Workings_1!D14)+1,2),"Ø","0"))</f>
        <v>20</v>
      </c>
      <c r="F17" s="7">
        <f>VALUE(SUBSTITUTE(MID(Workings_1!E14,FIND("L",Workings_1!E14)+1,2),"Ø","0"))</f>
        <v>26</v>
      </c>
      <c r="G17" s="7">
        <f>VALUE(SUBSTITUTE(MID(Workings_1!F14,FIND("L",Workings_1!F14)+1,2),"Ø","0"))</f>
        <v>34</v>
      </c>
      <c r="H17" s="7">
        <f>VALUE(SUBSTITUTE(MID(Workings_1!G14,FIND("L",Workings_1!G14)+1,2),"Ø","0"))</f>
        <v>44</v>
      </c>
      <c r="I17" s="7">
        <f>VALUE(SUBSTITUTE(MID(Workings_1!H14,FIND("L",Workings_1!H14)+1,2),"Ø","0"))</f>
        <v>53</v>
      </c>
      <c r="J17" s="7">
        <f>VALUE(SUBSTITUTE(MID(Workings_1!I14,FIND("L",Workings_1!I14)+1,2),"Ø","0"))</f>
        <v>59</v>
      </c>
      <c r="K17" s="7">
        <f>VALUE(SUBSTITUTE(MID(Workings_1!J14,FIND("L",Workings_1!J14)+1,2),"Ø","0"))</f>
        <v>57</v>
      </c>
      <c r="L17" s="7">
        <f>VALUE(SUBSTITUTE(MID(Workings_1!K14,FIND("L",Workings_1!K14)+1,2),"Ø","0"))</f>
        <v>48</v>
      </c>
      <c r="M17" s="7">
        <f>VALUE(SUBSTITUTE(MID(Workings_1!L14,FIND("L",Workings_1!L14)+1,2),"Ø","0"))</f>
        <v>36</v>
      </c>
      <c r="N17" s="7">
        <f>VALUE(SUBSTITUTE(MID(Workings_1!M14,FIND("L",Workings_1!M14)+1,2),"Ø","0"))</f>
        <v>25</v>
      </c>
      <c r="O17" s="7">
        <f>VALUE(SUBSTITUTE(MID(Workings_1!N14,FIND("L",Workings_1!N14)+1,2),"Ø","0"))</f>
        <v>17</v>
      </c>
    </row>
    <row r="18" spans="2:15" x14ac:dyDescent="0.25">
      <c r="B18" s="9" t="str">
        <v>Detroit</v>
      </c>
      <c r="C18" s="3" t="str">
        <f>INDEX(Workings_1!B15:B64,MATCH(SummaryLow!B18,Workings_1!A15:A64,0))</f>
        <v>Michigan</v>
      </c>
      <c r="D18" s="7">
        <f>VALUE(SUBSTITUTE(MID(Workings_1!C15,FIND("L",Workings_1!C15)+1,2),"Ø","0"))</f>
        <v>19</v>
      </c>
      <c r="E18" s="7">
        <f>VALUE(SUBSTITUTE(MID(Workings_1!D15,FIND("L",Workings_1!D15)+1,2),"Ø","0"))</f>
        <v>21</v>
      </c>
      <c r="F18" s="7">
        <f>VALUE(SUBSTITUTE(MID(Workings_1!E15,FIND("L",Workings_1!E15)+1,2),"Ø","0"))</f>
        <v>29</v>
      </c>
      <c r="G18" s="7">
        <f>VALUE(SUBSTITUTE(MID(Workings_1!F15,FIND("L",Workings_1!F15)+1,2),"Ø","0"))</f>
        <v>39</v>
      </c>
      <c r="H18" s="7">
        <f>VALUE(SUBSTITUTE(MID(Workings_1!G15,FIND("L",Workings_1!G15)+1,2),"Ø","0"))</f>
        <v>49</v>
      </c>
      <c r="I18" s="7">
        <f>VALUE(SUBSTITUTE(MID(Workings_1!H15,FIND("L",Workings_1!H15)+1,2),"Ø","0"))</f>
        <v>60</v>
      </c>
      <c r="J18" s="7">
        <f>VALUE(SUBSTITUTE(MID(Workings_1!I15,FIND("L",Workings_1!I15)+1,2),"Ø","0"))</f>
        <v>64</v>
      </c>
      <c r="K18" s="7">
        <f>VALUE(SUBSTITUTE(MID(Workings_1!J15,FIND("L",Workings_1!J15)+1,2),"Ø","0"))</f>
        <v>63</v>
      </c>
      <c r="L18" s="7">
        <f>VALUE(SUBSTITUTE(MID(Workings_1!K15,FIND("L",Workings_1!K15)+1,2),"Ø","0"))</f>
        <v>55</v>
      </c>
      <c r="M18" s="7">
        <f>VALUE(SUBSTITUTE(MID(Workings_1!L15,FIND("L",Workings_1!L15)+1,2),"Ø","0"))</f>
        <v>43</v>
      </c>
      <c r="N18" s="7">
        <f>VALUE(SUBSTITUTE(MID(Workings_1!M15,FIND("L",Workings_1!M15)+1,2),"Ø","0"))</f>
        <v>34</v>
      </c>
      <c r="O18" s="7">
        <f>VALUE(SUBSTITUTE(MID(Workings_1!N15,FIND("L",Workings_1!N15)+1,2),"Ø","0"))</f>
        <v>24</v>
      </c>
    </row>
    <row r="19" spans="2:15" x14ac:dyDescent="0.25">
      <c r="B19" s="9" t="str">
        <v>Hartford</v>
      </c>
      <c r="C19" s="3" t="str">
        <f>INDEX(Workings_1!B16:B65,MATCH(SummaryLow!B19,Workings_1!A16:A65,0))</f>
        <v>Connecticut</v>
      </c>
      <c r="D19" s="7">
        <f>VALUE(SUBSTITUTE(MID(Workings_1!C16,FIND("L",Workings_1!C16)+1,2),"Ø","0"))</f>
        <v>18</v>
      </c>
      <c r="E19" s="7">
        <f>VALUE(SUBSTITUTE(MID(Workings_1!D16,FIND("L",Workings_1!D16)+1,2),"Ø","0"))</f>
        <v>21</v>
      </c>
      <c r="F19" s="7">
        <f>VALUE(SUBSTITUTE(MID(Workings_1!E16,FIND("L",Workings_1!E16)+1,2),"Ø","0"))</f>
        <v>28</v>
      </c>
      <c r="G19" s="7">
        <f>VALUE(SUBSTITUTE(MID(Workings_1!F16,FIND("L",Workings_1!F16)+1,2),"Ø","0"))</f>
        <v>38</v>
      </c>
      <c r="H19" s="7">
        <f>VALUE(SUBSTITUTE(MID(Workings_1!G16,FIND("L",Workings_1!G16)+1,2),"Ø","0"))</f>
        <v>48</v>
      </c>
      <c r="I19" s="7">
        <f>VALUE(SUBSTITUTE(MID(Workings_1!H16,FIND("L",Workings_1!H16)+1,2),"Ø","0"))</f>
        <v>57</v>
      </c>
      <c r="J19" s="7">
        <f>VALUE(SUBSTITUTE(MID(Workings_1!I16,FIND("L",Workings_1!I16)+1,2),"Ø","0"))</f>
        <v>63</v>
      </c>
      <c r="K19" s="7">
        <f>VALUE(SUBSTITUTE(MID(Workings_1!J16,FIND("L",Workings_1!J16)+1,2),"Ø","0"))</f>
        <v>61</v>
      </c>
      <c r="L19" s="7">
        <f>VALUE(SUBSTITUTE(MID(Workings_1!K16,FIND("L",Workings_1!K16)+1,2),"Ø","0"))</f>
        <v>53</v>
      </c>
      <c r="M19" s="7">
        <f>VALUE(SUBSTITUTE(MID(Workings_1!L16,FIND("L",Workings_1!L16)+1,2),"Ø","0"))</f>
        <v>41</v>
      </c>
      <c r="N19" s="7">
        <f>VALUE(SUBSTITUTE(MID(Workings_1!M16,FIND("L",Workings_1!M16)+1,2),"Ø","0"))</f>
        <v>33</v>
      </c>
      <c r="O19" s="7">
        <f>VALUE(SUBSTITUTE(MID(Workings_1!N16,FIND("L",Workings_1!N16)+1,2),"Ø","0"))</f>
        <v>23</v>
      </c>
    </row>
    <row r="20" spans="2:15" x14ac:dyDescent="0.25">
      <c r="B20" s="9" t="str">
        <v>Houston</v>
      </c>
      <c r="C20" s="3" t="str">
        <f>INDEX(Workings_1!B17:B66,MATCH(SummaryLow!B20,Workings_1!A17:A66,0))</f>
        <v>Texas</v>
      </c>
      <c r="D20" s="7">
        <f>VALUE(SUBSTITUTE(MID(Workings_1!C17,FIND("L",Workings_1!C17)+1,2),"Ø","0"))</f>
        <v>43</v>
      </c>
      <c r="E20" s="7">
        <f>VALUE(SUBSTITUTE(MID(Workings_1!D17,FIND("L",Workings_1!D17)+1,2),"Ø","0"))</f>
        <v>47</v>
      </c>
      <c r="F20" s="7">
        <f>VALUE(SUBSTITUTE(MID(Workings_1!E17,FIND("L",Workings_1!E17)+1,2),"Ø","0"))</f>
        <v>53</v>
      </c>
      <c r="G20" s="7">
        <f>VALUE(SUBSTITUTE(MID(Workings_1!F17,FIND("L",Workings_1!F17)+1,2),"Ø","0"))</f>
        <v>59</v>
      </c>
      <c r="H20" s="7">
        <f>VALUE(SUBSTITUTE(MID(Workings_1!G17,FIND("L",Workings_1!G17)+1,2),"Ø","0"))</f>
        <v>68</v>
      </c>
      <c r="I20" s="7">
        <f>VALUE(SUBSTITUTE(MID(Workings_1!H17,FIND("L",Workings_1!H17)+1,2),"Ø","0"))</f>
        <v>73</v>
      </c>
      <c r="J20" s="7">
        <f>VALUE(SUBSTITUTE(MID(Workings_1!I17,FIND("L",Workings_1!I17)+1,2),"Ø","0"))</f>
        <v>75</v>
      </c>
      <c r="K20" s="7">
        <f>VALUE(SUBSTITUTE(MID(Workings_1!J17,FIND("L",Workings_1!J17)+1,2),"Ø","0"))</f>
        <v>75</v>
      </c>
      <c r="L20" s="7">
        <f>VALUE(SUBSTITUTE(MID(Workings_1!K17,FIND("L",Workings_1!K17)+1,2),"Ø","0"))</f>
        <v>70</v>
      </c>
      <c r="M20" s="7">
        <f>VALUE(SUBSTITUTE(MID(Workings_1!L17,FIND("L",Workings_1!L17)+1,2),"Ø","0"))</f>
        <v>61</v>
      </c>
      <c r="N20" s="7">
        <f>VALUE(SUBSTITUTE(MID(Workings_1!M17,FIND("L",Workings_1!M17)+1,2),"Ø","0"))</f>
        <v>52</v>
      </c>
      <c r="O20" s="7">
        <f>VALUE(SUBSTITUTE(MID(Workings_1!N17,FIND("L",Workings_1!N17)+1,2),"Ø","0"))</f>
        <v>45</v>
      </c>
    </row>
    <row r="21" spans="2:15" x14ac:dyDescent="0.25">
      <c r="B21" s="9" t="str">
        <v>Indianapolis</v>
      </c>
      <c r="C21" s="3" t="str">
        <f>INDEX(Workings_1!B18:B67,MATCH(SummaryLow!B21,Workings_1!A18:A67,0))</f>
        <v>Indiana</v>
      </c>
      <c r="D21" s="7">
        <f>VALUE(SUBSTITUTE(MID(Workings_1!C18,FIND("L",Workings_1!C18)+1,2),"Ø","0"))</f>
        <v>21</v>
      </c>
      <c r="E21" s="7">
        <f>VALUE(SUBSTITUTE(MID(Workings_1!D18,FIND("L",Workings_1!D18)+1,2),"Ø","0"))</f>
        <v>24</v>
      </c>
      <c r="F21" s="7">
        <f>VALUE(SUBSTITUTE(MID(Workings_1!E18,FIND("L",Workings_1!E18)+1,2),"Ø","0"))</f>
        <v>33</v>
      </c>
      <c r="G21" s="7">
        <f>VALUE(SUBSTITUTE(MID(Workings_1!F18,FIND("L",Workings_1!F18)+1,2),"Ø","0"))</f>
        <v>43</v>
      </c>
      <c r="H21" s="7">
        <f>VALUE(SUBSTITUTE(MID(Workings_1!G18,FIND("L",Workings_1!G18)+1,2),"Ø","0"))</f>
        <v>53</v>
      </c>
      <c r="I21" s="7">
        <f>VALUE(SUBSTITUTE(MID(Workings_1!H18,FIND("L",Workings_1!H18)+1,2),"Ø","0"))</f>
        <v>62</v>
      </c>
      <c r="J21" s="7">
        <f>VALUE(SUBSTITUTE(MID(Workings_1!I18,FIND("L",Workings_1!I18)+1,2),"Ø","0"))</f>
        <v>66</v>
      </c>
      <c r="K21" s="7">
        <f>VALUE(SUBSTITUTE(MID(Workings_1!J18,FIND("L",Workings_1!J18)+1,2),"Ø","0"))</f>
        <v>64</v>
      </c>
      <c r="L21" s="7">
        <f>VALUE(SUBSTITUTE(MID(Workings_1!K18,FIND("L",Workings_1!K18)+1,2),"Ø","0"))</f>
        <v>56</v>
      </c>
      <c r="M21" s="7">
        <f>VALUE(SUBSTITUTE(MID(Workings_1!L18,FIND("L",Workings_1!L18)+1,2),"Ø","0"))</f>
        <v>45</v>
      </c>
      <c r="N21" s="7">
        <f>VALUE(SUBSTITUTE(MID(Workings_1!M18,FIND("L",Workings_1!M18)+1,2),"Ø","0"))</f>
        <v>35</v>
      </c>
      <c r="O21" s="7">
        <f>VALUE(SUBSTITUTE(MID(Workings_1!N18,FIND("L",Workings_1!N18)+1,2),"Ø","0"))</f>
        <v>24</v>
      </c>
    </row>
    <row r="22" spans="2:15" x14ac:dyDescent="0.25">
      <c r="B22" s="9" t="str">
        <v>Jacksonville</v>
      </c>
      <c r="C22" s="3" t="str">
        <f>INDEX(Workings_1!B19:B68,MATCH(SummaryLow!B22,Workings_1!A19:A68,0))</f>
        <v>Florida</v>
      </c>
      <c r="D22" s="7">
        <f>VALUE(SUBSTITUTE(MID(Workings_1!C19,FIND("L",Workings_1!C19)+1,2),"Ø","0"))</f>
        <v>41</v>
      </c>
      <c r="E22" s="7">
        <f>VALUE(SUBSTITUTE(MID(Workings_1!D19,FIND("L",Workings_1!D19)+1,2),"Ø","0"))</f>
        <v>45</v>
      </c>
      <c r="F22" s="7">
        <f>VALUE(SUBSTITUTE(MID(Workings_1!E19,FIND("L",Workings_1!E19)+1,2),"Ø","0"))</f>
        <v>50</v>
      </c>
      <c r="G22" s="7">
        <f>VALUE(SUBSTITUTE(MID(Workings_1!F19,FIND("L",Workings_1!F19)+1,2),"Ø","0"))</f>
        <v>55</v>
      </c>
      <c r="H22" s="7">
        <f>VALUE(SUBSTITUTE(MID(Workings_1!G19,FIND("L",Workings_1!G19)+1,2),"Ø","0"))</f>
        <v>63</v>
      </c>
      <c r="I22" s="7">
        <f>VALUE(SUBSTITUTE(MID(Workings_1!H19,FIND("L",Workings_1!H19)+1,2),"Ø","0"))</f>
        <v>70</v>
      </c>
      <c r="J22" s="7">
        <f>VALUE(SUBSTITUTE(MID(Workings_1!I19,FIND("L",Workings_1!I19)+1,2),"Ø","0"))</f>
        <v>73</v>
      </c>
      <c r="K22" s="7">
        <f>VALUE(SUBSTITUTE(MID(Workings_1!J19,FIND("L",Workings_1!J19)+1,2),"Ø","0"))</f>
        <v>73</v>
      </c>
      <c r="L22" s="7">
        <f>VALUE(SUBSTITUTE(MID(Workings_1!K19,FIND("L",Workings_1!K19)+1,2),"Ø","0"))</f>
        <v>70</v>
      </c>
      <c r="M22" s="7">
        <f>VALUE(SUBSTITUTE(MID(Workings_1!L19,FIND("L",Workings_1!L19)+1,2),"Ø","0"))</f>
        <v>61</v>
      </c>
      <c r="N22" s="7">
        <f>VALUE(SUBSTITUTE(MID(Workings_1!M19,FIND("L",Workings_1!M19)+1,2),"Ø","0"))</f>
        <v>51</v>
      </c>
      <c r="O22" s="7">
        <f>VALUE(SUBSTITUTE(MID(Workings_1!N19,FIND("L",Workings_1!N19)+1,2),"Ø","0"))</f>
        <v>44</v>
      </c>
    </row>
    <row r="23" spans="2:15" x14ac:dyDescent="0.25">
      <c r="B23" s="9" t="str">
        <v>Kansas City</v>
      </c>
      <c r="C23" s="3" t="str">
        <f>INDEX(Workings_1!B20:B69,MATCH(SummaryLow!B23,Workings_1!A20:A69,0))</f>
        <v>Missouri</v>
      </c>
      <c r="D23" s="7">
        <f>VALUE(SUBSTITUTE(MID(Workings_1!C20,FIND("L",Workings_1!C20)+1,2),"Ø","0"))</f>
        <v>22</v>
      </c>
      <c r="E23" s="7">
        <f>VALUE(SUBSTITUTE(MID(Workings_1!D20,FIND("L",Workings_1!D20)+1,2),"Ø","0"))</f>
        <v>26</v>
      </c>
      <c r="F23" s="7">
        <f>VALUE(SUBSTITUTE(MID(Workings_1!E20,FIND("L",Workings_1!E20)+1,2),"Ø","0"))</f>
        <v>36</v>
      </c>
      <c r="G23" s="7">
        <f>VALUE(SUBSTITUTE(MID(Workings_1!F20,FIND("L",Workings_1!F20)+1,2),"Ø","0"))</f>
        <v>47</v>
      </c>
      <c r="H23" s="7">
        <f>VALUE(SUBSTITUTE(MID(Workings_1!G20,FIND("L",Workings_1!G20)+1,2),"Ø","0"))</f>
        <v>57</v>
      </c>
      <c r="I23" s="7">
        <f>VALUE(SUBSTITUTE(MID(Workings_1!H20,FIND("L",Workings_1!H20)+1,2),"Ø","0"))</f>
        <v>67</v>
      </c>
      <c r="J23" s="7">
        <f>VALUE(SUBSTITUTE(MID(Workings_1!I20,FIND("L",Workings_1!I20)+1,2),"Ø","0"))</f>
        <v>72</v>
      </c>
      <c r="K23" s="7">
        <f>VALUE(SUBSTITUTE(MID(Workings_1!J20,FIND("L",Workings_1!J20)+1,2),"Ø","0"))</f>
        <v>70</v>
      </c>
      <c r="L23" s="7">
        <f>VALUE(SUBSTITUTE(MID(Workings_1!K20,FIND("L",Workings_1!K20)+1,2),"Ø","0"))</f>
        <v>61</v>
      </c>
      <c r="M23" s="7">
        <f>VALUE(SUBSTITUTE(MID(Workings_1!L20,FIND("L",Workings_1!L20)+1,2),"Ø","0"))</f>
        <v>49</v>
      </c>
      <c r="N23" s="7">
        <f>VALUE(SUBSTITUTE(MID(Workings_1!M20,FIND("L",Workings_1!M20)+1,2),"Ø","0"))</f>
        <v>37</v>
      </c>
      <c r="O23" s="7">
        <f>VALUE(SUBSTITUTE(MID(Workings_1!N20,FIND("L",Workings_1!N20)+1,2),"Ø","0"))</f>
        <v>26</v>
      </c>
    </row>
    <row r="24" spans="2:15" x14ac:dyDescent="0.25">
      <c r="B24" s="9" t="str">
        <v>Las Vegas</v>
      </c>
      <c r="C24" s="3" t="str">
        <f>INDEX(Workings_1!B21:B70,MATCH(SummaryLow!B24,Workings_1!A21:A70,0))</f>
        <v>Nevada</v>
      </c>
      <c r="D24" s="7">
        <f>VALUE(SUBSTITUTE(MID(Workings_1!C21,FIND("L",Workings_1!C21)+1,2),"Ø","0"))</f>
        <v>39</v>
      </c>
      <c r="E24" s="7">
        <f>VALUE(SUBSTITUTE(MID(Workings_1!D21,FIND("L",Workings_1!D21)+1,2),"Ø","0"))</f>
        <v>43</v>
      </c>
      <c r="F24" s="7">
        <f>VALUE(SUBSTITUTE(MID(Workings_1!E21,FIND("L",Workings_1!E21)+1,2),"Ø","0"))</f>
        <v>49</v>
      </c>
      <c r="G24" s="7">
        <f>VALUE(SUBSTITUTE(MID(Workings_1!F21,FIND("L",Workings_1!F21)+1,2),"Ø","0"))</f>
        <v>56</v>
      </c>
      <c r="H24" s="7">
        <f>VALUE(SUBSTITUTE(MID(Workings_1!G21,FIND("L",Workings_1!G21)+1,2),"Ø","0"))</f>
        <v>66</v>
      </c>
      <c r="I24" s="7">
        <f>VALUE(SUBSTITUTE(MID(Workings_1!H21,FIND("L",Workings_1!H21)+1,2),"Ø","0"))</f>
        <v>75</v>
      </c>
      <c r="J24" s="7">
        <f>VALUE(SUBSTITUTE(MID(Workings_1!I21,FIND("L",Workings_1!I21)+1,2),"Ø","0"))</f>
        <v>81</v>
      </c>
      <c r="K24" s="7">
        <f>VALUE(SUBSTITUTE(MID(Workings_1!J21,FIND("L",Workings_1!J21)+1,2),"Ø","0"))</f>
        <v>79</v>
      </c>
      <c r="L24" s="7">
        <f>VALUE(SUBSTITUTE(MID(Workings_1!K21,FIND("L",Workings_1!K21)+1,2),"Ø","0"))</f>
        <v>71</v>
      </c>
      <c r="M24" s="7">
        <f>VALUE(SUBSTITUTE(MID(Workings_1!L21,FIND("L",Workings_1!L21)+1,2),"Ø","0"))</f>
        <v>59</v>
      </c>
      <c r="N24" s="7">
        <f>VALUE(SUBSTITUTE(MID(Workings_1!M21,FIND("L",Workings_1!M21)+1,2),"Ø","0"))</f>
        <v>47</v>
      </c>
      <c r="O24" s="7">
        <f>VALUE(SUBSTITUTE(MID(Workings_1!N21,FIND("L",Workings_1!N21)+1,2),"Ø","0"))</f>
        <v>39</v>
      </c>
    </row>
    <row r="25" spans="2:15" x14ac:dyDescent="0.25">
      <c r="B25" s="9" t="str">
        <v>Los Angeles</v>
      </c>
      <c r="C25" s="3" t="str">
        <f>INDEX(Workings_1!B22:B71,MATCH(SummaryLow!B25,Workings_1!A22:A71,0))</f>
        <v>California</v>
      </c>
      <c r="D25" s="7">
        <f>VALUE(SUBSTITUTE(MID(Workings_1!C22,FIND("L",Workings_1!C22)+1,2),"Ø","0"))</f>
        <v>48</v>
      </c>
      <c r="E25" s="7">
        <f>VALUE(SUBSTITUTE(MID(Workings_1!D22,FIND("L",Workings_1!D22)+1,2),"Ø","0"))</f>
        <v>49</v>
      </c>
      <c r="F25" s="7">
        <f>VALUE(SUBSTITUTE(MID(Workings_1!E22,FIND("L",Workings_1!E22)+1,2),"Ø","0"))</f>
        <v>51</v>
      </c>
      <c r="G25" s="7">
        <f>VALUE(SUBSTITUTE(MID(Workings_1!F22,FIND("L",Workings_1!F22)+1,2),"Ø","0"))</f>
        <v>54</v>
      </c>
      <c r="H25" s="7">
        <f>VALUE(SUBSTITUTE(MID(Workings_1!G22,FIND("L",Workings_1!G22)+1,2),"Ø","0"))</f>
        <v>57</v>
      </c>
      <c r="I25" s="7">
        <f>VALUE(SUBSTITUTE(MID(Workings_1!H22,FIND("L",Workings_1!H22)+1,2),"Ø","0"))</f>
        <v>60</v>
      </c>
      <c r="J25" s="7">
        <f>VALUE(SUBSTITUTE(MID(Workings_1!I22,FIND("L",Workings_1!I22)+1,2),"Ø","0"))</f>
        <v>64</v>
      </c>
      <c r="K25" s="7">
        <f>VALUE(SUBSTITUTE(MID(Workings_1!J22,FIND("L",Workings_1!J22)+1,2),"Ø","0"))</f>
        <v>64</v>
      </c>
      <c r="L25" s="7">
        <f>VALUE(SUBSTITUTE(MID(Workings_1!K22,FIND("L",Workings_1!K22)+1,2),"Ø","0"))</f>
        <v>63</v>
      </c>
      <c r="M25" s="7">
        <f>VALUE(SUBSTITUTE(MID(Workings_1!L22,FIND("L",Workings_1!L22)+1,2),"Ø","0"))</f>
        <v>59</v>
      </c>
      <c r="N25" s="7">
        <f>VALUE(SUBSTITUTE(MID(Workings_1!M22,FIND("L",Workings_1!M22)+1,2),"Ø","0"))</f>
        <v>52</v>
      </c>
      <c r="O25" s="7">
        <f>VALUE(SUBSTITUTE(MID(Workings_1!N22,FIND("L",Workings_1!N22)+1,2),"Ø","0"))</f>
        <v>48</v>
      </c>
    </row>
    <row r="26" spans="2:15" x14ac:dyDescent="0.25">
      <c r="B26" s="9" t="str">
        <v>Louisville</v>
      </c>
      <c r="C26" s="3" t="str">
        <f>INDEX(Workings_1!B23:B72,MATCH(SummaryLow!B26,Workings_1!A23:A72,0))</f>
        <v>Kentucky</v>
      </c>
      <c r="D26" s="7">
        <f>VALUE(SUBSTITUTE(MID(Workings_1!C23,FIND("L",Workings_1!C23)+1,2),"Ø","0"))</f>
        <v>27</v>
      </c>
      <c r="E26" s="7">
        <f>VALUE(SUBSTITUTE(MID(Workings_1!D23,FIND("L",Workings_1!D23)+1,2),"Ø","0"))</f>
        <v>30</v>
      </c>
      <c r="F26" s="7">
        <f>VALUE(SUBSTITUTE(MID(Workings_1!E23,FIND("L",Workings_1!E23)+1,2),"Ø","0"))</f>
        <v>38</v>
      </c>
      <c r="G26" s="7">
        <f>VALUE(SUBSTITUTE(MID(Workings_1!F23,FIND("L",Workings_1!F23)+1,2),"Ø","0"))</f>
        <v>47</v>
      </c>
      <c r="H26" s="7">
        <f>VALUE(SUBSTITUTE(MID(Workings_1!G23,FIND("L",Workings_1!G23)+1,2),"Ø","0"))</f>
        <v>57</v>
      </c>
      <c r="I26" s="7">
        <f>VALUE(SUBSTITUTE(MID(Workings_1!H23,FIND("L",Workings_1!H23)+1,2),"Ø","0"))</f>
        <v>66</v>
      </c>
      <c r="J26" s="7">
        <f>VALUE(SUBSTITUTE(MID(Workings_1!I23,FIND("L",Workings_1!I23)+1,2),"Ø","0"))</f>
        <v>70</v>
      </c>
      <c r="K26" s="7">
        <f>VALUE(SUBSTITUTE(MID(Workings_1!J23,FIND("L",Workings_1!J23)+1,2),"Ø","0"))</f>
        <v>69</v>
      </c>
      <c r="L26" s="7">
        <f>VALUE(SUBSTITUTE(MID(Workings_1!K23,FIND("L",Workings_1!K23)+1,2),"Ø","0"))</f>
        <v>61</v>
      </c>
      <c r="M26" s="7">
        <f>VALUE(SUBSTITUTE(MID(Workings_1!L23,FIND("L",Workings_1!L23)+1,2),"Ø","0"))</f>
        <v>49</v>
      </c>
      <c r="N26" s="7">
        <f>VALUE(SUBSTITUTE(MID(Workings_1!M23,FIND("L",Workings_1!M23)+1,2),"Ø","0"))</f>
        <v>40</v>
      </c>
      <c r="O26" s="7">
        <f>VALUE(SUBSTITUTE(MID(Workings_1!N23,FIND("L",Workings_1!N23)+1,2),"Ø","0"))</f>
        <v>30</v>
      </c>
    </row>
    <row r="27" spans="2:15" x14ac:dyDescent="0.25">
      <c r="B27" s="9" t="str">
        <v>Memphis</v>
      </c>
      <c r="C27" s="3" t="str">
        <f>INDEX(Workings_1!B24:B73,MATCH(SummaryLow!B27,Workings_1!A24:A73,0))</f>
        <v>Tennessee</v>
      </c>
      <c r="D27" s="7">
        <f>VALUE(SUBSTITUTE(MID(Workings_1!C24,FIND("L",Workings_1!C24)+1,2),"Ø","0"))</f>
        <v>33</v>
      </c>
      <c r="E27" s="7">
        <f>VALUE(SUBSTITUTE(MID(Workings_1!D24,FIND("L",Workings_1!D24)+1,2),"Ø","0"))</f>
        <v>36</v>
      </c>
      <c r="F27" s="7">
        <f>VALUE(SUBSTITUTE(MID(Workings_1!E24,FIND("L",Workings_1!E24)+1,2),"Ø","0"))</f>
        <v>44</v>
      </c>
      <c r="G27" s="7">
        <f>VALUE(SUBSTITUTE(MID(Workings_1!F24,FIND("L",Workings_1!F24)+1,2),"Ø","0"))</f>
        <v>53</v>
      </c>
      <c r="H27" s="7">
        <f>VALUE(SUBSTITUTE(MID(Workings_1!G24,FIND("L",Workings_1!G24)+1,2),"Ø","0"))</f>
        <v>62</v>
      </c>
      <c r="I27" s="7">
        <f>VALUE(SUBSTITUTE(MID(Workings_1!H24,FIND("L",Workings_1!H24)+1,2),"Ø","0"))</f>
        <v>70</v>
      </c>
      <c r="J27" s="7">
        <f>VALUE(SUBSTITUTE(MID(Workings_1!I24,FIND("L",Workings_1!I24)+1,2),"Ø","0"))</f>
        <v>74</v>
      </c>
      <c r="K27" s="7">
        <f>VALUE(SUBSTITUTE(MID(Workings_1!J24,FIND("L",Workings_1!J24)+1,2),"Ø","0"))</f>
        <v>73</v>
      </c>
      <c r="L27" s="7">
        <f>VALUE(SUBSTITUTE(MID(Workings_1!K24,FIND("L",Workings_1!K24)+1,2),"Ø","0"))</f>
        <v>65</v>
      </c>
      <c r="M27" s="7">
        <f>VALUE(SUBSTITUTE(MID(Workings_1!L24,FIND("L",Workings_1!L24)+1,2),"Ø","0"))</f>
        <v>54</v>
      </c>
      <c r="N27" s="7">
        <f>VALUE(SUBSTITUTE(MID(Workings_1!M24,FIND("L",Workings_1!M24)+1,2),"Ø","0"))</f>
        <v>44</v>
      </c>
      <c r="O27" s="7">
        <f>VALUE(SUBSTITUTE(MID(Workings_1!N24,FIND("L",Workings_1!N24)+1,2),"Ø","0"))</f>
        <v>35</v>
      </c>
    </row>
    <row r="28" spans="2:15" x14ac:dyDescent="0.25">
      <c r="B28" s="9" t="str">
        <v>Miami</v>
      </c>
      <c r="C28" s="3" t="str">
        <f>INDEX(Workings_1!B25:B74,MATCH(SummaryLow!B28,Workings_1!A25:A74,0))</f>
        <v>Florida</v>
      </c>
      <c r="D28" s="7">
        <f>VALUE(SUBSTITUTE(MID(Workings_1!C25,FIND("L",Workings_1!C25)+1,2),"Ø","0"))</f>
        <v>60</v>
      </c>
      <c r="E28" s="7">
        <f>VALUE(SUBSTITUTE(MID(Workings_1!D25,FIND("L",Workings_1!D25)+1,2),"Ø","0"))</f>
        <v>62</v>
      </c>
      <c r="F28" s="7">
        <f>VALUE(SUBSTITUTE(MID(Workings_1!E25,FIND("L",Workings_1!E25)+1,2),"Ø","0"))</f>
        <v>65</v>
      </c>
      <c r="G28" s="7">
        <f>VALUE(SUBSTITUTE(MID(Workings_1!F25,FIND("L",Workings_1!F25)+1,2),"Ø","0"))</f>
        <v>68</v>
      </c>
      <c r="H28" s="7">
        <f>VALUE(SUBSTITUTE(MID(Workings_1!G25,FIND("L",Workings_1!G25)+1,2),"Ø","0"))</f>
        <v>73</v>
      </c>
      <c r="I28" s="7">
        <f>VALUE(SUBSTITUTE(MID(Workings_1!H25,FIND("L",Workings_1!H25)+1,2),"Ø","0"))</f>
        <v>76</v>
      </c>
      <c r="J28" s="7">
        <f>VALUE(SUBSTITUTE(MID(Workings_1!I25,FIND("L",Workings_1!I25)+1,2),"Ø","0"))</f>
        <v>77</v>
      </c>
      <c r="K28" s="7">
        <f>VALUE(SUBSTITUTE(MID(Workings_1!J25,FIND("L",Workings_1!J25)+1,2),"Ø","0"))</f>
        <v>77</v>
      </c>
      <c r="L28" s="7">
        <f>VALUE(SUBSTITUTE(MID(Workings_1!K25,FIND("L",Workings_1!K25)+1,2),"Ø","0"))</f>
        <v>77</v>
      </c>
      <c r="M28" s="7">
        <f>VALUE(SUBSTITUTE(MID(Workings_1!L25,FIND("L",Workings_1!L25)+1,2),"Ø","0"))</f>
        <v>74</v>
      </c>
      <c r="N28" s="7">
        <f>VALUE(SUBSTITUTE(MID(Workings_1!M25,FIND("L",Workings_1!M25)+1,2),"Ø","0"))</f>
        <v>68</v>
      </c>
      <c r="O28" s="7">
        <f>VALUE(SUBSTITUTE(MID(Workings_1!N25,FIND("L",Workings_1!N25)+1,2),"Ø","0"))</f>
        <v>63</v>
      </c>
    </row>
    <row r="29" spans="2:15" x14ac:dyDescent="0.25">
      <c r="B29" s="9" t="str">
        <v>Milwaukee</v>
      </c>
      <c r="C29" s="3" t="str">
        <f>INDEX(Workings_1!B26:B75,MATCH(SummaryLow!B29,Workings_1!A26:A75,0))</f>
        <v>Wisconsin</v>
      </c>
      <c r="D29" s="7">
        <f>VALUE(SUBSTITUTE(MID(Workings_1!C26,FIND("L",Workings_1!C26)+1,2),"Ø","0"))</f>
        <v>16</v>
      </c>
      <c r="E29" s="7">
        <f>VALUE(SUBSTITUTE(MID(Workings_1!D26,FIND("L",Workings_1!D26)+1,2),"Ø","0"))</f>
        <v>19</v>
      </c>
      <c r="F29" s="7">
        <f>VALUE(SUBSTITUTE(MID(Workings_1!E26,FIND("L",Workings_1!E26)+1,2),"Ø","0"))</f>
        <v>28</v>
      </c>
      <c r="G29" s="7">
        <f>VALUE(SUBSTITUTE(MID(Workings_1!F26,FIND("L",Workings_1!F26)+1,2),"Ø","0"))</f>
        <v>37</v>
      </c>
      <c r="H29" s="7">
        <f>VALUE(SUBSTITUTE(MID(Workings_1!G26,FIND("L",Workings_1!G26)+1,2),"Ø","0"))</f>
        <v>47</v>
      </c>
      <c r="I29" s="7">
        <f>VALUE(SUBSTITUTE(MID(Workings_1!H26,FIND("L",Workings_1!H26)+1,2),"Ø","0"))</f>
        <v>57</v>
      </c>
      <c r="J29" s="7">
        <f>VALUE(SUBSTITUTE(MID(Workings_1!I26,FIND("L",Workings_1!I26)+1,2),"Ø","0"))</f>
        <v>64</v>
      </c>
      <c r="K29" s="7">
        <f>VALUE(SUBSTITUTE(MID(Workings_1!J26,FIND("L",Workings_1!J26)+1,2),"Ø","0"))</f>
        <v>63</v>
      </c>
      <c r="L29" s="7">
        <f>VALUE(SUBSTITUTE(MID(Workings_1!K26,FIND("L",Workings_1!K26)+1,2),"Ø","0"))</f>
        <v>55</v>
      </c>
      <c r="M29" s="7">
        <f>VALUE(SUBSTITUTE(MID(Workings_1!L26,FIND("L",Workings_1!L26)+1,2),"Ø","0"))</f>
        <v>43</v>
      </c>
      <c r="N29" s="7">
        <f>VALUE(SUBSTITUTE(MID(Workings_1!M26,FIND("L",Workings_1!M26)+1,2),"Ø","0"))</f>
        <v>32</v>
      </c>
      <c r="O29" s="7">
        <f>VALUE(SUBSTITUTE(MID(Workings_1!N26,FIND("L",Workings_1!N26)+1,2),"Ø","0"))</f>
        <v>20</v>
      </c>
    </row>
    <row r="30" spans="2:15" x14ac:dyDescent="0.25">
      <c r="B30" s="9" t="str">
        <v>Minneapolis</v>
      </c>
      <c r="C30" s="3" t="str">
        <f>INDEX(Workings_1!B27:B76,MATCH(SummaryLow!B30,Workings_1!A27:A76,0))</f>
        <v>Minnesota</v>
      </c>
      <c r="D30" s="7">
        <f>VALUE(SUBSTITUTE(MID(Workings_1!C27,FIND("L",Workings_1!C27)+1,2),"Ø","0"))</f>
        <v>8</v>
      </c>
      <c r="E30" s="7">
        <f>VALUE(SUBSTITUTE(MID(Workings_1!D27,FIND("L",Workings_1!D27)+1,2),"Ø","0"))</f>
        <v>13</v>
      </c>
      <c r="F30" s="7">
        <f>VALUE(SUBSTITUTE(MID(Workings_1!E27,FIND("L",Workings_1!E27)+1,2),"Ø","0"))</f>
        <v>24</v>
      </c>
      <c r="G30" s="7">
        <f>VALUE(SUBSTITUTE(MID(Workings_1!F27,FIND("L",Workings_1!F27)+1,2),"Ø","0"))</f>
        <v>37</v>
      </c>
      <c r="H30" s="7">
        <f>VALUE(SUBSTITUTE(MID(Workings_1!G27,FIND("L",Workings_1!G27)+1,2),"Ø","0"))</f>
        <v>49</v>
      </c>
      <c r="I30" s="7">
        <f>VALUE(SUBSTITUTE(MID(Workings_1!H27,FIND("L",Workings_1!H27)+1,2),"Ø","0"))</f>
        <v>59</v>
      </c>
      <c r="J30" s="7">
        <f>VALUE(SUBSTITUTE(MID(Workings_1!I27,FIND("L",Workings_1!I27)+1,2),"Ø","0"))</f>
        <v>64</v>
      </c>
      <c r="K30" s="7">
        <f>VALUE(SUBSTITUTE(MID(Workings_1!J27,FIND("L",Workings_1!J27)+1,2),"Ø","0"))</f>
        <v>62</v>
      </c>
      <c r="L30" s="7">
        <f>VALUE(SUBSTITUTE(MID(Workings_1!K27,FIND("L",Workings_1!K27)+1,2),"Ø","0"))</f>
        <v>52</v>
      </c>
      <c r="M30" s="7">
        <f>VALUE(SUBSTITUTE(MID(Workings_1!L27,FIND("L",Workings_1!L27)+1,2),"Ø","0"))</f>
        <v>40</v>
      </c>
      <c r="N30" s="7">
        <f>VALUE(SUBSTITUTE(MID(Workings_1!M27,FIND("L",Workings_1!M27)+1,2),"Ø","0"))</f>
        <v>26</v>
      </c>
      <c r="O30" s="7">
        <f>VALUE(SUBSTITUTE(MID(Workings_1!N27,FIND("L",Workings_1!N27)+1,2),"Ø","0"))</f>
        <v>12</v>
      </c>
    </row>
    <row r="31" spans="2:15" x14ac:dyDescent="0.25">
      <c r="B31" s="9" t="str">
        <v>Nashville</v>
      </c>
      <c r="C31" s="3" t="str">
        <f>INDEX(Workings_1!B28:B77,MATCH(SummaryLow!B31,Workings_1!A28:A77,0))</f>
        <v>Tennessee</v>
      </c>
      <c r="D31" s="7">
        <f>VALUE(SUBSTITUTE(MID(Workings_1!C28,FIND("L",Workings_1!C28)+1,2),"Ø","0"))</f>
        <v>28</v>
      </c>
      <c r="E31" s="7">
        <f>VALUE(SUBSTITUTE(MID(Workings_1!D28,FIND("L",Workings_1!D28)+1,2),"Ø","0"))</f>
        <v>32</v>
      </c>
      <c r="F31" s="7">
        <f>VALUE(SUBSTITUTE(MID(Workings_1!E28,FIND("L",Workings_1!E28)+1,2),"Ø","0"))</f>
        <v>39</v>
      </c>
      <c r="G31" s="7">
        <f>VALUE(SUBSTITUTE(MID(Workings_1!F28,FIND("L",Workings_1!F28)+1,2),"Ø","0"))</f>
        <v>48</v>
      </c>
      <c r="H31" s="7">
        <f>VALUE(SUBSTITUTE(MID(Workings_1!G28,FIND("L",Workings_1!G28)+1,2),"Ø","0"))</f>
        <v>57</v>
      </c>
      <c r="I31" s="7">
        <f>VALUE(SUBSTITUTE(MID(Workings_1!H28,FIND("L",Workings_1!H28)+1,2),"Ø","0"))</f>
        <v>65</v>
      </c>
      <c r="J31" s="7">
        <f>VALUE(SUBSTITUTE(MID(Workings_1!I28,FIND("L",Workings_1!I28)+1,2),"Ø","0"))</f>
        <v>70</v>
      </c>
      <c r="K31" s="7">
        <f>VALUE(SUBSTITUTE(MID(Workings_1!J28,FIND("L",Workings_1!J28)+1,2),"Ø","0"))</f>
        <v>68</v>
      </c>
      <c r="L31" s="7">
        <f>VALUE(SUBSTITUTE(MID(Workings_1!K28,FIND("L",Workings_1!K28)+1,2),"Ø","0"))</f>
        <v>61</v>
      </c>
      <c r="M31" s="7">
        <f>VALUE(SUBSTITUTE(MID(Workings_1!L28,FIND("L",Workings_1!L28)+1,2),"Ø","0"))</f>
        <v>49</v>
      </c>
      <c r="N31" s="7">
        <f>VALUE(SUBSTITUTE(MID(Workings_1!M28,FIND("L",Workings_1!M28)+1,2),"Ø","0"))</f>
        <v>39</v>
      </c>
      <c r="O31" s="7">
        <f>VALUE(SUBSTITUTE(MID(Workings_1!N28,FIND("L",Workings_1!N28)+1,2),"Ø","0"))</f>
        <v>31</v>
      </c>
    </row>
    <row r="32" spans="2:15" x14ac:dyDescent="0.25">
      <c r="B32" s="9" t="str">
        <v>New Orleans</v>
      </c>
      <c r="C32" s="3" t="str">
        <f>INDEX(Workings_1!B29:B78,MATCH(SummaryLow!B32,Workings_1!A29:A78,0))</f>
        <v>Louisiana</v>
      </c>
      <c r="D32" s="7">
        <f>VALUE(SUBSTITUTE(MID(Workings_1!C29,FIND("L",Workings_1!C29)+1,2),"Ø","0"))</f>
        <v>45</v>
      </c>
      <c r="E32" s="7">
        <f>VALUE(SUBSTITUTE(MID(Workings_1!D29,FIND("L",Workings_1!D29)+1,2),"Ø","0"))</f>
        <v>48</v>
      </c>
      <c r="F32" s="7">
        <f>VALUE(SUBSTITUTE(MID(Workings_1!E29,FIND("L",Workings_1!E29)+1,2),"Ø","0"))</f>
        <v>54</v>
      </c>
      <c r="G32" s="7">
        <f>VALUE(SUBSTITUTE(MID(Workings_1!F29,FIND("L",Workings_1!F29)+1,2),"Ø","0"))</f>
        <v>60</v>
      </c>
      <c r="H32" s="7">
        <f>VALUE(SUBSTITUTE(MID(Workings_1!G29,FIND("L",Workings_1!G29)+1,2),"Ø","0"))</f>
        <v>68</v>
      </c>
      <c r="I32" s="7">
        <f>VALUE(SUBSTITUTE(MID(Workings_1!H29,FIND("L",Workings_1!H29)+1,2),"Ø","0"))</f>
        <v>74</v>
      </c>
      <c r="J32" s="7">
        <f>VALUE(SUBSTITUTE(MID(Workings_1!I29,FIND("L",Workings_1!I29)+1,2),"Ø","0"))</f>
        <v>75</v>
      </c>
      <c r="K32" s="7">
        <f>VALUE(SUBSTITUTE(MID(Workings_1!J29,FIND("L",Workings_1!J29)+1,2),"Ø","0"))</f>
        <v>75</v>
      </c>
      <c r="L32" s="7">
        <f>VALUE(SUBSTITUTE(MID(Workings_1!K29,FIND("L",Workings_1!K29)+1,2),"Ø","0"))</f>
        <v>72</v>
      </c>
      <c r="M32" s="7">
        <f>VALUE(SUBSTITUTE(MID(Workings_1!L29,FIND("L",Workings_1!L29)+1,2),"Ø","0"))</f>
        <v>63</v>
      </c>
      <c r="N32" s="7">
        <f>VALUE(SUBSTITUTE(MID(Workings_1!M29,FIND("L",Workings_1!M29)+1,2),"Ø","0"))</f>
        <v>54</v>
      </c>
      <c r="O32" s="7">
        <f>VALUE(SUBSTITUTE(MID(Workings_1!N29,FIND("L",Workings_1!N29)+1,2),"Ø","0"))</f>
        <v>47</v>
      </c>
    </row>
    <row r="33" spans="2:15" x14ac:dyDescent="0.25">
      <c r="B33" s="9" t="str">
        <v>New York</v>
      </c>
      <c r="C33" s="3" t="str">
        <f>INDEX(Workings_1!B30:B79,MATCH(SummaryLow!B33,Workings_1!A30:A79,0))</f>
        <v>New York</v>
      </c>
      <c r="D33" s="7">
        <f>VALUE(SUBSTITUTE(MID(Workings_1!C30,FIND("L",Workings_1!C30)+1,2),"Ø","0"))</f>
        <v>27</v>
      </c>
      <c r="E33" s="7">
        <f>VALUE(SUBSTITUTE(MID(Workings_1!D30,FIND("L",Workings_1!D30)+1,2),"Ø","0"))</f>
        <v>29</v>
      </c>
      <c r="F33" s="7">
        <f>VALUE(SUBSTITUTE(MID(Workings_1!E30,FIND("L",Workings_1!E30)+1,2),"Ø","0"))</f>
        <v>35</v>
      </c>
      <c r="G33" s="7">
        <f>VALUE(SUBSTITUTE(MID(Workings_1!F30,FIND("L",Workings_1!F30)+1,2),"Ø","0"))</f>
        <v>45</v>
      </c>
      <c r="H33" s="7">
        <f>VALUE(SUBSTITUTE(MID(Workings_1!G30,FIND("L",Workings_1!G30)+1,2),"Ø","0"))</f>
        <v>54</v>
      </c>
      <c r="I33" s="7">
        <f>VALUE(SUBSTITUTE(MID(Workings_1!H30,FIND("L",Workings_1!H30)+1,2),"Ø","0"))</f>
        <v>64</v>
      </c>
      <c r="J33" s="7">
        <f>VALUE(SUBSTITUTE(MID(Workings_1!I30,FIND("L",Workings_1!I30)+1,2),"Ø","0"))</f>
        <v>69</v>
      </c>
      <c r="K33" s="7">
        <f>VALUE(SUBSTITUTE(MID(Workings_1!J30,FIND("L",Workings_1!J30)+1,2),"Ø","0"))</f>
        <v>68</v>
      </c>
      <c r="L33" s="7">
        <f>VALUE(SUBSTITUTE(MID(Workings_1!K30,FIND("L",Workings_1!K30)+1,2),"Ø","0"))</f>
        <v>61</v>
      </c>
      <c r="M33" s="7">
        <f>VALUE(SUBSTITUTE(MID(Workings_1!L30,FIND("L",Workings_1!L30)+1,2),"Ø","0"))</f>
        <v>50</v>
      </c>
      <c r="N33" s="7">
        <f>VALUE(SUBSTITUTE(MID(Workings_1!M30,FIND("L",Workings_1!M30)+1,2),"Ø","0"))</f>
        <v>42</v>
      </c>
      <c r="O33" s="7">
        <f>VALUE(SUBSTITUTE(MID(Workings_1!N30,FIND("L",Workings_1!N30)+1,2),"Ø","0"))</f>
        <v>32</v>
      </c>
    </row>
    <row r="34" spans="2:15" x14ac:dyDescent="0.25">
      <c r="B34" s="9" t="str">
        <v>Oklahoma City</v>
      </c>
      <c r="C34" s="3" t="str">
        <f>INDEX(Workings_1!B31:B80,MATCH(SummaryLow!B34,Workings_1!A31:A80,0))</f>
        <v>Oklahoma</v>
      </c>
      <c r="D34" s="7">
        <f>VALUE(SUBSTITUTE(MID(Workings_1!C31,FIND("L",Workings_1!C31)+1,2),"Ø","0"))</f>
        <v>29</v>
      </c>
      <c r="E34" s="7">
        <f>VALUE(SUBSTITUTE(MID(Workings_1!D31,FIND("L",Workings_1!D31)+1,2),"Ø","0"))</f>
        <v>33</v>
      </c>
      <c r="F34" s="7">
        <f>VALUE(SUBSTITUTE(MID(Workings_1!E31,FIND("L",Workings_1!E31)+1,2),"Ø","0"))</f>
        <v>41</v>
      </c>
      <c r="G34" s="7">
        <f>VALUE(SUBSTITUTE(MID(Workings_1!F31,FIND("L",Workings_1!F31)+1,2),"Ø","0"))</f>
        <v>50</v>
      </c>
      <c r="H34" s="7">
        <f>VALUE(SUBSTITUTE(MID(Workings_1!G31,FIND("L",Workings_1!G31)+1,2),"Ø","0"))</f>
        <v>60</v>
      </c>
      <c r="I34" s="7">
        <f>VALUE(SUBSTITUTE(MID(Workings_1!H31,FIND("L",Workings_1!H31)+1,2),"Ø","0"))</f>
        <v>68</v>
      </c>
      <c r="J34" s="7">
        <f>VALUE(SUBSTITUTE(MID(Workings_1!I31,FIND("L",Workings_1!I31)+1,2),"Ø","0"))</f>
        <v>72</v>
      </c>
      <c r="K34" s="7">
        <f>VALUE(SUBSTITUTE(MID(Workings_1!J31,FIND("L",Workings_1!J31)+1,2),"Ø","0"))</f>
        <v>71</v>
      </c>
      <c r="L34" s="7">
        <f>VALUE(SUBSTITUTE(MID(Workings_1!K31,FIND("L",Workings_1!K31)+1,2),"Ø","0"))</f>
        <v>63</v>
      </c>
      <c r="M34" s="7">
        <f>VALUE(SUBSTITUTE(MID(Workings_1!L31,FIND("L",Workings_1!L31)+1,2),"Ø","0"))</f>
        <v>52</v>
      </c>
      <c r="N34" s="7">
        <f>VALUE(SUBSTITUTE(MID(Workings_1!M31,FIND("L",Workings_1!M31)+1,2),"Ø","0"))</f>
        <v>40</v>
      </c>
      <c r="O34" s="7">
        <f>VALUE(SUBSTITUTE(MID(Workings_1!N31,FIND("L",Workings_1!N31)+1,2),"Ø","0"))</f>
        <v>31</v>
      </c>
    </row>
    <row r="35" spans="2:15" x14ac:dyDescent="0.25">
      <c r="B35" s="9" t="str">
        <v>Orlando</v>
      </c>
      <c r="C35" s="3" t="str">
        <f>INDEX(Workings_1!B32:B81,MATCH(SummaryLow!B35,Workings_1!A32:A81,0))</f>
        <v>Florida</v>
      </c>
      <c r="D35" s="7">
        <f>VALUE(SUBSTITUTE(MID(Workings_1!C32,FIND("L",Workings_1!C32)+1,2),"Ø","0"))</f>
        <v>49</v>
      </c>
      <c r="E35" s="7">
        <f>VALUE(SUBSTITUTE(MID(Workings_1!D32,FIND("L",Workings_1!D32)+1,2),"Ø","0"))</f>
        <v>52</v>
      </c>
      <c r="F35" s="7">
        <f>VALUE(SUBSTITUTE(MID(Workings_1!E32,FIND("L",Workings_1!E32)+1,2),"Ø","0"))</f>
        <v>56</v>
      </c>
      <c r="G35" s="7">
        <f>VALUE(SUBSTITUTE(MID(Workings_1!F32,FIND("L",Workings_1!F32)+1,2),"Ø","0"))</f>
        <v>60</v>
      </c>
      <c r="H35" s="7">
        <f>VALUE(SUBSTITUTE(MID(Workings_1!G32,FIND("L",Workings_1!G32)+1,2),"Ø","0"))</f>
        <v>66</v>
      </c>
      <c r="I35" s="7">
        <f>VALUE(SUBSTITUTE(MID(Workings_1!H32,FIND("L",Workings_1!H32)+1,2),"Ø","0"))</f>
        <v>72</v>
      </c>
      <c r="J35" s="7">
        <f>VALUE(SUBSTITUTE(MID(Workings_1!I32,FIND("L",Workings_1!I32)+1,2),"Ø","0"))</f>
        <v>74</v>
      </c>
      <c r="K35" s="7">
        <f>VALUE(SUBSTITUTE(MID(Workings_1!J32,FIND("L",Workings_1!J32)+1,2),"Ø","0"))</f>
        <v>74</v>
      </c>
      <c r="L35" s="7">
        <f>VALUE(SUBSTITUTE(MID(Workings_1!K32,FIND("L",Workings_1!K32)+1,2),"Ø","0"))</f>
        <v>73</v>
      </c>
      <c r="M35" s="7">
        <f>VALUE(SUBSTITUTE(MID(Workings_1!L32,FIND("L",Workings_1!L32)+1,2),"Ø","0"))</f>
        <v>66</v>
      </c>
      <c r="N35" s="7">
        <f>VALUE(SUBSTITUTE(MID(Workings_1!M32,FIND("L",Workings_1!M32)+1,2),"Ø","0"))</f>
        <v>59</v>
      </c>
      <c r="O35" s="7">
        <f>VALUE(SUBSTITUTE(MID(Workings_1!N32,FIND("L",Workings_1!N32)+1,2),"Ø","0"))</f>
        <v>52</v>
      </c>
    </row>
    <row r="36" spans="2:15" x14ac:dyDescent="0.25">
      <c r="B36" s="9" t="str">
        <v>Philadelphia</v>
      </c>
      <c r="C36" s="3" t="str">
        <f>INDEX(Workings_1!B33:B82,MATCH(SummaryLow!B36,Workings_1!A33:A82,0))</f>
        <v>Pennsylvania</v>
      </c>
      <c r="D36" s="7">
        <f>VALUE(SUBSTITUTE(MID(Workings_1!C33,FIND("L",Workings_1!C33)+1,2),"Ø","0"))</f>
        <v>26</v>
      </c>
      <c r="E36" s="7">
        <f>VALUE(SUBSTITUTE(MID(Workings_1!D33,FIND("L",Workings_1!D33)+1,2),"Ø","0"))</f>
        <v>28</v>
      </c>
      <c r="F36" s="7">
        <f>VALUE(SUBSTITUTE(MID(Workings_1!E33,FIND("L",Workings_1!E33)+1,2),"Ø","0"))</f>
        <v>34</v>
      </c>
      <c r="G36" s="7">
        <f>VALUE(SUBSTITUTE(MID(Workings_1!F33,FIND("L",Workings_1!F33)+1,2),"Ø","0"))</f>
        <v>44</v>
      </c>
      <c r="H36" s="7">
        <f>VALUE(SUBSTITUTE(MID(Workings_1!G33,FIND("L",Workings_1!G33)+1,2),"Ø","0"))</f>
        <v>54</v>
      </c>
      <c r="I36" s="7">
        <f>VALUE(SUBSTITUTE(MID(Workings_1!H33,FIND("L",Workings_1!H33)+1,2),"Ø","0"))</f>
        <v>64</v>
      </c>
      <c r="J36" s="7">
        <f>VALUE(SUBSTITUTE(MID(Workings_1!I33,FIND("L",Workings_1!I33)+1,2),"Ø","0"))</f>
        <v>69</v>
      </c>
      <c r="K36" s="7">
        <f>VALUE(SUBSTITUTE(MID(Workings_1!J33,FIND("L",Workings_1!J33)+1,2),"Ø","0"))</f>
        <v>68</v>
      </c>
      <c r="L36" s="7">
        <f>VALUE(SUBSTITUTE(MID(Workings_1!K33,FIND("L",Workings_1!K33)+1,2),"Ø","0"))</f>
        <v>60</v>
      </c>
      <c r="M36" s="7">
        <f>VALUE(SUBSTITUTE(MID(Workings_1!L33,FIND("L",Workings_1!L33)+1,2),"Ø","0"))</f>
        <v>48</v>
      </c>
      <c r="N36" s="7">
        <f>VALUE(SUBSTITUTE(MID(Workings_1!M33,FIND("L",Workings_1!M33)+1,2),"Ø","0"))</f>
        <v>39</v>
      </c>
      <c r="O36" s="7">
        <f>VALUE(SUBSTITUTE(MID(Workings_1!N33,FIND("L",Workings_1!N33)+1,2),"Ø","0"))</f>
        <v>30</v>
      </c>
    </row>
    <row r="37" spans="2:15" x14ac:dyDescent="0.25">
      <c r="B37" s="9" t="str">
        <v>Phoenix</v>
      </c>
      <c r="C37" s="3" t="str">
        <f>INDEX(Workings_1!B34:B83,MATCH(SummaryLow!B37,Workings_1!A34:A83,0))</f>
        <v>Arizona</v>
      </c>
      <c r="D37" s="7">
        <f>VALUE(SUBSTITUTE(MID(Workings_1!C34,FIND("L",Workings_1!C34)+1,2),"Ø","0"))</f>
        <v>46</v>
      </c>
      <c r="E37" s="7">
        <f>VALUE(SUBSTITUTE(MID(Workings_1!D34,FIND("L",Workings_1!D34)+1,2),"Ø","0"))</f>
        <v>49</v>
      </c>
      <c r="F37" s="7">
        <f>VALUE(SUBSTITUTE(MID(Workings_1!E34,FIND("L",Workings_1!E34)+1,2),"Ø","0"))</f>
        <v>54</v>
      </c>
      <c r="G37" s="7">
        <f>VALUE(SUBSTITUTE(MID(Workings_1!F34,FIND("L",Workings_1!F34)+1,2),"Ø","0"))</f>
        <v>60</v>
      </c>
      <c r="H37" s="7">
        <f>VALUE(SUBSTITUTE(MID(Workings_1!G34,FIND("L",Workings_1!G34)+1,2),"Ø","0"))</f>
        <v>69</v>
      </c>
      <c r="I37" s="7">
        <f>VALUE(SUBSTITUTE(MID(Workings_1!H34,FIND("L",Workings_1!H34)+1,2),"Ø","0"))</f>
        <v>77</v>
      </c>
      <c r="J37" s="7">
        <f>VALUE(SUBSTITUTE(MID(Workings_1!I34,FIND("L",Workings_1!I34)+1,2),"Ø","0"))</f>
        <v>83</v>
      </c>
      <c r="K37" s="7">
        <f>VALUE(SUBSTITUTE(MID(Workings_1!J34,FIND("L",Workings_1!J34)+1,2),"Ø","0"))</f>
        <v>82</v>
      </c>
      <c r="L37" s="7">
        <f>VALUE(SUBSTITUTE(MID(Workings_1!K34,FIND("L",Workings_1!K34)+1,2),"Ø","0"))</f>
        <v>75</v>
      </c>
      <c r="M37" s="7">
        <f>VALUE(SUBSTITUTE(MID(Workings_1!L34,FIND("L",Workings_1!L34)+1,2),"Ø","0"))</f>
        <v>64</v>
      </c>
      <c r="N37" s="7">
        <f>VALUE(SUBSTITUTE(MID(Workings_1!M34,FIND("L",Workings_1!M34)+1,2),"Ø","0"))</f>
        <v>52</v>
      </c>
      <c r="O37" s="7">
        <f>VALUE(SUBSTITUTE(MID(Workings_1!N34,FIND("L",Workings_1!N34)+1,2),"Ø","0"))</f>
        <v>45</v>
      </c>
    </row>
    <row r="38" spans="2:15" x14ac:dyDescent="0.25">
      <c r="B38" s="9" t="str">
        <v>Pittsburgh</v>
      </c>
      <c r="C38" s="3" t="str">
        <f>INDEX(Workings_1!B35:B84,MATCH(SummaryLow!B38,Workings_1!A35:A84,0))</f>
        <v>Pennsylvania</v>
      </c>
      <c r="D38" s="7">
        <f>VALUE(SUBSTITUTE(MID(Workings_1!C35,FIND("L",Workings_1!C35)+1,2),"Ø","0"))</f>
        <v>21</v>
      </c>
      <c r="E38" s="7">
        <f>VALUE(SUBSTITUTE(MID(Workings_1!D35,FIND("L",Workings_1!D35)+1,2),"Ø","0"))</f>
        <v>23</v>
      </c>
      <c r="F38" s="7">
        <f>VALUE(SUBSTITUTE(MID(Workings_1!E35,FIND("L",Workings_1!E35)+1,2),"Ø","0"))</f>
        <v>30</v>
      </c>
      <c r="G38" s="7">
        <f>VALUE(SUBSTITUTE(MID(Workings_1!F35,FIND("L",Workings_1!F35)+1,2),"Ø","0"))</f>
        <v>40</v>
      </c>
      <c r="H38" s="7">
        <f>VALUE(SUBSTITUTE(MID(Workings_1!G35,FIND("L",Workings_1!G35)+1,2),"Ø","0"))</f>
        <v>49</v>
      </c>
      <c r="I38" s="7">
        <f>VALUE(SUBSTITUTE(MID(Workings_1!H35,FIND("L",Workings_1!H35)+1,2),"Ø","0"))</f>
        <v>58</v>
      </c>
      <c r="J38" s="7">
        <f>VALUE(SUBSTITUTE(MID(Workings_1!I35,FIND("L",Workings_1!I35)+1,2),"Ø","0"))</f>
        <v>63</v>
      </c>
      <c r="K38" s="7">
        <f>VALUE(SUBSTITUTE(MID(Workings_1!J35,FIND("L",Workings_1!J35)+1,2),"Ø","0"))</f>
        <v>62</v>
      </c>
      <c r="L38" s="7">
        <f>VALUE(SUBSTITUTE(MID(Workings_1!K35,FIND("L",Workings_1!K35)+1,2),"Ø","0"))</f>
        <v>54</v>
      </c>
      <c r="M38" s="7">
        <f>VALUE(SUBSTITUTE(MID(Workings_1!L35,FIND("L",Workings_1!L35)+1,2),"Ø","0"))</f>
        <v>43</v>
      </c>
      <c r="N38" s="7">
        <f>VALUE(SUBSTITUTE(MID(Workings_1!M35,FIND("L",Workings_1!M35)+1,2),"Ø","0"))</f>
        <v>35</v>
      </c>
      <c r="O38" s="7">
        <f>VALUE(SUBSTITUTE(MID(Workings_1!N35,FIND("L",Workings_1!N35)+1,2),"Ø","0"))</f>
        <v>25</v>
      </c>
    </row>
    <row r="39" spans="2:15" x14ac:dyDescent="0.25">
      <c r="B39" s="9" t="str">
        <v>Portland</v>
      </c>
      <c r="C39" s="3" t="str">
        <f>INDEX(Workings_1!B36:B85,MATCH(SummaryLow!B39,Workings_1!A36:A85,0))</f>
        <v>Oregon</v>
      </c>
      <c r="D39" s="7">
        <f>VALUE(SUBSTITUTE(MID(Workings_1!C36,FIND("L",Workings_1!C36)+1,2),"Ø","0"))</f>
        <v>36</v>
      </c>
      <c r="E39" s="7">
        <f>VALUE(SUBSTITUTE(MID(Workings_1!D36,FIND("L",Workings_1!D36)+1,2),"Ø","0"))</f>
        <v>37</v>
      </c>
      <c r="F39" s="7">
        <f>VALUE(SUBSTITUTE(MID(Workings_1!E36,FIND("L",Workings_1!E36)+1,2),"Ø","0"))</f>
        <v>39</v>
      </c>
      <c r="G39" s="7">
        <f>VALUE(SUBSTITUTE(MID(Workings_1!F36,FIND("L",Workings_1!F36)+1,2),"Ø","0"))</f>
        <v>43</v>
      </c>
      <c r="H39" s="7">
        <f>VALUE(SUBSTITUTE(MID(Workings_1!G36,FIND("L",Workings_1!G36)+1,2),"Ø","0"))</f>
        <v>48</v>
      </c>
      <c r="I39" s="7">
        <f>VALUE(SUBSTITUTE(MID(Workings_1!H36,FIND("L",Workings_1!H36)+1,2),"Ø","0"))</f>
        <v>52</v>
      </c>
      <c r="J39" s="7">
        <f>VALUE(SUBSTITUTE(MID(Workings_1!I36,FIND("L",Workings_1!I36)+1,2),"Ø","0"))</f>
        <v>56</v>
      </c>
      <c r="K39" s="7">
        <f>VALUE(SUBSTITUTE(MID(Workings_1!J36,FIND("L",Workings_1!J36)+1,2),"Ø","0"))</f>
        <v>57</v>
      </c>
      <c r="L39" s="7">
        <f>VALUE(SUBSTITUTE(MID(Workings_1!K36,FIND("L",Workings_1!K36)+1,2),"Ø","0"))</f>
        <v>52</v>
      </c>
      <c r="M39" s="7">
        <f>VALUE(SUBSTITUTE(MID(Workings_1!L36,FIND("L",Workings_1!L36)+1,2),"Ø","0"))</f>
        <v>46</v>
      </c>
      <c r="N39" s="7">
        <f>VALUE(SUBSTITUTE(MID(Workings_1!M36,FIND("L",Workings_1!M36)+1,2),"Ø","0"))</f>
        <v>41</v>
      </c>
      <c r="O39" s="7">
        <f>VALUE(SUBSTITUTE(MID(Workings_1!N36,FIND("L",Workings_1!N36)+1,2),"Ø","0"))</f>
        <v>35</v>
      </c>
    </row>
    <row r="40" spans="2:15" x14ac:dyDescent="0.25">
      <c r="B40" s="9" t="str">
        <v>Providence</v>
      </c>
      <c r="C40" s="3" t="str">
        <f>INDEX(Workings_1!B37:B86,MATCH(SummaryLow!B40,Workings_1!A37:A86,0))</f>
        <v>Rhode Island</v>
      </c>
      <c r="D40" s="7">
        <f>VALUE(SUBSTITUTE(MID(Workings_1!C37,FIND("L",Workings_1!C37)+1,2),"Ø","0"))</f>
        <v>21</v>
      </c>
      <c r="E40" s="7">
        <f>VALUE(SUBSTITUTE(MID(Workings_1!D37,FIND("L",Workings_1!D37)+1,2),"Ø","0"))</f>
        <v>24</v>
      </c>
      <c r="F40" s="7">
        <f>VALUE(SUBSTITUTE(MID(Workings_1!E37,FIND("L",Workings_1!E37)+1,2),"Ø","0"))</f>
        <v>30</v>
      </c>
      <c r="G40" s="7">
        <f>VALUE(SUBSTITUTE(MID(Workings_1!F37,FIND("L",Workings_1!F37)+1,2),"Ø","0"))</f>
        <v>40</v>
      </c>
      <c r="H40" s="7">
        <f>VALUE(SUBSTITUTE(MID(Workings_1!G37,FIND("L",Workings_1!G37)+1,2),"Ø","0"))</f>
        <v>49</v>
      </c>
      <c r="I40" s="7">
        <f>VALUE(SUBSTITUTE(MID(Workings_1!H37,FIND("L",Workings_1!H37)+1,2),"Ø","0"))</f>
        <v>58</v>
      </c>
      <c r="J40" s="7">
        <f>VALUE(SUBSTITUTE(MID(Workings_1!I37,FIND("L",Workings_1!I37)+1,2),"Ø","0"))</f>
        <v>64</v>
      </c>
      <c r="K40" s="7">
        <f>VALUE(SUBSTITUTE(MID(Workings_1!J37,FIND("L",Workings_1!J37)+1,2),"Ø","0"))</f>
        <v>63</v>
      </c>
      <c r="L40" s="7">
        <f>VALUE(SUBSTITUTE(MID(Workings_1!K37,FIND("L",Workings_1!K37)+1,2),"Ø","0"))</f>
        <v>55</v>
      </c>
      <c r="M40" s="7">
        <f>VALUE(SUBSTITUTE(MID(Workings_1!L37,FIND("L",Workings_1!L37)+1,2),"Ø","0"))</f>
        <v>44</v>
      </c>
      <c r="N40" s="7">
        <f>VALUE(SUBSTITUTE(MID(Workings_1!M37,FIND("L",Workings_1!M37)+1,2),"Ø","0"))</f>
        <v>36</v>
      </c>
      <c r="O40" s="7">
        <f>VALUE(SUBSTITUTE(MID(Workings_1!N37,FIND("L",Workings_1!N37)+1,2),"Ø","0"))</f>
        <v>26</v>
      </c>
    </row>
    <row r="41" spans="2:15" x14ac:dyDescent="0.25">
      <c r="B41" s="9" t="str">
        <v>Raleigh</v>
      </c>
      <c r="C41" s="3" t="str">
        <f>INDEX(Workings_1!B38:B87,MATCH(SummaryLow!B41,Workings_1!A38:A87,0))</f>
        <v>North Carolina</v>
      </c>
      <c r="D41" s="7">
        <f>VALUE(SUBSTITUTE(MID(Workings_1!C38,FIND("L",Workings_1!C38)+1,2),"Ø","0"))</f>
        <v>30</v>
      </c>
      <c r="E41" s="7">
        <f>VALUE(SUBSTITUTE(MID(Workings_1!D38,FIND("L",Workings_1!D38)+1,2),"Ø","0"))</f>
        <v>32</v>
      </c>
      <c r="F41" s="7">
        <f>VALUE(SUBSTITUTE(MID(Workings_1!E38,FIND("L",Workings_1!E38)+1,2),"Ø","0"))</f>
        <v>39</v>
      </c>
      <c r="G41" s="7">
        <f>VALUE(SUBSTITUTE(MID(Workings_1!F38,FIND("L",Workings_1!F38)+1,2),"Ø","0"))</f>
        <v>48</v>
      </c>
      <c r="H41" s="7">
        <f>VALUE(SUBSTITUTE(MID(Workings_1!G38,FIND("L",Workings_1!G38)+1,2),"Ø","0"))</f>
        <v>57</v>
      </c>
      <c r="I41" s="7">
        <f>VALUE(SUBSTITUTE(MID(Workings_1!H38,FIND("L",Workings_1!H38)+1,2),"Ø","0"))</f>
        <v>66</v>
      </c>
      <c r="J41" s="7">
        <f>VALUE(SUBSTITUTE(MID(Workings_1!I38,FIND("L",Workings_1!I38)+1,2),"Ø","0"))</f>
        <v>69</v>
      </c>
      <c r="K41" s="7">
        <f>VALUE(SUBSTITUTE(MID(Workings_1!J38,FIND("L",Workings_1!J38)+1,2),"Ø","0"))</f>
        <v>68</v>
      </c>
      <c r="L41" s="7">
        <f>VALUE(SUBSTITUTE(MID(Workings_1!K38,FIND("L",Workings_1!K38)+1,2),"Ø","0"))</f>
        <v>61</v>
      </c>
      <c r="M41" s="7">
        <f>VALUE(SUBSTITUTE(MID(Workings_1!L38,FIND("L",Workings_1!L38)+1,2),"Ø","0"))</f>
        <v>50</v>
      </c>
      <c r="N41" s="7">
        <f>VALUE(SUBSTITUTE(MID(Workings_1!M38,FIND("L",Workings_1!M38)+1,2),"Ø","0"))</f>
        <v>41</v>
      </c>
      <c r="O41" s="7">
        <f>VALUE(SUBSTITUTE(MID(Workings_1!N38,FIND("L",Workings_1!N38)+1,2),"Ø","0"))</f>
        <v>33</v>
      </c>
    </row>
    <row r="42" spans="2:15" x14ac:dyDescent="0.25">
      <c r="B42" s="9" t="str">
        <v>Richmond</v>
      </c>
      <c r="C42" s="3" t="str">
        <f>INDEX(Workings_1!B39:B88,MATCH(SummaryLow!B42,Workings_1!A39:A88,0))</f>
        <v>Virginia</v>
      </c>
      <c r="D42" s="7">
        <f>VALUE(SUBSTITUTE(MID(Workings_1!C39,FIND("L",Workings_1!C39)+1,2),"Ø","0"))</f>
        <v>28</v>
      </c>
      <c r="E42" s="7">
        <f>VALUE(SUBSTITUTE(MID(Workings_1!D39,FIND("L",Workings_1!D39)+1,2),"Ø","0"))</f>
        <v>31</v>
      </c>
      <c r="F42" s="7">
        <f>VALUE(SUBSTITUTE(MID(Workings_1!E39,FIND("L",Workings_1!E39)+1,2),"Ø","0"))</f>
        <v>37</v>
      </c>
      <c r="G42" s="7">
        <f>VALUE(SUBSTITUTE(MID(Workings_1!F39,FIND("L",Workings_1!F39)+1,2),"Ø","0"))</f>
        <v>46</v>
      </c>
      <c r="H42" s="7">
        <f>VALUE(SUBSTITUTE(MID(Workings_1!G39,FIND("L",Workings_1!G39)+1,2),"Ø","0"))</f>
        <v>55</v>
      </c>
      <c r="I42" s="7">
        <f>VALUE(SUBSTITUTE(MID(Workings_1!H39,FIND("L",Workings_1!H39)+1,2),"Ø","0"))</f>
        <v>65</v>
      </c>
      <c r="J42" s="7">
        <f>VALUE(SUBSTITUTE(MID(Workings_1!I39,FIND("L",Workings_1!I39)+1,2),"Ø","0"))</f>
        <v>69</v>
      </c>
      <c r="K42" s="7">
        <f>VALUE(SUBSTITUTE(MID(Workings_1!J39,FIND("L",Workings_1!J39)+1,2),"Ø","0"))</f>
        <v>67</v>
      </c>
      <c r="L42" s="7">
        <f>VALUE(SUBSTITUTE(MID(Workings_1!K39,FIND("L",Workings_1!K39)+1,2),"Ø","0"))</f>
        <v>60</v>
      </c>
      <c r="M42" s="7">
        <f>VALUE(SUBSTITUTE(MID(Workings_1!L39,FIND("L",Workings_1!L39)+1,2),"Ø","0"))</f>
        <v>48</v>
      </c>
      <c r="N42" s="7">
        <f>VALUE(SUBSTITUTE(MID(Workings_1!M39,FIND("L",Workings_1!M39)+1,2),"Ø","0"))</f>
        <v>39</v>
      </c>
      <c r="O42" s="7">
        <f>VALUE(SUBSTITUTE(MID(Workings_1!N39,FIND("L",Workings_1!N39)+1,2),"Ø","0"))</f>
        <v>31</v>
      </c>
    </row>
    <row r="43" spans="2:15" x14ac:dyDescent="0.25">
      <c r="B43" s="9" t="str">
        <v>Riverside</v>
      </c>
      <c r="C43" s="3" t="str">
        <f>INDEX(Workings_1!B40:B89,MATCH(SummaryLow!B43,Workings_1!A40:A89,0))</f>
        <v>California</v>
      </c>
      <c r="D43" s="7">
        <f>VALUE(SUBSTITUTE(MID(Workings_1!C40,FIND("L",Workings_1!C40)+1,2),"Ø","0"))</f>
        <v>43</v>
      </c>
      <c r="E43" s="7">
        <f>VALUE(SUBSTITUTE(MID(Workings_1!D40,FIND("L",Workings_1!D40)+1,2),"Ø","0"))</f>
        <v>45</v>
      </c>
      <c r="F43" s="7">
        <f>VALUE(SUBSTITUTE(MID(Workings_1!E40,FIND("L",Workings_1!E40)+1,2),"Ø","0"))</f>
        <v>46</v>
      </c>
      <c r="G43" s="7">
        <f>VALUE(SUBSTITUTE(MID(Workings_1!F40,FIND("L",Workings_1!F40)+1,2),"Ø","0"))</f>
        <v>50</v>
      </c>
      <c r="H43" s="7">
        <f>VALUE(SUBSTITUTE(MID(Workings_1!G40,FIND("L",Workings_1!G40)+1,2),"Ø","0"))</f>
        <v>55</v>
      </c>
      <c r="I43" s="7">
        <f>VALUE(SUBSTITUTE(MID(Workings_1!H40,FIND("L",Workings_1!H40)+1,2),"Ø","0"))</f>
        <v>59</v>
      </c>
      <c r="J43" s="7">
        <f>VALUE(SUBSTITUTE(MID(Workings_1!I40,FIND("L",Workings_1!I40)+1,2),"Ø","0"))</f>
        <v>64</v>
      </c>
      <c r="K43" s="7">
        <f>VALUE(SUBSTITUTE(MID(Workings_1!J40,FIND("L",Workings_1!J40)+1,2),"Ø","0"))</f>
        <v>65</v>
      </c>
      <c r="L43" s="7">
        <f>VALUE(SUBSTITUTE(MID(Workings_1!K40,FIND("L",Workings_1!K40)+1,2),"Ø","0"))</f>
        <v>61</v>
      </c>
      <c r="M43" s="7">
        <f>VALUE(SUBSTITUTE(MID(Workings_1!L40,FIND("L",Workings_1!L40)+1,2),"Ø","0"))</f>
        <v>55</v>
      </c>
      <c r="N43" s="7">
        <f>VALUE(SUBSTITUTE(MID(Workings_1!M40,FIND("L",Workings_1!M40)+1,2),"Ø","0"))</f>
        <v>47</v>
      </c>
      <c r="O43" s="7">
        <f>VALUE(SUBSTITUTE(MID(Workings_1!N40,FIND("L",Workings_1!N40)+1,2),"Ø","0"))</f>
        <v>42</v>
      </c>
    </row>
    <row r="44" spans="2:15" x14ac:dyDescent="0.25">
      <c r="B44" s="9" t="str">
        <v>Rochester</v>
      </c>
      <c r="C44" s="3" t="str">
        <f>INDEX(Workings_1!B41:B90,MATCH(SummaryLow!B44,Workings_1!A41:A90,0))</f>
        <v>New York</v>
      </c>
      <c r="D44" s="7">
        <f>VALUE(SUBSTITUTE(MID(Workings_1!C41,FIND("L",Workings_1!C41)+1,2),"Ø","0"))</f>
        <v>18</v>
      </c>
      <c r="E44" s="7">
        <f>VALUE(SUBSTITUTE(MID(Workings_1!D41,FIND("L",Workings_1!D41)+1,2),"Ø","0"))</f>
        <v>19</v>
      </c>
      <c r="F44" s="7">
        <f>VALUE(SUBSTITUTE(MID(Workings_1!E41,FIND("L",Workings_1!E41)+1,2),"Ø","0"))</f>
        <v>26</v>
      </c>
      <c r="G44" s="7">
        <f>VALUE(SUBSTITUTE(MID(Workings_1!F41,FIND("L",Workings_1!F41)+1,2),"Ø","0"))</f>
        <v>37</v>
      </c>
      <c r="H44" s="7">
        <f>VALUE(SUBSTITUTE(MID(Workings_1!G41,FIND("L",Workings_1!G41)+1,2),"Ø","0"))</f>
        <v>46</v>
      </c>
      <c r="I44" s="7">
        <f>VALUE(SUBSTITUTE(MID(Workings_1!H41,FIND("L",Workings_1!H41)+1,2),"Ø","0"))</f>
        <v>56</v>
      </c>
      <c r="J44" s="7">
        <f>VALUE(SUBSTITUTE(MID(Workings_1!I41,FIND("L",Workings_1!I41)+1,2),"Ø","0"))</f>
        <v>61</v>
      </c>
      <c r="K44" s="7">
        <f>VALUE(SUBSTITUTE(MID(Workings_1!J41,FIND("L",Workings_1!J41)+1,2),"Ø","0"))</f>
        <v>60</v>
      </c>
      <c r="L44" s="7">
        <f>VALUE(SUBSTITUTE(MID(Workings_1!K41,FIND("L",Workings_1!K41)+1,2),"Ø","0"))</f>
        <v>52</v>
      </c>
      <c r="M44" s="7">
        <f>VALUE(SUBSTITUTE(MID(Workings_1!L41,FIND("L",Workings_1!L41)+1,2),"Ø","0"))</f>
        <v>42</v>
      </c>
      <c r="N44" s="7">
        <f>VALUE(SUBSTITUTE(MID(Workings_1!M41,FIND("L",Workings_1!M41)+1,2),"Ø","0"))</f>
        <v>33</v>
      </c>
      <c r="O44" s="7">
        <f>VALUE(SUBSTITUTE(MID(Workings_1!N41,FIND("L",Workings_1!N41)+1,2),"Ø","0"))</f>
        <v>24</v>
      </c>
    </row>
    <row r="45" spans="2:15" x14ac:dyDescent="0.25">
      <c r="B45" s="9" t="str">
        <v>Sacramento</v>
      </c>
      <c r="C45" s="3" t="str">
        <f>INDEX(Workings_1!B42:B91,MATCH(SummaryLow!B45,Workings_1!A42:A91,0))</f>
        <v>California</v>
      </c>
      <c r="D45" s="7">
        <f>VALUE(SUBSTITUTE(MID(Workings_1!C42,FIND("L",Workings_1!C42)+1,2),"Ø","0"))</f>
        <v>39</v>
      </c>
      <c r="E45" s="7">
        <f>VALUE(SUBSTITUTE(MID(Workings_1!D42,FIND("L",Workings_1!D42)+1,2),"Ø","0"))</f>
        <v>41</v>
      </c>
      <c r="F45" s="7">
        <f>VALUE(SUBSTITUTE(MID(Workings_1!E42,FIND("L",Workings_1!E42)+1,2),"Ø","0"))</f>
        <v>44</v>
      </c>
      <c r="G45" s="7">
        <f>VALUE(SUBSTITUTE(MID(Workings_1!F42,FIND("L",Workings_1!F42)+1,2),"Ø","0"))</f>
        <v>46</v>
      </c>
      <c r="H45" s="7">
        <f>VALUE(SUBSTITUTE(MID(Workings_1!G42,FIND("L",Workings_1!G42)+1,2),"Ø","0"))</f>
        <v>51</v>
      </c>
      <c r="I45" s="7">
        <f>VALUE(SUBSTITUTE(MID(Workings_1!H42,FIND("L",Workings_1!H42)+1,2),"Ø","0"))</f>
        <v>56</v>
      </c>
      <c r="J45" s="7">
        <f>VALUE(SUBSTITUTE(MID(Workings_1!I42,FIND("L",Workings_1!I42)+1,2),"Ø","0"))</f>
        <v>58</v>
      </c>
      <c r="K45" s="7">
        <f>VALUE(SUBSTITUTE(MID(Workings_1!J42,FIND("L",Workings_1!J42)+1,2),"Ø","0"))</f>
        <v>58</v>
      </c>
      <c r="L45" s="7">
        <f>VALUE(SUBSTITUTE(MID(Workings_1!K42,FIND("L",Workings_1!K42)+1,2),"Ø","0"))</f>
        <v>56</v>
      </c>
      <c r="M45" s="7">
        <f>VALUE(SUBSTITUTE(MID(Workings_1!L42,FIND("L",Workings_1!L42)+1,2),"Ø","0"))</f>
        <v>50</v>
      </c>
      <c r="N45" s="7">
        <f>VALUE(SUBSTITUTE(MID(Workings_1!M42,FIND("L",Workings_1!M42)+1,2),"Ø","0"))</f>
        <v>43</v>
      </c>
      <c r="O45" s="7">
        <f>VALUE(SUBSTITUTE(MID(Workings_1!N42,FIND("L",Workings_1!N42)+1,2),"Ø","0"))</f>
        <v>38</v>
      </c>
    </row>
    <row r="46" spans="2:15" x14ac:dyDescent="0.25">
      <c r="B46" s="9" t="str">
        <v>Salt Lake City</v>
      </c>
      <c r="C46" s="3" t="str">
        <f>INDEX(Workings_1!B43:B92,MATCH(SummaryLow!B46,Workings_1!A43:A92,0))</f>
        <v>Utah</v>
      </c>
      <c r="D46" s="7">
        <f>VALUE(SUBSTITUTE(MID(Workings_1!C43,FIND("L",Workings_1!C43)+1,2),"Ø","0"))</f>
        <v>22</v>
      </c>
      <c r="E46" s="7">
        <f>VALUE(SUBSTITUTE(MID(Workings_1!D43,FIND("L",Workings_1!D43)+1,2),"Ø","0"))</f>
        <v>25</v>
      </c>
      <c r="F46" s="7">
        <f>VALUE(SUBSTITUTE(MID(Workings_1!E43,FIND("L",Workings_1!E43)+1,2),"Ø","0"))</f>
        <v>34</v>
      </c>
      <c r="G46" s="7">
        <f>VALUE(SUBSTITUTE(MID(Workings_1!F43,FIND("L",Workings_1!F43)+1,2),"Ø","0"))</f>
        <v>40</v>
      </c>
      <c r="H46" s="7">
        <f>VALUE(SUBSTITUTE(MID(Workings_1!G43,FIND("L",Workings_1!G43)+1,2),"Ø","0"))</f>
        <v>48</v>
      </c>
      <c r="I46" s="7">
        <f>VALUE(SUBSTITUTE(MID(Workings_1!H43,FIND("L",Workings_1!H43)+1,2),"Ø","0"))</f>
        <v>56</v>
      </c>
      <c r="J46" s="7">
        <f>VALUE(SUBSTITUTE(MID(Workings_1!I43,FIND("L",Workings_1!I43)+1,2),"Ø","0"))</f>
        <v>65</v>
      </c>
      <c r="K46" s="7">
        <f>VALUE(SUBSTITUTE(MID(Workings_1!J43,FIND("L",Workings_1!J43)+1,2),"Ø","0"))</f>
        <v>63</v>
      </c>
      <c r="L46" s="7">
        <f>VALUE(SUBSTITUTE(MID(Workings_1!K43,FIND("L",Workings_1!K43)+1,2),"Ø","0"))</f>
        <v>53</v>
      </c>
      <c r="M46" s="7">
        <f>VALUE(SUBSTITUTE(MID(Workings_1!L43,FIND("L",Workings_1!L43)+1,2),"Ø","0"))</f>
        <v>41</v>
      </c>
      <c r="N46" s="7">
        <f>VALUE(SUBSTITUTE(MID(Workings_1!M43,FIND("L",Workings_1!M43)+1,2),"Ø","0"))</f>
        <v>31</v>
      </c>
      <c r="O46" s="7">
        <f>VALUE(SUBSTITUTE(MID(Workings_1!N43,FIND("L",Workings_1!N43)+1,2),"Ø","0"))</f>
        <v>23</v>
      </c>
    </row>
    <row r="47" spans="2:15" x14ac:dyDescent="0.25">
      <c r="B47" s="9" t="str">
        <v>San Antonio</v>
      </c>
      <c r="C47" s="3" t="str">
        <f>INDEX(Workings_1!B44:B93,MATCH(SummaryLow!B47,Workings_1!A44:A93,0))</f>
        <v>Texas</v>
      </c>
      <c r="D47" s="7">
        <f>VALUE(SUBSTITUTE(MID(Workings_1!C44,FIND("L",Workings_1!C44)+1,2),"Ø","0"))</f>
        <v>41</v>
      </c>
      <c r="E47" s="7">
        <f>VALUE(SUBSTITUTE(MID(Workings_1!D44,FIND("L",Workings_1!D44)+1,2),"Ø","0"))</f>
        <v>44</v>
      </c>
      <c r="F47" s="7">
        <f>VALUE(SUBSTITUTE(MID(Workings_1!E44,FIND("L",Workings_1!E44)+1,2),"Ø","0"))</f>
        <v>51</v>
      </c>
      <c r="G47" s="7">
        <f>VALUE(SUBSTITUTE(MID(Workings_1!F44,FIND("L",Workings_1!F44)+1,2),"Ø","0"))</f>
        <v>58</v>
      </c>
      <c r="H47" s="7">
        <f>VALUE(SUBSTITUTE(MID(Workings_1!G44,FIND("L",Workings_1!G44)+1,2),"Ø","0"))</f>
        <v>67</v>
      </c>
      <c r="I47" s="7">
        <f>VALUE(SUBSTITUTE(MID(Workings_1!H44,FIND("L",Workings_1!H44)+1,2),"Ø","0"))</f>
        <v>73</v>
      </c>
      <c r="J47" s="7">
        <f>VALUE(SUBSTITUTE(MID(Workings_1!I44,FIND("L",Workings_1!I44)+1,2),"Ø","0"))</f>
        <v>75</v>
      </c>
      <c r="K47" s="7">
        <f>VALUE(SUBSTITUTE(MID(Workings_1!J44,FIND("L",Workings_1!J44)+1,2),"Ø","0"))</f>
        <v>75</v>
      </c>
      <c r="L47" s="7">
        <f>VALUE(SUBSTITUTE(MID(Workings_1!K44,FIND("L",Workings_1!K44)+1,2),"Ø","0"))</f>
        <v>69</v>
      </c>
      <c r="M47" s="7">
        <f>VALUE(SUBSTITUTE(MID(Workings_1!L44,FIND("L",Workings_1!L44)+1,2),"Ø","0"))</f>
        <v>60</v>
      </c>
      <c r="N47" s="7">
        <f>VALUE(SUBSTITUTE(MID(Workings_1!M44,FIND("L",Workings_1!M44)+1,2),"Ø","0"))</f>
        <v>50</v>
      </c>
      <c r="O47" s="7">
        <f>VALUE(SUBSTITUTE(MID(Workings_1!N44,FIND("L",Workings_1!N44)+1,2),"Ø","0"))</f>
        <v>42</v>
      </c>
    </row>
    <row r="48" spans="2:15" x14ac:dyDescent="0.25">
      <c r="B48" s="9" t="str">
        <v>San Diego</v>
      </c>
      <c r="C48" s="3" t="str">
        <f>INDEX(Workings_1!B45:B94,MATCH(SummaryLow!B48,Workings_1!A45:A94,0))</f>
        <v>California</v>
      </c>
      <c r="D48" s="7">
        <f>VALUE(SUBSTITUTE(MID(Workings_1!C45,FIND("L",Workings_1!C45)+1,2),"Ø","0"))</f>
        <v>49</v>
      </c>
      <c r="E48" s="7">
        <f>VALUE(SUBSTITUTE(MID(Workings_1!D45,FIND("L",Workings_1!D45)+1,2),"Ø","0"))</f>
        <v>51</v>
      </c>
      <c r="F48" s="7">
        <f>VALUE(SUBSTITUTE(MID(Workings_1!E45,FIND("L",Workings_1!E45)+1,2),"Ø","0"))</f>
        <v>53</v>
      </c>
      <c r="G48" s="7">
        <f>VALUE(SUBSTITUTE(MID(Workings_1!F45,FIND("L",Workings_1!F45)+1,2),"Ø","0"))</f>
        <v>56</v>
      </c>
      <c r="H48" s="7">
        <f>VALUE(SUBSTITUTE(MID(Workings_1!G45,FIND("L",Workings_1!G45)+1,2),"Ø","0"))</f>
        <v>59</v>
      </c>
      <c r="I48" s="7">
        <f>VALUE(SUBSTITUTE(MID(Workings_1!H45,FIND("L",Workings_1!H45)+1,2),"Ø","0"))</f>
        <v>62</v>
      </c>
      <c r="J48" s="7">
        <f>VALUE(SUBSTITUTE(MID(Workings_1!I45,FIND("L",Workings_1!I45)+1,2),"Ø","0"))</f>
        <v>65</v>
      </c>
      <c r="K48" s="7">
        <f>VALUE(SUBSTITUTE(MID(Workings_1!J45,FIND("L",Workings_1!J45)+1,2),"Ø","0"))</f>
        <v>67</v>
      </c>
      <c r="L48" s="7">
        <f>VALUE(SUBSTITUTE(MID(Workings_1!K45,FIND("L",Workings_1!K45)+1,2),"Ø","0"))</f>
        <v>65</v>
      </c>
      <c r="M48" s="7">
        <f>VALUE(SUBSTITUTE(MID(Workings_1!L45,FIND("L",Workings_1!L45)+1,2),"Ø","0"))</f>
        <v>61</v>
      </c>
      <c r="N48" s="7">
        <f>VALUE(SUBSTITUTE(MID(Workings_1!M45,FIND("L",Workings_1!M45)+1,2),"Ø","0"))</f>
        <v>54</v>
      </c>
      <c r="O48" s="7">
        <f>VALUE(SUBSTITUTE(MID(Workings_1!N45,FIND("L",Workings_1!N45)+1,2),"Ø","0"))</f>
        <v>48</v>
      </c>
    </row>
    <row r="49" spans="2:15" x14ac:dyDescent="0.25">
      <c r="B49" s="9" t="str">
        <v>San Francisco</v>
      </c>
      <c r="C49" s="3" t="str">
        <f>INDEX(Workings_1!B46:B95,MATCH(SummaryLow!B49,Workings_1!A46:A95,0))</f>
        <v>California</v>
      </c>
      <c r="D49" s="7">
        <f>VALUE(SUBSTITUTE(MID(Workings_1!C46,FIND("L",Workings_1!C46)+1,2),"Ø","0"))</f>
        <v>46</v>
      </c>
      <c r="E49" s="7">
        <f>VALUE(SUBSTITUTE(MID(Workings_1!D46,FIND("L",Workings_1!D46)+1,2),"Ø","0"))</f>
        <v>48</v>
      </c>
      <c r="F49" s="7">
        <f>VALUE(SUBSTITUTE(MID(Workings_1!E46,FIND("L",Workings_1!E46)+1,2),"Ø","0"))</f>
        <v>49</v>
      </c>
      <c r="G49" s="7">
        <f>VALUE(SUBSTITUTE(MID(Workings_1!F46,FIND("L",Workings_1!F46)+1,2),"Ø","0"))</f>
        <v>49</v>
      </c>
      <c r="H49" s="7">
        <f>VALUE(SUBSTITUTE(MID(Workings_1!G46,FIND("L",Workings_1!G46)+1,2),"Ø","0"))</f>
        <v>51</v>
      </c>
      <c r="I49" s="7">
        <f>VALUE(SUBSTITUTE(MID(Workings_1!H46,FIND("L",Workings_1!H46)+1,2),"Ø","0"))</f>
        <v>53</v>
      </c>
      <c r="J49" s="7">
        <f>VALUE(SUBSTITUTE(MID(Workings_1!I46,FIND("L",Workings_1!I46)+1,2),"Ø","0"))</f>
        <v>54</v>
      </c>
      <c r="K49" s="7">
        <f>VALUE(SUBSTITUTE(MID(Workings_1!J46,FIND("L",Workings_1!J46)+1,2),"Ø","0"))</f>
        <v>55</v>
      </c>
      <c r="L49" s="7">
        <f>VALUE(SUBSTITUTE(MID(Workings_1!K46,FIND("L",Workings_1!K46)+1,2),"Ø","0"))</f>
        <v>55</v>
      </c>
      <c r="M49" s="7">
        <f>VALUE(SUBSTITUTE(MID(Workings_1!L46,FIND("L",Workings_1!L46)+1,2),"Ø","0"))</f>
        <v>54</v>
      </c>
      <c r="N49" s="7">
        <f>VALUE(SUBSTITUTE(MID(Workings_1!M46,FIND("L",Workings_1!M46)+1,2),"Ø","0"))</f>
        <v>50</v>
      </c>
      <c r="O49" s="7">
        <f>VALUE(SUBSTITUTE(MID(Workings_1!N46,FIND("L",Workings_1!N46)+1,2),"Ø","0"))</f>
        <v>46</v>
      </c>
    </row>
    <row r="50" spans="2:15" x14ac:dyDescent="0.25">
      <c r="B50" s="9" t="str">
        <v>San Jose</v>
      </c>
      <c r="C50" s="3" t="str">
        <f>INDEX(Workings_1!B47:B96,MATCH(SummaryLow!B50,Workings_1!A47:A96,0))</f>
        <v>California</v>
      </c>
      <c r="D50" s="7">
        <f>VALUE(SUBSTITUTE(MID(Workings_1!C47,FIND("L",Workings_1!C47)+1,2),"Ø","0"))</f>
        <v>42</v>
      </c>
      <c r="E50" s="7">
        <f>VALUE(SUBSTITUTE(MID(Workings_1!D47,FIND("L",Workings_1!D47)+1,2),"Ø","0"))</f>
        <v>45</v>
      </c>
      <c r="F50" s="7">
        <f>VALUE(SUBSTITUTE(MID(Workings_1!E47,FIND("L",Workings_1!E47)+1,2),"Ø","0"))</f>
        <v>47</v>
      </c>
      <c r="G50" s="7">
        <f>VALUE(SUBSTITUTE(MID(Workings_1!F47,FIND("L",Workings_1!F47)+1,2),"Ø","0"))</f>
        <v>49</v>
      </c>
      <c r="H50" s="7">
        <f>VALUE(SUBSTITUTE(MID(Workings_1!G47,FIND("L",Workings_1!G47)+1,2),"Ø","0"))</f>
        <v>52</v>
      </c>
      <c r="I50" s="7">
        <f>VALUE(SUBSTITUTE(MID(Workings_1!H47,FIND("L",Workings_1!H47)+1,2),"Ø","0"))</f>
        <v>56</v>
      </c>
      <c r="J50" s="7">
        <f>VALUE(SUBSTITUTE(MID(Workings_1!I47,FIND("L",Workings_1!I47)+1,2),"Ø","0"))</f>
        <v>58</v>
      </c>
      <c r="K50" s="7">
        <f>VALUE(SUBSTITUTE(MID(Workings_1!J47,FIND("L",Workings_1!J47)+1,2),"Ø","0"))</f>
        <v>58</v>
      </c>
      <c r="L50" s="7">
        <f>VALUE(SUBSTITUTE(MID(Workings_1!K47,FIND("L",Workings_1!K47)+1,2),"Ø","0"))</f>
        <v>57</v>
      </c>
      <c r="M50" s="7">
        <f>VALUE(SUBSTITUTE(MID(Workings_1!L47,FIND("L",Workings_1!L47)+1,2),"Ø","0"))</f>
        <v>53</v>
      </c>
      <c r="N50" s="7">
        <f>VALUE(SUBSTITUTE(MID(Workings_1!M47,FIND("L",Workings_1!M47)+1,2),"Ø","0"))</f>
        <v>46</v>
      </c>
      <c r="O50" s="7">
        <f>VALUE(SUBSTITUTE(MID(Workings_1!N47,FIND("L",Workings_1!N47)+1,2),"Ø","0"))</f>
        <v>42</v>
      </c>
    </row>
    <row r="51" spans="2:15" x14ac:dyDescent="0.25">
      <c r="B51" s="9" t="str">
        <v>Seattle</v>
      </c>
      <c r="C51" s="3" t="str">
        <f>INDEX(Workings_1!B48:B97,MATCH(SummaryLow!B51,Workings_1!A48:A97,0))</f>
        <v>Washington</v>
      </c>
      <c r="D51" s="7">
        <f>VALUE(SUBSTITUTE(MID(Workings_1!C48,FIND("L",Workings_1!C48)+1,2),"Ø","0"))</f>
        <v>37</v>
      </c>
      <c r="E51" s="7">
        <f>VALUE(SUBSTITUTE(MID(Workings_1!D48,FIND("L",Workings_1!D48)+1,2),"Ø","0"))</f>
        <v>37</v>
      </c>
      <c r="F51" s="7">
        <f>VALUE(SUBSTITUTE(MID(Workings_1!E48,FIND("L",Workings_1!E48)+1,2),"Ø","0"))</f>
        <v>40</v>
      </c>
      <c r="G51" s="7">
        <f>VALUE(SUBSTITUTE(MID(Workings_1!F48,FIND("L",Workings_1!F48)+1,2),"Ø","0"))</f>
        <v>43</v>
      </c>
      <c r="H51" s="7">
        <f>VALUE(SUBSTITUTE(MID(Workings_1!G48,FIND("L",Workings_1!G48)+1,2),"Ø","0"))</f>
        <v>49</v>
      </c>
      <c r="I51" s="7">
        <f>VALUE(SUBSTITUTE(MID(Workings_1!H48,FIND("L",Workings_1!H48)+1,2),"Ø","0"))</f>
        <v>53</v>
      </c>
      <c r="J51" s="7">
        <f>VALUE(SUBSTITUTE(MID(Workings_1!I48,FIND("L",Workings_1!I48)+1,2),"Ø","0"))</f>
        <v>57</v>
      </c>
      <c r="K51" s="7">
        <f>VALUE(SUBSTITUTE(MID(Workings_1!J48,FIND("L",Workings_1!J48)+1,2),"Ø","0"))</f>
        <v>57</v>
      </c>
      <c r="L51" s="7">
        <f>VALUE(SUBSTITUTE(MID(Workings_1!K48,FIND("L",Workings_1!K48)+1,2),"Ø","0"))</f>
        <v>53</v>
      </c>
      <c r="M51" s="7">
        <f>VALUE(SUBSTITUTE(MID(Workings_1!L48,FIND("L",Workings_1!L48)+1,2),"Ø","0"))</f>
        <v>47</v>
      </c>
      <c r="N51" s="7">
        <f>VALUE(SUBSTITUTE(MID(Workings_1!M48,FIND("L",Workings_1!M48)+1,2),"Ø","0"))</f>
        <v>41</v>
      </c>
      <c r="O51" s="7">
        <f>VALUE(SUBSTITUTE(MID(Workings_1!N48,FIND("L",Workings_1!N48)+1,2),"Ø","0"))</f>
        <v>36</v>
      </c>
    </row>
    <row r="52" spans="2:15" x14ac:dyDescent="0.25">
      <c r="B52" s="9" t="str">
        <v>St. Louis</v>
      </c>
      <c r="C52" s="3" t="str">
        <f>INDEX(Workings_1!B49:B98,MATCH(SummaryLow!B52,Workings_1!A49:A98,0))</f>
        <v>Missouri</v>
      </c>
      <c r="D52" s="7">
        <f>VALUE(SUBSTITUTE(MID(Workings_1!C49,FIND("L",Workings_1!C49)+1,2),"Ø","0"))</f>
        <v>24</v>
      </c>
      <c r="E52" s="7">
        <f>VALUE(SUBSTITUTE(MID(Workings_1!D49,FIND("L",Workings_1!D49)+1,2),"Ø","0"))</f>
        <v>28</v>
      </c>
      <c r="F52" s="7">
        <f>VALUE(SUBSTITUTE(MID(Workings_1!E49,FIND("L",Workings_1!E49)+1,2),"Ø","0"))</f>
        <v>37</v>
      </c>
      <c r="G52" s="7">
        <f>VALUE(SUBSTITUTE(MID(Workings_1!F49,FIND("L",Workings_1!F49)+1,2),"Ø","0"))</f>
        <v>47</v>
      </c>
      <c r="H52" s="7">
        <f>VALUE(SUBSTITUTE(MID(Workings_1!G49,FIND("L",Workings_1!G49)+1,2),"Ø","0"))</f>
        <v>57</v>
      </c>
      <c r="I52" s="7">
        <f>VALUE(SUBSTITUTE(MID(Workings_1!H49,FIND("L",Workings_1!H49)+1,2),"Ø","0"))</f>
        <v>67</v>
      </c>
      <c r="J52" s="7">
        <f>VALUE(SUBSTITUTE(MID(Workings_1!I49,FIND("L",Workings_1!I49)+1,2),"Ø","0"))</f>
        <v>71</v>
      </c>
      <c r="K52" s="7">
        <f>VALUE(SUBSTITUTE(MID(Workings_1!J49,FIND("L",Workings_1!J49)+1,2),"Ø","0"))</f>
        <v>69</v>
      </c>
      <c r="L52" s="7">
        <f>VALUE(SUBSTITUTE(MID(Workings_1!K49,FIND("L",Workings_1!K49)+1,2),"Ø","0"))</f>
        <v>61</v>
      </c>
      <c r="M52" s="7">
        <f>VALUE(SUBSTITUTE(MID(Workings_1!L49,FIND("L",Workings_1!L49)+1,2),"Ø","0"))</f>
        <v>49</v>
      </c>
      <c r="N52" s="7">
        <f>VALUE(SUBSTITUTE(MID(Workings_1!M49,FIND("L",Workings_1!M49)+1,2),"Ø","0"))</f>
        <v>38</v>
      </c>
      <c r="O52" s="7">
        <f>VALUE(SUBSTITUTE(MID(Workings_1!N49,FIND("L",Workings_1!N49)+1,2),"Ø","0"))</f>
        <v>27</v>
      </c>
    </row>
    <row r="53" spans="2:15" x14ac:dyDescent="0.25">
      <c r="B53" s="9" t="str">
        <v>Tampa</v>
      </c>
      <c r="C53" s="3" t="str">
        <f>INDEX(Workings_1!B50:B99,MATCH(SummaryLow!B53,Workings_1!A50:A99,0))</f>
        <v>Florida</v>
      </c>
      <c r="D53" s="7">
        <f>VALUE(SUBSTITUTE(MID(Workings_1!C50,FIND("L",Workings_1!C50)+1,2),"Ø","0"))</f>
        <v>52</v>
      </c>
      <c r="E53" s="7">
        <f>VALUE(SUBSTITUTE(MID(Workings_1!D50,FIND("L",Workings_1!D50)+1,2),"Ø","0"))</f>
        <v>54</v>
      </c>
      <c r="F53" s="7">
        <f>VALUE(SUBSTITUTE(MID(Workings_1!E50,FIND("L",Workings_1!E50)+1,2),"Ø","0"))</f>
        <v>58</v>
      </c>
      <c r="G53" s="7">
        <f>VALUE(SUBSTITUTE(MID(Workings_1!F50,FIND("L",Workings_1!F50)+1,2),"Ø","0"))</f>
        <v>63</v>
      </c>
      <c r="H53" s="7">
        <f>VALUE(SUBSTITUTE(MID(Workings_1!G50,FIND("L",Workings_1!G50)+1,2),"Ø","0"))</f>
        <v>70</v>
      </c>
      <c r="I53" s="7">
        <f>VALUE(SUBSTITUTE(MID(Workings_1!H50,FIND("L",Workings_1!H50)+1,2),"Ø","0"))</f>
        <v>75</v>
      </c>
      <c r="J53" s="7">
        <f>VALUE(SUBSTITUTE(MID(Workings_1!I50,FIND("L",Workings_1!I50)+1,2),"Ø","0"))</f>
        <v>76</v>
      </c>
      <c r="K53" s="7">
        <f>VALUE(SUBSTITUTE(MID(Workings_1!J50,FIND("L",Workings_1!J50)+1,2),"Ø","0"))</f>
        <v>76</v>
      </c>
      <c r="L53" s="7">
        <f>VALUE(SUBSTITUTE(MID(Workings_1!K50,FIND("L",Workings_1!K50)+1,2),"Ø","0"))</f>
        <v>75</v>
      </c>
      <c r="M53" s="7">
        <f>VALUE(SUBSTITUTE(MID(Workings_1!L50,FIND("L",Workings_1!L50)+1,2),"Ø","0"))</f>
        <v>68</v>
      </c>
      <c r="N53" s="7">
        <f>VALUE(SUBSTITUTE(MID(Workings_1!M50,FIND("L",Workings_1!M50)+1,2),"Ø","0"))</f>
        <v>60</v>
      </c>
      <c r="O53" s="7">
        <f>VALUE(SUBSTITUTE(MID(Workings_1!N50,FIND("L",Workings_1!N50)+1,2),"Ø","0"))</f>
        <v>54</v>
      </c>
    </row>
    <row r="54" spans="2:15" x14ac:dyDescent="0.25">
      <c r="B54" s="10" t="str">
        <v>Virginia Beach</v>
      </c>
      <c r="C54" s="3" t="str">
        <f>INDEX(Workings_1!B51:B100,MATCH(SummaryLow!B54,Workings_1!A51:A100,0))</f>
        <v>Virginia</v>
      </c>
      <c r="D54" s="7">
        <f>VALUE(SUBSTITUTE(MID(Workings_1!C51,FIND("L",Workings_1!C51)+1,2),"Ø","0"))</f>
        <v>33</v>
      </c>
      <c r="E54" s="7">
        <f>VALUE(SUBSTITUTE(MID(Workings_1!D51,FIND("L",Workings_1!D51)+1,2),"Ø","0"))</f>
        <v>34</v>
      </c>
      <c r="F54" s="7">
        <f>VALUE(SUBSTITUTE(MID(Workings_1!E51,FIND("L",Workings_1!E51)+1,2),"Ø","0"))</f>
        <v>41</v>
      </c>
      <c r="G54" s="7">
        <f>VALUE(SUBSTITUTE(MID(Workings_1!F51,FIND("L",Workings_1!F51)+1,2),"Ø","0"))</f>
        <v>49</v>
      </c>
      <c r="H54" s="7">
        <f>VALUE(SUBSTITUTE(MID(Workings_1!G51,FIND("L",Workings_1!G51)+1,2),"Ø","0"))</f>
        <v>58</v>
      </c>
      <c r="I54" s="7">
        <f>VALUE(SUBSTITUTE(MID(Workings_1!H51,FIND("L",Workings_1!H51)+1,2),"Ø","0"))</f>
        <v>67</v>
      </c>
      <c r="J54" s="7">
        <f>VALUE(SUBSTITUTE(MID(Workings_1!I51,FIND("L",Workings_1!I51)+1,2),"Ø","0"))</f>
        <v>72</v>
      </c>
      <c r="K54" s="7">
        <f>VALUE(SUBSTITUTE(MID(Workings_1!J51,FIND("L",Workings_1!J51)+1,2),"Ø","0"))</f>
        <v>71</v>
      </c>
      <c r="L54" s="7">
        <f>VALUE(SUBSTITUTE(MID(Workings_1!K51,FIND("L",Workings_1!K51)+1,2),"Ø","0"))</f>
        <v>65</v>
      </c>
      <c r="M54" s="7">
        <f>VALUE(SUBSTITUTE(MID(Workings_1!L51,FIND("L",Workings_1!L51)+1,2),"Ø","0"))</f>
        <v>54</v>
      </c>
      <c r="N54" s="7">
        <f>VALUE(SUBSTITUTE(MID(Workings_1!M51,FIND("L",Workings_1!M51)+1,2),"Ø","0"))</f>
        <v>45</v>
      </c>
      <c r="O54" s="7">
        <f>VALUE(SUBSTITUTE(MID(Workings_1!N51,FIND("L",Workings_1!N51)+1,2),"Ø","0"))</f>
        <v>36</v>
      </c>
    </row>
    <row r="55" spans="2:15" x14ac:dyDescent="0.25">
      <c r="B55" s="10" t="s">
        <v>681</v>
      </c>
      <c r="D55" s="7">
        <f>MIN(D30:D54)</f>
        <v>8</v>
      </c>
      <c r="E55" s="7">
        <f t="shared" ref="E55:O55" si="0">MIN(E30:E54)</f>
        <v>13</v>
      </c>
      <c r="F55" s="7">
        <f t="shared" si="0"/>
        <v>24</v>
      </c>
      <c r="G55" s="7">
        <f t="shared" si="0"/>
        <v>37</v>
      </c>
      <c r="H55" s="7">
        <f t="shared" si="0"/>
        <v>46</v>
      </c>
      <c r="I55" s="7">
        <f t="shared" si="0"/>
        <v>52</v>
      </c>
      <c r="J55" s="7">
        <f t="shared" si="0"/>
        <v>54</v>
      </c>
      <c r="K55" s="7">
        <f t="shared" si="0"/>
        <v>55</v>
      </c>
      <c r="L55" s="7">
        <f t="shared" si="0"/>
        <v>52</v>
      </c>
      <c r="M55" s="7">
        <f t="shared" si="0"/>
        <v>40</v>
      </c>
      <c r="N55" s="7">
        <f t="shared" si="0"/>
        <v>26</v>
      </c>
      <c r="O55" s="7">
        <f t="shared" si="0"/>
        <v>12</v>
      </c>
    </row>
    <row r="57" spans="2:15" x14ac:dyDescent="0.25">
      <c r="B57" s="35" t="s">
        <v>72</v>
      </c>
      <c r="C57" s="32"/>
      <c r="D57" s="36">
        <f t="array" ref="D57:O57">CheckSumLow</f>
        <v>172862</v>
      </c>
      <c r="E57" s="36">
        <v>185534</v>
      </c>
      <c r="F57" s="36">
        <v>214009</v>
      </c>
      <c r="G57" s="36">
        <v>248444</v>
      </c>
      <c r="H57" s="36">
        <v>287509</v>
      </c>
      <c r="I57" s="36">
        <v>323773</v>
      </c>
      <c r="J57" s="36">
        <v>343816</v>
      </c>
      <c r="K57" s="36">
        <v>340769</v>
      </c>
      <c r="L57" s="36">
        <v>312610</v>
      </c>
      <c r="M57" s="36">
        <v>266825</v>
      </c>
      <c r="N57" s="36">
        <v>222505</v>
      </c>
      <c r="O57" s="30">
        <v>182849</v>
      </c>
    </row>
    <row r="62" spans="2:15" x14ac:dyDescent="0.25">
      <c r="D62">
        <f>MIN(CS_TableLow)</f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P56"/>
  <sheetViews>
    <sheetView showGridLines="0" zoomScale="110" zoomScaleNormal="110" workbookViewId="0">
      <selection activeCell="C5" sqref="C5"/>
    </sheetView>
  </sheetViews>
  <sheetFormatPr defaultRowHeight="15" x14ac:dyDescent="0.25"/>
  <cols>
    <col min="1" max="1" width="11.28515625" customWidth="1"/>
    <col min="2" max="2" width="20.7109375" customWidth="1"/>
    <col min="3" max="3" width="18.28515625" customWidth="1"/>
    <col min="10" max="10" width="12.7109375" bestFit="1" customWidth="1"/>
    <col min="11" max="14" width="10.28515625" customWidth="1"/>
    <col min="16" max="16" width="9.28515625" customWidth="1"/>
    <col min="18" max="18" width="9.28515625" customWidth="1"/>
  </cols>
  <sheetData>
    <row r="1" spans="1:14" x14ac:dyDescent="0.25">
      <c r="J1" s="98" t="s">
        <v>682</v>
      </c>
      <c r="K1" s="98"/>
      <c r="L1" s="98"/>
      <c r="M1" s="98"/>
      <c r="N1" s="98"/>
    </row>
    <row r="2" spans="1:14" x14ac:dyDescent="0.25">
      <c r="B2" s="21" t="s">
        <v>67</v>
      </c>
      <c r="C2" s="22"/>
      <c r="J2" s="98" t="s">
        <v>683</v>
      </c>
      <c r="K2" s="100">
        <f>MATCH(C3, SummaryHigh!D4:O4, 0)</f>
        <v>3</v>
      </c>
      <c r="L2" s="98"/>
      <c r="M2" s="98"/>
      <c r="N2" s="98"/>
    </row>
    <row r="3" spans="1:14" x14ac:dyDescent="0.25">
      <c r="B3" s="23" t="s">
        <v>68</v>
      </c>
      <c r="C3" s="20" t="s">
        <v>56</v>
      </c>
      <c r="J3" s="98" t="s">
        <v>684</v>
      </c>
      <c r="K3" s="98" t="s">
        <v>685</v>
      </c>
      <c r="L3" s="98" t="s">
        <v>689</v>
      </c>
      <c r="M3" s="98" t="s">
        <v>686</v>
      </c>
      <c r="N3" s="98" t="s">
        <v>687</v>
      </c>
    </row>
    <row r="4" spans="1:14" x14ac:dyDescent="0.25">
      <c r="A4" s="15" t="s">
        <v>71</v>
      </c>
      <c r="B4" s="15" t="s">
        <v>0</v>
      </c>
      <c r="C4" s="15" t="s">
        <v>66</v>
      </c>
    </row>
    <row r="5" spans="1:14" x14ac:dyDescent="0.25">
      <c r="A5" s="26">
        <f t="array" ref="A5:A54">CS_Int</f>
        <v>1</v>
      </c>
      <c r="B5" s="19" t="str" cm="1">
        <f t="array" ref="B5">INDEX(J$5:J$54, $N5)</f>
        <v>Miami</v>
      </c>
      <c r="C5" s="19" cm="1">
        <f t="array" ref="C5">INDEX(K$5:K$54, $N5)</f>
        <v>80</v>
      </c>
      <c r="J5" t="str">
        <f>SummaryHigh!B5</f>
        <v>Atlanta</v>
      </c>
      <c r="K5" s="100">
        <f>VLOOKUP(J5, SummaryHigh!$B$5:$O$55, MonthSorted!$K$2+2)</f>
        <v>65</v>
      </c>
      <c r="L5" s="100">
        <f>K5-(ROW(K5)/1000)</f>
        <v>64.995000000000005</v>
      </c>
      <c r="M5" s="100">
        <f>RANK(L5, $L$5:$L$54)</f>
        <v>17</v>
      </c>
      <c r="N5" s="100">
        <f>MATCH(A5,$M$5:$M$54,0)</f>
        <v>24</v>
      </c>
    </row>
    <row r="6" spans="1:14" x14ac:dyDescent="0.25">
      <c r="A6" s="27">
        <v>2</v>
      </c>
      <c r="B6" s="19" t="str" cm="1">
        <f t="array" ref="B6">INDEX(J$5:J$54, $N6)</f>
        <v>Orlando</v>
      </c>
      <c r="C6" s="19" cm="1">
        <f t="array" ref="C6">INDEX(K$5:K$54, $N6)</f>
        <v>78</v>
      </c>
      <c r="J6" t="str">
        <f>SummaryHigh!B6</f>
        <v>Austin</v>
      </c>
      <c r="K6" s="100">
        <f>VLOOKUP(J6, SummaryHigh!$B$5:$O$55, MonthSorted!$K$2+2)</f>
        <v>72</v>
      </c>
      <c r="L6" s="100">
        <f t="shared" ref="L6:L54" si="0">K6-(ROW(K6)/1000)</f>
        <v>71.994</v>
      </c>
      <c r="M6" s="100">
        <f t="shared" ref="M6:M55" si="1">RANK(L6, $L$5:$L$54)</f>
        <v>9</v>
      </c>
      <c r="N6" s="100">
        <f t="shared" ref="N6:N54" si="2">MATCH(A6,$M$5:$M$54,0)</f>
        <v>31</v>
      </c>
    </row>
    <row r="7" spans="1:14" x14ac:dyDescent="0.25">
      <c r="A7" s="27">
        <v>3</v>
      </c>
      <c r="B7" s="19" t="str" cm="1">
        <f t="array" ref="B7">INDEX(J$5:J$54, $N7)</f>
        <v>Phoenix</v>
      </c>
      <c r="C7" s="19" cm="1">
        <f t="array" ref="C7">INDEX(K$5:K$54, $N7)</f>
        <v>78</v>
      </c>
      <c r="J7" t="str">
        <f>SummaryHigh!B7</f>
        <v>Baltimore</v>
      </c>
      <c r="K7" s="100">
        <f>VLOOKUP(J7, SummaryHigh!$B$5:$O$55, MonthSorted!$K$2+2)</f>
        <v>54</v>
      </c>
      <c r="L7" s="100">
        <f t="shared" si="0"/>
        <v>53.993000000000002</v>
      </c>
      <c r="M7" s="100">
        <f t="shared" si="1"/>
        <v>33</v>
      </c>
      <c r="N7" s="100">
        <f t="shared" si="2"/>
        <v>33</v>
      </c>
    </row>
    <row r="8" spans="1:14" x14ac:dyDescent="0.25">
      <c r="A8" s="27">
        <v>4</v>
      </c>
      <c r="B8" s="19" t="str" cm="1">
        <f t="array" ref="B8">INDEX(J$5:J$54, $N8)</f>
        <v>Tampa</v>
      </c>
      <c r="C8" s="19" cm="1">
        <f t="array" ref="C8">INDEX(K$5:K$54, $N8)</f>
        <v>76</v>
      </c>
      <c r="J8" t="str">
        <f>SummaryHigh!B8</f>
        <v>Birmingham</v>
      </c>
      <c r="K8" s="100">
        <f>VLOOKUP(J8, SummaryHigh!$B$5:$O$55, MonthSorted!$K$2+2)</f>
        <v>67</v>
      </c>
      <c r="L8" s="100">
        <f t="shared" si="0"/>
        <v>66.992000000000004</v>
      </c>
      <c r="M8" s="100">
        <f t="shared" si="1"/>
        <v>14</v>
      </c>
      <c r="N8" s="100">
        <f t="shared" si="2"/>
        <v>49</v>
      </c>
    </row>
    <row r="9" spans="1:14" x14ac:dyDescent="0.25">
      <c r="A9" s="27">
        <v>5</v>
      </c>
      <c r="B9" s="19" t="str" cm="1">
        <f t="array" ref="B9">INDEX(J$5:J$54, $N9)</f>
        <v>Jacksonville</v>
      </c>
      <c r="C9" s="19" cm="1">
        <f t="array" ref="C9">INDEX(K$5:K$54, $N9)</f>
        <v>74</v>
      </c>
      <c r="J9" t="str">
        <f>SummaryHigh!B9</f>
        <v>Boston</v>
      </c>
      <c r="K9" s="100">
        <f>VLOOKUP(J9, SummaryHigh!$B$5:$O$55, MonthSorted!$K$2+2)</f>
        <v>45</v>
      </c>
      <c r="L9" s="100">
        <f t="shared" si="0"/>
        <v>44.991</v>
      </c>
      <c r="M9" s="100">
        <f t="shared" si="1"/>
        <v>46</v>
      </c>
      <c r="N9" s="100">
        <f t="shared" si="2"/>
        <v>18</v>
      </c>
    </row>
    <row r="10" spans="1:14" x14ac:dyDescent="0.25">
      <c r="A10" s="27">
        <v>6</v>
      </c>
      <c r="B10" s="19" t="str" cm="1">
        <f t="array" ref="B10">INDEX(J$5:J$54, $N10)</f>
        <v>San Antonio</v>
      </c>
      <c r="C10" s="19" cm="1">
        <f t="array" ref="C10">INDEX(K$5:K$54, $N10)</f>
        <v>74</v>
      </c>
      <c r="J10" t="str">
        <f>SummaryHigh!B10</f>
        <v>Buffalo</v>
      </c>
      <c r="K10" s="100">
        <f>VLOOKUP(J10, SummaryHigh!$B$5:$O$55, MonthSorted!$K$2+2)</f>
        <v>42</v>
      </c>
      <c r="L10" s="100">
        <f t="shared" si="0"/>
        <v>41.99</v>
      </c>
      <c r="M10" s="100">
        <f t="shared" si="1"/>
        <v>48</v>
      </c>
      <c r="N10" s="100">
        <f t="shared" si="2"/>
        <v>43</v>
      </c>
    </row>
    <row r="11" spans="1:14" x14ac:dyDescent="0.25">
      <c r="A11" s="27">
        <v>7</v>
      </c>
      <c r="B11" s="19" t="str" cm="1">
        <f t="array" ref="B11">INDEX(J$5:J$54, $N11)</f>
        <v>Houston</v>
      </c>
      <c r="C11" s="19" cm="1">
        <f t="array" ref="C11">INDEX(K$5:K$54, $N11)</f>
        <v>73</v>
      </c>
      <c r="J11" t="str">
        <f>SummaryHigh!B11</f>
        <v>Charlotte</v>
      </c>
      <c r="K11" s="100">
        <f>VLOOKUP(J11, SummaryHigh!$B$5:$O$55, MonthSorted!$K$2+2)</f>
        <v>63</v>
      </c>
      <c r="L11" s="100">
        <f t="shared" si="0"/>
        <v>62.988999999999997</v>
      </c>
      <c r="M11" s="100">
        <f t="shared" si="1"/>
        <v>20</v>
      </c>
      <c r="N11" s="100">
        <f t="shared" si="2"/>
        <v>16</v>
      </c>
    </row>
    <row r="12" spans="1:14" x14ac:dyDescent="0.25">
      <c r="A12" s="27">
        <v>8</v>
      </c>
      <c r="B12" s="19" t="str" cm="1">
        <f t="array" ref="B12">INDEX(J$5:J$54, $N12)</f>
        <v>Riverside</v>
      </c>
      <c r="C12" s="19" cm="1">
        <f t="array" ref="C12">INDEX(K$5:K$54, $N12)</f>
        <v>73</v>
      </c>
      <c r="J12" t="str">
        <f>SummaryHigh!B12</f>
        <v>Chicago</v>
      </c>
      <c r="K12" s="100">
        <f>VLOOKUP(J12, SummaryHigh!$B$5:$O$55, MonthSorted!$K$2+2)</f>
        <v>47</v>
      </c>
      <c r="L12" s="100">
        <f t="shared" si="0"/>
        <v>46.988</v>
      </c>
      <c r="M12" s="100">
        <f t="shared" si="1"/>
        <v>43</v>
      </c>
      <c r="N12" s="100">
        <f t="shared" si="2"/>
        <v>39</v>
      </c>
    </row>
    <row r="13" spans="1:14" x14ac:dyDescent="0.25">
      <c r="A13" s="27">
        <v>9</v>
      </c>
      <c r="B13" s="19" t="str" cm="1">
        <f t="array" ref="B13">INDEX(J$5:J$54, $N13)</f>
        <v>Austin</v>
      </c>
      <c r="C13" s="19" cm="1">
        <f t="array" ref="C13">INDEX(K$5:K$54, $N13)</f>
        <v>72</v>
      </c>
      <c r="J13" t="str">
        <f>SummaryHigh!B13</f>
        <v>Cincinnati</v>
      </c>
      <c r="K13" s="100">
        <f>VLOOKUP(J13, SummaryHigh!$B$5:$O$55, MonthSorted!$K$2+2)</f>
        <v>55</v>
      </c>
      <c r="L13" s="100">
        <f t="shared" si="0"/>
        <v>54.987000000000002</v>
      </c>
      <c r="M13" s="100">
        <f t="shared" si="1"/>
        <v>31</v>
      </c>
      <c r="N13" s="100">
        <f t="shared" si="2"/>
        <v>2</v>
      </c>
    </row>
    <row r="14" spans="1:14" x14ac:dyDescent="0.25">
      <c r="A14" s="27">
        <v>10</v>
      </c>
      <c r="B14" s="19" t="str" cm="1">
        <f t="array" ref="B14">INDEX(J$5:J$54, $N14)</f>
        <v>New Orleans</v>
      </c>
      <c r="C14" s="19" cm="1">
        <f t="array" ref="C14">INDEX(K$5:K$54, $N14)</f>
        <v>72</v>
      </c>
      <c r="J14" t="str">
        <f>SummaryHigh!B14</f>
        <v>Cleveland</v>
      </c>
      <c r="K14" s="100">
        <f>VLOOKUP(J14, SummaryHigh!$B$5:$O$55, MonthSorted!$K$2+2)</f>
        <v>47</v>
      </c>
      <c r="L14" s="100">
        <f t="shared" si="0"/>
        <v>46.985999999999997</v>
      </c>
      <c r="M14" s="100">
        <f t="shared" si="1"/>
        <v>44</v>
      </c>
      <c r="N14" s="100">
        <f t="shared" si="2"/>
        <v>28</v>
      </c>
    </row>
    <row r="15" spans="1:14" x14ac:dyDescent="0.25">
      <c r="A15" s="27">
        <v>11</v>
      </c>
      <c r="B15" s="19" t="str" cm="1">
        <f t="array" ref="B15">INDEX(J$5:J$54, $N15)</f>
        <v>Las Vegas</v>
      </c>
      <c r="C15" s="19" cm="1">
        <f t="array" ref="C15">INDEX(K$5:K$54, $N15)</f>
        <v>70</v>
      </c>
      <c r="J15" t="str">
        <f>SummaryHigh!B15</f>
        <v>Columbus</v>
      </c>
      <c r="K15" s="100">
        <f>VLOOKUP(J15, SummaryHigh!$B$5:$O$55, MonthSorted!$K$2+2)</f>
        <v>51</v>
      </c>
      <c r="L15" s="100">
        <f t="shared" si="0"/>
        <v>50.984999999999999</v>
      </c>
      <c r="M15" s="100">
        <f t="shared" si="1"/>
        <v>38</v>
      </c>
      <c r="N15" s="100">
        <f t="shared" si="2"/>
        <v>20</v>
      </c>
    </row>
    <row r="16" spans="1:14" x14ac:dyDescent="0.25">
      <c r="A16" s="27">
        <v>12</v>
      </c>
      <c r="B16" s="19" t="str" cm="1">
        <f t="array" ref="B16">INDEX(J$5:J$54, $N16)</f>
        <v>Los Angeles</v>
      </c>
      <c r="C16" s="19" cm="1">
        <f t="array" ref="C16">INDEX(K$5:K$54, $N16)</f>
        <v>70</v>
      </c>
      <c r="J16" t="str">
        <f>SummaryHigh!B16</f>
        <v>Dallas</v>
      </c>
      <c r="K16" s="100">
        <f>VLOOKUP(J16, SummaryHigh!$B$5:$O$55, MonthSorted!$K$2+2)</f>
        <v>69</v>
      </c>
      <c r="L16" s="100">
        <f t="shared" si="0"/>
        <v>68.983999999999995</v>
      </c>
      <c r="M16" s="100">
        <f t="shared" si="1"/>
        <v>13</v>
      </c>
      <c r="N16" s="100">
        <f t="shared" si="2"/>
        <v>21</v>
      </c>
    </row>
    <row r="17" spans="1:16" x14ac:dyDescent="0.25">
      <c r="A17" s="27">
        <v>13</v>
      </c>
      <c r="B17" s="19" t="str" cm="1">
        <f t="array" ref="B17">INDEX(J$5:J$54, $N17)</f>
        <v>Dallas</v>
      </c>
      <c r="C17" s="19" cm="1">
        <f t="array" ref="C17">INDEX(K$5:K$54, $N17)</f>
        <v>69</v>
      </c>
      <c r="J17" t="str">
        <f>SummaryHigh!B17</f>
        <v>Denver</v>
      </c>
      <c r="K17" s="100">
        <f>VLOOKUP(J17, SummaryHigh!$B$5:$O$55, MonthSorted!$K$2+2)</f>
        <v>54</v>
      </c>
      <c r="L17" s="100">
        <f t="shared" si="0"/>
        <v>53.982999999999997</v>
      </c>
      <c r="M17" s="100">
        <f t="shared" si="1"/>
        <v>34</v>
      </c>
      <c r="N17" s="100">
        <f t="shared" si="2"/>
        <v>12</v>
      </c>
    </row>
    <row r="18" spans="1:16" x14ac:dyDescent="0.25">
      <c r="A18" s="27">
        <v>14</v>
      </c>
      <c r="B18" s="19" t="str" cm="1">
        <f t="array" ref="B18">INDEX(J$5:J$54, $N18)</f>
        <v>Birmingham</v>
      </c>
      <c r="C18" s="19" cm="1">
        <f t="array" ref="C18">INDEX(K$5:K$54, $N18)</f>
        <v>67</v>
      </c>
      <c r="J18" t="str">
        <f>SummaryHigh!B18</f>
        <v>Detroit</v>
      </c>
      <c r="K18" s="100">
        <f>VLOOKUP(J18, SummaryHigh!$B$5:$O$55, MonthSorted!$K$2+2)</f>
        <v>46</v>
      </c>
      <c r="L18" s="100">
        <f t="shared" si="0"/>
        <v>45.981999999999999</v>
      </c>
      <c r="M18" s="100">
        <f t="shared" si="1"/>
        <v>45</v>
      </c>
      <c r="N18" s="100">
        <f t="shared" si="2"/>
        <v>4</v>
      </c>
    </row>
    <row r="19" spans="1:16" x14ac:dyDescent="0.25">
      <c r="A19" s="27">
        <v>15</v>
      </c>
      <c r="B19" s="19" t="str" cm="1">
        <f t="array" ref="B19">INDEX(J$5:J$54, $N19)</f>
        <v>San Diego</v>
      </c>
      <c r="C19" s="19" cm="1">
        <f t="array" ref="C19">INDEX(K$5:K$54, $N19)</f>
        <v>66</v>
      </c>
      <c r="J19" t="str">
        <f>SummaryHigh!B19</f>
        <v>Hartford</v>
      </c>
      <c r="K19" s="100">
        <f>VLOOKUP(J19, SummaryHigh!$B$5:$O$55, MonthSorted!$K$2+2)</f>
        <v>48</v>
      </c>
      <c r="L19" s="100">
        <f t="shared" si="0"/>
        <v>47.981000000000002</v>
      </c>
      <c r="M19" s="100">
        <f t="shared" si="1"/>
        <v>41</v>
      </c>
      <c r="N19" s="100">
        <f t="shared" si="2"/>
        <v>44</v>
      </c>
    </row>
    <row r="20" spans="1:16" x14ac:dyDescent="0.25">
      <c r="A20" s="27">
        <v>16</v>
      </c>
      <c r="B20" s="19" t="str" cm="1">
        <f t="array" ref="B20">INDEX(J$5:J$54, $N20)</f>
        <v>San Jose</v>
      </c>
      <c r="C20" s="19" cm="1">
        <f t="array" ref="C20">INDEX(K$5:K$54, $N20)</f>
        <v>66</v>
      </c>
      <c r="J20" t="str">
        <f>SummaryHigh!B20</f>
        <v>Houston</v>
      </c>
      <c r="K20" s="100">
        <f>VLOOKUP(J20, SummaryHigh!$B$5:$O$55, MonthSorted!$K$2+2)</f>
        <v>73</v>
      </c>
      <c r="L20" s="100">
        <f t="shared" si="0"/>
        <v>72.98</v>
      </c>
      <c r="M20" s="100">
        <f t="shared" si="1"/>
        <v>7</v>
      </c>
      <c r="N20" s="100">
        <f t="shared" si="2"/>
        <v>46</v>
      </c>
    </row>
    <row r="21" spans="1:16" x14ac:dyDescent="0.25">
      <c r="A21" s="27">
        <v>17</v>
      </c>
      <c r="B21" s="19" t="str" cm="1">
        <f t="array" ref="B21">INDEX(J$5:J$54, $N21)</f>
        <v>Atlanta</v>
      </c>
      <c r="C21" s="19" cm="1">
        <f t="array" ref="C21">INDEX(K$5:K$54, $N21)</f>
        <v>65</v>
      </c>
      <c r="J21" t="str">
        <f>SummaryHigh!B21</f>
        <v>Indianapolis</v>
      </c>
      <c r="K21" s="100">
        <f>VLOOKUP(J21, SummaryHigh!$B$5:$O$55, MonthSorted!$K$2+2)</f>
        <v>52</v>
      </c>
      <c r="L21" s="100">
        <f t="shared" si="0"/>
        <v>51.978999999999999</v>
      </c>
      <c r="M21" s="100">
        <f t="shared" si="1"/>
        <v>37</v>
      </c>
      <c r="N21" s="100">
        <f t="shared" si="2"/>
        <v>1</v>
      </c>
    </row>
    <row r="22" spans="1:16" x14ac:dyDescent="0.25">
      <c r="A22" s="27">
        <v>18</v>
      </c>
      <c r="B22" s="19" t="str" cm="1">
        <f t="array" ref="B22">INDEX(J$5:J$54, $N22)</f>
        <v>Sacramento</v>
      </c>
      <c r="C22" s="19" cm="1">
        <f t="array" ref="C22">INDEX(K$5:K$54, $N22)</f>
        <v>65</v>
      </c>
      <c r="J22" t="str">
        <f>SummaryHigh!B22</f>
        <v>Jacksonville</v>
      </c>
      <c r="K22" s="100">
        <f>VLOOKUP(J22, SummaryHigh!$B$5:$O$55, MonthSorted!$K$2+2)</f>
        <v>74</v>
      </c>
      <c r="L22" s="100">
        <f t="shared" si="0"/>
        <v>73.977999999999994</v>
      </c>
      <c r="M22" s="100">
        <f t="shared" si="1"/>
        <v>5</v>
      </c>
      <c r="N22" s="100">
        <f t="shared" si="2"/>
        <v>41</v>
      </c>
    </row>
    <row r="23" spans="1:16" x14ac:dyDescent="0.25">
      <c r="A23" s="27">
        <v>19</v>
      </c>
      <c r="B23" s="19" t="str" cm="1">
        <f t="array" ref="B23">INDEX(J$5:J$54, $N23)</f>
        <v>Memphis</v>
      </c>
      <c r="C23" s="19" cm="1">
        <f t="array" ref="C23">INDEX(K$5:K$54, $N23)</f>
        <v>64</v>
      </c>
      <c r="J23" t="str">
        <f>SummaryHigh!B23</f>
        <v>Kansas City</v>
      </c>
      <c r="K23" s="100">
        <f>VLOOKUP(J23, SummaryHigh!$B$5:$O$55, MonthSorted!$K$2+2)</f>
        <v>56</v>
      </c>
      <c r="L23" s="100">
        <f t="shared" si="0"/>
        <v>55.976999999999997</v>
      </c>
      <c r="M23" s="100">
        <f t="shared" si="1"/>
        <v>29</v>
      </c>
      <c r="N23" s="100">
        <f t="shared" si="2"/>
        <v>23</v>
      </c>
    </row>
    <row r="24" spans="1:16" x14ac:dyDescent="0.25">
      <c r="A24" s="27">
        <v>20</v>
      </c>
      <c r="B24" s="19" t="str" cm="1">
        <f t="array" ref="B24">INDEX(J$5:J$54, $N24)</f>
        <v>Charlotte</v>
      </c>
      <c r="C24" s="19" cm="1">
        <f t="array" ref="C24">INDEX(K$5:K$54, $N24)</f>
        <v>63</v>
      </c>
      <c r="J24" t="str">
        <f>SummaryHigh!B24</f>
        <v>Las Vegas</v>
      </c>
      <c r="K24" s="100">
        <f>VLOOKUP(J24, SummaryHigh!$B$5:$O$55, MonthSorted!$K$2+2)</f>
        <v>70</v>
      </c>
      <c r="L24" s="100">
        <f t="shared" si="0"/>
        <v>69.975999999999999</v>
      </c>
      <c r="M24" s="100">
        <f t="shared" si="1"/>
        <v>11</v>
      </c>
      <c r="N24" s="100">
        <f t="shared" si="2"/>
        <v>7</v>
      </c>
    </row>
    <row r="25" spans="1:16" x14ac:dyDescent="0.25">
      <c r="A25" s="27">
        <v>21</v>
      </c>
      <c r="B25" s="19" t="str" cm="1">
        <f t="array" ref="B25">INDEX(J$5:J$54, $N25)</f>
        <v>Oklahoma City</v>
      </c>
      <c r="C25" s="19" cm="1">
        <f t="array" ref="C25">INDEX(K$5:K$54, $N25)</f>
        <v>63</v>
      </c>
      <c r="J25" t="str">
        <f>SummaryHigh!B25</f>
        <v>Los Angeles</v>
      </c>
      <c r="K25" s="100">
        <f>VLOOKUP(J25, SummaryHigh!$B$5:$O$55, MonthSorted!$K$2+2)</f>
        <v>70</v>
      </c>
      <c r="L25" s="100">
        <f t="shared" si="0"/>
        <v>69.974999999999994</v>
      </c>
      <c r="M25" s="100">
        <f t="shared" si="1"/>
        <v>12</v>
      </c>
      <c r="N25" s="100">
        <f t="shared" si="2"/>
        <v>30</v>
      </c>
      <c r="P25">
        <f>M26+M25+M24</f>
        <v>49</v>
      </c>
    </row>
    <row r="26" spans="1:16" x14ac:dyDescent="0.25">
      <c r="A26" s="27">
        <v>22</v>
      </c>
      <c r="B26" s="19" t="str" cm="1">
        <f t="array" ref="B26">INDEX(J$5:J$54, $N26)</f>
        <v>Raleigh</v>
      </c>
      <c r="C26" s="19" cm="1">
        <f t="array" ref="C26">INDEX(K$5:K$54, $N26)</f>
        <v>63</v>
      </c>
      <c r="J26" t="str">
        <f>SummaryHigh!B26</f>
        <v>Louisville</v>
      </c>
      <c r="K26" s="100">
        <f>VLOOKUP(J26, SummaryHigh!$B$5:$O$55, MonthSorted!$K$2+2)</f>
        <v>58</v>
      </c>
      <c r="L26" s="100">
        <f t="shared" si="0"/>
        <v>57.973999999999997</v>
      </c>
      <c r="M26" s="100">
        <f t="shared" si="1"/>
        <v>26</v>
      </c>
      <c r="N26" s="100">
        <f t="shared" si="2"/>
        <v>37</v>
      </c>
    </row>
    <row r="27" spans="1:16" x14ac:dyDescent="0.25">
      <c r="A27" s="27">
        <v>23</v>
      </c>
      <c r="B27" s="19" t="str" cm="1">
        <f t="array" ref="B27">INDEX(J$5:J$54, $N27)</f>
        <v>San Francisco</v>
      </c>
      <c r="C27" s="19" cm="1">
        <f t="array" ref="C27">INDEX(K$5:K$54, $N27)</f>
        <v>62</v>
      </c>
      <c r="J27" t="str">
        <f>SummaryHigh!B27</f>
        <v>Memphis</v>
      </c>
      <c r="K27" s="100">
        <f>VLOOKUP(J27, SummaryHigh!$B$5:$O$55, MonthSorted!$K$2+2)</f>
        <v>64</v>
      </c>
      <c r="L27" s="100">
        <f t="shared" si="0"/>
        <v>63.972999999999999</v>
      </c>
      <c r="M27" s="100">
        <f t="shared" si="1"/>
        <v>19</v>
      </c>
      <c r="N27" s="100">
        <f t="shared" si="2"/>
        <v>45</v>
      </c>
    </row>
    <row r="28" spans="1:16" x14ac:dyDescent="0.25">
      <c r="A28" s="27">
        <v>24</v>
      </c>
      <c r="B28" s="19" t="str" cm="1">
        <f t="array" ref="B28">INDEX(J$5:J$54, $N28)</f>
        <v>Nashville</v>
      </c>
      <c r="C28" s="19" cm="1">
        <f t="array" ref="C28">INDEX(K$5:K$54, $N28)</f>
        <v>61</v>
      </c>
      <c r="J28" t="str">
        <f>SummaryHigh!B28</f>
        <v>Miami</v>
      </c>
      <c r="K28" s="100">
        <f>VLOOKUP(J28, SummaryHigh!$B$5:$O$55, MonthSorted!$K$2+2)</f>
        <v>80</v>
      </c>
      <c r="L28" s="100">
        <f t="shared" si="0"/>
        <v>79.971999999999994</v>
      </c>
      <c r="M28" s="100">
        <f t="shared" si="1"/>
        <v>1</v>
      </c>
      <c r="N28" s="100">
        <f t="shared" si="2"/>
        <v>27</v>
      </c>
    </row>
    <row r="29" spans="1:16" x14ac:dyDescent="0.25">
      <c r="A29" s="27">
        <v>25</v>
      </c>
      <c r="B29" s="19" t="str" cm="1">
        <f t="array" ref="B29">INDEX(J$5:J$54, $N29)</f>
        <v>Richmond</v>
      </c>
      <c r="C29" s="19" cm="1">
        <f t="array" ref="C29">INDEX(K$5:K$54, $N29)</f>
        <v>60</v>
      </c>
      <c r="J29" t="str">
        <f>SummaryHigh!B29</f>
        <v>Milwaukee</v>
      </c>
      <c r="K29" s="100">
        <f>VLOOKUP(J29, SummaryHigh!$B$5:$O$55, MonthSorted!$K$2+2)</f>
        <v>42</v>
      </c>
      <c r="L29" s="100">
        <f t="shared" si="0"/>
        <v>41.970999999999997</v>
      </c>
      <c r="M29" s="100">
        <f t="shared" si="1"/>
        <v>49</v>
      </c>
      <c r="N29" s="100">
        <f t="shared" si="2"/>
        <v>38</v>
      </c>
    </row>
    <row r="30" spans="1:16" x14ac:dyDescent="0.25">
      <c r="A30" s="27">
        <v>26</v>
      </c>
      <c r="B30" s="19" t="str" cm="1">
        <f t="array" ref="B30">INDEX(J$5:J$54, $N30)</f>
        <v>Louisville</v>
      </c>
      <c r="C30" s="19" cm="1">
        <f t="array" ref="C30">INDEX(K$5:K$54, $N30)</f>
        <v>58</v>
      </c>
      <c r="J30" t="str">
        <f>SummaryHigh!B30</f>
        <v>Minneapolis</v>
      </c>
      <c r="K30" s="100">
        <f>VLOOKUP(J30, SummaryHigh!$B$5:$O$55, MonthSorted!$K$2+2)</f>
        <v>41</v>
      </c>
      <c r="L30" s="100">
        <f t="shared" si="0"/>
        <v>40.97</v>
      </c>
      <c r="M30" s="100">
        <f t="shared" si="1"/>
        <v>50</v>
      </c>
      <c r="N30" s="100">
        <f t="shared" si="2"/>
        <v>22</v>
      </c>
      <c r="P30">
        <f>SUM(N27:N39)</f>
        <v>398</v>
      </c>
    </row>
    <row r="31" spans="1:16" x14ac:dyDescent="0.25">
      <c r="A31" s="27">
        <v>27</v>
      </c>
      <c r="B31" s="19" t="str" cm="1">
        <f t="array" ref="B31">INDEX(J$5:J$54, $N31)</f>
        <v>Virginia Beach</v>
      </c>
      <c r="C31" s="19" cm="1">
        <f t="array" ref="C31">INDEX(K$5:K$54, $N31)</f>
        <v>58</v>
      </c>
      <c r="J31" t="str">
        <f>SummaryHigh!B31</f>
        <v>Nashville</v>
      </c>
      <c r="K31" s="100">
        <f>VLOOKUP(J31, SummaryHigh!$B$5:$O$55, MonthSorted!$K$2+2)</f>
        <v>61</v>
      </c>
      <c r="L31" s="100">
        <f t="shared" si="0"/>
        <v>60.969000000000001</v>
      </c>
      <c r="M31" s="100">
        <f t="shared" si="1"/>
        <v>24</v>
      </c>
      <c r="N31" s="100">
        <f t="shared" si="2"/>
        <v>50</v>
      </c>
    </row>
    <row r="32" spans="1:16" x14ac:dyDescent="0.25">
      <c r="A32" s="27">
        <v>28</v>
      </c>
      <c r="B32" s="19" t="str" cm="1">
        <f t="array" ref="B32">INDEX(J$5:J$54, $N32)</f>
        <v>Portland</v>
      </c>
      <c r="C32" s="19" cm="1">
        <f t="array" ref="C32">INDEX(K$5:K$54, $N32)</f>
        <v>57</v>
      </c>
      <c r="J32" t="str">
        <f>SummaryHigh!B32</f>
        <v>New Orleans</v>
      </c>
      <c r="K32" s="100">
        <f>VLOOKUP(J32, SummaryHigh!$B$5:$O$55, MonthSorted!$K$2+2)</f>
        <v>72</v>
      </c>
      <c r="L32" s="100">
        <f t="shared" si="0"/>
        <v>71.968000000000004</v>
      </c>
      <c r="M32" s="100">
        <f t="shared" si="1"/>
        <v>10</v>
      </c>
      <c r="N32" s="100">
        <f t="shared" si="2"/>
        <v>35</v>
      </c>
    </row>
    <row r="33" spans="1:14" x14ac:dyDescent="0.25">
      <c r="A33" s="27">
        <v>29</v>
      </c>
      <c r="B33" s="19" t="str" cm="1">
        <f t="array" ref="B33">INDEX(J$5:J$54, $N33)</f>
        <v>Kansas City</v>
      </c>
      <c r="C33" s="19" cm="1">
        <f t="array" ref="C33">INDEX(K$5:K$54, $N33)</f>
        <v>56</v>
      </c>
      <c r="J33" t="str">
        <f>SummaryHigh!B33</f>
        <v>New York</v>
      </c>
      <c r="K33" s="100">
        <f>VLOOKUP(J33, SummaryHigh!$B$5:$O$55, MonthSorted!$K$2+2)</f>
        <v>50</v>
      </c>
      <c r="L33" s="100">
        <f t="shared" si="0"/>
        <v>49.966999999999999</v>
      </c>
      <c r="M33" s="100">
        <f t="shared" si="1"/>
        <v>39</v>
      </c>
      <c r="N33" s="100">
        <f t="shared" si="2"/>
        <v>19</v>
      </c>
    </row>
    <row r="34" spans="1:14" x14ac:dyDescent="0.25">
      <c r="A34" s="27">
        <v>30</v>
      </c>
      <c r="B34" s="19" t="str" cm="1">
        <f t="array" ref="B34">INDEX(J$5:J$54, $N34)</f>
        <v>St. Louis</v>
      </c>
      <c r="C34" s="19" cm="1">
        <f t="array" ref="C34">INDEX(K$5:K$54, $N34)</f>
        <v>56</v>
      </c>
      <c r="J34" t="str">
        <f>SummaryHigh!B34</f>
        <v>Oklahoma City</v>
      </c>
      <c r="K34" s="100">
        <f>VLOOKUP(J34, SummaryHigh!$B$5:$O$55, MonthSorted!$K$2+2)</f>
        <v>63</v>
      </c>
      <c r="L34" s="100">
        <f t="shared" si="0"/>
        <v>62.966000000000001</v>
      </c>
      <c r="M34" s="100">
        <f t="shared" si="1"/>
        <v>21</v>
      </c>
      <c r="N34" s="100">
        <f t="shared" si="2"/>
        <v>48</v>
      </c>
    </row>
    <row r="35" spans="1:14" x14ac:dyDescent="0.25">
      <c r="A35" s="27">
        <v>31</v>
      </c>
      <c r="B35" s="19" t="str" cm="1">
        <f t="array" ref="B35">INDEX(J$5:J$54, $N35)</f>
        <v>Cincinnati</v>
      </c>
      <c r="C35" s="19" cm="1">
        <f t="array" ref="C35">INDEX(K$5:K$54, $N35)</f>
        <v>55</v>
      </c>
      <c r="J35" t="str">
        <f>SummaryHigh!B35</f>
        <v>Orlando</v>
      </c>
      <c r="K35" s="100">
        <f>VLOOKUP(J35, SummaryHigh!$B$5:$O$55, MonthSorted!$K$2+2)</f>
        <v>78</v>
      </c>
      <c r="L35" s="100">
        <f t="shared" si="0"/>
        <v>77.965000000000003</v>
      </c>
      <c r="M35" s="100">
        <f t="shared" si="1"/>
        <v>2</v>
      </c>
      <c r="N35" s="100">
        <f t="shared" si="2"/>
        <v>9</v>
      </c>
    </row>
    <row r="36" spans="1:14" x14ac:dyDescent="0.25">
      <c r="A36" s="27">
        <v>32</v>
      </c>
      <c r="B36" s="19" t="str" cm="1">
        <f t="array" ref="B36">INDEX(J$5:J$54, $N36)</f>
        <v>Seattle</v>
      </c>
      <c r="C36" s="19" cm="1">
        <f t="array" ref="C36">INDEX(K$5:K$54, $N36)</f>
        <v>55</v>
      </c>
      <c r="J36" t="str">
        <f>SummaryHigh!B36</f>
        <v>Philadelphia</v>
      </c>
      <c r="K36" s="100">
        <f>VLOOKUP(J36, SummaryHigh!$B$5:$O$55, MonthSorted!$K$2+2)</f>
        <v>53</v>
      </c>
      <c r="L36" s="100">
        <f t="shared" si="0"/>
        <v>52.963999999999999</v>
      </c>
      <c r="M36" s="100">
        <f t="shared" si="1"/>
        <v>36</v>
      </c>
      <c r="N36" s="100">
        <f t="shared" si="2"/>
        <v>47</v>
      </c>
    </row>
    <row r="37" spans="1:14" x14ac:dyDescent="0.25">
      <c r="A37" s="27">
        <v>33</v>
      </c>
      <c r="B37" s="19" t="str" cm="1">
        <f t="array" ref="B37">INDEX(J$5:J$54, $N37)</f>
        <v>Baltimore</v>
      </c>
      <c r="C37" s="19" cm="1">
        <f t="array" ref="C37">INDEX(K$5:K$54, $N37)</f>
        <v>54</v>
      </c>
      <c r="J37" t="str">
        <f>SummaryHigh!B37</f>
        <v>Phoenix</v>
      </c>
      <c r="K37" s="100">
        <f>VLOOKUP(J37, SummaryHigh!$B$5:$O$55, MonthSorted!$K$2+2)</f>
        <v>78</v>
      </c>
      <c r="L37" s="100">
        <f t="shared" si="0"/>
        <v>77.962999999999994</v>
      </c>
      <c r="M37" s="100">
        <f t="shared" si="1"/>
        <v>3</v>
      </c>
      <c r="N37" s="100">
        <f t="shared" si="2"/>
        <v>3</v>
      </c>
    </row>
    <row r="38" spans="1:14" x14ac:dyDescent="0.25">
      <c r="A38" s="27">
        <v>34</v>
      </c>
      <c r="B38" s="19" t="str" cm="1">
        <f t="array" ref="B38">INDEX(J$5:J$54, $N38)</f>
        <v>Denver</v>
      </c>
      <c r="C38" s="19" cm="1">
        <f t="array" ref="C38">INDEX(K$5:K$54, $N38)</f>
        <v>54</v>
      </c>
      <c r="J38" t="str">
        <f>SummaryHigh!B38</f>
        <v>Pittsburgh</v>
      </c>
      <c r="K38" s="100">
        <f>VLOOKUP(J38, SummaryHigh!$B$5:$O$55, MonthSorted!$K$2+2)</f>
        <v>49</v>
      </c>
      <c r="L38" s="100">
        <f t="shared" si="0"/>
        <v>48.962000000000003</v>
      </c>
      <c r="M38" s="100">
        <f t="shared" si="1"/>
        <v>40</v>
      </c>
      <c r="N38" s="100">
        <f t="shared" si="2"/>
        <v>13</v>
      </c>
    </row>
    <row r="39" spans="1:14" x14ac:dyDescent="0.25">
      <c r="A39" s="27">
        <v>35</v>
      </c>
      <c r="B39" s="19" t="str" cm="1">
        <f t="array" ref="B39">INDEX(J$5:J$54, $N39)</f>
        <v>Salt Lake City</v>
      </c>
      <c r="C39" s="19" cm="1">
        <f t="array" ref="C39">INDEX(K$5:K$54, $N39)</f>
        <v>54</v>
      </c>
      <c r="J39" t="str">
        <f>SummaryHigh!B39</f>
        <v>Portland</v>
      </c>
      <c r="K39" s="100">
        <f>VLOOKUP(J39, SummaryHigh!$B$5:$O$55, MonthSorted!$K$2+2)</f>
        <v>57</v>
      </c>
      <c r="L39" s="100">
        <f t="shared" si="0"/>
        <v>56.960999999999999</v>
      </c>
      <c r="M39" s="100">
        <f t="shared" si="1"/>
        <v>28</v>
      </c>
      <c r="N39" s="100">
        <f t="shared" si="2"/>
        <v>42</v>
      </c>
    </row>
    <row r="40" spans="1:14" x14ac:dyDescent="0.25">
      <c r="A40" s="27">
        <v>36</v>
      </c>
      <c r="B40" s="19" t="str" cm="1">
        <f t="array" ref="B40">INDEX(J$5:J$54, $N40)</f>
        <v>Philadelphia</v>
      </c>
      <c r="C40" s="19" cm="1">
        <f t="array" ref="C40">INDEX(K$5:K$54, $N40)</f>
        <v>53</v>
      </c>
      <c r="J40" t="str">
        <f>SummaryHigh!B40</f>
        <v>Providence</v>
      </c>
      <c r="K40" s="100">
        <f>VLOOKUP(J40, SummaryHigh!$B$5:$O$55, MonthSorted!$K$2+2)</f>
        <v>48</v>
      </c>
      <c r="L40" s="100">
        <f t="shared" si="0"/>
        <v>47.96</v>
      </c>
      <c r="M40" s="100">
        <f t="shared" si="1"/>
        <v>42</v>
      </c>
      <c r="N40" s="100">
        <f t="shared" si="2"/>
        <v>32</v>
      </c>
    </row>
    <row r="41" spans="1:14" x14ac:dyDescent="0.25">
      <c r="A41" s="27">
        <v>37</v>
      </c>
      <c r="B41" s="19" t="str" cm="1">
        <f t="array" ref="B41">INDEX(J$5:J$54, $N41)</f>
        <v>Indianapolis</v>
      </c>
      <c r="C41" s="19" cm="1">
        <f t="array" ref="C41">INDEX(K$5:K$54, $N41)</f>
        <v>52</v>
      </c>
      <c r="J41" t="str">
        <f>SummaryHigh!B41</f>
        <v>Raleigh</v>
      </c>
      <c r="K41" s="100">
        <f>VLOOKUP(J41, SummaryHigh!$B$5:$O$55, MonthSorted!$K$2+2)</f>
        <v>63</v>
      </c>
      <c r="L41" s="100">
        <f t="shared" si="0"/>
        <v>62.959000000000003</v>
      </c>
      <c r="M41" s="100">
        <f t="shared" si="1"/>
        <v>22</v>
      </c>
      <c r="N41" s="100">
        <f t="shared" si="2"/>
        <v>17</v>
      </c>
    </row>
    <row r="42" spans="1:14" x14ac:dyDescent="0.25">
      <c r="A42" s="27">
        <v>38</v>
      </c>
      <c r="B42" s="19" t="str" cm="1">
        <f t="array" ref="B42">INDEX(J$5:J$54, $N42)</f>
        <v>Columbus</v>
      </c>
      <c r="C42" s="19" cm="1">
        <f t="array" ref="C42">INDEX(K$5:K$54, $N42)</f>
        <v>51</v>
      </c>
      <c r="J42" t="str">
        <f>SummaryHigh!B42</f>
        <v>Richmond</v>
      </c>
      <c r="K42" s="100">
        <f>VLOOKUP(J42, SummaryHigh!$B$5:$O$55, MonthSorted!$K$2+2)</f>
        <v>60</v>
      </c>
      <c r="L42" s="100">
        <f t="shared" si="0"/>
        <v>59.957999999999998</v>
      </c>
      <c r="M42" s="100">
        <f t="shared" si="1"/>
        <v>25</v>
      </c>
      <c r="N42" s="100">
        <f t="shared" si="2"/>
        <v>11</v>
      </c>
    </row>
    <row r="43" spans="1:14" x14ac:dyDescent="0.25">
      <c r="A43" s="27">
        <v>39</v>
      </c>
      <c r="B43" s="19" t="str" cm="1">
        <f t="array" ref="B43">INDEX(J$5:J$54, $N43)</f>
        <v>New York</v>
      </c>
      <c r="C43" s="19" cm="1">
        <f t="array" ref="C43">INDEX(K$5:K$54, $N43)</f>
        <v>50</v>
      </c>
      <c r="J43" t="str">
        <f>SummaryHigh!B43</f>
        <v>Riverside</v>
      </c>
      <c r="K43" s="100">
        <f>VLOOKUP(J43, SummaryHigh!$B$5:$O$55, MonthSorted!$K$2+2)</f>
        <v>73</v>
      </c>
      <c r="L43" s="100">
        <f t="shared" si="0"/>
        <v>72.956999999999994</v>
      </c>
      <c r="M43" s="100">
        <f t="shared" si="1"/>
        <v>8</v>
      </c>
      <c r="N43" s="100">
        <f t="shared" si="2"/>
        <v>29</v>
      </c>
    </row>
    <row r="44" spans="1:14" x14ac:dyDescent="0.25">
      <c r="A44" s="27">
        <v>40</v>
      </c>
      <c r="B44" s="19" t="str" cm="1">
        <f t="array" ref="B44">INDEX(J$5:J$54, $N44)</f>
        <v>Pittsburgh</v>
      </c>
      <c r="C44" s="19" cm="1">
        <f t="array" ref="C44">INDEX(K$5:K$54, $N44)</f>
        <v>49</v>
      </c>
      <c r="J44" t="str">
        <f>SummaryHigh!B44</f>
        <v>Rochester</v>
      </c>
      <c r="K44" s="100">
        <f>VLOOKUP(J44, SummaryHigh!$B$5:$O$55, MonthSorted!$K$2+2)</f>
        <v>43</v>
      </c>
      <c r="L44" s="100">
        <f t="shared" si="0"/>
        <v>42.956000000000003</v>
      </c>
      <c r="M44" s="100">
        <f t="shared" si="1"/>
        <v>47</v>
      </c>
      <c r="N44" s="100">
        <f t="shared" si="2"/>
        <v>34</v>
      </c>
    </row>
    <row r="45" spans="1:14" x14ac:dyDescent="0.25">
      <c r="A45" s="27">
        <v>41</v>
      </c>
      <c r="B45" s="19" t="str" cm="1">
        <f t="array" ref="B45">INDEX(J$5:J$54, $N45)</f>
        <v>Hartford</v>
      </c>
      <c r="C45" s="19" cm="1">
        <f t="array" ref="C45">INDEX(K$5:K$54, $N45)</f>
        <v>48</v>
      </c>
      <c r="J45" t="str">
        <f>SummaryHigh!B45</f>
        <v>Sacramento</v>
      </c>
      <c r="K45" s="100">
        <f>VLOOKUP(J45, SummaryHigh!$B$5:$O$55, MonthSorted!$K$2+2)</f>
        <v>65</v>
      </c>
      <c r="L45" s="100">
        <f t="shared" si="0"/>
        <v>64.954999999999998</v>
      </c>
      <c r="M45" s="100">
        <f t="shared" si="1"/>
        <v>18</v>
      </c>
      <c r="N45" s="100">
        <f t="shared" si="2"/>
        <v>15</v>
      </c>
    </row>
    <row r="46" spans="1:14" x14ac:dyDescent="0.25">
      <c r="A46" s="27">
        <v>42</v>
      </c>
      <c r="B46" s="19" t="str" cm="1">
        <f t="array" ref="B46">INDEX(J$5:J$54, $N46)</f>
        <v>Providence</v>
      </c>
      <c r="C46" s="19" cm="1">
        <f t="array" ref="C46">INDEX(K$5:K$54, $N46)</f>
        <v>48</v>
      </c>
      <c r="J46" t="str">
        <f>SummaryHigh!B46</f>
        <v>Salt Lake City</v>
      </c>
      <c r="K46" s="100">
        <f>VLOOKUP(J46, SummaryHigh!$B$5:$O$55, MonthSorted!$K$2+2)</f>
        <v>54</v>
      </c>
      <c r="L46" s="100">
        <f t="shared" si="0"/>
        <v>53.954000000000001</v>
      </c>
      <c r="M46" s="100">
        <f t="shared" si="1"/>
        <v>35</v>
      </c>
      <c r="N46" s="100">
        <f t="shared" si="2"/>
        <v>36</v>
      </c>
    </row>
    <row r="47" spans="1:14" x14ac:dyDescent="0.25">
      <c r="A47" s="27">
        <v>43</v>
      </c>
      <c r="B47" s="19" t="str" cm="1">
        <f t="array" ref="B47">INDEX(J$5:J$54, $N47)</f>
        <v>Chicago</v>
      </c>
      <c r="C47" s="19" cm="1">
        <f t="array" ref="C47">INDEX(K$5:K$54, $N47)</f>
        <v>47</v>
      </c>
      <c r="J47" t="str">
        <f>SummaryHigh!B47</f>
        <v>San Antonio</v>
      </c>
      <c r="K47" s="100">
        <f>VLOOKUP(J47, SummaryHigh!$B$5:$O$55, MonthSorted!$K$2+2)</f>
        <v>74</v>
      </c>
      <c r="L47" s="100">
        <f t="shared" si="0"/>
        <v>73.953000000000003</v>
      </c>
      <c r="M47" s="100">
        <f t="shared" si="1"/>
        <v>6</v>
      </c>
      <c r="N47" s="100">
        <f t="shared" si="2"/>
        <v>8</v>
      </c>
    </row>
    <row r="48" spans="1:14" x14ac:dyDescent="0.25">
      <c r="A48" s="27">
        <v>44</v>
      </c>
      <c r="B48" s="19" t="str" cm="1">
        <f t="array" ref="B48">INDEX(J$5:J$54, $N48)</f>
        <v>Cleveland</v>
      </c>
      <c r="C48" s="19" cm="1">
        <f t="array" ref="C48">INDEX(K$5:K$54, $N48)</f>
        <v>47</v>
      </c>
      <c r="J48" t="str">
        <f>SummaryHigh!B48</f>
        <v>San Diego</v>
      </c>
      <c r="K48" s="100">
        <f>VLOOKUP(J48, SummaryHigh!$B$5:$O$55, MonthSorted!$K$2+2)</f>
        <v>66</v>
      </c>
      <c r="L48" s="100">
        <f t="shared" si="0"/>
        <v>65.951999999999998</v>
      </c>
      <c r="M48" s="100">
        <f t="shared" si="1"/>
        <v>15</v>
      </c>
      <c r="N48" s="100">
        <f t="shared" si="2"/>
        <v>10</v>
      </c>
    </row>
    <row r="49" spans="1:14" x14ac:dyDescent="0.25">
      <c r="A49" s="27">
        <v>45</v>
      </c>
      <c r="B49" s="19" t="str" cm="1">
        <f t="array" ref="B49">INDEX(J$5:J$54, $N49)</f>
        <v>Detroit</v>
      </c>
      <c r="C49" s="19" cm="1">
        <f t="array" ref="C49">INDEX(K$5:K$54, $N49)</f>
        <v>46</v>
      </c>
      <c r="J49" t="str">
        <f>SummaryHigh!B49</f>
        <v>San Francisco</v>
      </c>
      <c r="K49" s="100">
        <f>VLOOKUP(J49, SummaryHigh!$B$5:$O$55, MonthSorted!$K$2+2)</f>
        <v>62</v>
      </c>
      <c r="L49" s="100">
        <f t="shared" si="0"/>
        <v>61.951000000000001</v>
      </c>
      <c r="M49" s="100">
        <f t="shared" si="1"/>
        <v>23</v>
      </c>
      <c r="N49" s="100">
        <f t="shared" si="2"/>
        <v>14</v>
      </c>
    </row>
    <row r="50" spans="1:14" x14ac:dyDescent="0.25">
      <c r="A50" s="27">
        <v>46</v>
      </c>
      <c r="B50" s="19" t="str" cm="1">
        <f t="array" ref="B50">INDEX(J$5:J$54, $N50)</f>
        <v>Boston</v>
      </c>
      <c r="C50" s="19" cm="1">
        <f t="array" ref="C50">INDEX(K$5:K$54, $N50)</f>
        <v>45</v>
      </c>
      <c r="J50" t="str">
        <f>SummaryHigh!B50</f>
        <v>San Jose</v>
      </c>
      <c r="K50" s="100">
        <f>VLOOKUP(J50, SummaryHigh!$B$5:$O$55, MonthSorted!$K$2+2)</f>
        <v>66</v>
      </c>
      <c r="L50" s="100">
        <f t="shared" si="0"/>
        <v>65.95</v>
      </c>
      <c r="M50" s="100">
        <f t="shared" si="1"/>
        <v>16</v>
      </c>
      <c r="N50" s="100">
        <f t="shared" si="2"/>
        <v>5</v>
      </c>
    </row>
    <row r="51" spans="1:14" x14ac:dyDescent="0.25">
      <c r="A51" s="27">
        <v>47</v>
      </c>
      <c r="B51" s="19" t="str" cm="1">
        <f t="array" ref="B51">INDEX(J$5:J$54, $N51)</f>
        <v>Rochester</v>
      </c>
      <c r="C51" s="19" cm="1">
        <f t="array" ref="C51">INDEX(K$5:K$54, $N51)</f>
        <v>43</v>
      </c>
      <c r="J51" t="str">
        <f>SummaryHigh!B51</f>
        <v>Seattle</v>
      </c>
      <c r="K51" s="100">
        <f>VLOOKUP(J51, SummaryHigh!$B$5:$O$55, MonthSorted!$K$2+2)</f>
        <v>55</v>
      </c>
      <c r="L51" s="100">
        <f t="shared" si="0"/>
        <v>54.948999999999998</v>
      </c>
      <c r="M51" s="100">
        <f t="shared" si="1"/>
        <v>32</v>
      </c>
      <c r="N51" s="100">
        <f t="shared" si="2"/>
        <v>40</v>
      </c>
    </row>
    <row r="52" spans="1:14" x14ac:dyDescent="0.25">
      <c r="A52" s="27">
        <v>48</v>
      </c>
      <c r="B52" s="19" t="str" cm="1">
        <f t="array" ref="B52">INDEX(J$5:J$54, $N52)</f>
        <v>Buffalo</v>
      </c>
      <c r="C52" s="19" cm="1">
        <f t="array" ref="C52">INDEX(K$5:K$54, $N52)</f>
        <v>42</v>
      </c>
      <c r="J52" t="str">
        <f>SummaryHigh!B52</f>
        <v>St. Louis</v>
      </c>
      <c r="K52" s="100">
        <f>VLOOKUP(J52, SummaryHigh!$B$5:$O$55, MonthSorted!$K$2+2)</f>
        <v>56</v>
      </c>
      <c r="L52" s="100">
        <f t="shared" si="0"/>
        <v>55.948</v>
      </c>
      <c r="M52" s="100">
        <f t="shared" si="1"/>
        <v>30</v>
      </c>
      <c r="N52" s="100">
        <f t="shared" si="2"/>
        <v>6</v>
      </c>
    </row>
    <row r="53" spans="1:14" x14ac:dyDescent="0.25">
      <c r="A53" s="27">
        <v>49</v>
      </c>
      <c r="B53" s="19" t="str" cm="1">
        <f t="array" ref="B53">INDEX(J$5:J$54, $N53)</f>
        <v>Milwaukee</v>
      </c>
      <c r="C53" s="19" cm="1">
        <f t="array" ref="C53">INDEX(K$5:K$54, $N53)</f>
        <v>42</v>
      </c>
      <c r="J53" t="str">
        <f>SummaryHigh!B53</f>
        <v>Tampa</v>
      </c>
      <c r="K53" s="100">
        <f>VLOOKUP(J53, SummaryHigh!$B$5:$O$55, MonthSorted!$K$2+2)</f>
        <v>76</v>
      </c>
      <c r="L53" s="100">
        <f t="shared" si="0"/>
        <v>75.947000000000003</v>
      </c>
      <c r="M53" s="100">
        <f t="shared" si="1"/>
        <v>4</v>
      </c>
      <c r="N53" s="100">
        <f t="shared" si="2"/>
        <v>25</v>
      </c>
    </row>
    <row r="54" spans="1:14" x14ac:dyDescent="0.25">
      <c r="A54" s="28">
        <v>50</v>
      </c>
      <c r="B54" s="19" t="str" cm="1">
        <f t="array" ref="B54">INDEX(J$5:J$54, $N54)</f>
        <v>Minneapolis</v>
      </c>
      <c r="C54" s="19" cm="1">
        <f t="array" ref="C54">INDEX(K$5:K$54, $N54)</f>
        <v>41</v>
      </c>
      <c r="J54" t="str">
        <f>SummaryHigh!B54</f>
        <v>Virginia Beach</v>
      </c>
      <c r="K54" s="100">
        <f>VLOOKUP(J54, SummaryHigh!$B$5:$O$55, MonthSorted!$K$2+2)</f>
        <v>58</v>
      </c>
      <c r="L54" s="100">
        <f t="shared" si="0"/>
        <v>57.945999999999998</v>
      </c>
      <c r="M54" s="100">
        <f t="shared" si="1"/>
        <v>27</v>
      </c>
      <c r="N54" s="100">
        <f t="shared" si="2"/>
        <v>26</v>
      </c>
    </row>
    <row r="55" spans="1:14" x14ac:dyDescent="0.25">
      <c r="L55" s="100">
        <f>SUM(L5:L54)</f>
        <v>2983.5249999999996</v>
      </c>
      <c r="M55" s="100" t="e">
        <f t="shared" si="1"/>
        <v>#N/A</v>
      </c>
    </row>
    <row r="56" spans="1:14" x14ac:dyDescent="0.25">
      <c r="A56" s="29" t="s">
        <v>72</v>
      </c>
      <c r="B56" s="30">
        <f>CheckSumSortCity</f>
        <v>382726</v>
      </c>
      <c r="C56" s="30">
        <f>CheckSumSortTemp</f>
        <v>268583</v>
      </c>
    </row>
  </sheetData>
  <sortState xmlns:xlrd2="http://schemas.microsoft.com/office/spreadsheetml/2017/richdata2"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defaultColWidth="0" defaultRowHeight="15" customHeight="1" zeroHeight="1" x14ac:dyDescent="0.25"/>
  <cols>
    <col min="1" max="1" width="25.85546875" customWidth="1"/>
    <col min="2" max="16384" width="9.140625" hidden="1"/>
  </cols>
  <sheetData>
    <row r="1" spans="1:1" ht="81" customHeight="1" x14ac:dyDescent="0.25">
      <c r="A1" s="37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tabSelected="1" topLeftCell="A46" workbookViewId="0">
      <selection activeCell="G54" sqref="G54"/>
    </sheetView>
  </sheetViews>
  <sheetFormatPr defaultRowHeight="15" x14ac:dyDescent="0.25"/>
  <cols>
    <col min="2" max="2" width="9.140625" customWidth="1"/>
    <col min="3" max="7" width="15.7109375" customWidth="1"/>
  </cols>
  <sheetData>
    <row r="2" spans="1:15" x14ac:dyDescent="0.25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25">
      <c r="B4" t="s">
        <v>100</v>
      </c>
    </row>
    <row r="5" spans="1:15" x14ac:dyDescent="0.25">
      <c r="B5" t="s">
        <v>101</v>
      </c>
    </row>
    <row r="6" spans="1:15" x14ac:dyDescent="0.25">
      <c r="B6" t="s">
        <v>102</v>
      </c>
    </row>
    <row r="8" spans="1:15" x14ac:dyDescent="0.25">
      <c r="B8" s="75" t="s">
        <v>86</v>
      </c>
    </row>
    <row r="9" spans="1:15" x14ac:dyDescent="0.25">
      <c r="B9" t="s">
        <v>87</v>
      </c>
    </row>
    <row r="10" spans="1:15" x14ac:dyDescent="0.25">
      <c r="B10" s="74">
        <v>0.05</v>
      </c>
    </row>
    <row r="11" spans="1:15" x14ac:dyDescent="0.25">
      <c r="B11" s="74">
        <v>5.5E-2</v>
      </c>
    </row>
    <row r="12" spans="1:15" x14ac:dyDescent="0.25">
      <c r="B12" s="74">
        <v>0.06</v>
      </c>
    </row>
    <row r="13" spans="1:15" x14ac:dyDescent="0.25">
      <c r="B13" s="74">
        <v>6.5000000000000002E-2</v>
      </c>
    </row>
    <row r="14" spans="1:15" x14ac:dyDescent="0.25">
      <c r="B14" s="74">
        <v>7.0000000000000007E-2</v>
      </c>
    </row>
    <row r="15" spans="1:15" x14ac:dyDescent="0.25">
      <c r="B15" s="74">
        <v>7.5000000000000011E-2</v>
      </c>
    </row>
    <row r="16" spans="1:15" x14ac:dyDescent="0.25">
      <c r="B16" t="s">
        <v>90</v>
      </c>
    </row>
    <row r="18" spans="2:2" x14ac:dyDescent="0.25">
      <c r="B18" s="75" t="s">
        <v>88</v>
      </c>
    </row>
    <row r="19" spans="2:2" x14ac:dyDescent="0.25">
      <c r="B19" t="s">
        <v>89</v>
      </c>
    </row>
    <row r="20" spans="2:2" x14ac:dyDescent="0.25">
      <c r="B20" s="76">
        <v>4</v>
      </c>
    </row>
    <row r="21" spans="2:2" x14ac:dyDescent="0.25">
      <c r="B21" s="76">
        <v>5</v>
      </c>
    </row>
    <row r="22" spans="2:2" x14ac:dyDescent="0.25">
      <c r="B22" s="76">
        <v>6</v>
      </c>
    </row>
    <row r="23" spans="2:2" x14ac:dyDescent="0.25">
      <c r="B23" s="76">
        <v>7</v>
      </c>
    </row>
    <row r="24" spans="2:2" x14ac:dyDescent="0.25">
      <c r="B24" s="76">
        <v>8</v>
      </c>
    </row>
    <row r="26" spans="2:2" x14ac:dyDescent="0.25">
      <c r="B26" s="75" t="s">
        <v>91</v>
      </c>
    </row>
    <row r="27" spans="2:2" x14ac:dyDescent="0.25">
      <c r="B27" t="s">
        <v>92</v>
      </c>
    </row>
    <row r="28" spans="2:2" x14ac:dyDescent="0.25">
      <c r="B28" t="s">
        <v>93</v>
      </c>
    </row>
    <row r="29" spans="2:2" x14ac:dyDescent="0.25">
      <c r="B29" s="76">
        <v>1500</v>
      </c>
    </row>
    <row r="30" spans="2:2" x14ac:dyDescent="0.25">
      <c r="B30" s="76">
        <v>1800</v>
      </c>
    </row>
    <row r="31" spans="2:2" x14ac:dyDescent="0.25">
      <c r="B31" s="76">
        <v>2200</v>
      </c>
    </row>
    <row r="32" spans="2:2" x14ac:dyDescent="0.25">
      <c r="B32" s="76">
        <v>2700</v>
      </c>
    </row>
    <row r="34" spans="1:24" x14ac:dyDescent="0.25">
      <c r="B34" s="75" t="s">
        <v>94</v>
      </c>
    </row>
    <row r="35" spans="1:24" x14ac:dyDescent="0.25">
      <c r="B35" t="s">
        <v>95</v>
      </c>
    </row>
    <row r="36" spans="1:24" x14ac:dyDescent="0.25">
      <c r="B36" t="s">
        <v>96</v>
      </c>
    </row>
    <row r="37" spans="1:24" x14ac:dyDescent="0.25">
      <c r="B37" t="s">
        <v>97</v>
      </c>
    </row>
    <row r="38" spans="1:24" x14ac:dyDescent="0.25">
      <c r="B38" t="s">
        <v>98</v>
      </c>
    </row>
    <row r="40" spans="1:24" x14ac:dyDescent="0.25">
      <c r="B40" s="1" t="s">
        <v>99</v>
      </c>
    </row>
    <row r="42" spans="1:24" x14ac:dyDescent="0.25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25">
      <c r="B44" t="s">
        <v>109</v>
      </c>
    </row>
    <row r="45" spans="1:24" x14ac:dyDescent="0.25">
      <c r="B45" t="s">
        <v>113</v>
      </c>
    </row>
    <row r="47" spans="1:24" x14ac:dyDescent="0.25">
      <c r="B47" s="1" t="s">
        <v>110</v>
      </c>
    </row>
    <row r="48" spans="1:24" x14ac:dyDescent="0.25">
      <c r="B48" t="s">
        <v>111</v>
      </c>
    </row>
    <row r="49" spans="2:24" x14ac:dyDescent="0.25">
      <c r="B49" t="s">
        <v>112</v>
      </c>
    </row>
    <row r="50" spans="2:24" x14ac:dyDescent="0.25">
      <c r="B50" t="s">
        <v>114</v>
      </c>
    </row>
    <row r="52" spans="2:24" x14ac:dyDescent="0.25">
      <c r="I52" s="1" t="s">
        <v>106</v>
      </c>
    </row>
    <row r="53" spans="2:24" ht="30" x14ac:dyDescent="0.25">
      <c r="B53" s="82" t="s">
        <v>103</v>
      </c>
      <c r="C53" s="83" t="s">
        <v>86</v>
      </c>
      <c r="D53" s="84" t="s">
        <v>88</v>
      </c>
      <c r="E53" s="84" t="s">
        <v>91</v>
      </c>
      <c r="F53" s="84" t="s">
        <v>94</v>
      </c>
      <c r="G53" s="85" t="s">
        <v>105</v>
      </c>
      <c r="I53" s="31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3"/>
    </row>
    <row r="54" spans="2:24" x14ac:dyDescent="0.25">
      <c r="B54" s="24">
        <v>1</v>
      </c>
      <c r="C54" s="78">
        <v>6.5000000000000002E-2</v>
      </c>
      <c r="D54" s="77">
        <v>4</v>
      </c>
      <c r="E54" s="77">
        <v>1500</v>
      </c>
      <c r="F54" s="94">
        <f ca="1">INDEX(INDIRECT("Rate_"&amp;C54*10000&amp;"!"&amp;"$C$3:$G$6"),MATCH($E54,$B$29:$B$32,0),MATCH($D54,$B$20:$B$24,0))</f>
        <v>5100</v>
      </c>
      <c r="G54" s="95">
        <f ca="1">-FV(C54,D54,E54,F54)</f>
        <v>13171.74032568749</v>
      </c>
      <c r="I54" s="86" t="str">
        <f>"Rate_"&amp;C54*10000</f>
        <v>Rate_650</v>
      </c>
      <c r="J54" s="34" t="str">
        <f>"Rate_"&amp;C54*10000&amp;"!"&amp;"$C$3:$G$6"</f>
        <v>Rate_650!$C$3:$G$6</v>
      </c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87"/>
    </row>
    <row r="55" spans="2:24" x14ac:dyDescent="0.25">
      <c r="B55" s="24">
        <f t="shared" ref="B55:B70" si="0">B54+1</f>
        <v>2</v>
      </c>
      <c r="C55" s="79">
        <v>0.05</v>
      </c>
      <c r="D55" s="76">
        <v>6</v>
      </c>
      <c r="E55" s="76">
        <v>1800</v>
      </c>
      <c r="F55" s="94">
        <f t="shared" ref="F55:F83" ca="1" si="1">INDEX(INDIRECT("Rate_"&amp;C55*10000&amp;"!"&amp;"$C$3:$G$6"),MATCH($E55,$B$29:$B$32,0),MATCH($D55,$B$20:$B$24,0))</f>
        <v>7990</v>
      </c>
      <c r="G55" s="95">
        <f t="shared" ref="G55:G83" ca="1" si="2">-FV(C55,D55,E55,F55)</f>
        <v>22950.80723109375</v>
      </c>
      <c r="I55" s="88" cm="1">
        <f t="array" aca="1" ref="I55:M58" ca="1">INDIRECT("Rate_"&amp;C54*10000&amp;"!"&amp;"$C$3:$G$6")</f>
        <v>5100</v>
      </c>
      <c r="J55" s="89">
        <f ca="1"/>
        <v>6270</v>
      </c>
      <c r="K55" s="89">
        <f ca="1"/>
        <v>6700</v>
      </c>
      <c r="L55" s="89">
        <f ca="1"/>
        <v>6410</v>
      </c>
      <c r="M55" s="89">
        <f ca="1"/>
        <v>7600</v>
      </c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90"/>
    </row>
    <row r="56" spans="2:24" x14ac:dyDescent="0.25">
      <c r="B56" s="24">
        <f t="shared" si="0"/>
        <v>3</v>
      </c>
      <c r="C56" s="79">
        <v>0.05</v>
      </c>
      <c r="D56" s="76">
        <v>7</v>
      </c>
      <c r="E56" s="76">
        <v>1500</v>
      </c>
      <c r="F56" s="94">
        <f t="shared" ca="1" si="1"/>
        <v>5940</v>
      </c>
      <c r="G56" s="95">
        <f t="shared" ca="1" si="2"/>
        <v>20571.189190265635</v>
      </c>
      <c r="I56" s="88">
        <f ca="1"/>
        <v>6280</v>
      </c>
      <c r="J56" s="89">
        <f ca="1"/>
        <v>6110</v>
      </c>
      <c r="K56" s="89">
        <f ca="1"/>
        <v>7600</v>
      </c>
      <c r="L56" s="89">
        <f ca="1"/>
        <v>6740</v>
      </c>
      <c r="M56" s="89">
        <f ca="1"/>
        <v>6090</v>
      </c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90"/>
    </row>
    <row r="57" spans="2:24" x14ac:dyDescent="0.25">
      <c r="B57" s="24">
        <f t="shared" si="0"/>
        <v>4</v>
      </c>
      <c r="C57" s="79">
        <v>7.5000000000000011E-2</v>
      </c>
      <c r="D57" s="76">
        <v>7</v>
      </c>
      <c r="E57" s="76">
        <v>2200</v>
      </c>
      <c r="F57" s="94">
        <f t="shared" ca="1" si="1"/>
        <v>6430</v>
      </c>
      <c r="G57" s="95">
        <f t="shared" ca="1" si="2"/>
        <v>29999.794078918509</v>
      </c>
      <c r="I57" s="88">
        <f ca="1"/>
        <v>7240</v>
      </c>
      <c r="J57" s="89">
        <f ca="1"/>
        <v>7490</v>
      </c>
      <c r="K57" s="89">
        <f ca="1"/>
        <v>5130</v>
      </c>
      <c r="L57" s="89">
        <f ca="1"/>
        <v>6240</v>
      </c>
      <c r="M57" s="89">
        <f ca="1"/>
        <v>5910</v>
      </c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90"/>
    </row>
    <row r="58" spans="2:24" x14ac:dyDescent="0.25">
      <c r="B58" s="24">
        <f t="shared" si="0"/>
        <v>5</v>
      </c>
      <c r="C58" s="79">
        <v>5.5E-2</v>
      </c>
      <c r="D58" s="76">
        <v>6</v>
      </c>
      <c r="E58" s="76">
        <v>2200</v>
      </c>
      <c r="F58" s="94">
        <f t="shared" ca="1" si="1"/>
        <v>7600</v>
      </c>
      <c r="G58" s="95">
        <f t="shared" ca="1" si="2"/>
        <v>25632.917601865978</v>
      </c>
      <c r="I58" s="88">
        <f ca="1"/>
        <v>7940</v>
      </c>
      <c r="J58" s="89">
        <f ca="1"/>
        <v>5960</v>
      </c>
      <c r="K58" s="89">
        <f ca="1"/>
        <v>5450</v>
      </c>
      <c r="L58" s="89">
        <f ca="1"/>
        <v>7070</v>
      </c>
      <c r="M58" s="89">
        <f ca="1"/>
        <v>6870</v>
      </c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90"/>
    </row>
    <row r="59" spans="2:24" x14ac:dyDescent="0.25">
      <c r="B59" s="24">
        <f t="shared" si="0"/>
        <v>6</v>
      </c>
      <c r="C59" s="79">
        <v>0.06</v>
      </c>
      <c r="D59" s="76">
        <v>7</v>
      </c>
      <c r="E59" s="76">
        <v>1500</v>
      </c>
      <c r="F59" s="94">
        <f t="shared" ca="1" si="1"/>
        <v>5650</v>
      </c>
      <c r="G59" s="95">
        <f t="shared" ca="1" si="2"/>
        <v>21086.267438085211</v>
      </c>
      <c r="I59" s="88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90"/>
    </row>
    <row r="60" spans="2:24" x14ac:dyDescent="0.25">
      <c r="B60" s="24">
        <f t="shared" si="0"/>
        <v>7</v>
      </c>
      <c r="C60" s="79">
        <v>7.0000000000000007E-2</v>
      </c>
      <c r="D60" s="76">
        <v>6</v>
      </c>
      <c r="E60" s="76">
        <v>2700</v>
      </c>
      <c r="F60" s="94">
        <f t="shared" ca="1" si="1"/>
        <v>6330</v>
      </c>
      <c r="G60" s="95">
        <f t="shared" ca="1" si="2"/>
        <v>28813.50812709417</v>
      </c>
      <c r="I60" s="88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90"/>
    </row>
    <row r="61" spans="2:24" x14ac:dyDescent="0.25">
      <c r="B61" s="24">
        <f t="shared" si="0"/>
        <v>8</v>
      </c>
      <c r="C61" s="79">
        <v>5.5E-2</v>
      </c>
      <c r="D61" s="76">
        <v>5</v>
      </c>
      <c r="E61" s="76">
        <v>1800</v>
      </c>
      <c r="F61" s="94">
        <f t="shared" ca="1" si="1"/>
        <v>6720</v>
      </c>
      <c r="G61" s="95">
        <f t="shared" ca="1" si="2"/>
        <v>18828.735089195987</v>
      </c>
      <c r="I61" s="88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90"/>
    </row>
    <row r="62" spans="2:24" x14ac:dyDescent="0.25">
      <c r="B62" s="24">
        <f t="shared" si="0"/>
        <v>9</v>
      </c>
      <c r="C62" s="79">
        <v>6.5000000000000002E-2</v>
      </c>
      <c r="D62" s="76">
        <v>4</v>
      </c>
      <c r="E62" s="76">
        <v>1800</v>
      </c>
      <c r="F62" s="94">
        <f t="shared" ca="1" si="1"/>
        <v>6280</v>
      </c>
      <c r="G62" s="95">
        <f t="shared" ca="1" si="2"/>
        <v>16011.923006924986</v>
      </c>
      <c r="I62" s="88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90"/>
    </row>
    <row r="63" spans="2:24" x14ac:dyDescent="0.25">
      <c r="B63" s="24">
        <f t="shared" si="0"/>
        <v>10</v>
      </c>
      <c r="C63" s="79">
        <v>0.06</v>
      </c>
      <c r="D63" s="76">
        <v>5</v>
      </c>
      <c r="E63" s="76">
        <v>1800</v>
      </c>
      <c r="F63" s="94">
        <f t="shared" ca="1" si="1"/>
        <v>6200</v>
      </c>
      <c r="G63" s="95">
        <f t="shared" ca="1" si="2"/>
        <v>18443.765909120018</v>
      </c>
      <c r="I63" s="88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90"/>
    </row>
    <row r="64" spans="2:24" x14ac:dyDescent="0.25">
      <c r="B64" s="24">
        <f t="shared" si="0"/>
        <v>11</v>
      </c>
      <c r="C64" s="79">
        <v>0.06</v>
      </c>
      <c r="D64" s="76">
        <v>4</v>
      </c>
      <c r="E64" s="76">
        <v>1500</v>
      </c>
      <c r="F64" s="94">
        <f t="shared" ca="1" si="1"/>
        <v>5260</v>
      </c>
      <c r="G64" s="95">
        <f t="shared" ca="1" si="2"/>
        <v>13202.552809600011</v>
      </c>
      <c r="I64" s="88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90"/>
    </row>
    <row r="65" spans="2:24" x14ac:dyDescent="0.25">
      <c r="B65" s="24">
        <f t="shared" si="0"/>
        <v>12</v>
      </c>
      <c r="C65" s="79">
        <v>6.5000000000000002E-2</v>
      </c>
      <c r="D65" s="76">
        <v>4</v>
      </c>
      <c r="E65" s="76">
        <v>2200</v>
      </c>
      <c r="F65" s="94">
        <f t="shared" ca="1" si="1"/>
        <v>7240</v>
      </c>
      <c r="G65" s="95">
        <f t="shared" ca="1" si="2"/>
        <v>19009.800553524983</v>
      </c>
      <c r="I65" s="88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90"/>
    </row>
    <row r="66" spans="2:24" x14ac:dyDescent="0.25">
      <c r="B66" s="24">
        <f t="shared" si="0"/>
        <v>13</v>
      </c>
      <c r="C66" s="79">
        <v>7.0000000000000007E-2</v>
      </c>
      <c r="D66" s="76">
        <v>6</v>
      </c>
      <c r="E66" s="76">
        <v>2200</v>
      </c>
      <c r="F66" s="94">
        <f t="shared" ca="1" si="1"/>
        <v>5130</v>
      </c>
      <c r="G66" s="95">
        <f t="shared" ca="1" si="2"/>
        <v>23435.986334525369</v>
      </c>
      <c r="I66" s="88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90"/>
    </row>
    <row r="67" spans="2:24" x14ac:dyDescent="0.25">
      <c r="B67" s="24">
        <f t="shared" si="0"/>
        <v>14</v>
      </c>
      <c r="C67" s="79">
        <v>0.06</v>
      </c>
      <c r="D67" s="76">
        <v>7</v>
      </c>
      <c r="E67" s="76">
        <v>2200</v>
      </c>
      <c r="F67" s="94">
        <f t="shared" ca="1" si="1"/>
        <v>5920</v>
      </c>
      <c r="G67" s="95">
        <f t="shared" ca="1" si="2"/>
        <v>27367.933962912088</v>
      </c>
      <c r="I67" s="88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90"/>
    </row>
    <row r="68" spans="2:24" x14ac:dyDescent="0.25">
      <c r="B68" s="24">
        <f t="shared" si="0"/>
        <v>15</v>
      </c>
      <c r="C68" s="79">
        <v>6.5000000000000002E-2</v>
      </c>
      <c r="D68" s="76">
        <v>8</v>
      </c>
      <c r="E68" s="76">
        <v>2700</v>
      </c>
      <c r="F68" s="94">
        <f t="shared" ca="1" si="1"/>
        <v>6870</v>
      </c>
      <c r="G68" s="95">
        <f t="shared" ca="1" si="2"/>
        <v>38577.332761520331</v>
      </c>
      <c r="I68" s="88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90"/>
    </row>
    <row r="69" spans="2:24" x14ac:dyDescent="0.25">
      <c r="B69" s="24">
        <f t="shared" si="0"/>
        <v>16</v>
      </c>
      <c r="C69" s="79">
        <v>7.5000000000000011E-2</v>
      </c>
      <c r="D69" s="76">
        <v>8</v>
      </c>
      <c r="E69" s="76">
        <v>1800</v>
      </c>
      <c r="F69" s="94">
        <f t="shared" ca="1" si="1"/>
        <v>6120</v>
      </c>
      <c r="G69" s="95">
        <f t="shared" ca="1" si="2"/>
        <v>29718.352105917667</v>
      </c>
      <c r="I69" s="88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90"/>
    </row>
    <row r="70" spans="2:24" x14ac:dyDescent="0.25">
      <c r="B70" s="24">
        <f t="shared" si="0"/>
        <v>17</v>
      </c>
      <c r="C70" s="79">
        <v>0.06</v>
      </c>
      <c r="D70" s="76">
        <v>6</v>
      </c>
      <c r="E70" s="76">
        <v>2700</v>
      </c>
      <c r="F70" s="94">
        <f t="shared" ca="1" si="1"/>
        <v>7440</v>
      </c>
      <c r="G70" s="95">
        <f t="shared" ca="1" si="2"/>
        <v>29387.142246704672</v>
      </c>
      <c r="I70" s="88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90"/>
    </row>
    <row r="71" spans="2:24" x14ac:dyDescent="0.25">
      <c r="B71" s="24">
        <f t="shared" ref="B71:B73" si="3">B70+1</f>
        <v>18</v>
      </c>
      <c r="C71" s="79">
        <v>0.06</v>
      </c>
      <c r="D71" s="76">
        <v>6</v>
      </c>
      <c r="E71" s="76">
        <v>1800</v>
      </c>
      <c r="F71" s="94">
        <f t="shared" ca="1" si="1"/>
        <v>5820</v>
      </c>
      <c r="G71" s="95">
        <f t="shared" ca="1" si="2"/>
        <v>20811.354601009938</v>
      </c>
      <c r="I71" s="88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90"/>
    </row>
    <row r="72" spans="2:24" x14ac:dyDescent="0.25">
      <c r="B72" s="24">
        <f t="shared" si="3"/>
        <v>19</v>
      </c>
      <c r="C72" s="79">
        <v>0.06</v>
      </c>
      <c r="D72" s="76">
        <v>8</v>
      </c>
      <c r="E72" s="76">
        <v>1500</v>
      </c>
      <c r="F72" s="94">
        <f t="shared" ca="1" si="1"/>
        <v>6970</v>
      </c>
      <c r="G72" s="95">
        <f t="shared" ca="1" si="2"/>
        <v>25955.32294275103</v>
      </c>
      <c r="I72" s="88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90"/>
    </row>
    <row r="73" spans="2:24" x14ac:dyDescent="0.25">
      <c r="B73" s="24">
        <f t="shared" si="3"/>
        <v>20</v>
      </c>
      <c r="C73" s="79">
        <v>6.5000000000000002E-2</v>
      </c>
      <c r="D73" s="76">
        <v>7</v>
      </c>
      <c r="E73" s="76">
        <v>1500</v>
      </c>
      <c r="F73" s="94">
        <f t="shared" ca="1" si="1"/>
        <v>6410</v>
      </c>
      <c r="G73" s="95">
        <f t="shared" ca="1" si="2"/>
        <v>22745.358662026054</v>
      </c>
      <c r="I73" s="88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90"/>
    </row>
    <row r="74" spans="2:24" x14ac:dyDescent="0.25">
      <c r="B74" s="24">
        <f t="shared" ref="B74:B81" si="4">B73+1</f>
        <v>21</v>
      </c>
      <c r="C74" s="79">
        <v>6.5000000000000002E-2</v>
      </c>
      <c r="D74" s="76">
        <v>7</v>
      </c>
      <c r="E74" s="76">
        <v>1800</v>
      </c>
      <c r="F74" s="94">
        <f t="shared" ca="1" si="1"/>
        <v>6740</v>
      </c>
      <c r="G74" s="95">
        <f t="shared" ca="1" si="2"/>
        <v>25815.035202817686</v>
      </c>
      <c r="I74" s="88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90"/>
    </row>
    <row r="75" spans="2:24" x14ac:dyDescent="0.25">
      <c r="B75" s="24">
        <f t="shared" si="4"/>
        <v>22</v>
      </c>
      <c r="C75" s="79">
        <v>7.0000000000000007E-2</v>
      </c>
      <c r="D75" s="76">
        <v>4</v>
      </c>
      <c r="E75" s="76">
        <v>2700</v>
      </c>
      <c r="F75" s="94">
        <f t="shared" ca="1" si="1"/>
        <v>6550</v>
      </c>
      <c r="G75" s="95">
        <f t="shared" ca="1" si="2"/>
        <v>20573.559965499997</v>
      </c>
      <c r="I75" s="88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90"/>
    </row>
    <row r="76" spans="2:24" x14ac:dyDescent="0.25">
      <c r="B76" s="24">
        <f t="shared" si="4"/>
        <v>23</v>
      </c>
      <c r="C76" s="79">
        <v>5.5E-2</v>
      </c>
      <c r="D76" s="76">
        <v>6</v>
      </c>
      <c r="E76" s="76">
        <v>2700</v>
      </c>
      <c r="F76" s="94">
        <f t="shared" ca="1" si="1"/>
        <v>6400</v>
      </c>
      <c r="G76" s="95">
        <f t="shared" ca="1" si="2"/>
        <v>27422.331749768891</v>
      </c>
      <c r="I76" s="88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90"/>
    </row>
    <row r="77" spans="2:24" x14ac:dyDescent="0.25">
      <c r="B77" s="24">
        <f t="shared" si="4"/>
        <v>24</v>
      </c>
      <c r="C77" s="79">
        <v>5.5E-2</v>
      </c>
      <c r="D77" s="76">
        <v>5</v>
      </c>
      <c r="E77" s="76">
        <v>2200</v>
      </c>
      <c r="F77" s="94">
        <f t="shared" ca="1" si="1"/>
        <v>7930</v>
      </c>
      <c r="G77" s="95">
        <f t="shared" ca="1" si="2"/>
        <v>22642.593107201326</v>
      </c>
      <c r="I77" s="88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90"/>
    </row>
    <row r="78" spans="2:24" x14ac:dyDescent="0.25">
      <c r="B78" s="24">
        <f t="shared" si="4"/>
        <v>25</v>
      </c>
      <c r="C78" s="79">
        <v>7.5000000000000011E-2</v>
      </c>
      <c r="D78" s="76">
        <v>8</v>
      </c>
      <c r="E78" s="76">
        <v>2700</v>
      </c>
      <c r="F78" s="94">
        <f t="shared" ca="1" si="1"/>
        <v>6560</v>
      </c>
      <c r="G78" s="95">
        <f t="shared" ca="1" si="2"/>
        <v>39904.816255904909</v>
      </c>
      <c r="I78" s="88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90"/>
    </row>
    <row r="79" spans="2:24" x14ac:dyDescent="0.25">
      <c r="B79" s="24">
        <f t="shared" si="4"/>
        <v>26</v>
      </c>
      <c r="C79" s="79">
        <v>0.06</v>
      </c>
      <c r="D79" s="76">
        <v>6</v>
      </c>
      <c r="E79" s="76">
        <v>2200</v>
      </c>
      <c r="F79" s="94">
        <f t="shared" ca="1" si="1"/>
        <v>6980</v>
      </c>
      <c r="G79" s="95">
        <f t="shared" ca="1" si="2"/>
        <v>25246.964186266905</v>
      </c>
      <c r="I79" s="88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90"/>
    </row>
    <row r="80" spans="2:24" x14ac:dyDescent="0.25">
      <c r="B80" s="24">
        <f t="shared" si="4"/>
        <v>27</v>
      </c>
      <c r="C80" s="79">
        <v>7.5000000000000011E-2</v>
      </c>
      <c r="D80" s="76">
        <v>7</v>
      </c>
      <c r="E80" s="76">
        <v>1800</v>
      </c>
      <c r="F80" s="94">
        <f t="shared" ca="1" si="1"/>
        <v>5500</v>
      </c>
      <c r="G80" s="95">
        <f t="shared" ca="1" si="2"/>
        <v>24941.949631692496</v>
      </c>
      <c r="I80" s="88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90"/>
    </row>
    <row r="81" spans="1:24" x14ac:dyDescent="0.25">
      <c r="B81" s="24">
        <f t="shared" si="4"/>
        <v>28</v>
      </c>
      <c r="C81" s="79">
        <v>7.5000000000000011E-2</v>
      </c>
      <c r="D81" s="76">
        <v>4</v>
      </c>
      <c r="E81" s="76">
        <v>2200</v>
      </c>
      <c r="F81" s="94">
        <f t="shared" ca="1" si="1"/>
        <v>7420</v>
      </c>
      <c r="G81" s="95">
        <f t="shared" ca="1" si="2"/>
        <v>19749.609148437496</v>
      </c>
      <c r="I81" s="88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90"/>
    </row>
    <row r="82" spans="1:24" x14ac:dyDescent="0.25">
      <c r="B82" s="24">
        <f t="shared" ref="B82:B83" si="5">B81+1</f>
        <v>29</v>
      </c>
      <c r="C82" s="79">
        <v>0.05</v>
      </c>
      <c r="D82" s="76">
        <v>5</v>
      </c>
      <c r="E82" s="76">
        <v>1500</v>
      </c>
      <c r="F82" s="94">
        <f t="shared" ca="1" si="1"/>
        <v>7840</v>
      </c>
      <c r="G82" s="95">
        <f t="shared" ca="1" si="2"/>
        <v>18294.494325000007</v>
      </c>
      <c r="I82" s="88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90"/>
    </row>
    <row r="83" spans="1:24" x14ac:dyDescent="0.25">
      <c r="B83" s="25">
        <f t="shared" si="5"/>
        <v>30</v>
      </c>
      <c r="C83" s="80">
        <v>6.5000000000000002E-2</v>
      </c>
      <c r="D83" s="81">
        <v>5</v>
      </c>
      <c r="E83" s="81">
        <v>2200</v>
      </c>
      <c r="F83" s="94">
        <f t="shared" ca="1" si="1"/>
        <v>7490</v>
      </c>
      <c r="G83" s="95">
        <f t="shared" ca="1" si="2"/>
        <v>22787.959255358015</v>
      </c>
      <c r="I83" s="91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3"/>
    </row>
    <row r="84" spans="1:24" x14ac:dyDescent="0.25">
      <c r="F84" s="73"/>
      <c r="G84" s="73"/>
    </row>
    <row r="85" spans="1:24" x14ac:dyDescent="0.25">
      <c r="E85" t="s">
        <v>72</v>
      </c>
      <c r="F85" s="96">
        <f ca="1">SUM(F54:F83)</f>
        <v>196830</v>
      </c>
      <c r="G85" s="96">
        <f ca="1">SUM(G54:G83)</f>
        <v>713101.09780669142</v>
      </c>
    </row>
    <row r="88" spans="1:24" x14ac:dyDescent="0.25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C3" sqref="C3:G6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2">
        <v>0.05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5">
      <c r="A3" s="59" t="s">
        <v>79</v>
      </c>
      <c r="B3" s="60">
        <v>1500</v>
      </c>
      <c r="C3" s="57">
        <v>5530</v>
      </c>
      <c r="D3" s="50">
        <v>7840</v>
      </c>
      <c r="E3" s="50">
        <v>7440</v>
      </c>
      <c r="F3" s="50">
        <v>5940</v>
      </c>
      <c r="G3" s="67">
        <v>7510</v>
      </c>
    </row>
    <row r="4" spans="1:7" x14ac:dyDescent="0.25">
      <c r="A4" s="61" t="s">
        <v>81</v>
      </c>
      <c r="B4" s="62">
        <v>1800</v>
      </c>
      <c r="C4" s="58">
        <v>5850</v>
      </c>
      <c r="D4" s="49">
        <v>6160</v>
      </c>
      <c r="E4" s="49">
        <v>7990</v>
      </c>
      <c r="F4" s="49">
        <v>7300</v>
      </c>
      <c r="G4" s="68">
        <v>7110</v>
      </c>
    </row>
    <row r="5" spans="1:7" x14ac:dyDescent="0.25">
      <c r="A5" s="61" t="s">
        <v>82</v>
      </c>
      <c r="B5" s="62">
        <v>2200</v>
      </c>
      <c r="C5" s="58">
        <v>5270</v>
      </c>
      <c r="D5" s="49">
        <v>7900</v>
      </c>
      <c r="E5" s="49">
        <v>6250</v>
      </c>
      <c r="F5" s="49">
        <v>5750</v>
      </c>
      <c r="G5" s="68">
        <v>6070</v>
      </c>
    </row>
    <row r="6" spans="1:7" x14ac:dyDescent="0.25">
      <c r="A6" s="63" t="s">
        <v>83</v>
      </c>
      <c r="B6" s="64">
        <v>2700</v>
      </c>
      <c r="C6" s="69">
        <v>6950</v>
      </c>
      <c r="D6" s="70">
        <v>5860</v>
      </c>
      <c r="E6" s="70">
        <v>7420</v>
      </c>
      <c r="F6" s="70">
        <v>7930</v>
      </c>
      <c r="G6" s="71">
        <v>6170</v>
      </c>
    </row>
    <row r="8" spans="1:7" x14ac:dyDescent="0.25">
      <c r="C8" s="73"/>
      <c r="D8" s="73"/>
      <c r="E8" s="73"/>
      <c r="F8" s="73"/>
      <c r="G8" s="73"/>
    </row>
    <row r="9" spans="1:7" x14ac:dyDescent="0.25">
      <c r="C9" s="73"/>
      <c r="D9" s="73"/>
      <c r="E9" s="73"/>
      <c r="F9" s="73"/>
      <c r="G9" s="73"/>
    </row>
    <row r="10" spans="1:7" x14ac:dyDescent="0.25">
      <c r="C10" s="47"/>
      <c r="D10" s="47"/>
      <c r="E10" s="47"/>
      <c r="F10" s="47"/>
      <c r="G10" s="47"/>
    </row>
    <row r="11" spans="1:7" x14ac:dyDescent="0.25">
      <c r="C11" s="47"/>
      <c r="D11" s="47"/>
      <c r="E11" s="47"/>
      <c r="F11" s="47"/>
      <c r="G11" s="47"/>
    </row>
    <row r="12" spans="1:7" x14ac:dyDescent="0.25">
      <c r="C12" s="47"/>
      <c r="D12" s="47"/>
      <c r="E12" s="47"/>
      <c r="F12" s="47"/>
      <c r="G12" s="47"/>
    </row>
    <row r="13" spans="1:7" x14ac:dyDescent="0.2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E5" sqref="E5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2">
        <v>5.5E-2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5">
      <c r="A3" s="59" t="s">
        <v>79</v>
      </c>
      <c r="B3" s="60">
        <v>1500</v>
      </c>
      <c r="C3" s="57">
        <v>7620</v>
      </c>
      <c r="D3" s="50">
        <v>7540</v>
      </c>
      <c r="E3" s="50">
        <v>6660</v>
      </c>
      <c r="F3" s="50">
        <v>6120</v>
      </c>
      <c r="G3" s="67">
        <v>7520</v>
      </c>
    </row>
    <row r="4" spans="1:7" x14ac:dyDescent="0.25">
      <c r="A4" s="61" t="s">
        <v>81</v>
      </c>
      <c r="B4" s="62">
        <v>1800</v>
      </c>
      <c r="C4" s="58">
        <v>5940</v>
      </c>
      <c r="D4" s="49">
        <v>6720</v>
      </c>
      <c r="E4" s="49">
        <v>7720</v>
      </c>
      <c r="F4" s="49">
        <v>6860</v>
      </c>
      <c r="G4" s="68">
        <v>7210</v>
      </c>
    </row>
    <row r="5" spans="1:7" x14ac:dyDescent="0.25">
      <c r="A5" s="61" t="s">
        <v>82</v>
      </c>
      <c r="B5" s="62">
        <v>2200</v>
      </c>
      <c r="C5" s="58">
        <v>6060</v>
      </c>
      <c r="D5" s="49">
        <v>7930</v>
      </c>
      <c r="E5" s="49">
        <v>7600</v>
      </c>
      <c r="F5" s="49">
        <v>5940</v>
      </c>
      <c r="G5" s="68">
        <v>5980</v>
      </c>
    </row>
    <row r="6" spans="1:7" x14ac:dyDescent="0.25">
      <c r="A6" s="63" t="s">
        <v>83</v>
      </c>
      <c r="B6" s="64">
        <v>2700</v>
      </c>
      <c r="C6" s="69">
        <v>6430</v>
      </c>
      <c r="D6" s="70">
        <v>5960</v>
      </c>
      <c r="E6" s="70">
        <v>6400</v>
      </c>
      <c r="F6" s="70">
        <v>5560</v>
      </c>
      <c r="G6" s="71">
        <v>5810</v>
      </c>
    </row>
    <row r="8" spans="1:7" x14ac:dyDescent="0.25">
      <c r="C8" s="73"/>
      <c r="D8" s="73"/>
      <c r="E8" s="73"/>
      <c r="F8" s="73"/>
      <c r="G8" s="73"/>
    </row>
    <row r="9" spans="1:7" x14ac:dyDescent="0.25">
      <c r="C9" s="73"/>
      <c r="D9" s="73"/>
      <c r="E9" s="73"/>
      <c r="F9" s="73"/>
      <c r="G9" s="73"/>
    </row>
    <row r="10" spans="1:7" x14ac:dyDescent="0.25">
      <c r="C10" s="47"/>
      <c r="D10" s="47"/>
      <c r="E10" s="47"/>
      <c r="F10" s="47"/>
      <c r="G10" s="47"/>
    </row>
    <row r="11" spans="1:7" x14ac:dyDescent="0.25">
      <c r="C11" s="47"/>
      <c r="D11" s="47"/>
      <c r="E11" s="47"/>
      <c r="F11" s="47"/>
      <c r="G11" s="47"/>
    </row>
    <row r="12" spans="1:7" x14ac:dyDescent="0.25">
      <c r="C12" s="47"/>
      <c r="D12" s="47"/>
      <c r="E12" s="47"/>
      <c r="F12" s="47"/>
      <c r="G12" s="47"/>
    </row>
    <row r="13" spans="1:7" x14ac:dyDescent="0.2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C8" sqref="C8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2">
        <v>0.06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5">
      <c r="A3" s="59" t="s">
        <v>79</v>
      </c>
      <c r="B3" s="60">
        <v>1500</v>
      </c>
      <c r="C3" s="57">
        <v>5260</v>
      </c>
      <c r="D3" s="50">
        <v>6350</v>
      </c>
      <c r="E3" s="50">
        <v>6810</v>
      </c>
      <c r="F3" s="50">
        <v>5650</v>
      </c>
      <c r="G3" s="67">
        <v>6970</v>
      </c>
    </row>
    <row r="4" spans="1:7" x14ac:dyDescent="0.25">
      <c r="A4" s="61" t="s">
        <v>81</v>
      </c>
      <c r="B4" s="62">
        <v>1800</v>
      </c>
      <c r="C4" s="58">
        <v>7860</v>
      </c>
      <c r="D4" s="49">
        <v>6200</v>
      </c>
      <c r="E4" s="49">
        <v>5820</v>
      </c>
      <c r="F4" s="49">
        <v>5870</v>
      </c>
      <c r="G4" s="68">
        <v>5200</v>
      </c>
    </row>
    <row r="5" spans="1:7" x14ac:dyDescent="0.25">
      <c r="A5" s="61" t="s">
        <v>82</v>
      </c>
      <c r="B5" s="62">
        <v>2200</v>
      </c>
      <c r="C5" s="58">
        <v>7730</v>
      </c>
      <c r="D5" s="49">
        <v>6240</v>
      </c>
      <c r="E5" s="49">
        <v>6980</v>
      </c>
      <c r="F5" s="49">
        <v>5920</v>
      </c>
      <c r="G5" s="68">
        <v>5190</v>
      </c>
    </row>
    <row r="6" spans="1:7" x14ac:dyDescent="0.25">
      <c r="A6" s="63" t="s">
        <v>83</v>
      </c>
      <c r="B6" s="64">
        <v>2700</v>
      </c>
      <c r="C6" s="69">
        <v>5120</v>
      </c>
      <c r="D6" s="70">
        <v>5040</v>
      </c>
      <c r="E6" s="70">
        <v>7440</v>
      </c>
      <c r="F6" s="70">
        <v>5640</v>
      </c>
      <c r="G6" s="71">
        <v>5740</v>
      </c>
    </row>
    <row r="8" spans="1:7" x14ac:dyDescent="0.25">
      <c r="C8" s="73"/>
      <c r="D8" s="73"/>
      <c r="E8" s="73"/>
      <c r="F8" s="73"/>
      <c r="G8" s="73"/>
    </row>
    <row r="9" spans="1:7" x14ac:dyDescent="0.25">
      <c r="C9" s="73"/>
      <c r="D9" s="73"/>
      <c r="E9" s="73"/>
      <c r="F9" s="73"/>
      <c r="G9" s="73"/>
    </row>
    <row r="10" spans="1:7" x14ac:dyDescent="0.25">
      <c r="C10" s="47"/>
      <c r="D10" s="47"/>
      <c r="E10" s="47"/>
      <c r="F10" s="47"/>
      <c r="G10" s="47"/>
    </row>
    <row r="11" spans="1:7" x14ac:dyDescent="0.25">
      <c r="C11" s="47"/>
      <c r="D11" s="47"/>
      <c r="E11" s="47"/>
      <c r="F11" s="47"/>
      <c r="G11" s="47"/>
    </row>
    <row r="12" spans="1:7" x14ac:dyDescent="0.25">
      <c r="C12" s="47"/>
      <c r="D12" s="47"/>
      <c r="E12" s="47"/>
      <c r="F12" s="47"/>
      <c r="G12" s="47"/>
    </row>
    <row r="13" spans="1:7" x14ac:dyDescent="0.2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G6" sqref="G6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2">
        <v>6.5000000000000002E-2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5">
      <c r="A3" s="59" t="s">
        <v>79</v>
      </c>
      <c r="B3" s="60">
        <v>1500</v>
      </c>
      <c r="C3" s="57">
        <v>5100</v>
      </c>
      <c r="D3" s="50">
        <v>6270</v>
      </c>
      <c r="E3" s="50">
        <v>6700</v>
      </c>
      <c r="F3" s="50">
        <v>6410</v>
      </c>
      <c r="G3" s="67">
        <v>7600</v>
      </c>
    </row>
    <row r="4" spans="1:7" x14ac:dyDescent="0.25">
      <c r="A4" s="61" t="s">
        <v>81</v>
      </c>
      <c r="B4" s="62">
        <v>1800</v>
      </c>
      <c r="C4" s="58">
        <v>6280</v>
      </c>
      <c r="D4" s="49">
        <v>6110</v>
      </c>
      <c r="E4" s="49">
        <v>7600</v>
      </c>
      <c r="F4" s="49">
        <v>6740</v>
      </c>
      <c r="G4" s="68">
        <v>6090</v>
      </c>
    </row>
    <row r="5" spans="1:7" x14ac:dyDescent="0.25">
      <c r="A5" s="61" t="s">
        <v>82</v>
      </c>
      <c r="B5" s="62">
        <v>2200</v>
      </c>
      <c r="C5" s="58">
        <v>7240</v>
      </c>
      <c r="D5" s="49">
        <v>7490</v>
      </c>
      <c r="E5" s="49">
        <v>5130</v>
      </c>
      <c r="F5" s="49">
        <v>6240</v>
      </c>
      <c r="G5" s="68">
        <v>5910</v>
      </c>
    </row>
    <row r="6" spans="1:7" x14ac:dyDescent="0.25">
      <c r="A6" s="63" t="s">
        <v>83</v>
      </c>
      <c r="B6" s="64">
        <v>2700</v>
      </c>
      <c r="C6" s="69">
        <v>7940</v>
      </c>
      <c r="D6" s="70">
        <v>5960</v>
      </c>
      <c r="E6" s="70">
        <v>5450</v>
      </c>
      <c r="F6" s="70">
        <v>7070</v>
      </c>
      <c r="G6" s="71">
        <v>6870</v>
      </c>
    </row>
    <row r="8" spans="1:7" x14ac:dyDescent="0.25">
      <c r="C8" s="73"/>
      <c r="D8" s="73"/>
      <c r="E8" s="73"/>
      <c r="F8" s="73"/>
      <c r="G8" s="73"/>
    </row>
    <row r="9" spans="1:7" x14ac:dyDescent="0.25">
      <c r="C9" s="73"/>
      <c r="D9" s="73"/>
      <c r="E9" s="73"/>
      <c r="F9" s="73"/>
      <c r="G9" s="73"/>
    </row>
    <row r="10" spans="1:7" x14ac:dyDescent="0.25">
      <c r="C10" s="47"/>
      <c r="D10" s="47"/>
      <c r="E10" s="47"/>
      <c r="F10" s="47"/>
      <c r="G10" s="47"/>
    </row>
    <row r="11" spans="1:7" x14ac:dyDescent="0.25">
      <c r="C11" s="47"/>
      <c r="D11" s="47"/>
      <c r="E11" s="47"/>
      <c r="F11" s="47"/>
      <c r="G11" s="47"/>
    </row>
    <row r="12" spans="1:7" x14ac:dyDescent="0.25">
      <c r="C12" s="47"/>
      <c r="D12" s="47"/>
      <c r="E12" s="47"/>
      <c r="F12" s="47"/>
      <c r="G12" s="47"/>
    </row>
    <row r="13" spans="1:7" x14ac:dyDescent="0.2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2">
        <v>7.0000000000000007E-2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5">
      <c r="A3" s="59" t="s">
        <v>79</v>
      </c>
      <c r="B3" s="60">
        <v>1500</v>
      </c>
      <c r="C3" s="57">
        <v>6150</v>
      </c>
      <c r="D3" s="50">
        <v>7690</v>
      </c>
      <c r="E3" s="50">
        <v>6230</v>
      </c>
      <c r="F3" s="50">
        <v>6440</v>
      </c>
      <c r="G3" s="67">
        <v>7160</v>
      </c>
    </row>
    <row r="4" spans="1:7" x14ac:dyDescent="0.25">
      <c r="A4" s="61" t="s">
        <v>81</v>
      </c>
      <c r="B4" s="62">
        <v>1800</v>
      </c>
      <c r="C4" s="58">
        <v>7350</v>
      </c>
      <c r="D4" s="49">
        <v>5030</v>
      </c>
      <c r="E4" s="49">
        <v>7780</v>
      </c>
      <c r="F4" s="49">
        <v>6250</v>
      </c>
      <c r="G4" s="68">
        <v>6690</v>
      </c>
    </row>
    <row r="5" spans="1:7" x14ac:dyDescent="0.25">
      <c r="A5" s="61" t="s">
        <v>82</v>
      </c>
      <c r="B5" s="62">
        <v>2200</v>
      </c>
      <c r="C5" s="58">
        <v>5610</v>
      </c>
      <c r="D5" s="49">
        <v>7680</v>
      </c>
      <c r="E5" s="49">
        <v>5130</v>
      </c>
      <c r="F5" s="49">
        <v>7260</v>
      </c>
      <c r="G5" s="68">
        <v>7350</v>
      </c>
    </row>
    <row r="6" spans="1:7" x14ac:dyDescent="0.25">
      <c r="A6" s="63" t="s">
        <v>83</v>
      </c>
      <c r="B6" s="64">
        <v>2700</v>
      </c>
      <c r="C6" s="69">
        <v>6550</v>
      </c>
      <c r="D6" s="70">
        <v>5380</v>
      </c>
      <c r="E6" s="70">
        <v>6330</v>
      </c>
      <c r="F6" s="70">
        <v>7020</v>
      </c>
      <c r="G6" s="71">
        <v>6920</v>
      </c>
    </row>
    <row r="8" spans="1:7" x14ac:dyDescent="0.25">
      <c r="C8" s="73"/>
      <c r="D8" s="73"/>
      <c r="E8" s="73"/>
      <c r="F8" s="73"/>
      <c r="G8" s="73"/>
    </row>
    <row r="9" spans="1:7" x14ac:dyDescent="0.25">
      <c r="C9" s="73"/>
      <c r="D9" s="73"/>
      <c r="E9" s="73"/>
      <c r="F9" s="73"/>
      <c r="G9" s="73"/>
    </row>
    <row r="10" spans="1:7" x14ac:dyDescent="0.25">
      <c r="C10" s="47"/>
      <c r="D10" s="47"/>
      <c r="E10" s="47"/>
      <c r="F10" s="47"/>
      <c r="G10" s="47"/>
    </row>
    <row r="11" spans="1:7" x14ac:dyDescent="0.25">
      <c r="C11" s="47"/>
      <c r="D11" s="47"/>
      <c r="E11" s="47"/>
      <c r="F11" s="47"/>
      <c r="G11" s="47"/>
    </row>
    <row r="12" spans="1:7" x14ac:dyDescent="0.25">
      <c r="C12" s="47"/>
      <c r="D12" s="47"/>
      <c r="E12" s="47"/>
      <c r="F12" s="47"/>
      <c r="G12" s="47"/>
    </row>
    <row r="13" spans="1:7" x14ac:dyDescent="0.2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2">
        <v>7.4999999999999997E-2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25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25">
      <c r="A3" s="59" t="s">
        <v>79</v>
      </c>
      <c r="B3" s="60">
        <v>1500</v>
      </c>
      <c r="C3" s="57">
        <v>6240</v>
      </c>
      <c r="D3" s="50">
        <v>5320</v>
      </c>
      <c r="E3" s="50">
        <v>7500</v>
      </c>
      <c r="F3" s="50">
        <v>5770</v>
      </c>
      <c r="G3" s="67">
        <v>5220</v>
      </c>
    </row>
    <row r="4" spans="1:7" x14ac:dyDescent="0.25">
      <c r="A4" s="61" t="s">
        <v>81</v>
      </c>
      <c r="B4" s="62">
        <v>1800</v>
      </c>
      <c r="C4" s="58">
        <v>5950</v>
      </c>
      <c r="D4" s="49">
        <v>7680</v>
      </c>
      <c r="E4" s="49">
        <v>5450</v>
      </c>
      <c r="F4" s="49">
        <v>5500</v>
      </c>
      <c r="G4" s="68">
        <v>6120</v>
      </c>
    </row>
    <row r="5" spans="1:7" x14ac:dyDescent="0.25">
      <c r="A5" s="61" t="s">
        <v>82</v>
      </c>
      <c r="B5" s="62">
        <v>2200</v>
      </c>
      <c r="C5" s="58">
        <v>7420</v>
      </c>
      <c r="D5" s="49">
        <v>6480</v>
      </c>
      <c r="E5" s="49">
        <v>5480</v>
      </c>
      <c r="F5" s="49">
        <v>6430</v>
      </c>
      <c r="G5" s="68">
        <v>5480</v>
      </c>
    </row>
    <row r="6" spans="1:7" x14ac:dyDescent="0.25">
      <c r="A6" s="63" t="s">
        <v>83</v>
      </c>
      <c r="B6" s="64">
        <v>2700</v>
      </c>
      <c r="C6" s="69">
        <v>7020</v>
      </c>
      <c r="D6" s="70">
        <v>7590</v>
      </c>
      <c r="E6" s="70">
        <v>5280</v>
      </c>
      <c r="F6" s="70">
        <v>5240</v>
      </c>
      <c r="G6" s="71">
        <v>6560</v>
      </c>
    </row>
    <row r="8" spans="1:7" x14ac:dyDescent="0.25">
      <c r="C8" s="73"/>
      <c r="D8" s="73"/>
      <c r="E8" s="73"/>
      <c r="F8" s="73"/>
      <c r="G8" s="73"/>
    </row>
    <row r="9" spans="1:7" x14ac:dyDescent="0.25">
      <c r="C9" s="73"/>
      <c r="D9" s="73"/>
      <c r="E9" s="73"/>
      <c r="F9" s="73"/>
      <c r="G9" s="73"/>
    </row>
    <row r="10" spans="1:7" x14ac:dyDescent="0.25">
      <c r="C10" s="47"/>
      <c r="D10" s="47"/>
      <c r="E10" s="47"/>
      <c r="F10" s="47"/>
      <c r="G10" s="47"/>
    </row>
    <row r="11" spans="1:7" x14ac:dyDescent="0.25">
      <c r="C11" s="47"/>
      <c r="D11" s="47"/>
      <c r="E11" s="47"/>
      <c r="F11" s="47"/>
      <c r="G11" s="47"/>
    </row>
    <row r="12" spans="1:7" x14ac:dyDescent="0.25">
      <c r="C12" s="47"/>
      <c r="D12" s="47"/>
      <c r="E12" s="47"/>
      <c r="F12" s="47"/>
      <c r="G12" s="47"/>
    </row>
    <row r="13" spans="1:7" x14ac:dyDescent="0.25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</vt:i4>
      </vt:variant>
    </vt:vector>
  </HeadingPairs>
  <TitlesOfParts>
    <vt:vector size="25" baseType="lpstr">
      <vt:lpstr>CheckSum</vt:lpstr>
      <vt:lpstr>Introduction</vt:lpstr>
      <vt:lpstr>Part 1</vt:lpstr>
      <vt:lpstr>Data1</vt:lpstr>
      <vt:lpstr>Workings_1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SummaryHigh!CS_TableHigh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Jesus Sanchez</cp:lastModifiedBy>
  <dcterms:created xsi:type="dcterms:W3CDTF">2017-11-16T07:17:50Z</dcterms:created>
  <dcterms:modified xsi:type="dcterms:W3CDTF">2023-04-09T23:56:16Z</dcterms:modified>
</cp:coreProperties>
</file>