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s\S2_2024\Integrador\Proyecto_Tracker\"/>
    </mc:Choice>
  </mc:AlternateContent>
  <xr:revisionPtr revIDLastSave="0" documentId="8_{70366058-35F5-4617-9A18-B21ABDB9E79B}" xr6:coauthVersionLast="47" xr6:coauthVersionMax="47" xr10:uidLastSave="{00000000-0000-0000-0000-000000000000}"/>
  <bookViews>
    <workbookView xWindow="-120" yWindow="-120" windowWidth="29040" windowHeight="16440" xr2:uid="{F23698E7-ED91-4F6A-8548-F31FD89AFC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N20" i="1"/>
  <c r="M21" i="1"/>
  <c r="M22" i="1"/>
  <c r="N22" i="1"/>
  <c r="M23" i="1"/>
  <c r="M24" i="1"/>
  <c r="N24" i="1"/>
  <c r="M25" i="1"/>
  <c r="M18" i="1"/>
  <c r="L19" i="1"/>
  <c r="L22" i="1"/>
  <c r="L23" i="1"/>
  <c r="L18" i="1"/>
  <c r="H19" i="1"/>
  <c r="I21" i="1"/>
  <c r="I22" i="1"/>
  <c r="H23" i="1"/>
  <c r="I25" i="1"/>
  <c r="B19" i="1"/>
  <c r="G19" i="1" s="1"/>
  <c r="C19" i="1"/>
  <c r="D19" i="1"/>
  <c r="I19" i="1" s="1"/>
  <c r="B20" i="1"/>
  <c r="G20" i="1" s="1"/>
  <c r="C20" i="1"/>
  <c r="H20" i="1" s="1"/>
  <c r="D20" i="1"/>
  <c r="I20" i="1" s="1"/>
  <c r="B21" i="1"/>
  <c r="G21" i="1" s="1"/>
  <c r="C21" i="1"/>
  <c r="H21" i="1" s="1"/>
  <c r="D21" i="1"/>
  <c r="B22" i="1"/>
  <c r="G22" i="1" s="1"/>
  <c r="C22" i="1"/>
  <c r="H22" i="1" s="1"/>
  <c r="D22" i="1"/>
  <c r="B23" i="1"/>
  <c r="G23" i="1" s="1"/>
  <c r="C23" i="1"/>
  <c r="D23" i="1"/>
  <c r="I23" i="1" s="1"/>
  <c r="B24" i="1"/>
  <c r="G24" i="1" s="1"/>
  <c r="C24" i="1"/>
  <c r="H24" i="1" s="1"/>
  <c r="D24" i="1"/>
  <c r="I24" i="1" s="1"/>
  <c r="B25" i="1"/>
  <c r="G25" i="1" s="1"/>
  <c r="C25" i="1"/>
  <c r="H25" i="1" s="1"/>
  <c r="D25" i="1"/>
  <c r="D18" i="1"/>
  <c r="I18" i="1" s="1"/>
  <c r="C18" i="1"/>
  <c r="H18" i="1" s="1"/>
  <c r="B18" i="1"/>
  <c r="G18" i="1" s="1"/>
  <c r="I8" i="1"/>
  <c r="I9" i="1"/>
  <c r="I10" i="1"/>
  <c r="I11" i="1"/>
  <c r="I12" i="1"/>
  <c r="I13" i="1"/>
  <c r="I14" i="1"/>
  <c r="I7" i="1"/>
  <c r="H8" i="1"/>
  <c r="H9" i="1"/>
  <c r="H10" i="1"/>
  <c r="H11" i="1"/>
  <c r="H12" i="1"/>
  <c r="H13" i="1"/>
  <c r="H14" i="1"/>
  <c r="H7" i="1"/>
  <c r="N17" i="1"/>
  <c r="N19" i="1" s="1"/>
  <c r="M17" i="1"/>
  <c r="M19" i="1" s="1"/>
  <c r="L17" i="1"/>
  <c r="L20" i="1" s="1"/>
  <c r="E14" i="1"/>
  <c r="E13" i="1"/>
  <c r="E12" i="1"/>
  <c r="E11" i="1"/>
  <c r="E10" i="1"/>
  <c r="E9" i="1"/>
  <c r="E8" i="1"/>
  <c r="E7" i="1"/>
  <c r="D14" i="1"/>
  <c r="D13" i="1"/>
  <c r="D12" i="1"/>
  <c r="D11" i="1"/>
  <c r="D10" i="1"/>
  <c r="D9" i="1"/>
  <c r="D8" i="1"/>
  <c r="D7" i="1"/>
  <c r="E2" i="1"/>
  <c r="D2" i="1"/>
  <c r="H1" i="1" s="1"/>
  <c r="N18" i="1" l="1"/>
  <c r="N25" i="1"/>
  <c r="N23" i="1"/>
  <c r="N21" i="1"/>
  <c r="L25" i="1"/>
  <c r="L21" i="1"/>
  <c r="L24" i="1"/>
</calcChain>
</file>

<file path=xl/sharedStrings.xml><?xml version="1.0" encoding="utf-8"?>
<sst xmlns="http://schemas.openxmlformats.org/spreadsheetml/2006/main" count="60" uniqueCount="40">
  <si>
    <t>coord1</t>
  </si>
  <si>
    <t>lat</t>
  </si>
  <si>
    <t>long</t>
  </si>
  <si>
    <t>Distancia</t>
  </si>
  <si>
    <t>Marcadores</t>
  </si>
  <si>
    <t>Parada Diseño</t>
  </si>
  <si>
    <t>Parada Electro</t>
  </si>
  <si>
    <t>Parada G18</t>
  </si>
  <si>
    <t>Parada Mante</t>
  </si>
  <si>
    <t>Parada Biblioteca</t>
  </si>
  <si>
    <t>Parada principal</t>
  </si>
  <si>
    <t>Entrada del Tec</t>
  </si>
  <si>
    <t>Parada Cartago Centro</t>
  </si>
  <si>
    <t>lat(rad)</t>
  </si>
  <si>
    <t>long(rad)</t>
  </si>
  <si>
    <t>Distancia a P1</t>
  </si>
  <si>
    <t>Distancia a P2</t>
  </si>
  <si>
    <t>Distancia a P3</t>
  </si>
  <si>
    <t>Distancia a P4</t>
  </si>
  <si>
    <t>Distancia a P5</t>
  </si>
  <si>
    <t>Distancia a P6</t>
  </si>
  <si>
    <t>Distancia a P7</t>
  </si>
  <si>
    <t>Distancia a P8</t>
  </si>
  <si>
    <t>Distancias</t>
  </si>
  <si>
    <t>Tiempos</t>
  </si>
  <si>
    <t>Tiempo a P1</t>
  </si>
  <si>
    <t>Tiempo a P2</t>
  </si>
  <si>
    <t>Tiempo a P3</t>
  </si>
  <si>
    <t>Tiempo a P4</t>
  </si>
  <si>
    <t>Tiempo a P5</t>
  </si>
  <si>
    <t>Tiempo a P6</t>
  </si>
  <si>
    <t>Tiempo a P7</t>
  </si>
  <si>
    <t>Tiempo a P8</t>
  </si>
  <si>
    <t>Velocidad promedio (kph)</t>
  </si>
  <si>
    <t>km</t>
  </si>
  <si>
    <t>En Minutos</t>
  </si>
  <si>
    <t>En segundos</t>
  </si>
  <si>
    <t xml:space="preserve"> </t>
  </si>
  <si>
    <t>Localizacion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</si>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</sst>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1" fillId="4" borderId="1" xfId="3" applyBorder="1"/>
    <xf numFmtId="0" fontId="1" fillId="3" borderId="1" xfId="2" applyBorder="1"/>
    <xf numFmtId="172" fontId="1" fillId="4" borderId="1" xfId="3" applyNumberFormat="1" applyBorder="1"/>
    <xf numFmtId="0" fontId="2" fillId="2" borderId="0" xfId="1" applyAlignment="1">
      <alignment horizontal="center"/>
    </xf>
    <xf numFmtId="0" fontId="1" fillId="3" borderId="3" xfId="2" applyBorder="1"/>
    <xf numFmtId="0" fontId="2" fillId="2" borderId="0" xfId="1" applyBorder="1" applyAlignment="1">
      <alignment horizontal="center"/>
    </xf>
    <xf numFmtId="0" fontId="1" fillId="5" borderId="2" xfId="4" applyBorder="1"/>
    <xf numFmtId="0" fontId="0" fillId="4" borderId="1" xfId="3" applyFont="1" applyBorder="1"/>
  </cellXfs>
  <cellStyles count="5">
    <cellStyle name="20% - Énfasis3" xfId="2" builtinId="38"/>
    <cellStyle name="40% - Énfasis3" xfId="3" builtinId="39"/>
    <cellStyle name="60% - Énfasis3" xfId="4" builtinId="40"/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9E4F-101F-40EF-B090-1C1F420DF305}">
  <dimension ref="A1:N25"/>
  <sheetViews>
    <sheetView tabSelected="1" workbookViewId="0">
      <selection activeCell="K7" sqref="K7"/>
    </sheetView>
  </sheetViews>
  <sheetFormatPr baseColWidth="10" defaultRowHeight="15" x14ac:dyDescent="0.25"/>
  <cols>
    <col min="1" max="1" width="24.28515625" bestFit="1" customWidth="1"/>
    <col min="2" max="4" width="12" bestFit="1" customWidth="1"/>
    <col min="5" max="5" width="12.7109375" bestFit="1" customWidth="1"/>
    <col min="6" max="6" width="11.7109375" bestFit="1" customWidth="1"/>
    <col min="7" max="7" width="13.5703125" bestFit="1" customWidth="1"/>
    <col min="8" max="9" width="12" bestFit="1" customWidth="1"/>
    <col min="11" max="11" width="12.140625" bestFit="1" customWidth="1"/>
    <col min="12" max="14" width="12" bestFit="1" customWidth="1"/>
  </cols>
  <sheetData>
    <row r="1" spans="1:14" x14ac:dyDescent="0.25">
      <c r="A1" s="8" t="s">
        <v>38</v>
      </c>
      <c r="B1" s="2" t="s">
        <v>1</v>
      </c>
      <c r="C1" s="2" t="s">
        <v>2</v>
      </c>
      <c r="D1" s="2" t="s">
        <v>13</v>
      </c>
      <c r="E1" s="2" t="s">
        <v>14</v>
      </c>
      <c r="G1" t="s">
        <v>3</v>
      </c>
      <c r="H1" t="e">
        <f>ACOS(SIN(D2)*SIN(#REF!)+COS(D2)*COS(#REF!)*COS(#REF!-E2))*6371</f>
        <v>#REF!</v>
      </c>
    </row>
    <row r="2" spans="1:14" x14ac:dyDescent="0.25">
      <c r="A2" s="2" t="s">
        <v>0</v>
      </c>
      <c r="B2" s="6">
        <v>9.8550529999999998</v>
      </c>
      <c r="C2" s="3">
        <v>-83.910602999999995</v>
      </c>
      <c r="D2" s="3">
        <f>RADIANS(B2)</f>
        <v>0.17200312280854474</v>
      </c>
      <c r="E2" s="3">
        <f>RADIANS(C2)</f>
        <v>-1.4645162996838315</v>
      </c>
    </row>
    <row r="3" spans="1:14" x14ac:dyDescent="0.25">
      <c r="A3" s="1"/>
      <c r="B3" s="1"/>
      <c r="C3" s="1"/>
      <c r="D3" s="1"/>
      <c r="E3" s="1"/>
    </row>
    <row r="4" spans="1:14" x14ac:dyDescent="0.25">
      <c r="A4" s="7" t="s">
        <v>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6" spans="1:14" x14ac:dyDescent="0.25">
      <c r="A6" s="2" t="s">
        <v>4</v>
      </c>
      <c r="B6" s="2" t="s">
        <v>1</v>
      </c>
      <c r="C6" s="2" t="s">
        <v>2</v>
      </c>
      <c r="D6" s="2" t="s">
        <v>13</v>
      </c>
      <c r="E6" s="2" t="s">
        <v>14</v>
      </c>
      <c r="G6" s="2"/>
      <c r="H6" s="2" t="s">
        <v>34</v>
      </c>
      <c r="I6" s="9" t="s">
        <v>39</v>
      </c>
      <c r="K6" t="s">
        <v>37</v>
      </c>
    </row>
    <row r="7" spans="1:14" x14ac:dyDescent="0.25">
      <c r="A7" s="2" t="s">
        <v>5</v>
      </c>
      <c r="B7" s="3">
        <v>9.8537389999999991</v>
      </c>
      <c r="C7" s="3">
        <v>-83.906505999999993</v>
      </c>
      <c r="D7" s="3">
        <f>RADIANS($B$7)</f>
        <v>0.1719801891821735</v>
      </c>
      <c r="E7" s="3">
        <f>RADIANS($C$7)</f>
        <v>-1.4644447935443772</v>
      </c>
      <c r="G7" s="2" t="s">
        <v>15</v>
      </c>
      <c r="H7" s="3">
        <f>(ACOS(SIN($D$2)*SIN(D7)+COS($D$2)*COS(D7)*COS(E7-$E$2))*6371)</f>
        <v>0.47202671242001659</v>
      </c>
      <c r="I7" s="3">
        <f>H7*1000</f>
        <v>472.02671242001657</v>
      </c>
    </row>
    <row r="8" spans="1:14" x14ac:dyDescent="0.25">
      <c r="A8" s="2" t="s">
        <v>6</v>
      </c>
      <c r="B8" s="3">
        <v>9.8545909999999992</v>
      </c>
      <c r="C8" s="3">
        <v>-83.907103000000006</v>
      </c>
      <c r="D8" s="3">
        <f>RADIANS($B$8)</f>
        <v>0.17199505938740051</v>
      </c>
      <c r="E8" s="3">
        <f>RADIANS($C$8)</f>
        <v>-1.4644552131600117</v>
      </c>
      <c r="G8" s="2" t="s">
        <v>16</v>
      </c>
      <c r="H8" s="3">
        <f t="shared" ref="H8:I14" si="0">(ACOS(SIN($D$2)*SIN(D8)+COS($D$2)*COS(D8)*COS(E8-$E$2))*6371)</f>
        <v>0.38686573073154573</v>
      </c>
      <c r="I8" s="3">
        <f t="shared" ref="I8:I14" si="1">H8*1000</f>
        <v>386.86573073154574</v>
      </c>
    </row>
    <row r="9" spans="1:14" x14ac:dyDescent="0.25">
      <c r="A9" s="2" t="s">
        <v>7</v>
      </c>
      <c r="B9" s="3">
        <v>9.8547630000000002</v>
      </c>
      <c r="C9" s="3">
        <v>-83.909300000000002</v>
      </c>
      <c r="D9" s="3">
        <f>RADIANS($B$9)</f>
        <v>0.17199806135371395</v>
      </c>
      <c r="E9" s="3">
        <f>RADIANS($C$9)</f>
        <v>-1.464493558043678</v>
      </c>
      <c r="G9" s="2" t="s">
        <v>17</v>
      </c>
      <c r="H9" s="3">
        <f t="shared" si="0"/>
        <v>0.14634595657230243</v>
      </c>
      <c r="I9" s="3">
        <f t="shared" si="1"/>
        <v>146.34595657230244</v>
      </c>
    </row>
    <row r="10" spans="1:14" x14ac:dyDescent="0.25">
      <c r="A10" s="2" t="s">
        <v>8</v>
      </c>
      <c r="B10" s="3">
        <v>9.8550489999999993</v>
      </c>
      <c r="C10" s="3">
        <v>-83.910561999999999</v>
      </c>
      <c r="D10" s="3">
        <f>RADIANS($B$10)</f>
        <v>0.17200305299537463</v>
      </c>
      <c r="E10" s="3">
        <f>RADIANS($C$10)</f>
        <v>-1.4645155840988382</v>
      </c>
      <c r="G10" s="2" t="s">
        <v>18</v>
      </c>
      <c r="H10" s="3">
        <f t="shared" si="0"/>
        <v>4.5131725430977987E-3</v>
      </c>
      <c r="I10" s="3">
        <f t="shared" si="1"/>
        <v>4.5131725430977987</v>
      </c>
    </row>
    <row r="11" spans="1:14" x14ac:dyDescent="0.25">
      <c r="A11" s="2" t="s">
        <v>9</v>
      </c>
      <c r="B11" s="3">
        <v>9.8546460000000007</v>
      </c>
      <c r="C11" s="3">
        <v>-83.913099000000003</v>
      </c>
      <c r="D11" s="3">
        <f>RADIANS($B$11)</f>
        <v>0.17199601931848912</v>
      </c>
      <c r="E11" s="3">
        <f>RADIANS($C$11)</f>
        <v>-1.4645598631019612</v>
      </c>
      <c r="G11" s="2" t="s">
        <v>19</v>
      </c>
      <c r="H11" s="3">
        <f t="shared" si="0"/>
        <v>0.27716699644217435</v>
      </c>
      <c r="I11" s="3">
        <f t="shared" si="1"/>
        <v>277.16699644217437</v>
      </c>
    </row>
    <row r="12" spans="1:14" x14ac:dyDescent="0.25">
      <c r="A12" s="2" t="s">
        <v>10</v>
      </c>
      <c r="B12" s="3">
        <v>9.8560250000000007</v>
      </c>
      <c r="C12" s="3">
        <v>-83.913636999999994</v>
      </c>
      <c r="D12" s="3">
        <f>RADIANS($B$12)</f>
        <v>0.17202008740887412</v>
      </c>
      <c r="E12" s="3">
        <f>RADIANS($C$12)</f>
        <v>-1.464569252973337</v>
      </c>
      <c r="G12" s="2" t="s">
        <v>20</v>
      </c>
      <c r="H12" s="3">
        <f t="shared" si="0"/>
        <v>0.34951757639861625</v>
      </c>
      <c r="I12" s="3">
        <f t="shared" si="1"/>
        <v>349.51757639861626</v>
      </c>
    </row>
    <row r="13" spans="1:14" x14ac:dyDescent="0.25">
      <c r="A13" s="2" t="s">
        <v>11</v>
      </c>
      <c r="B13" s="3">
        <v>9.8581570000000003</v>
      </c>
      <c r="C13" s="3">
        <v>-83.913242999999994</v>
      </c>
      <c r="D13" s="3">
        <f>RADIANS($B$13)</f>
        <v>0.17205729782852663</v>
      </c>
      <c r="E13" s="3">
        <f>RADIANS($C$13)</f>
        <v>-1.464562376376084</v>
      </c>
      <c r="G13" s="2" t="s">
        <v>21</v>
      </c>
      <c r="H13" s="3">
        <f t="shared" si="0"/>
        <v>0.45030762078084541</v>
      </c>
      <c r="I13" s="3">
        <f t="shared" si="1"/>
        <v>450.30762078084541</v>
      </c>
    </row>
    <row r="14" spans="1:14" x14ac:dyDescent="0.25">
      <c r="A14" s="2" t="s">
        <v>12</v>
      </c>
      <c r="B14" s="3">
        <v>9.8633299999999995</v>
      </c>
      <c r="C14" s="3">
        <v>-83.920445000000001</v>
      </c>
      <c r="D14" s="3">
        <f>RADIANS($B$14)</f>
        <v>0.1721475837107323</v>
      </c>
      <c r="E14" s="3">
        <f>RADIANS($C$14)</f>
        <v>-1.4646880749888127</v>
      </c>
      <c r="G14" s="2" t="s">
        <v>22</v>
      </c>
      <c r="H14" s="3">
        <f t="shared" si="0"/>
        <v>1.4176098316505179</v>
      </c>
      <c r="I14" s="3">
        <f t="shared" si="1"/>
        <v>1417.6098316505179</v>
      </c>
    </row>
    <row r="16" spans="1:14" x14ac:dyDescent="0.25">
      <c r="A16" s="5" t="s">
        <v>24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2" t="s">
        <v>33</v>
      </c>
      <c r="B17" s="2">
        <v>5</v>
      </c>
      <c r="C17" s="2">
        <v>15</v>
      </c>
      <c r="D17" s="2">
        <v>25</v>
      </c>
      <c r="F17" s="2" t="s">
        <v>35</v>
      </c>
      <c r="G17" s="2">
        <v>25</v>
      </c>
      <c r="H17" s="2">
        <v>40</v>
      </c>
      <c r="I17" s="2">
        <v>60</v>
      </c>
      <c r="K17" s="2" t="s">
        <v>36</v>
      </c>
      <c r="L17" s="4">
        <f>B17*(1000/3600)</f>
        <v>1.3888888888888888</v>
      </c>
      <c r="M17" s="4">
        <f>C17*(1000/3600)</f>
        <v>4.166666666666667</v>
      </c>
      <c r="N17" s="4">
        <f>D17*(1000/3600)</f>
        <v>6.9444444444444446</v>
      </c>
    </row>
    <row r="18" spans="1:14" x14ac:dyDescent="0.25">
      <c r="A18" s="2" t="s">
        <v>25</v>
      </c>
      <c r="B18" s="3">
        <f>$H7/$B$17</f>
        <v>9.4405342484003313E-2</v>
      </c>
      <c r="C18" s="3">
        <f>$H7/$C$17</f>
        <v>3.1468447494667776E-2</v>
      </c>
      <c r="D18" s="3">
        <f>$H7/$D$17</f>
        <v>1.8881068496800664E-2</v>
      </c>
      <c r="F18" s="2" t="s">
        <v>25</v>
      </c>
      <c r="G18" s="3">
        <f>B18*60</f>
        <v>5.6643205490401991</v>
      </c>
      <c r="H18" s="3">
        <f>C18*60</f>
        <v>1.8881068496800666</v>
      </c>
      <c r="I18" s="3">
        <f>D18*60</f>
        <v>1.1328641098080399</v>
      </c>
      <c r="K18" s="2" t="s">
        <v>25</v>
      </c>
      <c r="L18" s="3">
        <f>$I7/$L$17</f>
        <v>339.85923294241195</v>
      </c>
      <c r="M18" s="3">
        <f>$I7/$M$17</f>
        <v>113.28641098080396</v>
      </c>
      <c r="N18" s="3">
        <f>$I7/$N$17</f>
        <v>67.971846588482379</v>
      </c>
    </row>
    <row r="19" spans="1:14" x14ac:dyDescent="0.25">
      <c r="A19" s="2" t="s">
        <v>26</v>
      </c>
      <c r="B19" s="3">
        <f t="shared" ref="B19:B25" si="2">$H8/$B$17</f>
        <v>7.7373146146309149E-2</v>
      </c>
      <c r="C19" s="3">
        <f t="shared" ref="C19:C25" si="3">$H8/$C$17</f>
        <v>2.5791048715436381E-2</v>
      </c>
      <c r="D19" s="3">
        <f t="shared" ref="D19:D25" si="4">$H8/$D$17</f>
        <v>1.5474629229261828E-2</v>
      </c>
      <c r="F19" s="2" t="s">
        <v>26</v>
      </c>
      <c r="G19" s="3">
        <f>B19*60</f>
        <v>4.6423887687785488</v>
      </c>
      <c r="H19" s="3">
        <f>C19*60</f>
        <v>1.5474629229261829</v>
      </c>
      <c r="I19" s="3">
        <f>D19*60</f>
        <v>0.92847775375570973</v>
      </c>
      <c r="K19" s="2" t="s">
        <v>26</v>
      </c>
      <c r="L19" s="3">
        <f>$I8/$L$17</f>
        <v>278.54332612671294</v>
      </c>
      <c r="M19" s="3">
        <f>$I8/$M$17</f>
        <v>92.847775375570976</v>
      </c>
      <c r="N19" s="3">
        <f>$I8/$N$17</f>
        <v>55.708665225342585</v>
      </c>
    </row>
    <row r="20" spans="1:14" x14ac:dyDescent="0.25">
      <c r="A20" s="2" t="s">
        <v>27</v>
      </c>
      <c r="B20" s="3">
        <f t="shared" si="2"/>
        <v>2.9269191314460485E-2</v>
      </c>
      <c r="C20" s="3">
        <f t="shared" si="3"/>
        <v>9.7563971048201612E-3</v>
      </c>
      <c r="D20" s="3">
        <f t="shared" si="4"/>
        <v>5.8538382628920971E-3</v>
      </c>
      <c r="F20" s="2" t="s">
        <v>27</v>
      </c>
      <c r="G20" s="3">
        <f>B20*60</f>
        <v>1.7561514788676291</v>
      </c>
      <c r="H20" s="3">
        <f>C20*60</f>
        <v>0.58538382628920971</v>
      </c>
      <c r="I20" s="3">
        <f>D20*60</f>
        <v>0.35123029577352582</v>
      </c>
      <c r="K20" s="2" t="s">
        <v>27</v>
      </c>
      <c r="L20" s="3">
        <f>$I9/$L$17</f>
        <v>105.36908873205776</v>
      </c>
      <c r="M20" s="3">
        <f>$I9/$M$17</f>
        <v>35.123029577352582</v>
      </c>
      <c r="N20" s="3">
        <f>$I9/$N$17</f>
        <v>21.073817746411549</v>
      </c>
    </row>
    <row r="21" spans="1:14" x14ac:dyDescent="0.25">
      <c r="A21" s="2" t="s">
        <v>28</v>
      </c>
      <c r="B21" s="3">
        <f t="shared" si="2"/>
        <v>9.026345086195597E-4</v>
      </c>
      <c r="C21" s="3">
        <f t="shared" si="3"/>
        <v>3.0087816953985327E-4</v>
      </c>
      <c r="D21" s="3">
        <f t="shared" si="4"/>
        <v>1.8052690172391196E-4</v>
      </c>
      <c r="F21" s="2" t="s">
        <v>28</v>
      </c>
      <c r="G21" s="3">
        <f>B21*60</f>
        <v>5.4158070517173584E-2</v>
      </c>
      <c r="H21" s="3">
        <f>C21*60</f>
        <v>1.8052690172391195E-2</v>
      </c>
      <c r="I21" s="3">
        <f>D21*60</f>
        <v>1.0831614103434717E-2</v>
      </c>
      <c r="K21" s="2" t="s">
        <v>28</v>
      </c>
      <c r="L21" s="3">
        <f>$I10/$L$17</f>
        <v>3.2494842310304151</v>
      </c>
      <c r="M21" s="3">
        <f>$I10/$M$17</f>
        <v>1.0831614103434717</v>
      </c>
      <c r="N21" s="3">
        <f>$I10/$N$17</f>
        <v>0.64989684620608301</v>
      </c>
    </row>
    <row r="22" spans="1:14" x14ac:dyDescent="0.25">
      <c r="A22" s="2" t="s">
        <v>29</v>
      </c>
      <c r="B22" s="3">
        <f t="shared" si="2"/>
        <v>5.5433399288434868E-2</v>
      </c>
      <c r="C22" s="3">
        <f t="shared" si="3"/>
        <v>1.8477799762811623E-2</v>
      </c>
      <c r="D22" s="3">
        <f t="shared" si="4"/>
        <v>1.1086679857686974E-2</v>
      </c>
      <c r="F22" s="2" t="s">
        <v>29</v>
      </c>
      <c r="G22" s="3">
        <f>B22*60</f>
        <v>3.3260039573060922</v>
      </c>
      <c r="H22" s="3">
        <f>C22*60</f>
        <v>1.1086679857686974</v>
      </c>
      <c r="I22" s="3">
        <f>D22*60</f>
        <v>0.66520079146121847</v>
      </c>
      <c r="K22" s="2" t="s">
        <v>29</v>
      </c>
      <c r="L22" s="3">
        <f>$I11/$L$17</f>
        <v>199.56023743836556</v>
      </c>
      <c r="M22" s="3">
        <f>$I11/$M$17</f>
        <v>66.520079146121844</v>
      </c>
      <c r="N22" s="3">
        <f>$I11/$N$17</f>
        <v>39.912047487673107</v>
      </c>
    </row>
    <row r="23" spans="1:14" x14ac:dyDescent="0.25">
      <c r="A23" s="2" t="s">
        <v>30</v>
      </c>
      <c r="B23" s="3">
        <f t="shared" si="2"/>
        <v>6.9903515279723244E-2</v>
      </c>
      <c r="C23" s="3">
        <f t="shared" si="3"/>
        <v>2.330117175990775E-2</v>
      </c>
      <c r="D23" s="3">
        <f t="shared" si="4"/>
        <v>1.3980703055944651E-2</v>
      </c>
      <c r="F23" s="2" t="s">
        <v>30</v>
      </c>
      <c r="G23" s="3">
        <f>B23*60</f>
        <v>4.194210916783395</v>
      </c>
      <c r="H23" s="3">
        <f>C23*60</f>
        <v>1.398070305594465</v>
      </c>
      <c r="I23" s="3">
        <f>D23*60</f>
        <v>0.83884218335667904</v>
      </c>
      <c r="K23" s="2" t="s">
        <v>30</v>
      </c>
      <c r="L23" s="3">
        <f>$I12/$L$17</f>
        <v>251.65265500700372</v>
      </c>
      <c r="M23" s="3">
        <f>$I12/$M$17</f>
        <v>83.884218335667896</v>
      </c>
      <c r="N23" s="3">
        <f>$I12/$N$17</f>
        <v>50.330531001400736</v>
      </c>
    </row>
    <row r="24" spans="1:14" x14ac:dyDescent="0.25">
      <c r="A24" s="2" t="s">
        <v>31</v>
      </c>
      <c r="B24" s="3">
        <f t="shared" si="2"/>
        <v>9.0061524156169082E-2</v>
      </c>
      <c r="C24" s="3">
        <f t="shared" si="3"/>
        <v>3.0020508052056361E-2</v>
      </c>
      <c r="D24" s="3">
        <f t="shared" si="4"/>
        <v>1.8012304831233818E-2</v>
      </c>
      <c r="F24" s="2" t="s">
        <v>31</v>
      </c>
      <c r="G24" s="3">
        <f>B24*60</f>
        <v>5.4036914493701449</v>
      </c>
      <c r="H24" s="3">
        <f>C24*60</f>
        <v>1.8012304831233816</v>
      </c>
      <c r="I24" s="3">
        <f>D24*60</f>
        <v>1.080738289874029</v>
      </c>
      <c r="K24" s="2" t="s">
        <v>31</v>
      </c>
      <c r="L24" s="3">
        <f>$I13/$L$17</f>
        <v>324.2214869622087</v>
      </c>
      <c r="M24" s="3">
        <f>$I13/$M$17</f>
        <v>108.07382898740289</v>
      </c>
      <c r="N24" s="3">
        <f>$I13/$N$17</f>
        <v>64.844297392441732</v>
      </c>
    </row>
    <row r="25" spans="1:14" x14ac:dyDescent="0.25">
      <c r="A25" s="2" t="s">
        <v>32</v>
      </c>
      <c r="B25" s="3">
        <f t="shared" si="2"/>
        <v>0.28352196633010357</v>
      </c>
      <c r="C25" s="3">
        <f t="shared" si="3"/>
        <v>9.4507322110034528E-2</v>
      </c>
      <c r="D25" s="3">
        <f t="shared" si="4"/>
        <v>5.6704393266020718E-2</v>
      </c>
      <c r="F25" s="2" t="s">
        <v>32</v>
      </c>
      <c r="G25" s="3">
        <f>B25*60</f>
        <v>17.011317979806215</v>
      </c>
      <c r="H25" s="3">
        <f>C25*60</f>
        <v>5.6704393266020716</v>
      </c>
      <c r="I25" s="3">
        <f>D25*60</f>
        <v>3.4022635959612431</v>
      </c>
      <c r="K25" s="2" t="s">
        <v>32</v>
      </c>
      <c r="L25" s="3">
        <f>$I14/$L$17</f>
        <v>1020.6790787883729</v>
      </c>
      <c r="M25" s="3">
        <f>$I14/$M$17</f>
        <v>340.22635959612427</v>
      </c>
      <c r="N25" s="3">
        <f>$I14/$N$17</f>
        <v>204.13581575767458</v>
      </c>
    </row>
  </sheetData>
  <mergeCells count="2">
    <mergeCell ref="A16:N16"/>
    <mergeCell ref="A4:N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 SERRANO JESUS ADRIAN</dc:creator>
  <cp:lastModifiedBy>MOLINA SERRANO JESUS ADRIAN</cp:lastModifiedBy>
  <dcterms:created xsi:type="dcterms:W3CDTF">2024-11-04T00:06:46Z</dcterms:created>
  <dcterms:modified xsi:type="dcterms:W3CDTF">2024-11-04T05:08:38Z</dcterms:modified>
</cp:coreProperties>
</file>