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defaultThemeVersion="164011"/>
  <mc:AlternateContent xmlns:mc="http://schemas.openxmlformats.org/markup-compatibility/2006">
    <mc:Choice Requires="x15">
      <x15ac:absPath xmlns:x15ac="http://schemas.microsoft.com/office/spreadsheetml/2010/11/ac" url="C:\Users\vv.karmanov\Documents\DSO tools [edu]\METHODOLOGY\DAF\скрипт даф\"/>
    </mc:Choice>
  </mc:AlternateContent>
  <bookViews>
    <workbookView xWindow="0" yWindow="0" windowWidth="28800" windowHeight="12450" tabRatio="882"/>
  </bookViews>
  <sheets>
    <sheet name="Маппинг со стандартами" sheetId="21" r:id="rId1"/>
    <sheet name="Heatmap" sheetId="4" r:id="rId2"/>
    <sheet name="Пирамида зрелости" sheetId="19" r:id="rId3"/>
    <sheet name="Карта DAF" sheetId="13" r:id="rId4"/>
    <sheet name="miniRoadmap" sheetId="29" r:id="rId5"/>
    <sheet name="Документы для процессов DSO" sheetId="26" r:id="rId6"/>
    <sheet name="Расчет FTE DSO" sheetId="30" r:id="rId7"/>
    <sheet name="Расчет FTE AppSec" sheetId="34" r:id="rId8"/>
    <sheet name="PT TableTop_mapping" sheetId="37" r:id="rId9"/>
    <sheet name="SAMM_mapping" sheetId="43" r:id="rId10"/>
    <sheet name="DSOMM_mapping" sheetId="47" r:id="rId11"/>
    <sheet name="old. Кирилламида" sheetId="15" state="hidden" r:id="rId12"/>
    <sheet name="Условные обозначения" sheetId="3" state="hidden" r:id="rId13"/>
  </sheets>
  <externalReferences>
    <externalReference r:id="rId14"/>
  </externalReferences>
  <definedNames>
    <definedName name="_Hlk170302268" localSheetId="5">'Документы для процессов DSO'!#REF!</definedName>
    <definedName name="_xlnm._FilterDatabase" localSheetId="0" hidden="1">'Маппинг со стандартами'!$I$1:$I$414</definedName>
    <definedName name="Неверно">#REF!</definedName>
    <definedName name="П_Неверно">#REF!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57" i="47" l="1"/>
  <c r="G257" i="47"/>
  <c r="F257" i="47"/>
  <c r="H256" i="47"/>
  <c r="G256" i="47"/>
  <c r="F256" i="47"/>
  <c r="H253" i="47"/>
  <c r="G253" i="47"/>
  <c r="F253" i="47"/>
  <c r="H250" i="47"/>
  <c r="G250" i="47"/>
  <c r="F250" i="47"/>
  <c r="H248" i="47"/>
  <c r="G248" i="47"/>
  <c r="F248" i="47"/>
  <c r="H247" i="47"/>
  <c r="G247" i="47"/>
  <c r="F247" i="47"/>
  <c r="H246" i="47"/>
  <c r="G246" i="47"/>
  <c r="F246" i="47"/>
  <c r="H245" i="47"/>
  <c r="G245" i="47"/>
  <c r="F245" i="47"/>
  <c r="H244" i="47"/>
  <c r="G244" i="47"/>
  <c r="F244" i="47"/>
  <c r="H243" i="47"/>
  <c r="G243" i="47"/>
  <c r="F243" i="47"/>
  <c r="H242" i="47"/>
  <c r="G242" i="47"/>
  <c r="F242" i="47"/>
  <c r="H241" i="47"/>
  <c r="G241" i="47"/>
  <c r="F241" i="47"/>
  <c r="H240" i="47"/>
  <c r="G240" i="47"/>
  <c r="F240" i="47"/>
  <c r="H238" i="47"/>
  <c r="G238" i="47"/>
  <c r="F238" i="47"/>
  <c r="H237" i="47"/>
  <c r="G237" i="47"/>
  <c r="F237" i="47"/>
  <c r="H236" i="47"/>
  <c r="G236" i="47"/>
  <c r="F236" i="47"/>
  <c r="H235" i="47"/>
  <c r="G235" i="47"/>
  <c r="F235" i="47"/>
  <c r="H229" i="47"/>
  <c r="G229" i="47"/>
  <c r="F229" i="47"/>
  <c r="H228" i="47"/>
  <c r="G228" i="47"/>
  <c r="F228" i="47"/>
  <c r="H223" i="47"/>
  <c r="G223" i="47"/>
  <c r="F223" i="47"/>
  <c r="H222" i="47"/>
  <c r="G222" i="47"/>
  <c r="F222" i="47"/>
  <c r="H221" i="47"/>
  <c r="G221" i="47"/>
  <c r="F221" i="47"/>
  <c r="H219" i="47"/>
  <c r="G219" i="47"/>
  <c r="F219" i="47"/>
  <c r="H218" i="47"/>
  <c r="G218" i="47"/>
  <c r="F218" i="47"/>
  <c r="H216" i="47"/>
  <c r="G216" i="47"/>
  <c r="F216" i="47"/>
  <c r="H215" i="47"/>
  <c r="G215" i="47"/>
  <c r="F215" i="47"/>
  <c r="H214" i="47"/>
  <c r="G214" i="47"/>
  <c r="F214" i="47"/>
  <c r="H213" i="47"/>
  <c r="G213" i="47"/>
  <c r="F213" i="47"/>
  <c r="H212" i="47"/>
  <c r="G212" i="47"/>
  <c r="F212" i="47"/>
  <c r="H211" i="47"/>
  <c r="G211" i="47"/>
  <c r="F211" i="47"/>
  <c r="H210" i="47"/>
  <c r="G210" i="47"/>
  <c r="F210" i="47"/>
  <c r="H209" i="47"/>
  <c r="G209" i="47"/>
  <c r="F209" i="47"/>
  <c r="H208" i="47"/>
  <c r="G208" i="47"/>
  <c r="F208" i="47"/>
  <c r="H207" i="47"/>
  <c r="G207" i="47"/>
  <c r="F207" i="47"/>
  <c r="H201" i="47"/>
  <c r="G201" i="47"/>
  <c r="F201" i="47"/>
  <c r="H200" i="47"/>
  <c r="G200" i="47"/>
  <c r="F200" i="47"/>
  <c r="H198" i="47"/>
  <c r="G198" i="47"/>
  <c r="F198" i="47"/>
  <c r="H197" i="47"/>
  <c r="G197" i="47"/>
  <c r="F197" i="47"/>
  <c r="H196" i="47"/>
  <c r="G196" i="47"/>
  <c r="F196" i="47"/>
  <c r="H193" i="47"/>
  <c r="G193" i="47"/>
  <c r="F193" i="47"/>
  <c r="H192" i="47"/>
  <c r="G192" i="47"/>
  <c r="F192" i="47"/>
  <c r="H191" i="47"/>
  <c r="G191" i="47"/>
  <c r="F191" i="47"/>
  <c r="H190" i="47"/>
  <c r="G190" i="47"/>
  <c r="F190" i="47"/>
  <c r="H189" i="47"/>
  <c r="G189" i="47"/>
  <c r="F189" i="47"/>
  <c r="H188" i="47"/>
  <c r="G188" i="47"/>
  <c r="F188" i="47"/>
  <c r="H187" i="47"/>
  <c r="G187" i="47"/>
  <c r="F187" i="47"/>
  <c r="H186" i="47"/>
  <c r="G186" i="47"/>
  <c r="F186" i="47"/>
  <c r="H184" i="47"/>
  <c r="G184" i="47"/>
  <c r="F184" i="47"/>
  <c r="H183" i="47"/>
  <c r="G183" i="47"/>
  <c r="F183" i="47"/>
  <c r="H182" i="47"/>
  <c r="G182" i="47"/>
  <c r="F182" i="47"/>
  <c r="H178" i="47"/>
  <c r="G178" i="47"/>
  <c r="F178" i="47"/>
  <c r="H175" i="47"/>
  <c r="G175" i="47"/>
  <c r="F175" i="47"/>
  <c r="H174" i="47"/>
  <c r="G174" i="47"/>
  <c r="F174" i="47"/>
  <c r="H173" i="47"/>
  <c r="G173" i="47"/>
  <c r="F173" i="47"/>
  <c r="H172" i="47"/>
  <c r="G172" i="47"/>
  <c r="F172" i="47"/>
  <c r="H171" i="47"/>
  <c r="G171" i="47"/>
  <c r="F171" i="47"/>
  <c r="H170" i="47"/>
  <c r="G170" i="47"/>
  <c r="F170" i="47"/>
  <c r="H169" i="47"/>
  <c r="G169" i="47"/>
  <c r="F169" i="47"/>
  <c r="H168" i="47"/>
  <c r="G168" i="47"/>
  <c r="F168" i="47"/>
  <c r="H167" i="47"/>
  <c r="G167" i="47"/>
  <c r="F167" i="47"/>
  <c r="H166" i="47"/>
  <c r="G166" i="47"/>
  <c r="F166" i="47"/>
  <c r="H165" i="47"/>
  <c r="G165" i="47"/>
  <c r="F165" i="47"/>
  <c r="H164" i="47"/>
  <c r="G164" i="47"/>
  <c r="F164" i="47"/>
  <c r="H163" i="47"/>
  <c r="G163" i="47"/>
  <c r="F163" i="47"/>
  <c r="H162" i="47"/>
  <c r="G162" i="47"/>
  <c r="F162" i="47"/>
  <c r="H148" i="47"/>
  <c r="G148" i="47"/>
  <c r="F148" i="47"/>
  <c r="H147" i="47"/>
  <c r="G147" i="47"/>
  <c r="F147" i="47"/>
  <c r="H146" i="47"/>
  <c r="G146" i="47"/>
  <c r="F146" i="47"/>
  <c r="H145" i="47"/>
  <c r="G145" i="47"/>
  <c r="F145" i="47"/>
  <c r="H143" i="47"/>
  <c r="G143" i="47"/>
  <c r="F143" i="47"/>
  <c r="H142" i="47"/>
  <c r="G142" i="47"/>
  <c r="F142" i="47"/>
  <c r="H141" i="47"/>
  <c r="G141" i="47"/>
  <c r="F141" i="47"/>
  <c r="H136" i="47"/>
  <c r="G136" i="47"/>
  <c r="F136" i="47"/>
  <c r="H135" i="47"/>
  <c r="G135" i="47"/>
  <c r="F135" i="47"/>
  <c r="H134" i="47"/>
  <c r="G134" i="47"/>
  <c r="F134" i="47"/>
  <c r="H124" i="47"/>
  <c r="G124" i="47"/>
  <c r="F124" i="47"/>
  <c r="H119" i="47"/>
  <c r="G119" i="47"/>
  <c r="F119" i="47"/>
  <c r="H118" i="47"/>
  <c r="G118" i="47"/>
  <c r="F118" i="47"/>
  <c r="H115" i="47"/>
  <c r="G115" i="47"/>
  <c r="F115" i="47"/>
  <c r="H114" i="47"/>
  <c r="G114" i="47"/>
  <c r="F114" i="47"/>
  <c r="H113" i="47"/>
  <c r="G113" i="47"/>
  <c r="F113" i="47"/>
  <c r="H112" i="47"/>
  <c r="G112" i="47"/>
  <c r="F112" i="47"/>
  <c r="H108" i="47"/>
  <c r="G108" i="47"/>
  <c r="F108" i="47"/>
  <c r="H97" i="47"/>
  <c r="G97" i="47"/>
  <c r="F97" i="47"/>
  <c r="H96" i="47"/>
  <c r="G96" i="47"/>
  <c r="F96" i="47"/>
  <c r="H93" i="47"/>
  <c r="G93" i="47"/>
  <c r="F93" i="47"/>
  <c r="H91" i="47"/>
  <c r="G91" i="47"/>
  <c r="F91" i="47"/>
  <c r="H88" i="47"/>
  <c r="G88" i="47"/>
  <c r="F88" i="47"/>
  <c r="H87" i="47"/>
  <c r="G87" i="47"/>
  <c r="F87" i="47"/>
  <c r="H86" i="47"/>
  <c r="G86" i="47"/>
  <c r="F86" i="47"/>
  <c r="H85" i="47"/>
  <c r="G85" i="47"/>
  <c r="F85" i="47"/>
  <c r="H84" i="47"/>
  <c r="G84" i="47"/>
  <c r="F84" i="47"/>
  <c r="H83" i="47"/>
  <c r="G83" i="47"/>
  <c r="F83" i="47"/>
  <c r="H82" i="47"/>
  <c r="G82" i="47"/>
  <c r="F82" i="47"/>
  <c r="H81" i="47"/>
  <c r="G81" i="47"/>
  <c r="F81" i="47"/>
  <c r="H80" i="47"/>
  <c r="G80" i="47"/>
  <c r="F80" i="47"/>
  <c r="H79" i="47"/>
  <c r="G79" i="47"/>
  <c r="F79" i="47"/>
  <c r="H78" i="47"/>
  <c r="G78" i="47"/>
  <c r="F78" i="47"/>
  <c r="H77" i="47"/>
  <c r="G77" i="47"/>
  <c r="F77" i="47"/>
  <c r="H76" i="47"/>
  <c r="G76" i="47"/>
  <c r="F76" i="47"/>
  <c r="H75" i="47"/>
  <c r="G75" i="47"/>
  <c r="F75" i="47"/>
  <c r="H74" i="47"/>
  <c r="G74" i="47"/>
  <c r="F74" i="47"/>
  <c r="H73" i="47"/>
  <c r="G73" i="47"/>
  <c r="F73" i="47"/>
  <c r="H72" i="47"/>
  <c r="G72" i="47"/>
  <c r="F72" i="47"/>
  <c r="H69" i="47"/>
  <c r="G69" i="47"/>
  <c r="F69" i="47"/>
  <c r="H67" i="47"/>
  <c r="G67" i="47"/>
  <c r="F67" i="47"/>
  <c r="H66" i="47"/>
  <c r="G66" i="47"/>
  <c r="F66" i="47"/>
  <c r="H65" i="47"/>
  <c r="G65" i="47"/>
  <c r="F65" i="47"/>
  <c r="H64" i="47"/>
  <c r="G64" i="47"/>
  <c r="F64" i="47"/>
  <c r="H58" i="47"/>
  <c r="G58" i="47"/>
  <c r="F58" i="47"/>
  <c r="H56" i="47"/>
  <c r="G56" i="47"/>
  <c r="F56" i="47"/>
  <c r="H55" i="47"/>
  <c r="G55" i="47"/>
  <c r="F55" i="47"/>
  <c r="H54" i="47"/>
  <c r="G54" i="47"/>
  <c r="F54" i="47"/>
  <c r="H53" i="47"/>
  <c r="G53" i="47"/>
  <c r="F53" i="47"/>
  <c r="H49" i="47"/>
  <c r="G49" i="47"/>
  <c r="F49" i="47"/>
  <c r="H48" i="47"/>
  <c r="G48" i="47"/>
  <c r="F48" i="47"/>
  <c r="H45" i="47"/>
  <c r="G45" i="47"/>
  <c r="F45" i="47"/>
  <c r="H42" i="47"/>
  <c r="G42" i="47"/>
  <c r="F42" i="47"/>
  <c r="H41" i="47"/>
  <c r="G41" i="47"/>
  <c r="F41" i="47"/>
  <c r="H40" i="47"/>
  <c r="G40" i="47"/>
  <c r="F40" i="47"/>
  <c r="H39" i="47"/>
  <c r="G39" i="47"/>
  <c r="F39" i="47"/>
  <c r="H38" i="47"/>
  <c r="G38" i="47"/>
  <c r="F38" i="47"/>
  <c r="H21" i="47"/>
  <c r="G21" i="47"/>
  <c r="F21" i="47"/>
  <c r="H20" i="47"/>
  <c r="G20" i="47"/>
  <c r="F20" i="47"/>
  <c r="H19" i="47"/>
  <c r="G19" i="47"/>
  <c r="F19" i="47"/>
  <c r="H18" i="47"/>
  <c r="G18" i="47"/>
  <c r="F18" i="47"/>
  <c r="H16" i="47"/>
  <c r="G16" i="47"/>
  <c r="F16" i="47"/>
  <c r="H15" i="47"/>
  <c r="G15" i="47"/>
  <c r="F15" i="47"/>
  <c r="H14" i="47"/>
  <c r="G14" i="47"/>
  <c r="F14" i="47"/>
  <c r="H13" i="47"/>
  <c r="G13" i="47"/>
  <c r="F13" i="47"/>
  <c r="H12" i="47"/>
  <c r="G12" i="47"/>
  <c r="F12" i="47"/>
  <c r="H11" i="47"/>
  <c r="G11" i="47"/>
  <c r="F11" i="47"/>
  <c r="H7" i="47"/>
  <c r="G7" i="47"/>
  <c r="F7" i="47"/>
  <c r="H6" i="47"/>
  <c r="G6" i="47"/>
  <c r="F6" i="47"/>
  <c r="H5" i="47"/>
  <c r="G5" i="47"/>
  <c r="F5" i="47"/>
  <c r="H4" i="47"/>
  <c r="K2" i="47" s="1"/>
  <c r="M2" i="47" s="1"/>
  <c r="G4" i="47"/>
  <c r="F4" i="47"/>
  <c r="L2" i="47"/>
  <c r="J239" i="37" l="1"/>
  <c r="G239" i="37"/>
  <c r="J238" i="37"/>
  <c r="I238" i="37"/>
  <c r="G238" i="37"/>
  <c r="J237" i="37"/>
  <c r="I237" i="37"/>
  <c r="G237" i="37"/>
  <c r="J236" i="37"/>
  <c r="G236" i="37"/>
  <c r="J235" i="37"/>
  <c r="G235" i="37"/>
  <c r="J234" i="37"/>
  <c r="I234" i="37"/>
  <c r="G234" i="37"/>
  <c r="J233" i="37"/>
  <c r="G233" i="37"/>
  <c r="J232" i="37"/>
  <c r="G232" i="37"/>
  <c r="J231" i="37"/>
  <c r="G231" i="37"/>
  <c r="J230" i="37"/>
  <c r="G230" i="37"/>
  <c r="J228" i="37"/>
  <c r="G228" i="37"/>
  <c r="J227" i="37"/>
  <c r="G227" i="37"/>
  <c r="J226" i="37"/>
  <c r="G226" i="37"/>
  <c r="J225" i="37"/>
  <c r="I225" i="37"/>
  <c r="G225" i="37"/>
  <c r="J224" i="37"/>
  <c r="G224" i="37"/>
  <c r="J223" i="37"/>
  <c r="I223" i="37"/>
  <c r="G223" i="37"/>
  <c r="J222" i="37"/>
  <c r="I222" i="37"/>
  <c r="G222" i="37"/>
  <c r="J220" i="37"/>
  <c r="I220" i="37"/>
  <c r="G220" i="37"/>
  <c r="J219" i="37"/>
  <c r="G219" i="37"/>
  <c r="J218" i="37"/>
  <c r="G218" i="37"/>
  <c r="J217" i="37"/>
  <c r="I217" i="37"/>
  <c r="G217" i="37"/>
  <c r="J216" i="37"/>
  <c r="G216" i="37"/>
  <c r="J215" i="37"/>
  <c r="G215" i="37"/>
  <c r="J214" i="37"/>
  <c r="G214" i="37"/>
  <c r="J213" i="37"/>
  <c r="G213" i="37"/>
  <c r="J212" i="37"/>
  <c r="I212" i="37"/>
  <c r="G212" i="37"/>
  <c r="J211" i="37"/>
  <c r="G211" i="37"/>
  <c r="J210" i="37"/>
  <c r="G210" i="37"/>
  <c r="J209" i="37"/>
  <c r="G209" i="37"/>
  <c r="J208" i="37"/>
  <c r="G208" i="37"/>
  <c r="J206" i="37"/>
  <c r="G206" i="37"/>
  <c r="J205" i="37"/>
  <c r="I205" i="37"/>
  <c r="G205" i="37"/>
  <c r="J204" i="37"/>
  <c r="G204" i="37"/>
  <c r="J203" i="37"/>
  <c r="G203" i="37"/>
  <c r="J202" i="37"/>
  <c r="G202" i="37"/>
  <c r="J201" i="37"/>
  <c r="G201" i="37"/>
  <c r="J200" i="37"/>
  <c r="G200" i="37"/>
  <c r="J199" i="37"/>
  <c r="G199" i="37"/>
  <c r="J198" i="37"/>
  <c r="G198" i="37"/>
  <c r="J197" i="37"/>
  <c r="G197" i="37"/>
  <c r="J196" i="37"/>
  <c r="G196" i="37"/>
  <c r="J195" i="37"/>
  <c r="G195" i="37"/>
  <c r="J194" i="37"/>
  <c r="G194" i="37"/>
  <c r="J193" i="37"/>
  <c r="G193" i="37"/>
  <c r="J192" i="37"/>
  <c r="G192" i="37"/>
  <c r="J190" i="37"/>
  <c r="I190" i="37"/>
  <c r="G190" i="37"/>
  <c r="J189" i="37"/>
  <c r="G189" i="37"/>
  <c r="J188" i="37"/>
  <c r="I188" i="37"/>
  <c r="G188" i="37"/>
  <c r="J187" i="37"/>
  <c r="G187" i="37"/>
  <c r="J186" i="37"/>
  <c r="I186" i="37"/>
  <c r="G186" i="37"/>
  <c r="J185" i="37"/>
  <c r="I185" i="37"/>
  <c r="G185" i="37"/>
  <c r="J184" i="37"/>
  <c r="G184" i="37"/>
  <c r="J183" i="37"/>
  <c r="G183" i="37"/>
  <c r="J182" i="37"/>
  <c r="G182" i="37"/>
  <c r="J181" i="37"/>
  <c r="I181" i="37"/>
  <c r="G181" i="37"/>
  <c r="J180" i="37"/>
  <c r="G180" i="37"/>
  <c r="J179" i="37"/>
  <c r="G179" i="37"/>
  <c r="J178" i="37"/>
  <c r="G178" i="37"/>
  <c r="J176" i="37"/>
  <c r="G176" i="37"/>
  <c r="J175" i="37"/>
  <c r="G175" i="37"/>
  <c r="J174" i="37"/>
  <c r="G174" i="37"/>
  <c r="J173" i="37"/>
  <c r="I173" i="37"/>
  <c r="G173" i="37"/>
  <c r="J172" i="37"/>
  <c r="I172" i="37"/>
  <c r="G172" i="37"/>
  <c r="J171" i="37"/>
  <c r="G171" i="37"/>
  <c r="J170" i="37"/>
  <c r="I170" i="37"/>
  <c r="G170" i="37"/>
  <c r="J169" i="37"/>
  <c r="I169" i="37"/>
  <c r="G169" i="37"/>
  <c r="J167" i="37"/>
  <c r="I167" i="37"/>
  <c r="G167" i="37"/>
  <c r="J166" i="37"/>
  <c r="I166" i="37"/>
  <c r="G166" i="37"/>
  <c r="J165" i="37"/>
  <c r="I165" i="37"/>
  <c r="G165" i="37"/>
  <c r="J164" i="37"/>
  <c r="I164" i="37"/>
  <c r="G164" i="37"/>
  <c r="J163" i="37"/>
  <c r="G163" i="37"/>
  <c r="J162" i="37"/>
  <c r="I162" i="37"/>
  <c r="G162" i="37"/>
  <c r="J161" i="37"/>
  <c r="G161" i="37"/>
  <c r="J160" i="37"/>
  <c r="G160" i="37"/>
  <c r="J159" i="37"/>
  <c r="I159" i="37"/>
  <c r="G159" i="37"/>
  <c r="J158" i="37"/>
  <c r="G158" i="37"/>
  <c r="J157" i="37"/>
  <c r="G157" i="37"/>
  <c r="J156" i="37"/>
  <c r="G156" i="37"/>
  <c r="J155" i="37"/>
  <c r="I155" i="37"/>
  <c r="G155" i="37"/>
  <c r="J154" i="37"/>
  <c r="I154" i="37"/>
  <c r="G154" i="37"/>
  <c r="J153" i="37"/>
  <c r="I153" i="37"/>
  <c r="G153" i="37"/>
  <c r="J152" i="37"/>
  <c r="G152" i="37"/>
  <c r="J151" i="37"/>
  <c r="G151" i="37"/>
  <c r="J150" i="37"/>
  <c r="G150" i="37"/>
  <c r="J149" i="37"/>
  <c r="G149" i="37"/>
  <c r="J148" i="37"/>
  <c r="G148" i="37"/>
  <c r="J147" i="37"/>
  <c r="G147" i="37"/>
  <c r="J146" i="37"/>
  <c r="I146" i="37"/>
  <c r="G146" i="37"/>
  <c r="J144" i="37"/>
  <c r="I144" i="37"/>
  <c r="G144" i="37"/>
  <c r="J143" i="37"/>
  <c r="I143" i="37"/>
  <c r="G143" i="37"/>
  <c r="J142" i="37"/>
  <c r="G142" i="37"/>
  <c r="J141" i="37"/>
  <c r="G141" i="37"/>
  <c r="J140" i="37"/>
  <c r="G140" i="37"/>
  <c r="J139" i="37"/>
  <c r="I139" i="37"/>
  <c r="G139" i="37"/>
  <c r="J138" i="37"/>
  <c r="G138" i="37"/>
  <c r="J136" i="37"/>
  <c r="I136" i="37"/>
  <c r="G136" i="37"/>
  <c r="J135" i="37"/>
  <c r="I135" i="37"/>
  <c r="G135" i="37"/>
  <c r="J134" i="37"/>
  <c r="I134" i="37"/>
  <c r="G134" i="37"/>
  <c r="J133" i="37"/>
  <c r="I133" i="37"/>
  <c r="G133" i="37"/>
  <c r="J132" i="37"/>
  <c r="I132" i="37"/>
  <c r="G132" i="37"/>
  <c r="J131" i="37"/>
  <c r="G131" i="37"/>
  <c r="J130" i="37"/>
  <c r="G130" i="37"/>
  <c r="J129" i="37"/>
  <c r="G129" i="37"/>
  <c r="J128" i="37"/>
  <c r="I128" i="37"/>
  <c r="G128" i="37"/>
  <c r="J127" i="37"/>
  <c r="I127" i="37"/>
  <c r="G127" i="37"/>
  <c r="J126" i="37"/>
  <c r="G126" i="37"/>
  <c r="J125" i="37"/>
  <c r="I125" i="37"/>
  <c r="G125" i="37"/>
  <c r="J124" i="37"/>
  <c r="G124" i="37"/>
  <c r="J123" i="37"/>
  <c r="G123" i="37"/>
  <c r="J121" i="37"/>
  <c r="I121" i="37"/>
  <c r="G121" i="37"/>
  <c r="J120" i="37"/>
  <c r="I120" i="37"/>
  <c r="G120" i="37"/>
  <c r="J119" i="37"/>
  <c r="G119" i="37"/>
  <c r="J118" i="37"/>
  <c r="I118" i="37"/>
  <c r="G118" i="37"/>
  <c r="J117" i="37"/>
  <c r="G117" i="37"/>
  <c r="J116" i="37"/>
  <c r="G116" i="37"/>
  <c r="J115" i="37"/>
  <c r="G115" i="37"/>
  <c r="J114" i="37"/>
  <c r="G114" i="37"/>
  <c r="J113" i="37"/>
  <c r="G113" i="37"/>
  <c r="J112" i="37"/>
  <c r="I112" i="37"/>
  <c r="G112" i="37"/>
  <c r="J111" i="37"/>
  <c r="G111" i="37"/>
  <c r="J110" i="37"/>
  <c r="G110" i="37"/>
  <c r="J109" i="37"/>
  <c r="I109" i="37"/>
  <c r="G109" i="37"/>
  <c r="J108" i="37"/>
  <c r="I108" i="37"/>
  <c r="G108" i="37"/>
  <c r="J107" i="37"/>
  <c r="I107" i="37"/>
  <c r="G107" i="37"/>
  <c r="J106" i="37"/>
  <c r="G106" i="37"/>
  <c r="J104" i="37"/>
  <c r="I104" i="37"/>
  <c r="G104" i="37"/>
  <c r="J102" i="37"/>
  <c r="I102" i="37"/>
  <c r="G102" i="37"/>
  <c r="J101" i="37"/>
  <c r="G101" i="37"/>
  <c r="J100" i="37"/>
  <c r="G100" i="37"/>
  <c r="J98" i="37"/>
  <c r="I98" i="37"/>
  <c r="G98" i="37"/>
  <c r="J97" i="37"/>
  <c r="G97" i="37"/>
  <c r="J96" i="37"/>
  <c r="I96" i="37"/>
  <c r="G96" i="37"/>
  <c r="J95" i="37"/>
  <c r="I95" i="37"/>
  <c r="G95" i="37"/>
  <c r="J94" i="37"/>
  <c r="G94" i="37"/>
  <c r="J93" i="37"/>
  <c r="I93" i="37"/>
  <c r="G93" i="37"/>
  <c r="J92" i="37"/>
  <c r="I92" i="37"/>
  <c r="G92" i="37"/>
  <c r="J91" i="37"/>
  <c r="I91" i="37"/>
  <c r="G91" i="37"/>
  <c r="J90" i="37"/>
  <c r="I90" i="37"/>
  <c r="G90" i="37"/>
  <c r="J89" i="37"/>
  <c r="I89" i="37"/>
  <c r="G89" i="37"/>
  <c r="J88" i="37"/>
  <c r="I88" i="37"/>
  <c r="G88" i="37"/>
  <c r="J87" i="37"/>
  <c r="G87" i="37"/>
  <c r="J86" i="37"/>
  <c r="I86" i="37"/>
  <c r="G86" i="37"/>
  <c r="J85" i="37"/>
  <c r="G85" i="37"/>
  <c r="J84" i="37"/>
  <c r="G84" i="37"/>
  <c r="J83" i="37"/>
  <c r="G83" i="37"/>
  <c r="J82" i="37"/>
  <c r="I82" i="37"/>
  <c r="G82" i="37"/>
  <c r="J81" i="37"/>
  <c r="I81" i="37"/>
  <c r="G81" i="37"/>
  <c r="J80" i="37"/>
  <c r="G80" i="37"/>
  <c r="J79" i="37"/>
  <c r="G79" i="37"/>
  <c r="J77" i="37"/>
  <c r="I77" i="37"/>
  <c r="G77" i="37"/>
  <c r="J76" i="37"/>
  <c r="I76" i="37"/>
  <c r="G76" i="37"/>
  <c r="J75" i="37"/>
  <c r="G75" i="37"/>
  <c r="J74" i="37"/>
  <c r="I74" i="37"/>
  <c r="G74" i="37"/>
  <c r="J73" i="37"/>
  <c r="I73" i="37"/>
  <c r="G73" i="37"/>
  <c r="J72" i="37"/>
  <c r="G72" i="37"/>
  <c r="J71" i="37"/>
  <c r="G71" i="37"/>
  <c r="J69" i="37"/>
  <c r="G69" i="37"/>
  <c r="J68" i="37"/>
  <c r="G68" i="37"/>
  <c r="J67" i="37"/>
  <c r="G67" i="37"/>
  <c r="J66" i="37"/>
  <c r="G66" i="37"/>
  <c r="J65" i="37"/>
  <c r="G65" i="37"/>
  <c r="J64" i="37"/>
  <c r="G64" i="37"/>
  <c r="J63" i="37"/>
  <c r="G63" i="37"/>
  <c r="J62" i="37"/>
  <c r="I62" i="37"/>
  <c r="G62" i="37"/>
  <c r="J61" i="37"/>
  <c r="I61" i="37"/>
  <c r="G61" i="37"/>
  <c r="J60" i="37"/>
  <c r="G60" i="37"/>
  <c r="J59" i="37"/>
  <c r="I59" i="37"/>
  <c r="G59" i="37"/>
  <c r="J58" i="37"/>
  <c r="I58" i="37"/>
  <c r="G58" i="37"/>
  <c r="J57" i="37"/>
  <c r="I57" i="37"/>
  <c r="G57" i="37"/>
  <c r="J56" i="37"/>
  <c r="I56" i="37"/>
  <c r="G56" i="37"/>
  <c r="J55" i="37"/>
  <c r="G55" i="37"/>
  <c r="J54" i="37"/>
  <c r="G54" i="37"/>
  <c r="J53" i="37"/>
  <c r="I53" i="37"/>
  <c r="G53" i="37"/>
  <c r="J52" i="37"/>
  <c r="I52" i="37"/>
  <c r="G52" i="37"/>
  <c r="J51" i="37"/>
  <c r="I51" i="37"/>
  <c r="G51" i="37"/>
  <c r="J50" i="37"/>
  <c r="G50" i="37"/>
  <c r="J49" i="37"/>
  <c r="I49" i="37"/>
  <c r="G49" i="37"/>
  <c r="J48" i="37"/>
  <c r="G48" i="37"/>
  <c r="J47" i="37"/>
  <c r="I47" i="37"/>
  <c r="G47" i="37"/>
  <c r="J46" i="37"/>
  <c r="I46" i="37"/>
  <c r="G46" i="37"/>
  <c r="J45" i="37"/>
  <c r="I45" i="37"/>
  <c r="G45" i="37"/>
  <c r="J44" i="37"/>
  <c r="I44" i="37"/>
  <c r="G44" i="37"/>
  <c r="J43" i="37"/>
  <c r="G43" i="37"/>
  <c r="J42" i="37"/>
  <c r="G42" i="37"/>
  <c r="J41" i="37"/>
  <c r="I41" i="37"/>
  <c r="G41" i="37"/>
  <c r="J40" i="37"/>
  <c r="I40" i="37"/>
  <c r="G40" i="37"/>
  <c r="J39" i="37"/>
  <c r="I39" i="37"/>
  <c r="G39" i="37"/>
  <c r="J38" i="37"/>
  <c r="I38" i="37"/>
  <c r="G38" i="37"/>
  <c r="J37" i="37"/>
  <c r="G37" i="37"/>
  <c r="J36" i="37"/>
  <c r="G36" i="37"/>
  <c r="J35" i="37"/>
  <c r="I35" i="37"/>
  <c r="G35" i="37"/>
  <c r="J34" i="37"/>
  <c r="I34" i="37"/>
  <c r="G34" i="37"/>
  <c r="J33" i="37"/>
  <c r="I33" i="37"/>
  <c r="G33" i="37"/>
  <c r="J32" i="37"/>
  <c r="G32" i="37"/>
  <c r="J31" i="37"/>
  <c r="G31" i="37"/>
  <c r="J30" i="37"/>
  <c r="G30" i="37"/>
  <c r="J28" i="37"/>
  <c r="G28" i="37"/>
  <c r="J27" i="37"/>
  <c r="I27" i="37"/>
  <c r="G27" i="37"/>
  <c r="J26" i="37"/>
  <c r="G26" i="37"/>
  <c r="J25" i="37"/>
  <c r="I25" i="37"/>
  <c r="G25" i="37"/>
  <c r="J24" i="37"/>
  <c r="G24" i="37"/>
  <c r="J23" i="37"/>
  <c r="G23" i="37"/>
  <c r="J22" i="37"/>
  <c r="I22" i="37"/>
  <c r="G22" i="37"/>
  <c r="J21" i="37"/>
  <c r="I21" i="37"/>
  <c r="G21" i="37"/>
  <c r="J20" i="37"/>
  <c r="G20" i="37"/>
  <c r="J19" i="37"/>
  <c r="G19" i="37"/>
  <c r="J18" i="37"/>
  <c r="I18" i="37"/>
  <c r="G18" i="37"/>
  <c r="J17" i="37"/>
  <c r="I17" i="37"/>
  <c r="G17" i="37"/>
  <c r="J16" i="37"/>
  <c r="G16" i="37"/>
  <c r="J15" i="37"/>
  <c r="I15" i="37"/>
  <c r="J14" i="37"/>
  <c r="G14" i="37"/>
  <c r="J13" i="37"/>
  <c r="G13" i="37"/>
  <c r="J12" i="37"/>
  <c r="I12" i="37"/>
  <c r="G12" i="37"/>
  <c r="J10" i="37"/>
  <c r="I10" i="37"/>
  <c r="G10" i="37"/>
  <c r="J9" i="37"/>
  <c r="I9" i="37"/>
  <c r="G9" i="37"/>
  <c r="J8" i="37"/>
  <c r="I8" i="37"/>
  <c r="G8" i="37"/>
  <c r="G15" i="37"/>
  <c r="M3" i="37"/>
  <c r="L3" i="37" l="1"/>
  <c r="N3" i="37" s="1"/>
  <c r="S400" i="13" l="1"/>
  <c r="O400" i="13"/>
  <c r="I400" i="13"/>
  <c r="E400" i="13"/>
  <c r="N394" i="13"/>
  <c r="E394" i="13"/>
  <c r="T387" i="13"/>
  <c r="P387" i="13"/>
  <c r="L387" i="13"/>
  <c r="H387" i="13"/>
  <c r="D387" i="13"/>
  <c r="N381" i="13"/>
  <c r="E381" i="13"/>
  <c r="I367" i="13"/>
  <c r="D367" i="13"/>
  <c r="AQ365" i="13"/>
  <c r="AM365" i="13"/>
  <c r="AG365" i="13"/>
  <c r="AC365" i="13"/>
  <c r="S361" i="13"/>
  <c r="N361" i="13"/>
  <c r="I361" i="13"/>
  <c r="D361" i="13"/>
  <c r="AL359" i="13"/>
  <c r="AC359" i="13"/>
  <c r="T355" i="13"/>
  <c r="P355" i="13"/>
  <c r="L355" i="13"/>
  <c r="H355" i="13"/>
  <c r="D355" i="13"/>
  <c r="AR352" i="13"/>
  <c r="AN352" i="13"/>
  <c r="AJ352" i="13"/>
  <c r="AF352" i="13"/>
  <c r="AB352" i="13"/>
  <c r="T349" i="13"/>
  <c r="P349" i="13"/>
  <c r="L349" i="13"/>
  <c r="AC346" i="13"/>
  <c r="T346" i="13"/>
  <c r="P346" i="13"/>
  <c r="L346" i="13"/>
  <c r="G346" i="13"/>
  <c r="D346" i="13"/>
  <c r="S333" i="13"/>
  <c r="O333" i="13"/>
  <c r="I333" i="13"/>
  <c r="E333" i="13"/>
  <c r="N327" i="13"/>
  <c r="E327" i="13"/>
  <c r="T320" i="13"/>
  <c r="P320" i="13"/>
  <c r="L320" i="13"/>
  <c r="H320" i="13"/>
  <c r="D320" i="13"/>
  <c r="N314" i="13"/>
  <c r="E314" i="13"/>
  <c r="S303" i="13"/>
  <c r="I303" i="13"/>
  <c r="D303" i="13"/>
  <c r="S300" i="13"/>
  <c r="N300" i="13"/>
  <c r="I300" i="13"/>
  <c r="D300" i="13"/>
  <c r="AQ298" i="13"/>
  <c r="AM298" i="13"/>
  <c r="AG298" i="13"/>
  <c r="AC298" i="13"/>
  <c r="S294" i="13"/>
  <c r="N294" i="13"/>
  <c r="I294" i="13"/>
  <c r="D294" i="13"/>
  <c r="AL292" i="13"/>
  <c r="AC292" i="13"/>
  <c r="T288" i="13"/>
  <c r="P288" i="13"/>
  <c r="L288" i="13"/>
  <c r="H288" i="13"/>
  <c r="D288" i="13"/>
  <c r="AR285" i="13"/>
  <c r="AN285" i="13"/>
  <c r="AJ285" i="13"/>
  <c r="AF285" i="13"/>
  <c r="AB285" i="13"/>
  <c r="T282" i="13"/>
  <c r="P282" i="13"/>
  <c r="L282" i="13"/>
  <c r="AC279" i="13"/>
  <c r="T279" i="13"/>
  <c r="P279" i="13"/>
  <c r="L279" i="13"/>
  <c r="G279" i="13"/>
  <c r="D279" i="13"/>
  <c r="S266" i="13"/>
  <c r="O266" i="13"/>
  <c r="I266" i="13"/>
  <c r="E266" i="13"/>
  <c r="N260" i="13"/>
  <c r="E260" i="13"/>
  <c r="T253" i="13"/>
  <c r="P253" i="13"/>
  <c r="L253" i="13"/>
  <c r="H253" i="13"/>
  <c r="D253" i="13"/>
  <c r="N247" i="13"/>
  <c r="E247" i="13"/>
  <c r="S236" i="13"/>
  <c r="I236" i="13"/>
  <c r="D236" i="13"/>
  <c r="S233" i="13"/>
  <c r="N233" i="13"/>
  <c r="I233" i="13"/>
  <c r="D233" i="13"/>
  <c r="AQ231" i="13"/>
  <c r="AM231" i="13"/>
  <c r="AG231" i="13"/>
  <c r="AC231" i="13"/>
  <c r="S227" i="13"/>
  <c r="N227" i="13"/>
  <c r="I227" i="13"/>
  <c r="D227" i="13"/>
  <c r="AL225" i="13"/>
  <c r="AC225" i="13"/>
  <c r="T221" i="13"/>
  <c r="P221" i="13"/>
  <c r="L221" i="13"/>
  <c r="H221" i="13"/>
  <c r="D221" i="13"/>
  <c r="AR218" i="13"/>
  <c r="AN218" i="13"/>
  <c r="AJ218" i="13"/>
  <c r="AF218" i="13"/>
  <c r="AB218" i="13"/>
  <c r="T215" i="13"/>
  <c r="P215" i="13"/>
  <c r="L215" i="13"/>
  <c r="AC212" i="13"/>
  <c r="T212" i="13"/>
  <c r="P212" i="13"/>
  <c r="L212" i="13"/>
  <c r="G212" i="13"/>
  <c r="D212" i="13"/>
  <c r="S199" i="13"/>
  <c r="O199" i="13"/>
  <c r="I199" i="13"/>
  <c r="E199" i="13"/>
  <c r="N193" i="13"/>
  <c r="E193" i="13"/>
  <c r="T186" i="13"/>
  <c r="P186" i="13"/>
  <c r="L186" i="13"/>
  <c r="H186" i="13"/>
  <c r="D186" i="13"/>
  <c r="N180" i="13"/>
  <c r="E180" i="13"/>
  <c r="S169" i="13"/>
  <c r="I169" i="13"/>
  <c r="D169" i="13"/>
  <c r="S166" i="13"/>
  <c r="N166" i="13"/>
  <c r="I166" i="13"/>
  <c r="D166" i="13"/>
  <c r="AQ164" i="13"/>
  <c r="AM164" i="13"/>
  <c r="AG164" i="13"/>
  <c r="AC164" i="13"/>
  <c r="S160" i="13"/>
  <c r="N160" i="13"/>
  <c r="I160" i="13"/>
  <c r="D160" i="13"/>
  <c r="AL158" i="13"/>
  <c r="AC158" i="13"/>
  <c r="T154" i="13"/>
  <c r="P154" i="13"/>
  <c r="L154" i="13"/>
  <c r="H154" i="13"/>
  <c r="D154" i="13"/>
  <c r="AR151" i="13"/>
  <c r="AN151" i="13"/>
  <c r="AJ151" i="13"/>
  <c r="AF151" i="13"/>
  <c r="AB151" i="13"/>
  <c r="T148" i="13"/>
  <c r="P148" i="13"/>
  <c r="L148" i="13"/>
  <c r="AC145" i="13"/>
  <c r="T145" i="13"/>
  <c r="P145" i="13"/>
  <c r="L145" i="13"/>
  <c r="G145" i="13"/>
  <c r="D145" i="13"/>
  <c r="S132" i="13"/>
  <c r="O132" i="13"/>
  <c r="I132" i="13"/>
  <c r="E132" i="13"/>
  <c r="N126" i="13"/>
  <c r="E126" i="13"/>
  <c r="T119" i="13"/>
  <c r="P119" i="13"/>
  <c r="L119" i="13"/>
  <c r="H119" i="13"/>
  <c r="D119" i="13"/>
  <c r="N113" i="13"/>
  <c r="E113" i="13"/>
  <c r="S102" i="13"/>
  <c r="I102" i="13"/>
  <c r="D102" i="13"/>
  <c r="S99" i="13"/>
  <c r="N99" i="13"/>
  <c r="I99" i="13"/>
  <c r="D99" i="13"/>
  <c r="AQ97" i="13"/>
  <c r="AM97" i="13"/>
  <c r="AG97" i="13"/>
  <c r="AC97" i="13"/>
  <c r="S93" i="13"/>
  <c r="N93" i="13"/>
  <c r="I93" i="13"/>
  <c r="D93" i="13"/>
  <c r="AL91" i="13"/>
  <c r="AC91" i="13"/>
  <c r="T87" i="13"/>
  <c r="P87" i="13"/>
  <c r="L87" i="13"/>
  <c r="H87" i="13"/>
  <c r="D87" i="13"/>
  <c r="AR84" i="13"/>
  <c r="AN84" i="13"/>
  <c r="AJ84" i="13"/>
  <c r="AF84" i="13"/>
  <c r="AB84" i="13"/>
  <c r="T81" i="13"/>
  <c r="P81" i="13"/>
  <c r="L81" i="13"/>
  <c r="AC78" i="13"/>
  <c r="T78" i="13"/>
  <c r="P78" i="13"/>
  <c r="L78" i="13"/>
  <c r="G78" i="13"/>
  <c r="D78" i="13"/>
  <c r="S65" i="13"/>
  <c r="O65" i="13"/>
  <c r="I65" i="13"/>
  <c r="E65" i="13"/>
  <c r="N63" i="13"/>
  <c r="D63" i="13"/>
  <c r="N59" i="13"/>
  <c r="E59" i="13"/>
  <c r="T52" i="13"/>
  <c r="P52" i="13"/>
  <c r="L52" i="13"/>
  <c r="H52" i="13"/>
  <c r="D52" i="13"/>
  <c r="D50" i="13"/>
  <c r="N46" i="13"/>
  <c r="E46" i="13"/>
  <c r="D44" i="13"/>
  <c r="S35" i="13"/>
  <c r="N35" i="13"/>
  <c r="I35" i="13"/>
  <c r="D35" i="13"/>
  <c r="S32" i="13"/>
  <c r="N32" i="13"/>
  <c r="I32" i="13"/>
  <c r="D32" i="13"/>
  <c r="AQ30" i="13"/>
  <c r="AM30" i="13"/>
  <c r="AG30" i="13"/>
  <c r="AC30" i="13"/>
  <c r="C30" i="13"/>
  <c r="T26" i="13"/>
  <c r="P26" i="13"/>
  <c r="L26" i="13"/>
  <c r="H26" i="13"/>
  <c r="D26" i="13"/>
  <c r="AL24" i="13"/>
  <c r="AC24" i="13"/>
  <c r="C24" i="13"/>
  <c r="R20" i="13"/>
  <c r="K20" i="13"/>
  <c r="D20" i="13"/>
  <c r="R17" i="13"/>
  <c r="K17" i="13"/>
  <c r="D17" i="13"/>
  <c r="C15" i="13"/>
  <c r="AR14" i="13"/>
  <c r="AN14" i="13"/>
  <c r="AJ14" i="13"/>
  <c r="AF14" i="13"/>
  <c r="AB14" i="13"/>
  <c r="T11" i="13"/>
  <c r="P11" i="13"/>
  <c r="L11" i="13"/>
  <c r="AC8" i="13"/>
  <c r="P8" i="13"/>
  <c r="L8" i="13"/>
  <c r="G8" i="13"/>
  <c r="D8" i="13"/>
  <c r="K6" i="13"/>
  <c r="C6" i="13"/>
  <c r="S370" i="13"/>
  <c r="I370" i="13"/>
  <c r="D370" i="13"/>
  <c r="S367" i="13"/>
  <c r="N367" i="13"/>
  <c r="B37" i="29"/>
  <c r="B35" i="29"/>
  <c r="B34" i="29"/>
  <c r="B33" i="29"/>
  <c r="B32" i="29"/>
  <c r="B31" i="29"/>
  <c r="B30" i="29"/>
  <c r="B29" i="29"/>
  <c r="B28" i="29"/>
  <c r="B27" i="29"/>
  <c r="B26" i="29"/>
  <c r="B25" i="29"/>
  <c r="B24" i="29"/>
  <c r="B23" i="29"/>
  <c r="B22" i="29"/>
  <c r="B21" i="29"/>
  <c r="B20" i="29"/>
  <c r="B19" i="29"/>
  <c r="B18" i="29"/>
  <c r="B17" i="29"/>
  <c r="B16" i="29"/>
  <c r="B15" i="29"/>
  <c r="B14" i="29"/>
  <c r="B13" i="29"/>
  <c r="B12" i="29"/>
  <c r="B11" i="29"/>
  <c r="B10" i="29"/>
  <c r="B9" i="29"/>
  <c r="B8" i="29"/>
  <c r="B7" i="29"/>
  <c r="B6" i="29"/>
  <c r="B5" i="29"/>
  <c r="B4" i="29"/>
  <c r="B3" i="29"/>
  <c r="B42" i="29"/>
  <c r="B41" i="29"/>
  <c r="B40" i="29"/>
  <c r="B39" i="29"/>
  <c r="B38" i="29"/>
  <c r="B36" i="29"/>
  <c r="T8" i="13" l="1"/>
  <c r="L3" i="43" l="1"/>
  <c r="F4" i="43"/>
  <c r="G4" i="43"/>
  <c r="H4" i="43"/>
  <c r="F5" i="43"/>
  <c r="G5" i="43"/>
  <c r="H5" i="43"/>
  <c r="F6" i="43"/>
  <c r="G6" i="43"/>
  <c r="H6" i="43"/>
  <c r="F7" i="43"/>
  <c r="G7" i="43"/>
  <c r="H7" i="43"/>
  <c r="F8" i="43"/>
  <c r="G8" i="43"/>
  <c r="H8" i="43"/>
  <c r="G9" i="43"/>
  <c r="H9" i="43"/>
  <c r="F10" i="43"/>
  <c r="G10" i="43"/>
  <c r="H10" i="43"/>
  <c r="F12" i="43"/>
  <c r="G12" i="43"/>
  <c r="H12" i="43"/>
  <c r="F13" i="43"/>
  <c r="G13" i="43"/>
  <c r="H13" i="43"/>
  <c r="F14" i="43"/>
  <c r="G14" i="43"/>
  <c r="H14" i="43"/>
  <c r="F19" i="43"/>
  <c r="G19" i="43"/>
  <c r="H19" i="43"/>
  <c r="F20" i="43"/>
  <c r="G20" i="43"/>
  <c r="H20" i="43"/>
  <c r="F21" i="43"/>
  <c r="G21" i="43"/>
  <c r="H21" i="43"/>
  <c r="F22" i="43"/>
  <c r="G22" i="43"/>
  <c r="H22" i="43"/>
  <c r="F23" i="43"/>
  <c r="G23" i="43"/>
  <c r="H23" i="43"/>
  <c r="F24" i="43"/>
  <c r="G24" i="43"/>
  <c r="H24" i="43"/>
  <c r="F25" i="43"/>
  <c r="G25" i="43"/>
  <c r="H25" i="43"/>
  <c r="F26" i="43"/>
  <c r="G26" i="43"/>
  <c r="H26" i="43"/>
  <c r="F27" i="43"/>
  <c r="G27" i="43"/>
  <c r="H27" i="43"/>
  <c r="F28" i="43"/>
  <c r="G28" i="43"/>
  <c r="H28" i="43"/>
  <c r="F29" i="43"/>
  <c r="G29" i="43"/>
  <c r="H29" i="43"/>
  <c r="F30" i="43"/>
  <c r="G30" i="43"/>
  <c r="H30" i="43"/>
  <c r="F31" i="43"/>
  <c r="G31" i="43"/>
  <c r="H31" i="43"/>
  <c r="F34" i="43"/>
  <c r="G34" i="43"/>
  <c r="H34" i="43"/>
  <c r="F35" i="43"/>
  <c r="G35" i="43"/>
  <c r="H35" i="43"/>
  <c r="F36" i="43"/>
  <c r="G36" i="43"/>
  <c r="H36" i="43"/>
  <c r="F38" i="43"/>
  <c r="G38" i="43"/>
  <c r="H38" i="43"/>
  <c r="F39" i="43"/>
  <c r="G39" i="43"/>
  <c r="H39" i="43"/>
  <c r="F40" i="43"/>
  <c r="G40" i="43"/>
  <c r="H40" i="43"/>
  <c r="F41" i="43"/>
  <c r="G41" i="43"/>
  <c r="H41" i="43"/>
  <c r="F43" i="43"/>
  <c r="G43" i="43"/>
  <c r="H43" i="43"/>
  <c r="F44" i="43"/>
  <c r="G44" i="43"/>
  <c r="H44" i="43"/>
  <c r="F45" i="43"/>
  <c r="G45" i="43"/>
  <c r="H45" i="43"/>
  <c r="F46" i="43"/>
  <c r="G46" i="43"/>
  <c r="H46" i="43"/>
  <c r="F47" i="43"/>
  <c r="G47" i="43"/>
  <c r="H47" i="43"/>
  <c r="F53" i="43"/>
  <c r="G53" i="43"/>
  <c r="H53" i="43"/>
  <c r="F55" i="43"/>
  <c r="G55" i="43"/>
  <c r="H55" i="43"/>
  <c r="F56" i="43"/>
  <c r="G56" i="43"/>
  <c r="H56" i="43"/>
  <c r="F57" i="43"/>
  <c r="G57" i="43"/>
  <c r="H57" i="43"/>
  <c r="F61" i="43"/>
  <c r="G61" i="43"/>
  <c r="H61" i="43"/>
  <c r="F62" i="43"/>
  <c r="G62" i="43"/>
  <c r="H62" i="43"/>
  <c r="F63" i="43"/>
  <c r="G63" i="43"/>
  <c r="H63" i="43"/>
  <c r="F64" i="43"/>
  <c r="G64" i="43"/>
  <c r="H64" i="43"/>
  <c r="F65" i="43"/>
  <c r="G65" i="43"/>
  <c r="H65" i="43"/>
  <c r="F66" i="43"/>
  <c r="G66" i="43"/>
  <c r="H66" i="43"/>
  <c r="F67" i="43"/>
  <c r="G67" i="43"/>
  <c r="H67" i="43"/>
  <c r="F68" i="43"/>
  <c r="G68" i="43"/>
  <c r="H68" i="43"/>
  <c r="F69" i="43"/>
  <c r="G69" i="43"/>
  <c r="H69" i="43"/>
  <c r="F70" i="43"/>
  <c r="G70" i="43"/>
  <c r="H70" i="43"/>
  <c r="F71" i="43"/>
  <c r="G71" i="43"/>
  <c r="H71" i="43"/>
  <c r="F72" i="43"/>
  <c r="G72" i="43"/>
  <c r="H72" i="43"/>
  <c r="F73" i="43"/>
  <c r="G73" i="43"/>
  <c r="H73" i="43"/>
  <c r="F74" i="43"/>
  <c r="G74" i="43"/>
  <c r="H74" i="43"/>
  <c r="F75" i="43"/>
  <c r="G75" i="43"/>
  <c r="H75" i="43"/>
  <c r="F76" i="43"/>
  <c r="G76" i="43"/>
  <c r="H76" i="43"/>
  <c r="F77" i="43"/>
  <c r="G77" i="43"/>
  <c r="H77" i="43"/>
  <c r="F78" i="43"/>
  <c r="G78" i="43"/>
  <c r="H78" i="43"/>
  <c r="F81" i="43"/>
  <c r="G81" i="43"/>
  <c r="H81" i="43"/>
  <c r="F82" i="43"/>
  <c r="G82" i="43"/>
  <c r="H82" i="43"/>
  <c r="F84" i="43"/>
  <c r="G84" i="43"/>
  <c r="H84" i="43"/>
  <c r="F85" i="43"/>
  <c r="G85" i="43"/>
  <c r="H85" i="43"/>
  <c r="F86" i="43"/>
  <c r="G86" i="43"/>
  <c r="H86" i="43"/>
  <c r="F87" i="43"/>
  <c r="G87" i="43"/>
  <c r="H87" i="43"/>
  <c r="F88" i="43"/>
  <c r="G88" i="43"/>
  <c r="H88" i="43"/>
  <c r="F89" i="43"/>
  <c r="G89" i="43"/>
  <c r="H89" i="43"/>
  <c r="F90" i="43"/>
  <c r="G90" i="43"/>
  <c r="H90" i="43"/>
  <c r="F91" i="43"/>
  <c r="G91" i="43"/>
  <c r="H91" i="43"/>
  <c r="F94" i="43"/>
  <c r="G94" i="43"/>
  <c r="H94" i="43"/>
  <c r="F95" i="43"/>
  <c r="G95" i="43"/>
  <c r="H95" i="43"/>
  <c r="F96" i="43"/>
  <c r="G96" i="43"/>
  <c r="H96" i="43"/>
  <c r="F97" i="43"/>
  <c r="G97" i="43"/>
  <c r="H97" i="43"/>
  <c r="F98" i="43"/>
  <c r="G98" i="43"/>
  <c r="H98" i="43"/>
  <c r="F99" i="43"/>
  <c r="G99" i="43"/>
  <c r="H99" i="43"/>
  <c r="F100" i="43"/>
  <c r="G100" i="43"/>
  <c r="H100" i="43"/>
  <c r="F106" i="43"/>
  <c r="G106" i="43"/>
  <c r="H106" i="43"/>
  <c r="F113" i="43"/>
  <c r="G113" i="43"/>
  <c r="H113" i="43"/>
  <c r="F114" i="43"/>
  <c r="G114" i="43"/>
  <c r="H114" i="43"/>
  <c r="F116" i="43"/>
  <c r="G116" i="43"/>
  <c r="H116" i="43"/>
  <c r="F117" i="43"/>
  <c r="G117" i="43"/>
  <c r="H117" i="43"/>
  <c r="F119" i="43"/>
  <c r="G119" i="43"/>
  <c r="H119" i="43"/>
  <c r="F120" i="43"/>
  <c r="G120" i="43"/>
  <c r="H120" i="43"/>
  <c r="F121" i="43"/>
  <c r="G121" i="43"/>
  <c r="H121" i="43"/>
  <c r="F124" i="43"/>
  <c r="G124" i="43"/>
  <c r="H124" i="43"/>
  <c r="F125" i="43"/>
  <c r="G125" i="43"/>
  <c r="H125" i="43"/>
  <c r="F126" i="43"/>
  <c r="G126" i="43"/>
  <c r="H126" i="43"/>
  <c r="F127" i="43"/>
  <c r="G127" i="43"/>
  <c r="H127" i="43"/>
  <c r="F128" i="43"/>
  <c r="G128" i="43"/>
  <c r="H128" i="43"/>
  <c r="F129" i="43"/>
  <c r="G129" i="43"/>
  <c r="H129" i="43"/>
  <c r="F130" i="43"/>
  <c r="G130" i="43"/>
  <c r="H130" i="43"/>
  <c r="F131" i="43"/>
  <c r="G131" i="43"/>
  <c r="H131" i="43"/>
  <c r="F132" i="43"/>
  <c r="G132" i="43"/>
  <c r="H132" i="43"/>
  <c r="F133" i="43"/>
  <c r="G133" i="43"/>
  <c r="H133" i="43"/>
  <c r="F134" i="43"/>
  <c r="G134" i="43"/>
  <c r="H134" i="43"/>
  <c r="F135" i="43"/>
  <c r="G135" i="43"/>
  <c r="H135" i="43"/>
  <c r="F136" i="43"/>
  <c r="G136" i="43"/>
  <c r="H136" i="43"/>
  <c r="F137" i="43"/>
  <c r="G137" i="43"/>
  <c r="H137" i="43"/>
  <c r="F138" i="43"/>
  <c r="G138" i="43"/>
  <c r="H138" i="43"/>
  <c r="F139" i="43"/>
  <c r="G139" i="43"/>
  <c r="H139" i="43"/>
  <c r="F140" i="43"/>
  <c r="G140" i="43"/>
  <c r="H140" i="43"/>
  <c r="F141" i="43"/>
  <c r="G141" i="43"/>
  <c r="H141" i="43"/>
  <c r="F142" i="43"/>
  <c r="G142" i="43"/>
  <c r="H142" i="43"/>
  <c r="F143" i="43"/>
  <c r="G143" i="43"/>
  <c r="H143" i="43"/>
  <c r="F144" i="43"/>
  <c r="G144" i="43"/>
  <c r="H144" i="43"/>
  <c r="F145" i="43"/>
  <c r="G145" i="43"/>
  <c r="H145" i="43"/>
  <c r="F150" i="43"/>
  <c r="G150" i="43"/>
  <c r="H150" i="43"/>
  <c r="F151" i="43"/>
  <c r="G151" i="43"/>
  <c r="H151" i="43"/>
  <c r="F154" i="43"/>
  <c r="G154" i="43"/>
  <c r="H154" i="43"/>
  <c r="F157" i="43"/>
  <c r="G157" i="43"/>
  <c r="H157" i="43"/>
  <c r="F158" i="43"/>
  <c r="G158" i="43"/>
  <c r="H158" i="43"/>
  <c r="F159" i="43"/>
  <c r="G159" i="43"/>
  <c r="H159" i="43"/>
  <c r="F160" i="43"/>
  <c r="G160" i="43"/>
  <c r="H160" i="43"/>
  <c r="F161" i="43"/>
  <c r="G161" i="43"/>
  <c r="H161" i="43"/>
  <c r="F162" i="43"/>
  <c r="G162" i="43"/>
  <c r="H162" i="43"/>
  <c r="F163" i="43"/>
  <c r="G163" i="43"/>
  <c r="H163" i="43"/>
  <c r="F165" i="43"/>
  <c r="G165" i="43"/>
  <c r="H165" i="43"/>
  <c r="F166" i="43"/>
  <c r="G166" i="43"/>
  <c r="H166" i="43"/>
  <c r="F167" i="43"/>
  <c r="G167" i="43"/>
  <c r="H167" i="43"/>
  <c r="F168" i="43"/>
  <c r="G168" i="43"/>
  <c r="H168" i="43"/>
  <c r="F173" i="43"/>
  <c r="G173" i="43"/>
  <c r="H173" i="43"/>
  <c r="F174" i="43"/>
  <c r="G174" i="43"/>
  <c r="H174" i="43"/>
  <c r="F175" i="43"/>
  <c r="G175" i="43"/>
  <c r="H175" i="43"/>
  <c r="F176" i="43"/>
  <c r="G176" i="43"/>
  <c r="H176" i="43"/>
  <c r="F177" i="43"/>
  <c r="G177" i="43"/>
  <c r="H177" i="43"/>
  <c r="F178" i="43"/>
  <c r="G178" i="43"/>
  <c r="H178" i="43"/>
  <c r="F179" i="43"/>
  <c r="G179" i="43"/>
  <c r="H179" i="43"/>
  <c r="G26" i="21"/>
  <c r="I157" i="37" s="1"/>
  <c r="G24" i="21"/>
  <c r="G14" i="21"/>
  <c r="G152" i="21"/>
  <c r="G151" i="21"/>
  <c r="I110" i="37" l="1"/>
  <c r="I156" i="37"/>
  <c r="K4" i="4"/>
  <c r="K3" i="43"/>
  <c r="M3" i="43" s="1"/>
  <c r="H123" i="30"/>
  <c r="H122" i="30"/>
  <c r="H121" i="30"/>
  <c r="H124" i="30" s="1"/>
  <c r="H115" i="30"/>
  <c r="H114" i="30"/>
  <c r="H116" i="30" s="1"/>
  <c r="H113" i="30"/>
  <c r="H108" i="30"/>
  <c r="H107" i="30"/>
  <c r="H106" i="30"/>
  <c r="H105" i="30"/>
  <c r="H104" i="30"/>
  <c r="H103" i="30"/>
  <c r="H101" i="30"/>
  <c r="H100" i="30"/>
  <c r="H109" i="30" s="1"/>
  <c r="H99" i="30"/>
  <c r="H93" i="30"/>
  <c r="H92" i="30"/>
  <c r="H91" i="30"/>
  <c r="H90" i="30"/>
  <c r="H89" i="30"/>
  <c r="H88" i="30"/>
  <c r="H87" i="30"/>
  <c r="H85" i="30"/>
  <c r="H94" i="30" s="1"/>
  <c r="H84" i="30"/>
  <c r="H79" i="30"/>
  <c r="H81" i="30" s="1"/>
  <c r="H78" i="30"/>
  <c r="H77" i="30"/>
  <c r="H76" i="30"/>
  <c r="H75" i="30"/>
  <c r="H74" i="30"/>
  <c r="H73" i="30"/>
  <c r="H72" i="30"/>
  <c r="H66" i="30"/>
  <c r="H65" i="30"/>
  <c r="H64" i="30"/>
  <c r="H63" i="30"/>
  <c r="H61" i="30"/>
  <c r="H60" i="30"/>
  <c r="H67" i="30" s="1"/>
  <c r="H59" i="30"/>
  <c r="H53" i="30"/>
  <c r="H52" i="30"/>
  <c r="H51" i="30"/>
  <c r="H50" i="30"/>
  <c r="H49" i="30"/>
  <c r="H47" i="30"/>
  <c r="H46" i="30"/>
  <c r="H45" i="30"/>
  <c r="H54" i="30" s="1"/>
  <c r="H44" i="30"/>
  <c r="H38" i="30"/>
  <c r="H37" i="30"/>
  <c r="H36" i="30"/>
  <c r="H35" i="30"/>
  <c r="H34" i="30"/>
  <c r="H33" i="30"/>
  <c r="H31" i="30"/>
  <c r="H30" i="30"/>
  <c r="H39" i="30" s="1"/>
  <c r="H29" i="30"/>
  <c r="H23" i="30"/>
  <c r="H22" i="30"/>
  <c r="H21" i="30"/>
  <c r="H20" i="30"/>
  <c r="H18" i="30"/>
  <c r="H17" i="30"/>
  <c r="H16" i="30"/>
  <c r="H15" i="30"/>
  <c r="K14" i="30"/>
  <c r="H13" i="30"/>
  <c r="H12" i="30"/>
  <c r="H11" i="30"/>
  <c r="H10" i="30"/>
  <c r="H9" i="30"/>
  <c r="H8" i="30"/>
  <c r="K7" i="30"/>
  <c r="K9" i="30" s="1"/>
  <c r="K11" i="30" s="1"/>
  <c r="H6" i="30"/>
  <c r="H24" i="30" s="1"/>
  <c r="H5" i="30"/>
  <c r="H95" i="30" l="1"/>
  <c r="H96" i="30"/>
  <c r="H41" i="30"/>
  <c r="H40" i="30"/>
  <c r="H69" i="30"/>
  <c r="H68" i="30"/>
  <c r="H118" i="30"/>
  <c r="H117" i="30"/>
  <c r="H126" i="30"/>
  <c r="H125" i="30"/>
  <c r="H55" i="30"/>
  <c r="H56" i="30"/>
  <c r="H111" i="30"/>
  <c r="H110" i="30"/>
  <c r="H25" i="30"/>
  <c r="H26" i="30"/>
  <c r="K15" i="30" s="1"/>
  <c r="H80" i="30"/>
  <c r="G72" i="21" l="1"/>
  <c r="I171" i="37" s="1"/>
  <c r="G87" i="21"/>
  <c r="G95" i="21"/>
  <c r="I114" i="37" s="1"/>
  <c r="G303" i="21"/>
  <c r="G300" i="21"/>
  <c r="I72" i="37" s="1"/>
  <c r="G327" i="21" l="1"/>
  <c r="G398" i="21"/>
  <c r="I227" i="37" s="1"/>
  <c r="G402" i="21"/>
  <c r="L33" i="4" l="1"/>
  <c r="G222" i="21" l="1"/>
  <c r="I152" i="37" s="1"/>
  <c r="G162" i="21"/>
  <c r="G165" i="21"/>
  <c r="C373" i="21" l="1"/>
  <c r="O3" i="34" l="1"/>
  <c r="O4" i="34"/>
  <c r="O5" i="34"/>
  <c r="O6" i="34"/>
  <c r="O7" i="34"/>
  <c r="O8" i="34"/>
  <c r="O9" i="34"/>
  <c r="O10" i="34"/>
  <c r="O11" i="34"/>
  <c r="O12" i="34"/>
  <c r="O13" i="34"/>
  <c r="O14" i="34"/>
  <c r="O15" i="34"/>
  <c r="O16" i="34"/>
  <c r="O17" i="34"/>
  <c r="O18" i="34"/>
  <c r="O19" i="34"/>
  <c r="O20" i="34"/>
  <c r="O21" i="34"/>
  <c r="O22" i="34"/>
  <c r="O23" i="34"/>
  <c r="O24" i="34"/>
  <c r="O25" i="34"/>
  <c r="O26" i="34"/>
  <c r="O27" i="34"/>
  <c r="O28" i="34"/>
  <c r="O29" i="34"/>
  <c r="O30" i="34"/>
  <c r="O31" i="34"/>
  <c r="O32" i="34"/>
  <c r="O33" i="34"/>
  <c r="O34" i="34"/>
  <c r="O35" i="34"/>
  <c r="O36" i="34"/>
  <c r="O37" i="34"/>
  <c r="O38" i="34"/>
  <c r="O39" i="34"/>
  <c r="O40" i="34"/>
  <c r="O41" i="34"/>
  <c r="O42" i="34"/>
  <c r="O43" i="34"/>
  <c r="O44" i="34"/>
  <c r="O45" i="34"/>
  <c r="O46" i="34"/>
  <c r="O47" i="34"/>
  <c r="O48" i="34"/>
  <c r="O49" i="34"/>
  <c r="O50" i="34"/>
  <c r="O51" i="34"/>
  <c r="O52" i="34"/>
  <c r="O53" i="34"/>
  <c r="O54" i="34"/>
  <c r="O55" i="34"/>
  <c r="O56" i="34"/>
  <c r="O57" i="34"/>
  <c r="O58" i="34"/>
  <c r="O59" i="34"/>
  <c r="O60" i="34"/>
  <c r="O61" i="34"/>
  <c r="O62" i="34"/>
  <c r="O63" i="34"/>
  <c r="O64" i="34"/>
  <c r="O65" i="34"/>
  <c r="O66" i="34"/>
  <c r="O67" i="34"/>
  <c r="O68" i="34"/>
  <c r="O69" i="34"/>
  <c r="O70" i="34"/>
  <c r="O71" i="34"/>
  <c r="O72" i="34"/>
  <c r="O73" i="34"/>
  <c r="O74" i="34"/>
  <c r="O75" i="34"/>
  <c r="O76" i="34"/>
  <c r="O77" i="34"/>
  <c r="O78" i="34"/>
  <c r="O79" i="34"/>
  <c r="O80" i="34"/>
  <c r="O81" i="34"/>
  <c r="O82" i="34"/>
  <c r="O83" i="34"/>
  <c r="O84" i="34"/>
  <c r="O85" i="34"/>
  <c r="O86" i="34"/>
  <c r="O87" i="34"/>
  <c r="O88" i="34"/>
  <c r="O89" i="34"/>
  <c r="O90" i="34"/>
  <c r="O91" i="34"/>
  <c r="O92" i="34"/>
  <c r="O93" i="34"/>
  <c r="O94" i="34"/>
  <c r="O95" i="34"/>
  <c r="O96" i="34"/>
  <c r="O97" i="34"/>
  <c r="O98" i="34"/>
  <c r="O99" i="34"/>
  <c r="O100" i="34"/>
  <c r="O101" i="34"/>
  <c r="O102" i="34"/>
  <c r="O103" i="34"/>
  <c r="O104" i="34"/>
  <c r="O105" i="34"/>
  <c r="O106" i="34"/>
  <c r="O107" i="34"/>
  <c r="O108" i="34"/>
  <c r="O109" i="34"/>
  <c r="O110" i="34"/>
  <c r="O111" i="34"/>
  <c r="O112" i="34"/>
  <c r="O113" i="34"/>
  <c r="O114" i="34"/>
  <c r="O115" i="34"/>
  <c r="O116" i="34"/>
  <c r="O117" i="34"/>
  <c r="O118" i="34"/>
  <c r="O119" i="34"/>
  <c r="O120" i="34"/>
  <c r="O121" i="34"/>
  <c r="O122" i="34"/>
  <c r="O123" i="34"/>
  <c r="O124" i="34"/>
  <c r="O125" i="34"/>
  <c r="O126" i="34"/>
  <c r="O127" i="34"/>
  <c r="O128" i="34"/>
  <c r="O129" i="34"/>
  <c r="O130" i="34"/>
  <c r="O131" i="34"/>
  <c r="O132" i="34"/>
  <c r="O133" i="34"/>
  <c r="O134" i="34"/>
  <c r="O135" i="34"/>
  <c r="O136" i="34"/>
  <c r="O137" i="34"/>
  <c r="O138" i="34"/>
  <c r="O139" i="34"/>
  <c r="O140" i="34"/>
  <c r="O141" i="34"/>
  <c r="O142" i="34"/>
  <c r="O143" i="34"/>
  <c r="O144" i="34"/>
  <c r="O145" i="34"/>
  <c r="O146" i="34"/>
  <c r="O147" i="34"/>
  <c r="O148" i="34"/>
  <c r="O149" i="34"/>
  <c r="O150" i="34"/>
  <c r="O151" i="34"/>
  <c r="O152" i="34"/>
  <c r="O153" i="34"/>
  <c r="O154" i="34"/>
  <c r="O155" i="34"/>
  <c r="O156" i="34"/>
  <c r="O157" i="34"/>
  <c r="O158" i="34"/>
  <c r="O159" i="34"/>
  <c r="O160" i="34"/>
  <c r="O161" i="34"/>
  <c r="O162" i="34"/>
  <c r="O163" i="34"/>
  <c r="O164" i="34"/>
  <c r="O165" i="34"/>
  <c r="O166" i="34"/>
  <c r="O167" i="34"/>
  <c r="O168" i="34"/>
  <c r="O169" i="34"/>
  <c r="O170" i="34"/>
  <c r="O171" i="34"/>
  <c r="O172" i="34"/>
  <c r="O173" i="34"/>
  <c r="O174" i="34"/>
  <c r="O175" i="34"/>
  <c r="O176" i="34"/>
  <c r="O177" i="34"/>
  <c r="O178" i="34"/>
  <c r="O179" i="34"/>
  <c r="O180" i="34"/>
  <c r="O181" i="34"/>
  <c r="O182" i="34"/>
  <c r="O183" i="34"/>
  <c r="O184" i="34"/>
  <c r="O185" i="34"/>
  <c r="O186" i="34"/>
  <c r="O187" i="34"/>
  <c r="O188" i="34"/>
  <c r="O189" i="34"/>
  <c r="O190" i="34"/>
  <c r="O191" i="34"/>
  <c r="O192" i="34"/>
  <c r="O193" i="34"/>
  <c r="O194" i="34"/>
  <c r="O195" i="34"/>
  <c r="O196" i="34"/>
  <c r="O197" i="34"/>
  <c r="O198" i="34"/>
  <c r="O199" i="34"/>
  <c r="O200" i="34"/>
  <c r="O201" i="34"/>
  <c r="O202" i="34"/>
  <c r="O203" i="34"/>
  <c r="O204" i="34"/>
  <c r="O205" i="34"/>
  <c r="O206" i="34"/>
  <c r="O207" i="34"/>
  <c r="O208" i="34"/>
  <c r="O209" i="34"/>
  <c r="O210" i="34"/>
  <c r="O211" i="34"/>
  <c r="O212" i="34"/>
  <c r="O213" i="34"/>
  <c r="O214" i="34"/>
  <c r="O215" i="34"/>
  <c r="O216" i="34"/>
  <c r="O217" i="34"/>
  <c r="O218" i="34"/>
  <c r="O219" i="34"/>
  <c r="O220" i="34"/>
  <c r="O221" i="34"/>
  <c r="O222" i="34"/>
  <c r="O223" i="34"/>
  <c r="O224" i="34"/>
  <c r="O225" i="34"/>
  <c r="O226" i="34"/>
  <c r="O227" i="34"/>
  <c r="O228" i="34"/>
  <c r="O229" i="34"/>
  <c r="O230" i="34"/>
  <c r="O231" i="34"/>
  <c r="O232" i="34"/>
  <c r="O233" i="34"/>
  <c r="O234" i="34"/>
  <c r="O235" i="34"/>
  <c r="O236" i="34"/>
  <c r="O237" i="34"/>
  <c r="O238" i="34"/>
  <c r="O239" i="34"/>
  <c r="O240" i="34"/>
  <c r="O241" i="34"/>
  <c r="O242" i="34"/>
  <c r="O243" i="34"/>
  <c r="O244" i="34"/>
  <c r="O245" i="34"/>
  <c r="O246" i="34"/>
  <c r="O247" i="34"/>
  <c r="O248" i="34"/>
  <c r="O249" i="34"/>
  <c r="O250" i="34"/>
  <c r="O251" i="34"/>
  <c r="O252" i="34"/>
  <c r="O253" i="34"/>
  <c r="O254" i="34"/>
  <c r="O255" i="34"/>
  <c r="O256" i="34"/>
  <c r="O257" i="34"/>
  <c r="O258" i="34"/>
  <c r="O259" i="34"/>
  <c r="O260" i="34"/>
  <c r="O261" i="34"/>
  <c r="O262" i="34"/>
  <c r="O263" i="34"/>
  <c r="O264" i="34"/>
  <c r="O265" i="34"/>
  <c r="O266" i="34"/>
  <c r="O267" i="34"/>
  <c r="O268" i="34"/>
  <c r="O269" i="34"/>
  <c r="O270" i="34"/>
  <c r="O271" i="34"/>
  <c r="O272" i="34"/>
  <c r="O273" i="34"/>
  <c r="O274" i="34"/>
  <c r="O275" i="34"/>
  <c r="O276" i="34"/>
  <c r="O277" i="34"/>
  <c r="O278" i="34"/>
  <c r="O279" i="34"/>
  <c r="O280" i="34"/>
  <c r="O281" i="34"/>
  <c r="O282" i="34"/>
  <c r="O283" i="34"/>
  <c r="O284" i="34"/>
  <c r="O285" i="34"/>
  <c r="O286" i="34"/>
  <c r="O287" i="34"/>
  <c r="O288" i="34"/>
  <c r="O289" i="34"/>
  <c r="O290" i="34"/>
  <c r="O291" i="34"/>
  <c r="O292" i="34"/>
  <c r="O293" i="34"/>
  <c r="O294" i="34"/>
  <c r="O295" i="34"/>
  <c r="O296" i="34"/>
  <c r="O297" i="34"/>
  <c r="O298" i="34"/>
  <c r="O299" i="34"/>
  <c r="O300" i="34"/>
  <c r="O301" i="34"/>
  <c r="O2" i="34"/>
  <c r="S8" i="34" l="1"/>
  <c r="S9" i="34"/>
  <c r="S15" i="34"/>
  <c r="A10" i="19" l="1"/>
  <c r="G36" i="21" l="1"/>
  <c r="B106" i="21" l="1"/>
  <c r="G395" i="21" l="1"/>
  <c r="G383" i="21"/>
  <c r="I230" i="37" s="1"/>
  <c r="G374" i="21"/>
  <c r="G369" i="21"/>
  <c r="I24" i="37" s="1"/>
  <c r="G359" i="21"/>
  <c r="I183" i="37" s="1"/>
  <c r="G351" i="21"/>
  <c r="I178" i="37" s="1"/>
  <c r="G340" i="21"/>
  <c r="I142" i="37" s="1"/>
  <c r="G333" i="21"/>
  <c r="I147" i="37" s="1"/>
  <c r="G328" i="21"/>
  <c r="G318" i="21"/>
  <c r="G296" i="21"/>
  <c r="G286" i="21"/>
  <c r="I216" i="37" s="1"/>
  <c r="G281" i="21"/>
  <c r="I174" i="37" s="1"/>
  <c r="G249" i="21"/>
  <c r="G214" i="21"/>
  <c r="I149" i="37" s="1"/>
  <c r="G197" i="21"/>
  <c r="I193" i="37" s="1"/>
  <c r="G192" i="21"/>
  <c r="I116" i="37" s="1"/>
  <c r="G172" i="21"/>
  <c r="I129" i="37" s="1"/>
  <c r="G54" i="21"/>
  <c r="G166" i="21"/>
  <c r="G144" i="21"/>
  <c r="G119" i="21"/>
  <c r="I87" i="37" s="1"/>
  <c r="G106" i="21"/>
  <c r="G94" i="21"/>
  <c r="G307" i="21"/>
  <c r="G269" i="21"/>
  <c r="G265" i="21"/>
  <c r="G259" i="21"/>
  <c r="I36" i="37" s="1"/>
  <c r="G233" i="21"/>
  <c r="I130" i="37" s="1"/>
  <c r="G225" i="21"/>
  <c r="G209" i="21"/>
  <c r="I83" i="37" s="1"/>
  <c r="G186" i="21"/>
  <c r="G154" i="21"/>
  <c r="I94" i="37" s="1"/>
  <c r="G130" i="21"/>
  <c r="G75" i="21"/>
  <c r="G44" i="21"/>
  <c r="G32" i="21"/>
  <c r="G16" i="21"/>
  <c r="G3" i="21"/>
  <c r="I235" i="37" l="1"/>
  <c r="I71" i="37"/>
  <c r="I100" i="37"/>
  <c r="I101" i="37"/>
  <c r="I208" i="37"/>
  <c r="I201" i="37"/>
  <c r="I204" i="37"/>
  <c r="I211" i="37"/>
  <c r="I55" i="37"/>
  <c r="I111" i="37"/>
  <c r="I48" i="37"/>
  <c r="I163" i="37"/>
  <c r="I213" i="37"/>
  <c r="I196" i="37"/>
  <c r="I54" i="37"/>
  <c r="I158" i="37"/>
  <c r="I14" i="37"/>
  <c r="I13" i="37"/>
  <c r="G9" i="21"/>
  <c r="G396" i="21"/>
  <c r="I226" i="37" s="1"/>
  <c r="G391" i="21"/>
  <c r="I75" i="37" s="1"/>
  <c r="G387" i="21"/>
  <c r="I233" i="37" s="1"/>
  <c r="G385" i="21"/>
  <c r="I232" i="37" s="1"/>
  <c r="G377" i="21"/>
  <c r="G375" i="21"/>
  <c r="G372" i="21"/>
  <c r="I28" i="37" s="1"/>
  <c r="G370" i="21"/>
  <c r="I26" i="37" s="1"/>
  <c r="G363" i="21"/>
  <c r="G360" i="21"/>
  <c r="I184" i="37" s="1"/>
  <c r="G355" i="21"/>
  <c r="I180" i="37" s="1"/>
  <c r="G353" i="21"/>
  <c r="G345" i="21"/>
  <c r="I66" i="37" s="1"/>
  <c r="G343" i="21"/>
  <c r="I65" i="37" s="1"/>
  <c r="G341" i="21"/>
  <c r="G337" i="21"/>
  <c r="I64" i="37" s="1"/>
  <c r="G334" i="21"/>
  <c r="G324" i="21"/>
  <c r="G321" i="21"/>
  <c r="I23" i="37" s="1"/>
  <c r="G319" i="21"/>
  <c r="I20" i="37" s="1"/>
  <c r="G314" i="21"/>
  <c r="G311" i="21"/>
  <c r="I16" i="37" s="1"/>
  <c r="G308" i="21"/>
  <c r="I19" i="37" s="1"/>
  <c r="G298" i="21"/>
  <c r="I236" i="37" s="1"/>
  <c r="G293" i="21"/>
  <c r="G289" i="21"/>
  <c r="I218" i="37" s="1"/>
  <c r="G287" i="21"/>
  <c r="I215" i="37" s="1"/>
  <c r="G279" i="21"/>
  <c r="G275" i="21"/>
  <c r="G272" i="21"/>
  <c r="G270" i="21"/>
  <c r="I197" i="37" s="1"/>
  <c r="G262" i="21"/>
  <c r="I60" i="37" s="1"/>
  <c r="G260" i="21"/>
  <c r="I37" i="37" s="1"/>
  <c r="G255" i="21"/>
  <c r="I50" i="37" s="1"/>
  <c r="G250" i="21"/>
  <c r="G246" i="21"/>
  <c r="G242" i="21"/>
  <c r="G237" i="21"/>
  <c r="G234" i="21"/>
  <c r="G231" i="21"/>
  <c r="G226" i="21"/>
  <c r="G219" i="21"/>
  <c r="I151" i="37" s="1"/>
  <c r="G217" i="21"/>
  <c r="I150" i="37" s="1"/>
  <c r="G215" i="21"/>
  <c r="G207" i="21"/>
  <c r="G203" i="21"/>
  <c r="I195" i="37" s="1"/>
  <c r="G200" i="21"/>
  <c r="I194" i="37" s="1"/>
  <c r="G198" i="21"/>
  <c r="G194" i="21"/>
  <c r="I117" i="37" s="1"/>
  <c r="G187" i="21"/>
  <c r="G183" i="21"/>
  <c r="G179" i="21"/>
  <c r="I187" i="37" s="1"/>
  <c r="G175" i="21"/>
  <c r="I131" i="37" s="1"/>
  <c r="G173" i="21"/>
  <c r="G167" i="21"/>
  <c r="G159" i="21"/>
  <c r="G155" i="21"/>
  <c r="G148" i="21"/>
  <c r="G145" i="21"/>
  <c r="G139" i="21"/>
  <c r="G134" i="21"/>
  <c r="G131" i="21"/>
  <c r="I79" i="37" s="1"/>
  <c r="G126" i="21"/>
  <c r="I124" i="37" s="1"/>
  <c r="G122" i="21"/>
  <c r="I123" i="37" s="1"/>
  <c r="G120" i="21"/>
  <c r="G113" i="21"/>
  <c r="G107" i="21"/>
  <c r="G100" i="21"/>
  <c r="G81" i="21"/>
  <c r="H11" i="4"/>
  <c r="I209" i="37" l="1"/>
  <c r="I202" i="37"/>
  <c r="I228" i="37"/>
  <c r="I219" i="37"/>
  <c r="I198" i="37"/>
  <c r="I214" i="37"/>
  <c r="H318" i="21"/>
  <c r="H214" i="21"/>
  <c r="I11" i="4"/>
  <c r="K11" i="4"/>
  <c r="G76" i="21"/>
  <c r="I97" i="37" s="1"/>
  <c r="G68" i="21"/>
  <c r="G62" i="21"/>
  <c r="G55" i="21"/>
  <c r="I43" i="37" s="1"/>
  <c r="G50" i="21"/>
  <c r="I31" i="37" s="1"/>
  <c r="G45" i="21"/>
  <c r="G41" i="21"/>
  <c r="G39" i="21"/>
  <c r="I148" i="37" s="1"/>
  <c r="G37" i="21"/>
  <c r="G33" i="21"/>
  <c r="I161" i="37" l="1"/>
  <c r="I42" i="37"/>
  <c r="H54" i="21"/>
  <c r="G22" i="21"/>
  <c r="G17" i="21"/>
  <c r="G11" i="21"/>
  <c r="I106" i="37" s="1"/>
  <c r="G4" i="21"/>
  <c r="I30" i="37" s="1"/>
  <c r="G109" i="21"/>
  <c r="G118" i="21"/>
  <c r="H16" i="21" l="1"/>
  <c r="I80" i="37"/>
  <c r="H3" i="21"/>
  <c r="J11" i="4"/>
  <c r="L11" i="4"/>
  <c r="H106" i="21"/>
  <c r="M11" i="4" l="1"/>
  <c r="G301" i="34"/>
  <c r="C301" i="34"/>
  <c r="G300" i="34"/>
  <c r="C300" i="34"/>
  <c r="G299" i="34"/>
  <c r="C299" i="34"/>
  <c r="G298" i="34"/>
  <c r="C298" i="34"/>
  <c r="G297" i="34"/>
  <c r="C297" i="34"/>
  <c r="G296" i="34"/>
  <c r="C296" i="34"/>
  <c r="G295" i="34"/>
  <c r="C295" i="34"/>
  <c r="G294" i="34"/>
  <c r="C294" i="34"/>
  <c r="G293" i="34"/>
  <c r="C293" i="34"/>
  <c r="G292" i="34"/>
  <c r="C292" i="34"/>
  <c r="G291" i="34"/>
  <c r="C291" i="34"/>
  <c r="G290" i="34"/>
  <c r="C290" i="34"/>
  <c r="G289" i="34"/>
  <c r="C289" i="34"/>
  <c r="G288" i="34"/>
  <c r="C288" i="34"/>
  <c r="G287" i="34"/>
  <c r="C287" i="34"/>
  <c r="G286" i="34"/>
  <c r="C286" i="34"/>
  <c r="G285" i="34"/>
  <c r="C285" i="34"/>
  <c r="G284" i="34"/>
  <c r="C284" i="34"/>
  <c r="G283" i="34"/>
  <c r="C283" i="34"/>
  <c r="G282" i="34"/>
  <c r="C282" i="34"/>
  <c r="G281" i="34"/>
  <c r="C281" i="34"/>
  <c r="G280" i="34"/>
  <c r="C280" i="34"/>
  <c r="G279" i="34"/>
  <c r="C279" i="34"/>
  <c r="G278" i="34"/>
  <c r="C278" i="34"/>
  <c r="G277" i="34"/>
  <c r="C277" i="34"/>
  <c r="G276" i="34"/>
  <c r="C276" i="34"/>
  <c r="G275" i="34"/>
  <c r="C275" i="34"/>
  <c r="G274" i="34"/>
  <c r="C274" i="34"/>
  <c r="G273" i="34"/>
  <c r="C273" i="34"/>
  <c r="G272" i="34"/>
  <c r="C272" i="34"/>
  <c r="G271" i="34"/>
  <c r="C271" i="34"/>
  <c r="G270" i="34"/>
  <c r="C270" i="34"/>
  <c r="G269" i="34"/>
  <c r="C269" i="34"/>
  <c r="G268" i="34"/>
  <c r="C268" i="34"/>
  <c r="G267" i="34"/>
  <c r="C267" i="34"/>
  <c r="G266" i="34"/>
  <c r="C266" i="34"/>
  <c r="G265" i="34"/>
  <c r="C265" i="34"/>
  <c r="G264" i="34"/>
  <c r="C264" i="34"/>
  <c r="G263" i="34"/>
  <c r="C263" i="34"/>
  <c r="G262" i="34"/>
  <c r="C262" i="34"/>
  <c r="G261" i="34"/>
  <c r="C261" i="34"/>
  <c r="G260" i="34"/>
  <c r="C260" i="34"/>
  <c r="G259" i="34"/>
  <c r="C259" i="34"/>
  <c r="G258" i="34"/>
  <c r="C258" i="34"/>
  <c r="G257" i="34"/>
  <c r="C257" i="34"/>
  <c r="G256" i="34"/>
  <c r="C256" i="34"/>
  <c r="G255" i="34"/>
  <c r="C255" i="34"/>
  <c r="G254" i="34"/>
  <c r="C254" i="34"/>
  <c r="G253" i="34"/>
  <c r="C253" i="34"/>
  <c r="G252" i="34"/>
  <c r="C252" i="34"/>
  <c r="G251" i="34"/>
  <c r="C251" i="34"/>
  <c r="G250" i="34"/>
  <c r="C250" i="34"/>
  <c r="G249" i="34"/>
  <c r="C249" i="34"/>
  <c r="G248" i="34"/>
  <c r="C248" i="34"/>
  <c r="G247" i="34"/>
  <c r="C247" i="34"/>
  <c r="G246" i="34"/>
  <c r="C246" i="34"/>
  <c r="G245" i="34"/>
  <c r="C245" i="34"/>
  <c r="G244" i="34"/>
  <c r="C244" i="34"/>
  <c r="G243" i="34"/>
  <c r="C243" i="34"/>
  <c r="G242" i="34"/>
  <c r="C242" i="34"/>
  <c r="G241" i="34"/>
  <c r="C241" i="34"/>
  <c r="G240" i="34"/>
  <c r="C240" i="34"/>
  <c r="G239" i="34"/>
  <c r="C239" i="34"/>
  <c r="G238" i="34"/>
  <c r="C238" i="34"/>
  <c r="G237" i="34"/>
  <c r="C237" i="34"/>
  <c r="G236" i="34"/>
  <c r="C236" i="34"/>
  <c r="G235" i="34"/>
  <c r="C235" i="34"/>
  <c r="G234" i="34"/>
  <c r="C234" i="34"/>
  <c r="G233" i="34"/>
  <c r="C233" i="34"/>
  <c r="G232" i="34"/>
  <c r="C232" i="34"/>
  <c r="G231" i="34"/>
  <c r="C231" i="34"/>
  <c r="G230" i="34"/>
  <c r="C230" i="34"/>
  <c r="G229" i="34"/>
  <c r="C229" i="34"/>
  <c r="G228" i="34"/>
  <c r="C228" i="34"/>
  <c r="G227" i="34"/>
  <c r="C227" i="34"/>
  <c r="G226" i="34"/>
  <c r="C226" i="34"/>
  <c r="G225" i="34"/>
  <c r="C225" i="34"/>
  <c r="G224" i="34"/>
  <c r="C224" i="34"/>
  <c r="G223" i="34"/>
  <c r="C223" i="34"/>
  <c r="G222" i="34"/>
  <c r="C222" i="34"/>
  <c r="G221" i="34"/>
  <c r="C221" i="34"/>
  <c r="G220" i="34"/>
  <c r="C220" i="34"/>
  <c r="G219" i="34"/>
  <c r="C219" i="34"/>
  <c r="G218" i="34"/>
  <c r="C218" i="34"/>
  <c r="G217" i="34"/>
  <c r="C217" i="34"/>
  <c r="G216" i="34"/>
  <c r="C216" i="34"/>
  <c r="G215" i="34"/>
  <c r="C215" i="34"/>
  <c r="G214" i="34"/>
  <c r="C214" i="34"/>
  <c r="G213" i="34"/>
  <c r="C213" i="34"/>
  <c r="G212" i="34"/>
  <c r="C212" i="34"/>
  <c r="G211" i="34"/>
  <c r="C211" i="34"/>
  <c r="G210" i="34"/>
  <c r="C210" i="34"/>
  <c r="G209" i="34"/>
  <c r="C209" i="34"/>
  <c r="G208" i="34"/>
  <c r="C208" i="34"/>
  <c r="G207" i="34"/>
  <c r="C207" i="34"/>
  <c r="G206" i="34"/>
  <c r="C206" i="34"/>
  <c r="G205" i="34"/>
  <c r="C205" i="34"/>
  <c r="G204" i="34"/>
  <c r="C204" i="34"/>
  <c r="G203" i="34"/>
  <c r="C203" i="34"/>
  <c r="G202" i="34"/>
  <c r="C202" i="34"/>
  <c r="G201" i="34"/>
  <c r="C201" i="34"/>
  <c r="G200" i="34"/>
  <c r="C200" i="34"/>
  <c r="G199" i="34"/>
  <c r="C199" i="34"/>
  <c r="G198" i="34"/>
  <c r="C198" i="34"/>
  <c r="G197" i="34"/>
  <c r="C197" i="34"/>
  <c r="G196" i="34"/>
  <c r="C196" i="34"/>
  <c r="G195" i="34"/>
  <c r="C195" i="34"/>
  <c r="G194" i="34"/>
  <c r="C194" i="34"/>
  <c r="G193" i="34"/>
  <c r="C193" i="34"/>
  <c r="G192" i="34"/>
  <c r="C192" i="34"/>
  <c r="G191" i="34"/>
  <c r="C191" i="34"/>
  <c r="G190" i="34"/>
  <c r="C190" i="34"/>
  <c r="G189" i="34"/>
  <c r="C189" i="34"/>
  <c r="G188" i="34"/>
  <c r="C188" i="34"/>
  <c r="G187" i="34"/>
  <c r="C187" i="34"/>
  <c r="G186" i="34"/>
  <c r="C186" i="34"/>
  <c r="G185" i="34"/>
  <c r="C185" i="34"/>
  <c r="G184" i="34"/>
  <c r="C184" i="34"/>
  <c r="G183" i="34"/>
  <c r="C183" i="34"/>
  <c r="G182" i="34"/>
  <c r="C182" i="34"/>
  <c r="G181" i="34"/>
  <c r="C181" i="34"/>
  <c r="G180" i="34"/>
  <c r="C180" i="34"/>
  <c r="G179" i="34"/>
  <c r="C179" i="34"/>
  <c r="G178" i="34"/>
  <c r="C178" i="34"/>
  <c r="G177" i="34"/>
  <c r="C177" i="34"/>
  <c r="G176" i="34"/>
  <c r="C176" i="34"/>
  <c r="G175" i="34"/>
  <c r="C175" i="34"/>
  <c r="G174" i="34"/>
  <c r="C174" i="34"/>
  <c r="G173" i="34"/>
  <c r="C173" i="34"/>
  <c r="G172" i="34"/>
  <c r="C172" i="34"/>
  <c r="G171" i="34"/>
  <c r="C171" i="34"/>
  <c r="G170" i="34"/>
  <c r="C170" i="34"/>
  <c r="G169" i="34"/>
  <c r="C169" i="34"/>
  <c r="G168" i="34"/>
  <c r="C168" i="34"/>
  <c r="G167" i="34"/>
  <c r="C167" i="34"/>
  <c r="G166" i="34"/>
  <c r="C166" i="34"/>
  <c r="G165" i="34"/>
  <c r="C165" i="34"/>
  <c r="G164" i="34"/>
  <c r="C164" i="34"/>
  <c r="G163" i="34"/>
  <c r="C163" i="34"/>
  <c r="G162" i="34"/>
  <c r="C162" i="34"/>
  <c r="G161" i="34"/>
  <c r="C161" i="34"/>
  <c r="G160" i="34"/>
  <c r="C160" i="34"/>
  <c r="G159" i="34"/>
  <c r="C159" i="34"/>
  <c r="G158" i="34"/>
  <c r="C158" i="34"/>
  <c r="G157" i="34"/>
  <c r="C157" i="34"/>
  <c r="G156" i="34"/>
  <c r="C156" i="34"/>
  <c r="G155" i="34"/>
  <c r="C155" i="34"/>
  <c r="G154" i="34"/>
  <c r="C154" i="34"/>
  <c r="G153" i="34"/>
  <c r="C153" i="34"/>
  <c r="G152" i="34"/>
  <c r="C152" i="34"/>
  <c r="G151" i="34"/>
  <c r="C151" i="34"/>
  <c r="G150" i="34"/>
  <c r="C150" i="34"/>
  <c r="G149" i="34"/>
  <c r="C149" i="34"/>
  <c r="G148" i="34"/>
  <c r="C148" i="34"/>
  <c r="G147" i="34"/>
  <c r="C147" i="34"/>
  <c r="G146" i="34"/>
  <c r="C146" i="34"/>
  <c r="G145" i="34"/>
  <c r="C145" i="34"/>
  <c r="G144" i="34"/>
  <c r="C144" i="34"/>
  <c r="G143" i="34"/>
  <c r="C143" i="34"/>
  <c r="G142" i="34"/>
  <c r="C142" i="34"/>
  <c r="G141" i="34"/>
  <c r="C141" i="34"/>
  <c r="G140" i="34"/>
  <c r="C140" i="34"/>
  <c r="G139" i="34"/>
  <c r="C139" i="34"/>
  <c r="G138" i="34"/>
  <c r="C138" i="34"/>
  <c r="G137" i="34"/>
  <c r="C137" i="34"/>
  <c r="G136" i="34"/>
  <c r="C136" i="34"/>
  <c r="G135" i="34"/>
  <c r="C135" i="34"/>
  <c r="G134" i="34"/>
  <c r="C134" i="34"/>
  <c r="G133" i="34"/>
  <c r="C133" i="34"/>
  <c r="G132" i="34"/>
  <c r="C132" i="34"/>
  <c r="G131" i="34"/>
  <c r="C131" i="34"/>
  <c r="G130" i="34"/>
  <c r="C130" i="34"/>
  <c r="G129" i="34"/>
  <c r="C129" i="34"/>
  <c r="G128" i="34"/>
  <c r="C128" i="34"/>
  <c r="G127" i="34"/>
  <c r="C127" i="34"/>
  <c r="G126" i="34"/>
  <c r="C126" i="34"/>
  <c r="G125" i="34"/>
  <c r="C125" i="34"/>
  <c r="G124" i="34"/>
  <c r="C124" i="34"/>
  <c r="G123" i="34"/>
  <c r="C123" i="34"/>
  <c r="G122" i="34"/>
  <c r="C122" i="34"/>
  <c r="G121" i="34"/>
  <c r="C121" i="34"/>
  <c r="G120" i="34"/>
  <c r="C120" i="34"/>
  <c r="G119" i="34"/>
  <c r="C119" i="34"/>
  <c r="G118" i="34"/>
  <c r="C118" i="34"/>
  <c r="G117" i="34"/>
  <c r="C117" i="34"/>
  <c r="G116" i="34"/>
  <c r="C116" i="34"/>
  <c r="G115" i="34"/>
  <c r="C115" i="34"/>
  <c r="G114" i="34"/>
  <c r="C114" i="34"/>
  <c r="G113" i="34"/>
  <c r="C113" i="34"/>
  <c r="G112" i="34"/>
  <c r="C112" i="34"/>
  <c r="G111" i="34"/>
  <c r="C111" i="34"/>
  <c r="G110" i="34"/>
  <c r="C110" i="34"/>
  <c r="G109" i="34"/>
  <c r="C109" i="34"/>
  <c r="G108" i="34"/>
  <c r="C108" i="34"/>
  <c r="G107" i="34"/>
  <c r="C107" i="34"/>
  <c r="G106" i="34"/>
  <c r="C106" i="34"/>
  <c r="G105" i="34"/>
  <c r="C105" i="34"/>
  <c r="G104" i="34"/>
  <c r="C104" i="34"/>
  <c r="G103" i="34"/>
  <c r="C103" i="34"/>
  <c r="G102" i="34"/>
  <c r="C102" i="34"/>
  <c r="G101" i="34"/>
  <c r="C101" i="34"/>
  <c r="G100" i="34"/>
  <c r="C100" i="34"/>
  <c r="G99" i="34"/>
  <c r="C99" i="34"/>
  <c r="G98" i="34"/>
  <c r="C98" i="34"/>
  <c r="G97" i="34"/>
  <c r="C97" i="34"/>
  <c r="G96" i="34"/>
  <c r="C96" i="34"/>
  <c r="G95" i="34"/>
  <c r="C95" i="34"/>
  <c r="G94" i="34"/>
  <c r="C94" i="34"/>
  <c r="G93" i="34"/>
  <c r="C93" i="34"/>
  <c r="G92" i="34"/>
  <c r="C92" i="34"/>
  <c r="G91" i="34"/>
  <c r="C91" i="34"/>
  <c r="G90" i="34"/>
  <c r="C90" i="34"/>
  <c r="G89" i="34"/>
  <c r="C89" i="34"/>
  <c r="G88" i="34"/>
  <c r="C88" i="34"/>
  <c r="G87" i="34"/>
  <c r="C87" i="34"/>
  <c r="G86" i="34"/>
  <c r="C86" i="34"/>
  <c r="G85" i="34"/>
  <c r="C85" i="34"/>
  <c r="G84" i="34"/>
  <c r="C84" i="34"/>
  <c r="G83" i="34"/>
  <c r="C83" i="34"/>
  <c r="G82" i="34"/>
  <c r="C82" i="34"/>
  <c r="G81" i="34"/>
  <c r="C81" i="34"/>
  <c r="G80" i="34"/>
  <c r="C80" i="34"/>
  <c r="G79" i="34"/>
  <c r="C79" i="34"/>
  <c r="G78" i="34"/>
  <c r="C78" i="34"/>
  <c r="G77" i="34"/>
  <c r="C77" i="34"/>
  <c r="G76" i="34"/>
  <c r="C76" i="34"/>
  <c r="G75" i="34"/>
  <c r="C75" i="34"/>
  <c r="G74" i="34"/>
  <c r="C74" i="34"/>
  <c r="G73" i="34"/>
  <c r="C73" i="34"/>
  <c r="G72" i="34"/>
  <c r="C72" i="34"/>
  <c r="G71" i="34"/>
  <c r="C71" i="34"/>
  <c r="G70" i="34"/>
  <c r="C70" i="34"/>
  <c r="G69" i="34"/>
  <c r="C69" i="34"/>
  <c r="G68" i="34"/>
  <c r="C68" i="34"/>
  <c r="G67" i="34"/>
  <c r="C67" i="34"/>
  <c r="G66" i="34"/>
  <c r="C66" i="34"/>
  <c r="G65" i="34"/>
  <c r="C65" i="34"/>
  <c r="G64" i="34"/>
  <c r="C64" i="34"/>
  <c r="G63" i="34"/>
  <c r="C63" i="34"/>
  <c r="G62" i="34"/>
  <c r="C62" i="34"/>
  <c r="G61" i="34"/>
  <c r="C61" i="34"/>
  <c r="G60" i="34"/>
  <c r="C60" i="34"/>
  <c r="G59" i="34"/>
  <c r="C59" i="34"/>
  <c r="G58" i="34"/>
  <c r="C58" i="34"/>
  <c r="G57" i="34"/>
  <c r="C57" i="34"/>
  <c r="G56" i="34"/>
  <c r="C56" i="34"/>
  <c r="G55" i="34"/>
  <c r="C55" i="34"/>
  <c r="G54" i="34"/>
  <c r="C54" i="34"/>
  <c r="G53" i="34"/>
  <c r="C53" i="34"/>
  <c r="G52" i="34"/>
  <c r="C52" i="34"/>
  <c r="G51" i="34"/>
  <c r="C51" i="34"/>
  <c r="G50" i="34"/>
  <c r="C50" i="34"/>
  <c r="G49" i="34"/>
  <c r="C49" i="34"/>
  <c r="G48" i="34"/>
  <c r="C48" i="34"/>
  <c r="G47" i="34"/>
  <c r="C47" i="34"/>
  <c r="G46" i="34"/>
  <c r="C46" i="34"/>
  <c r="G45" i="34"/>
  <c r="C45" i="34"/>
  <c r="G44" i="34"/>
  <c r="C44" i="34"/>
  <c r="G43" i="34"/>
  <c r="C43" i="34"/>
  <c r="G42" i="34"/>
  <c r="C42" i="34"/>
  <c r="G41" i="34"/>
  <c r="C41" i="34"/>
  <c r="G40" i="34"/>
  <c r="C40" i="34"/>
  <c r="G39" i="34"/>
  <c r="C39" i="34"/>
  <c r="G38" i="34"/>
  <c r="C38" i="34"/>
  <c r="G37" i="34"/>
  <c r="C37" i="34"/>
  <c r="G36" i="34"/>
  <c r="C36" i="34"/>
  <c r="G35" i="34"/>
  <c r="C35" i="34"/>
  <c r="G34" i="34"/>
  <c r="C34" i="34"/>
  <c r="G33" i="34"/>
  <c r="C33" i="34"/>
  <c r="G32" i="34"/>
  <c r="C32" i="34"/>
  <c r="G31" i="34"/>
  <c r="C31" i="34"/>
  <c r="G30" i="34"/>
  <c r="C30" i="34"/>
  <c r="G29" i="34"/>
  <c r="C29" i="34"/>
  <c r="G28" i="34"/>
  <c r="C28" i="34"/>
  <c r="G27" i="34"/>
  <c r="C27" i="34"/>
  <c r="G26" i="34"/>
  <c r="C26" i="34"/>
  <c r="G25" i="34"/>
  <c r="C25" i="34"/>
  <c r="G24" i="34"/>
  <c r="C24" i="34"/>
  <c r="G23" i="34"/>
  <c r="C23" i="34"/>
  <c r="G22" i="34"/>
  <c r="C22" i="34"/>
  <c r="G21" i="34"/>
  <c r="C21" i="34"/>
  <c r="G20" i="34"/>
  <c r="C20" i="34"/>
  <c r="G19" i="34"/>
  <c r="C19" i="34"/>
  <c r="G18" i="34"/>
  <c r="C18" i="34"/>
  <c r="G17" i="34"/>
  <c r="C17" i="34"/>
  <c r="G16" i="34"/>
  <c r="C16" i="34"/>
  <c r="G15" i="34"/>
  <c r="C15" i="34"/>
  <c r="G14" i="34"/>
  <c r="C14" i="34"/>
  <c r="G13" i="34"/>
  <c r="C13" i="34"/>
  <c r="G12" i="34"/>
  <c r="C12" i="34"/>
  <c r="G11" i="34"/>
  <c r="C11" i="34"/>
  <c r="G10" i="34"/>
  <c r="C10" i="34"/>
  <c r="G9" i="34"/>
  <c r="C9" i="34"/>
  <c r="G8" i="34"/>
  <c r="C8" i="34"/>
  <c r="G7" i="34"/>
  <c r="C7" i="34"/>
  <c r="G6" i="34"/>
  <c r="C6" i="34"/>
  <c r="G5" i="34"/>
  <c r="C5" i="34"/>
  <c r="S4" i="34"/>
  <c r="Q2" i="34" s="1"/>
  <c r="G4" i="34"/>
  <c r="C4" i="34"/>
  <c r="G3" i="34"/>
  <c r="C3" i="34"/>
  <c r="G2" i="34"/>
  <c r="C2" i="34"/>
  <c r="H42" i="4" l="1"/>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0" i="4"/>
  <c r="H9" i="4"/>
  <c r="H8" i="4"/>
  <c r="H7" i="4"/>
  <c r="H6" i="4"/>
  <c r="H5" i="4"/>
  <c r="H4" i="4"/>
  <c r="H3" i="4"/>
  <c r="G230" i="21"/>
  <c r="A18" i="19"/>
  <c r="A22" i="19"/>
  <c r="B233" i="21"/>
  <c r="B197" i="21"/>
  <c r="I23" i="4"/>
  <c r="J23" i="4"/>
  <c r="K23" i="4"/>
  <c r="H197" i="21"/>
  <c r="L23" i="4"/>
  <c r="K21" i="4"/>
  <c r="J21" i="4"/>
  <c r="I21" i="4"/>
  <c r="B225" i="21"/>
  <c r="B3" i="21"/>
  <c r="B16" i="21"/>
  <c r="G266" i="21"/>
  <c r="B265" i="21"/>
  <c r="A30" i="19"/>
  <c r="A31" i="19"/>
  <c r="A32" i="19"/>
  <c r="A33" i="19"/>
  <c r="A34" i="19"/>
  <c r="A35" i="19"/>
  <c r="A36" i="19"/>
  <c r="A37" i="19"/>
  <c r="A38" i="19"/>
  <c r="A39" i="19"/>
  <c r="A40" i="19"/>
  <c r="A41" i="19"/>
  <c r="A29" i="19"/>
  <c r="A3" i="19"/>
  <c r="A4" i="19"/>
  <c r="A5" i="19"/>
  <c r="A6" i="19"/>
  <c r="A7" i="19"/>
  <c r="A8" i="19"/>
  <c r="A9" i="19"/>
  <c r="A11" i="19"/>
  <c r="A12" i="19"/>
  <c r="A13" i="19"/>
  <c r="A14" i="19"/>
  <c r="A15" i="19"/>
  <c r="A16" i="19"/>
  <c r="A17" i="19"/>
  <c r="A19" i="19"/>
  <c r="A20" i="19"/>
  <c r="A21" i="19"/>
  <c r="A23" i="19"/>
  <c r="A24" i="19"/>
  <c r="A25" i="19"/>
  <c r="A26" i="19"/>
  <c r="A27" i="19"/>
  <c r="A28" i="19"/>
  <c r="A2" i="19"/>
  <c r="B395" i="21"/>
  <c r="B383" i="21"/>
  <c r="B374" i="21"/>
  <c r="B369" i="21"/>
  <c r="B359" i="21"/>
  <c r="B351" i="21"/>
  <c r="B340" i="21"/>
  <c r="B333" i="21"/>
  <c r="B328" i="21"/>
  <c r="B318" i="21"/>
  <c r="B307" i="21"/>
  <c r="B296" i="21"/>
  <c r="B286" i="21"/>
  <c r="B281" i="21"/>
  <c r="B269" i="21"/>
  <c r="B259" i="21"/>
  <c r="B249" i="21"/>
  <c r="B214" i="21"/>
  <c r="B209" i="21"/>
  <c r="B192" i="21"/>
  <c r="B186" i="21"/>
  <c r="B172" i="21"/>
  <c r="B166" i="21"/>
  <c r="B154" i="21"/>
  <c r="B144" i="21"/>
  <c r="B130" i="21"/>
  <c r="B119" i="21"/>
  <c r="B94" i="21"/>
  <c r="B75" i="21"/>
  <c r="B54" i="21"/>
  <c r="B44" i="21"/>
  <c r="B36" i="21"/>
  <c r="B32" i="21"/>
  <c r="G366" i="21"/>
  <c r="G257" i="21"/>
  <c r="G295" i="21"/>
  <c r="I224" i="37" s="1"/>
  <c r="G317" i="21"/>
  <c r="I26" i="4"/>
  <c r="L24" i="4"/>
  <c r="G267" i="21"/>
  <c r="I189" i="37" s="1"/>
  <c r="I10" i="4"/>
  <c r="G283" i="21"/>
  <c r="I176" i="37" s="1"/>
  <c r="K32" i="4"/>
  <c r="J10" i="4"/>
  <c r="J13" i="4"/>
  <c r="G268" i="21"/>
  <c r="G282" i="21"/>
  <c r="I175" i="37" s="1"/>
  <c r="J32" i="4"/>
  <c r="G332" i="21"/>
  <c r="G258" i="21"/>
  <c r="K31" i="4"/>
  <c r="G143" i="21"/>
  <c r="G169" i="21"/>
  <c r="G330" i="21"/>
  <c r="I35" i="4"/>
  <c r="G190" i="21"/>
  <c r="K13" i="4"/>
  <c r="J22" i="4"/>
  <c r="K15" i="4"/>
  <c r="G43" i="21"/>
  <c r="G362" i="21"/>
  <c r="I32" i="4"/>
  <c r="L41" i="4"/>
  <c r="G211" i="21"/>
  <c r="I85" i="37" s="1"/>
  <c r="G384" i="21"/>
  <c r="I231" i="37" s="1"/>
  <c r="G129" i="21"/>
  <c r="K9" i="4"/>
  <c r="I4" i="4"/>
  <c r="J6" i="4"/>
  <c r="K38" i="4"/>
  <c r="K22" i="4"/>
  <c r="J42" i="4"/>
  <c r="K12" i="4"/>
  <c r="K35" i="4"/>
  <c r="J37" i="4"/>
  <c r="G191" i="21"/>
  <c r="K37" i="4"/>
  <c r="G352" i="21"/>
  <c r="I179" i="37" s="1"/>
  <c r="K40" i="4"/>
  <c r="I7" i="4"/>
  <c r="J26" i="4"/>
  <c r="G229" i="21"/>
  <c r="G264" i="21"/>
  <c r="I17" i="4"/>
  <c r="J8" i="4"/>
  <c r="G380" i="21"/>
  <c r="K39" i="4"/>
  <c r="J12" i="4"/>
  <c r="I8" i="4"/>
  <c r="J9" i="4"/>
  <c r="I13" i="4"/>
  <c r="G49" i="21"/>
  <c r="K7" i="4"/>
  <c r="J33" i="4"/>
  <c r="K17" i="4"/>
  <c r="K14" i="4"/>
  <c r="K8" i="4"/>
  <c r="K30" i="4"/>
  <c r="L17" i="4"/>
  <c r="J36" i="4"/>
  <c r="G297" i="21"/>
  <c r="I239" i="37" s="1"/>
  <c r="K28" i="4"/>
  <c r="I9" i="4"/>
  <c r="K3" i="4"/>
  <c r="L3" i="4"/>
  <c r="I28" i="4"/>
  <c r="G196" i="21"/>
  <c r="J19" i="4"/>
  <c r="G53" i="21"/>
  <c r="I113" i="37" s="1"/>
  <c r="J3" i="4"/>
  <c r="L4" i="4"/>
  <c r="G103" i="21"/>
  <c r="I32" i="37" s="1"/>
  <c r="J40" i="4"/>
  <c r="G35" i="21"/>
  <c r="I160" i="37" s="1"/>
  <c r="L22" i="4"/>
  <c r="G329" i="21"/>
  <c r="J31" i="4"/>
  <c r="G348" i="21"/>
  <c r="I68" i="37" s="1"/>
  <c r="G336" i="21"/>
  <c r="I63" i="37" s="1"/>
  <c r="J15" i="4"/>
  <c r="I18" i="4"/>
  <c r="I14" i="4"/>
  <c r="I36" i="4"/>
  <c r="G193" i="21"/>
  <c r="I38" i="4"/>
  <c r="L28" i="4"/>
  <c r="I30" i="4"/>
  <c r="J14" i="4"/>
  <c r="G358" i="21"/>
  <c r="K33" i="4"/>
  <c r="G210" i="21"/>
  <c r="I84" i="37" s="1"/>
  <c r="G93" i="21"/>
  <c r="I33" i="4"/>
  <c r="K6" i="4"/>
  <c r="I5" i="4"/>
  <c r="G331" i="21"/>
  <c r="I138" i="37" s="1"/>
  <c r="J30" i="4"/>
  <c r="J41" i="4"/>
  <c r="J25" i="4"/>
  <c r="J17" i="4"/>
  <c r="I3" i="4"/>
  <c r="K36" i="4"/>
  <c r="G339" i="21"/>
  <c r="I67" i="37" s="1"/>
  <c r="I6" i="4"/>
  <c r="G102" i="21"/>
  <c r="I115" i="37" s="1"/>
  <c r="L8" i="4"/>
  <c r="J28" i="4"/>
  <c r="I126" i="37" l="1"/>
  <c r="I119" i="37"/>
  <c r="I69" i="37"/>
  <c r="I182" i="37"/>
  <c r="I140" i="37"/>
  <c r="I199" i="37"/>
  <c r="I203" i="37"/>
  <c r="I210" i="37"/>
  <c r="I200" i="37"/>
  <c r="I141" i="37"/>
  <c r="K24" i="4"/>
  <c r="I192" i="37"/>
  <c r="I206" i="37"/>
  <c r="H296" i="21"/>
  <c r="M33" i="4"/>
  <c r="L7" i="4"/>
  <c r="J16" i="4"/>
  <c r="J29" i="4"/>
  <c r="L10" i="4"/>
  <c r="L12" i="4"/>
  <c r="L13" i="4"/>
  <c r="M13" i="4" s="1"/>
  <c r="K27" i="4"/>
  <c r="L38" i="4"/>
  <c r="L35" i="4"/>
  <c r="L40" i="4"/>
  <c r="M40" i="4" s="1"/>
  <c r="K19" i="4"/>
  <c r="J38" i="4"/>
  <c r="J35" i="4"/>
  <c r="I41" i="4"/>
  <c r="L6" i="4"/>
  <c r="M6" i="4" s="1"/>
  <c r="L34" i="4"/>
  <c r="K29" i="4"/>
  <c r="L9" i="4"/>
  <c r="M9" i="4" s="1"/>
  <c r="J7" i="4"/>
  <c r="J24" i="4"/>
  <c r="L15" i="4"/>
  <c r="L18" i="4"/>
  <c r="J20" i="4"/>
  <c r="J18" i="4"/>
  <c r="I27" i="4"/>
  <c r="I19" i="4"/>
  <c r="L36" i="4"/>
  <c r="M36" i="4" s="1"/>
  <c r="J5" i="4"/>
  <c r="M5" i="4" s="1"/>
  <c r="K42" i="4"/>
  <c r="J27" i="4"/>
  <c r="I31" i="4"/>
  <c r="K34" i="4"/>
  <c r="L31" i="4"/>
  <c r="J34" i="4"/>
  <c r="L25" i="4"/>
  <c r="L37" i="4"/>
  <c r="L32" i="4"/>
  <c r="M32" i="4" s="1"/>
  <c r="L30" i="4"/>
  <c r="M30" i="4" s="1"/>
  <c r="K25" i="4"/>
  <c r="H395" i="21"/>
  <c r="H166" i="21"/>
  <c r="H369" i="21"/>
  <c r="H209" i="21"/>
  <c r="J39" i="4"/>
  <c r="M39" i="4" s="1"/>
  <c r="H144" i="21"/>
  <c r="H351" i="21"/>
  <c r="H94" i="21"/>
  <c r="I16" i="4"/>
  <c r="H383" i="21"/>
  <c r="H233" i="21"/>
  <c r="H154" i="21"/>
  <c r="H130" i="21"/>
  <c r="H328" i="21"/>
  <c r="I37" i="4"/>
  <c r="H259" i="21"/>
  <c r="K26" i="4"/>
  <c r="M26" i="4" s="1"/>
  <c r="H249" i="21"/>
  <c r="H225" i="21"/>
  <c r="I22" i="4"/>
  <c r="M22" i="4" s="1"/>
  <c r="H119" i="21"/>
  <c r="K10" i="4"/>
  <c r="H192" i="21"/>
  <c r="K41" i="4"/>
  <c r="L14" i="4"/>
  <c r="M14" i="4" s="1"/>
  <c r="H269" i="21"/>
  <c r="I34" i="4"/>
  <c r="J4" i="4"/>
  <c r="M4" i="4" s="1"/>
  <c r="M3" i="4"/>
  <c r="H36" i="21"/>
  <c r="H172" i="21"/>
  <c r="H32" i="21"/>
  <c r="H186" i="21"/>
  <c r="H265" i="21"/>
  <c r="H44" i="21"/>
  <c r="I25" i="4"/>
  <c r="H281" i="21"/>
  <c r="I42" i="4"/>
  <c r="I15" i="4"/>
  <c r="H286" i="21"/>
  <c r="H340" i="21"/>
  <c r="H307" i="21"/>
  <c r="M23" i="4"/>
  <c r="H333" i="21"/>
  <c r="I12" i="4"/>
  <c r="M17" i="4"/>
  <c r="M28" i="4"/>
  <c r="H75" i="21"/>
  <c r="H359" i="21"/>
  <c r="H374" i="21"/>
  <c r="M8" i="4"/>
  <c r="I20" i="4"/>
  <c r="I24" i="4"/>
  <c r="L21" i="4"/>
  <c r="M21" i="4" s="1"/>
  <c r="M24" i="4" l="1"/>
  <c r="M18" i="4"/>
  <c r="M35" i="4"/>
  <c r="M38" i="4"/>
  <c r="M29" i="4"/>
  <c r="M27" i="4"/>
  <c r="M41" i="4"/>
  <c r="M34" i="4"/>
  <c r="M19" i="4"/>
  <c r="M37" i="4"/>
  <c r="M31" i="4"/>
  <c r="M10" i="4"/>
  <c r="M7" i="4"/>
  <c r="M12" i="4"/>
  <c r="M15" i="4"/>
  <c r="M42" i="4"/>
  <c r="M20" i="4"/>
  <c r="M25" i="4"/>
  <c r="M16" i="4"/>
</calcChain>
</file>

<file path=xl/connections.xml><?xml version="1.0" encoding="utf-8"?>
<connections xmlns="http://schemas.openxmlformats.org/spreadsheetml/2006/main">
  <connection id="1" keepAlive="1" name="Запрос — Опросный лист новый с доменами (2)" description="Соединение с запросом &quot;Опросный лист новый с доменами (2)&quot; в книге." type="5" refreshedVersion="8" background="1" saveData="1">
    <dbPr connection="Provider=Microsoft.Mashup.OleDb.1;Data Source=$Workbook$;Location=&quot;Опросный лист новый с доменами (2)&quot;;Extended Properties=&quot;&quot;" command="SELECT * FROM [Опросный лист новый с доменами (2)]"/>
  </connection>
</connections>
</file>

<file path=xl/sharedStrings.xml><?xml version="1.0" encoding="utf-8"?>
<sst xmlns="http://schemas.openxmlformats.org/spreadsheetml/2006/main" count="6176" uniqueCount="3136">
  <si>
    <t>Примечание</t>
  </si>
  <si>
    <t>Поддомен</t>
  </si>
  <si>
    <t>ID</t>
  </si>
  <si>
    <t>Практики и их требования</t>
  </si>
  <si>
    <t>Оценка</t>
  </si>
  <si>
    <t>Уровень сложности практики</t>
  </si>
  <si>
    <t>Соответствие уровню сложности</t>
  </si>
  <si>
    <t>% выполнения группы практик</t>
  </si>
  <si>
    <t>DSOMM</t>
  </si>
  <si>
    <t>Домен "Контроль ИБ артефактов, зависимостей и образов"</t>
  </si>
  <si>
    <t>T-ADI-DEP-0-1</t>
  </si>
  <si>
    <t>Управление зависимостями (Dependencies) в исходном коде осуществляется в каком-либо виде</t>
  </si>
  <si>
    <t>Верно</t>
  </si>
  <si>
    <t>T-ADI-DEP-1-1</t>
  </si>
  <si>
    <t>Существуют (формализованы) единые правила, определяющие возможность использования тех или иных зависимостей в коде.
Например, есть утвержденный документ, и/или страница в базе знаний, описывающие порядок использования зависимостей в коде.</t>
  </si>
  <si>
    <t>Выполняется</t>
  </si>
  <si>
    <t>SB-B-2</t>
  </si>
  <si>
    <t>T-ADI-DEP-1-2</t>
  </si>
  <si>
    <t>Обновление существующих зависимостей выполняется вручную.
Например, если возникла необходимость использовать новую версию библиотеки в коде, то ее вручную выгружают и добавляют в проект</t>
  </si>
  <si>
    <t>Не выполняется</t>
  </si>
  <si>
    <t>T-ADI-DEP-1-3</t>
  </si>
  <si>
    <t>Существует (описан, формализован) план реагирования на события ИБ, связанных с зависимостями.</t>
  </si>
  <si>
    <t>SR2.7</t>
  </si>
  <si>
    <t>T-ADI-DEP-1-4</t>
  </si>
  <si>
    <t xml:space="preserve">Выполняется харденинг (безопасная настройка) файлов конфигураций используемых пакетов open source software - OSS (например, nuget.config, .npmrc, pip.conf, pom.xml, etc.). </t>
  </si>
  <si>
    <t>T-ADI-DEP-1-5</t>
  </si>
  <si>
    <t>Зависимости с тэгом "latest" не применяются</t>
  </si>
  <si>
    <t>T-ADI-DEP-2-1</t>
  </si>
  <si>
    <t>Разработчики получают и используют OSS компоненты, применяя только стандартизованные (формализованные и утвержденные) методы</t>
  </si>
  <si>
    <t>T-ADI-DEP-2-2</t>
  </si>
  <si>
    <t>Контролируется и регулируется использование новых (моложе 60 дней) и старых (неактуальных, заброшенных, старше 365 дней) OSS.
Например, настроен OSS firewall на предупреждение (или запрет) использования OSS, выпущенных\актуализированных более 365 дней назад и менее чем 60 дней</t>
  </si>
  <si>
    <t>T-ADI-DEP-3-1</t>
  </si>
  <si>
    <t>Выполняется инвентаризация используемых зависимостей.
Например, создан внутренний репозиторий.</t>
  </si>
  <si>
    <t>SB-B-1</t>
  </si>
  <si>
    <t>T-ADI-DEP-3-2</t>
  </si>
  <si>
    <t>T-ADI-DEP-3-3</t>
  </si>
  <si>
    <t>Выполняется автоматическое обновление используемых зависимостей.
Это может быть реализовано с помощью специальных утилит для обновления зависимостей.</t>
  </si>
  <si>
    <t>T-ADI-DEP-4-1</t>
  </si>
  <si>
    <t>Выполняется самостоятельная сборка необходимых зависимостей в доверенной среде</t>
  </si>
  <si>
    <t>T-ADI-DEP-4-2</t>
  </si>
  <si>
    <t>T-ADI-ART-0-1</t>
  </si>
  <si>
    <t>Управление артефактами разработки присутствует в каком-либо виде</t>
  </si>
  <si>
    <t>T-ADI-ART-1-1</t>
  </si>
  <si>
    <t>Все артефакты разработки хранятся в доверенных registry.
Например, используется внутренний реестр.</t>
  </si>
  <si>
    <t>T-ADI-ART-1-2</t>
  </si>
  <si>
    <t>Строго ограниченный перечень лиц может помещать артефакты в registry.
Внутри registry настроены правила разграничения доступа.</t>
  </si>
  <si>
    <t>T-ADI-ART-1-3</t>
  </si>
  <si>
    <t>Для аутентификации в registry используются внешние сервисы.
Например, выполнена интеграция с LDAP или другим IdM, локальные учетные записи не используются.</t>
  </si>
  <si>
    <t>T-ADI-ART-1-4</t>
  </si>
  <si>
    <t>Отключен анонимный доступ в registry</t>
  </si>
  <si>
    <t>T-ADI-ART-1-5</t>
  </si>
  <si>
    <t>Настроен и включен аудит любых изменений конфигурации хранилищ артефактов</t>
  </si>
  <si>
    <t>T-ADI-ART-2-1</t>
  </si>
  <si>
    <t>Разработчики получают артефакты для дальнейшей работы только из внутренних репозиториев</t>
  </si>
  <si>
    <t>T-ADI-ART-2-2</t>
  </si>
  <si>
    <t>Выполняется создание хэш сумм артефактов перед отправкой их в registry, а также их проверка при сборке</t>
  </si>
  <si>
    <t>Для взаимодействия с registry используются webhook с использованием TLS версии не ниже 1.2</t>
  </si>
  <si>
    <t>T-ADI-ART-3-1</t>
  </si>
  <si>
    <t>Выполняется создание цифровых подписей всех артефактов перед их отправкой в registry</t>
  </si>
  <si>
    <t>SE2.4</t>
  </si>
  <si>
    <t>T-ADI-ART-3-2</t>
  </si>
  <si>
    <t xml:space="preserve">Для всех артефактов создается SBOM </t>
  </si>
  <si>
    <t>Используется многофакторная аутентификация для доступа к registry</t>
  </si>
  <si>
    <t>T-ADI-ART-3-4</t>
  </si>
  <si>
    <t xml:space="preserve">Конвейер сборки (build pipeline) подписывает все артефакты, которые он создает </t>
  </si>
  <si>
    <t>T-ADI-ART-4-1</t>
  </si>
  <si>
    <t>Домен "Защита окружения разработки"</t>
  </si>
  <si>
    <t>T-DEV-COMP-0-1</t>
  </si>
  <si>
    <t>Применяются практики защиты рабочих мест разработчиков</t>
  </si>
  <si>
    <t>T-DEV-COMP-1-1</t>
  </si>
  <si>
    <t>Утверждены и применяются базовые требования к ПО и настройкам на корпоративных рабочих местах разработчиков.
Например, требования к антивирусу, обновлениям ОС, требования к паролям.</t>
  </si>
  <si>
    <t>T-DEV-COMP-1-2</t>
  </si>
  <si>
    <t>Удаленный доступ с некорпоративных (и, соответственно, ненастроенных) устройств к инструментам разработки возможен только для ограниченного (небольшого) числа устройств.</t>
  </si>
  <si>
    <t>T-DEV-COMP-2-1</t>
  </si>
  <si>
    <t>T-DEV-SM-0-1</t>
  </si>
  <si>
    <t>Существует практика управления секретами</t>
  </si>
  <si>
    <t>T-DEV-SM-1-1</t>
  </si>
  <si>
    <t>Секреты в среде разработки защищаются встроенными механизмами инструментов разработки, например, CI/CD системы, без применения Secret Management систем.</t>
  </si>
  <si>
    <t>T-DEV-SM-1-2</t>
  </si>
  <si>
    <t>Инциденты ИБ, связанные с использованием секретов в среде разработки, обрабатываются службой ИБ совместно с разработчиками.</t>
  </si>
  <si>
    <t>T-DEV-SM-2-1</t>
  </si>
  <si>
    <t>Секреты окружения разработки хранятся в Secret Management инструменте, например, Hashicorp Vault.</t>
  </si>
  <si>
    <t>T-DEV-SM-2-2</t>
  </si>
  <si>
    <t>T-DEV-SM-3-1</t>
  </si>
  <si>
    <t>T-DEV-SM-3-2</t>
  </si>
  <si>
    <t xml:space="preserve">Сформирована и применяется политика ротации секретов окружений разработки </t>
  </si>
  <si>
    <t>T-DEV-SM-4-1</t>
  </si>
  <si>
    <t>Используются динамические секреты с ограничением доступа для сред</t>
  </si>
  <si>
    <t>T-DEV-BLD-0-1</t>
  </si>
  <si>
    <t>Применяются практики защиты инфраструктуры сборки ПО</t>
  </si>
  <si>
    <t>T-DEV-BLD-1-1</t>
  </si>
  <si>
    <t xml:space="preserve">Доступ к среде сборки (build) (оркестратор, worker-узлы итд) ограничен (настроен RBAC) </t>
  </si>
  <si>
    <t>T-DEV-BLD-1-2</t>
  </si>
  <si>
    <t xml:space="preserve">Для всех узлов сборки (build worker) используется подход push (вместо pull) для передачи параметров </t>
  </si>
  <si>
    <t>T-DEV-BLD-1-3</t>
  </si>
  <si>
    <t>Каждый узел сборки (build worker) имеет минимально необходимые сетевые доступы (для связи только с нужными сервисами и только по определенным портам\протоколам)</t>
  </si>
  <si>
    <t>T-DEV-BLD-1-4</t>
  </si>
  <si>
    <t>Выполняется централизованное хранение журналов (логов) сборки, включающее изменение настроек</t>
  </si>
  <si>
    <t>SE1.1</t>
  </si>
  <si>
    <t>T-DEV-BLD-2-1</t>
  </si>
  <si>
    <t>Осуществляется мониторинг и реагирование на инциденты для узлов сборки в части потребления вычислительных ресурсов (CPU, RAM, HDD и пр).</t>
  </si>
  <si>
    <t>T-DEV-BLD-3-1</t>
  </si>
  <si>
    <t>Каждый узел сборки (build worker) имеет отдельную роль (например, тестирование, компиляция, отправка артефактов), прочие задачи на нем не выполняются</t>
  </si>
  <si>
    <t>T-DEV-BLD-3-2</t>
  </si>
  <si>
    <t xml:space="preserve">Реализована настройка механизмов безопасности для узлов сборки </t>
  </si>
  <si>
    <t>T-DEV-BLD-3-3</t>
  </si>
  <si>
    <t xml:space="preserve">Все настройки узлов сборки (build worker) централизованно хранятся в системе хранения исходного кода </t>
  </si>
  <si>
    <t>T-DEV-BLD-4-1</t>
  </si>
  <si>
    <t>Создание среды сборки (build environment) выполняется автоматизировано (IaC)</t>
  </si>
  <si>
    <t>T-DEV-SCM-0-1</t>
  </si>
  <si>
    <t>Применяются практики защиты репозитория кода</t>
  </si>
  <si>
    <t>T-DEV-SCM-1-1</t>
  </si>
  <si>
    <t xml:space="preserve">Создавать и удалять репозитории могут только определенные пользователи  (например, настроен RBAC) </t>
  </si>
  <si>
    <t>T-DEV-SCM-1-2</t>
  </si>
  <si>
    <t>Удалять issues могут только определенные пользователи (например, настроен RBAC) </t>
  </si>
  <si>
    <t>T-DEV-SCM-1-3</t>
  </si>
  <si>
    <t xml:space="preserve">Создавать teams/groups могут только определенные пользователи (например, настроен RBAC) </t>
  </si>
  <si>
    <t>T-DEV-SCM-1-4</t>
  </si>
  <si>
    <t>30</t>
  </si>
  <si>
    <t>T-DEV-SCM-1-5</t>
  </si>
  <si>
    <t>Управление доступом к системе контроля версий осуществляется с использованием ролевой модели, созданной на основе принципа минимальных привилегий. Модель регулирует как минимум:
- Возможности по созданию репозиториев
- Возможности по удалению репозиториев
- Возможности по изменению видимости репозиториев</t>
  </si>
  <si>
    <t>T-DEV-SCM-1-6</t>
  </si>
  <si>
    <t>Непривилегированным пользователям доступно создание только приватных репозиториев</t>
  </si>
  <si>
    <t>T-DEV-SCM-1-7</t>
  </si>
  <si>
    <t>При установке любых приложений и дополнений в Source code management системах (SCM) запрашивается одобрение (approval) администратора</t>
  </si>
  <si>
    <t>T-DEV-SCM-2-1</t>
  </si>
  <si>
    <t>У всех копий (forks) кода включен аудит, а также назначен ответственный</t>
  </si>
  <si>
    <t>T-DEV-SCM-2-2</t>
  </si>
  <si>
    <t>Регулярно осуществляется анализ и удаление неактивных пользователей из проекта</t>
  </si>
  <si>
    <t>T-DEV-SCM-2-3</t>
  </si>
  <si>
    <t>Почтовые уведомления могут направляться только на доверенные (проверенные) домены</t>
  </si>
  <si>
    <t>T-DEV-SCM-2-4</t>
  </si>
  <si>
    <t>T-DEV-SCM-2-5</t>
  </si>
  <si>
    <t>Для каждого репозитория по умолчанию установлены минимальные привилегии пользователей</t>
  </si>
  <si>
    <t>T-DEV-SCM-2-6</t>
  </si>
  <si>
    <t>T-DEV-SCM-3-1</t>
  </si>
  <si>
    <t>Все изменения видимости проекта отслеживаются</t>
  </si>
  <si>
    <t>T-DEV-SCM-3-2</t>
  </si>
  <si>
    <t>Осуществляется идентификация неиспользуемых репозиториев и их архивирование</t>
  </si>
  <si>
    <t>T-DEV-SCM-3-3</t>
  </si>
  <si>
    <t xml:space="preserve">Доступ к SCM осуществляется с использованием многофакторной аутентификации </t>
  </si>
  <si>
    <t>33</t>
  </si>
  <si>
    <t>T-DEV-SCM-3-4</t>
  </si>
  <si>
    <t>40</t>
  </si>
  <si>
    <t>T-DEV-SCM-4-1</t>
  </si>
  <si>
    <t>T-DEV-SCM-4-2</t>
  </si>
  <si>
    <t>Доступ разработчиков к репозиторию осуществляется с использованием сертификатов, созданных только с использованием внутреннего CA (центр сертификации) компании (а не самоподписанные сертификаты) в качестве дополнительного фактора аутентификации</t>
  </si>
  <si>
    <t>T-DEV-SRC-0-1</t>
  </si>
  <si>
    <t>Применяются практики контроля внесения изменений в исходный код</t>
  </si>
  <si>
    <t>T-DEV-SRC-1-1</t>
  </si>
  <si>
    <t xml:space="preserve">Все изменения в исходном коде отслеживаются с использованием системы контроля версий (SCM) </t>
  </si>
  <si>
    <t>T-DEV-SRC-1-2</t>
  </si>
  <si>
    <t>Круг согласования запроса на слияние исходного кода начинается заново при внесении новых предложений по изменению</t>
  </si>
  <si>
    <t>T-DEV-SRC-1-3</t>
  </si>
  <si>
    <t>Разработчики не обладают правами "dismiss code change review", позволяющими обходить стандартную процедуру проверки кода</t>
  </si>
  <si>
    <t>T-DEV-SRC-1-4</t>
  </si>
  <si>
    <t>Для всех репозиториев включена опция linear history. В качестве вариантов merge доступны только squash и rebase merge</t>
  </si>
  <si>
    <t>T-DEV-SRC-1-5</t>
  </si>
  <si>
    <t>Используется защита веток (branch protection)</t>
  </si>
  <si>
    <t>10</t>
  </si>
  <si>
    <t>T-DEV-SRC-2-1</t>
  </si>
  <si>
    <t>Осуществляется регулярный анализ и удаление неиспользуемых веток (branches)</t>
  </si>
  <si>
    <t>T-DEV-SRC-2-2</t>
  </si>
  <si>
    <t>Запрос на слияние (merge request) реализуется только при успешном прохождении всех проверок</t>
  </si>
  <si>
    <t>T-DEV-SRC-2-3</t>
  </si>
  <si>
    <t>Все открытые ветки (branches) обновляются перед отправкой запроса на merge</t>
  </si>
  <si>
    <t>T-DEV-SRC-2-4</t>
  </si>
  <si>
    <t>Слияние изменений в исходном коде разрешены только в случае отсутствия открытых комментариев и обсуждений</t>
  </si>
  <si>
    <t>9</t>
  </si>
  <si>
    <t>T-DEV-SRC-2-5</t>
  </si>
  <si>
    <t>Для каждого изменения исходного кода есть соответствующий тикет в системе управления заданиями (task maganement system, например, jira)</t>
  </si>
  <si>
    <t>T-DEV-SRC-2-6</t>
  </si>
  <si>
    <t>Правила защиты, применяемые к веткам (branch protection rules), применяются в том числе к УЗ администраторов</t>
  </si>
  <si>
    <t>T-DEV-SRC-3-1</t>
  </si>
  <si>
    <t>Для наиболее важных файлов определены и назначены Code Owners</t>
  </si>
  <si>
    <t>T-DEV-SRC-3-2</t>
  </si>
  <si>
    <t>Code Owners согласовывают изменения файлов, которые им "принадлежат"</t>
  </si>
  <si>
    <t>T-DEV-SRC-3-3</t>
  </si>
  <si>
    <t xml:space="preserve">Только подписанные commits (signed commit) допускаются к merge requests (особенно в main-ветку) </t>
  </si>
  <si>
    <t>T-DEV-SRC-3-4</t>
  </si>
  <si>
    <t>T-DEV-SRC-3-5</t>
  </si>
  <si>
    <t>Осуществляется контроль за удалением защищенных веток (protected branch)</t>
  </si>
  <si>
    <t>T-DEV-SRC-4-1</t>
  </si>
  <si>
    <t>Для всех репозиториев функция "force push" доступна только для владельца</t>
  </si>
  <si>
    <t>T-DEV-CICD-0-1</t>
  </si>
  <si>
    <t>Применяются практики защиты конвейера сборки ПО</t>
  </si>
  <si>
    <t>T-DEV-CICD-1-1</t>
  </si>
  <si>
    <t>Доступ к конвейеру сборки ограничен (настроен RBAC)</t>
  </si>
  <si>
    <t>T-DEV-CICD-1-2</t>
  </si>
  <si>
    <t xml:space="preserve">Выполняется централизованное хранение журналов событий конвейеров сборки </t>
  </si>
  <si>
    <t>T-DEV-CICD-1-3</t>
  </si>
  <si>
    <t>Используется подход "CICD as a code" при создании конвейера разработки</t>
  </si>
  <si>
    <t>T-DEV-CICD-2-1</t>
  </si>
  <si>
    <t>Для каждого этапа сборки строго определены входные и выходные параметры и результаты</t>
  </si>
  <si>
    <t>T-DEV-CICD-2-2</t>
  </si>
  <si>
    <t xml:space="preserve">Изменение конфигурационных файлов CI\CD (конвейеров сборки) непрерывно отслеживается </t>
  </si>
  <si>
    <t>T-DEV-CICD-3-1</t>
  </si>
  <si>
    <t xml:space="preserve">Выполняется централизованное хранение всех логов стадии сборки (Build) </t>
  </si>
  <si>
    <t>T-DEV-CICD-4-1</t>
  </si>
  <si>
    <t>Каждый конвейер (CICD), используемый для сборки, имеет единственное предназначение (например, тестирование, компиляция, отправка артефактов), прочие задачи на нем не выполняются</t>
  </si>
  <si>
    <t>T-CODE-SST-0-1</t>
  </si>
  <si>
    <t>Выполняется статический анализ исходного кода разрабатываемого ПО</t>
  </si>
  <si>
    <t>Неверно</t>
  </si>
  <si>
    <t>T-CODE-SST-1-1</t>
  </si>
  <si>
    <t>Анализ исходного кода применяется, как минимум, ситуативно.</t>
  </si>
  <si>
    <t>T-CODE-SST-1-2</t>
  </si>
  <si>
    <t>В SAST используются, как минимум, правила по умолчанию </t>
  </si>
  <si>
    <t>T-CODE-SST-2-1</t>
  </si>
  <si>
    <t>Выполняется регулярное сканирование отдельных частей кода, например:
- изменений в коде по результатам спринтов
- код разработанных framework
- итд</t>
  </si>
  <si>
    <t>T-CODE-SST-2-2</t>
  </si>
  <si>
    <t>Неиспользуемые правила анализа в SAST отключены</t>
  </si>
  <si>
    <t>T-CODE-SST-2-3</t>
  </si>
  <si>
    <t xml:space="preserve">Выполнена интеграция SAST в CI (отдельный скрипт для каждой команды) </t>
  </si>
  <si>
    <t>T-CODE-SST-2-4</t>
  </si>
  <si>
    <t xml:space="preserve">Используются плагины SAST в IDE [при их наличии] </t>
  </si>
  <si>
    <t>T-CODE-SST-3-1</t>
  </si>
  <si>
    <t>Выполняется регулярное сканирование SAST полной кодовой базы</t>
  </si>
  <si>
    <t>T-CODE-SST-3-2</t>
  </si>
  <si>
    <t xml:space="preserve">Используются кастомизированные правила </t>
  </si>
  <si>
    <t>CR2.6</t>
  </si>
  <si>
    <t>T-CODE-SST-3-3</t>
  </si>
  <si>
    <t>Выполнена интеграция SAST с инструментом code quality (например, SonarQube)</t>
  </si>
  <si>
    <t>T-CODE-SST-4-1</t>
  </si>
  <si>
    <t>T-CODE-SC-0-1</t>
  </si>
  <si>
    <t>Выполняется композиционный анализ разрабатываемого ПО</t>
  </si>
  <si>
    <t>T-CODE-SC-1-1</t>
  </si>
  <si>
    <t>В SCA используются, как минимум, политики анализа по умолчанию </t>
  </si>
  <si>
    <t>SE3.8</t>
  </si>
  <si>
    <t>T-CODE-SC-1-2</t>
  </si>
  <si>
    <t>Применяется выборочная блокировка подключаемых библиотек вручную при выявлении дефектов ИБ</t>
  </si>
  <si>
    <t>T-CODE-SC-1-3</t>
  </si>
  <si>
    <t>В SCA сохраняется история всех используемых (использованных) библиотек</t>
  </si>
  <si>
    <t>T-CODE-SC-2-1</t>
  </si>
  <si>
    <t>Библиотеки с уязвимостями с высоким рейтингом, включая RCE, блокируются по договоренности между ИБ и разработчиками</t>
  </si>
  <si>
    <t>T-CODE-SC-2-2</t>
  </si>
  <si>
    <t>Осуществляется контроль получения образов (получение только из доверенных репозиториев)</t>
  </si>
  <si>
    <t>T-CODE-SC-2-3</t>
  </si>
  <si>
    <t>Выполняется проверка цифровых подписей и хэшей компонентов  </t>
  </si>
  <si>
    <t>T-CODE-SC-2-4</t>
  </si>
  <si>
    <t>Настроена интеграция SCA в CI/CD</t>
  </si>
  <si>
    <t>T-CODE-SC-2-5</t>
  </si>
  <si>
    <t xml:space="preserve">Выполняется проверка на лицензионную чистоту  </t>
  </si>
  <si>
    <t>T-CODE-SC-3-1</t>
  </si>
  <si>
    <t>Подключение всех возможных open source feeds</t>
  </si>
  <si>
    <t>T-CODE-SC-3-2</t>
  </si>
  <si>
    <t>Совмещение практик SAST и SCA для идентификации уязвимостей в коде (effective usage analyse. Например, библиотека уязвима, но при этом НЕ используется уязвимый метод)</t>
  </si>
  <si>
    <t>T-CODE-SC-3-3</t>
  </si>
  <si>
    <t>Используются SCA плагины для IDE для pre-commit hooks</t>
  </si>
  <si>
    <t>T-CODE-SC-3-4</t>
  </si>
  <si>
    <t>Библиотеки со статусом End of life блокируются по договоренности между ИБ и разработчиками</t>
  </si>
  <si>
    <t>T-CODE-SC-4-1</t>
  </si>
  <si>
    <t>Использование платных feeds, обогащающих результаты анализа open source компонентов</t>
  </si>
  <si>
    <t>T-CODE-IMG-0-1</t>
  </si>
  <si>
    <t>Выполняется сканирование образов контейнеров на наличие уязвимостей</t>
  </si>
  <si>
    <t>T-CODE-IMG-1-1</t>
  </si>
  <si>
    <t>Сканирование образов контейнеров на наличие уязвимостей регламентировано и выполняется стандартизированным набором инструментов</t>
  </si>
  <si>
    <t>T-CODE-IMG-1-2</t>
  </si>
  <si>
    <t>Выполняется сканирование образов контейнеров. Запуск сканирования происходит в ручном режиме.</t>
  </si>
  <si>
    <t>T-CODE-IMG-1-3</t>
  </si>
  <si>
    <t>Применяется выборочная блокировка образов контейнеров вручную при выявлении дефектов ИБ</t>
  </si>
  <si>
    <t>T-CODE-IMG-2-1</t>
  </si>
  <si>
    <t>Выполняется сканирование образов контейнеров в CI/CD на наличие уязвимостей</t>
  </si>
  <si>
    <t>T-CODE-IMG-2-2</t>
  </si>
  <si>
    <t>Выполняется периодическое сканирование образов контейнеров, размещенных во внутренних репозиториях, на наличие уязвимостей</t>
  </si>
  <si>
    <t>T-CODE-IMG-2-3</t>
  </si>
  <si>
    <t>При обнаружении дефектов ИБ в образах контейнеров автоматизированно создаются задачи на их устранение в тикет-системе</t>
  </si>
  <si>
    <t>T-CODE-IMG-3-1</t>
  </si>
  <si>
    <t>Выполняется проверка цифровых подписей образов контейнеров</t>
  </si>
  <si>
    <t>Non-compliant ресурсы блокируются по договоренности между ИБ и разработчиками</t>
  </si>
  <si>
    <t>T-CODE-IMG-4-1</t>
  </si>
  <si>
    <t>Сборки в CI/CD блокируются при найденных уязвимостях в образах контейнеров по договоренности между ИБ и разработчиками.</t>
  </si>
  <si>
    <t>T-CODE-SECDN-0-1</t>
  </si>
  <si>
    <t>Применяются практики поиска секретов</t>
  </si>
  <si>
    <t>T-CODE-SECDN-1-1</t>
  </si>
  <si>
    <t>Механизмы идентификации секретов применяются как минимум в SCM системах</t>
  </si>
  <si>
    <t>T-CODE-SECDN-1-2</t>
  </si>
  <si>
    <t>Инструменты идентификации секретов запускаются вручную</t>
  </si>
  <si>
    <t>T-CODE-SECDN-1-3</t>
  </si>
  <si>
    <t>В инструментах идентификации секретов используются настройки поиска секретов, заданные по умолчанию</t>
  </si>
  <si>
    <t>T-CODE-SECDN-1-4</t>
  </si>
  <si>
    <t>Инциденты ИБ, связанные с использованием найденных секретов, разрешаются совместно с разработчиками</t>
  </si>
  <si>
    <t>T-CODE-SECDN-2-1</t>
  </si>
  <si>
    <t>Инструменты идентификации секретов охватывают:
   - Все версии кода, хранящиеся в SCM
   - Манифесты IaC
   - Артефакты: 
       - образы Docker, 
       - Все репозитории
       - Облачную инфраструктуру
       - Сканирование и блокирование  секретов во   время стадий pull/Merge</t>
  </si>
  <si>
    <t>T-CODE-SECDN-2-2</t>
  </si>
  <si>
    <t>T-CODE-SECDN-2-3</t>
  </si>
  <si>
    <t xml:space="preserve">При обработке событий ИБ, связанных с найденными секретами используется приоритизация </t>
  </si>
  <si>
    <t>T-CODE-SECDN-3-1</t>
  </si>
  <si>
    <t xml:space="preserve">При наличии в коде секретов commit'ы  блокируются по договоренности между ИБ и разработчиками
</t>
  </si>
  <si>
    <t>T-CODE-SECDN-3-2</t>
  </si>
  <si>
    <t>Сканирование секретов также включает в себя:
 - Рабочие станции разработчиков и любые adhoc среды
 - Логи сборок (Build logs)</t>
  </si>
  <si>
    <t>T-CODE-SECDN-4-1</t>
  </si>
  <si>
    <t>Hardcoded секреты отсутствуют</t>
  </si>
  <si>
    <t>T-CODE-DOCKERFS-0-1</t>
  </si>
  <si>
    <t>Применяются практики безопасного написания Dockerfiles</t>
  </si>
  <si>
    <t>T-CODE-DOCKERFS-1-1</t>
  </si>
  <si>
    <t>Разработан регламент по безопасному написанию Dockerfiles.</t>
  </si>
  <si>
    <t>T-CODE-DOCKERFS-1-2</t>
  </si>
  <si>
    <t>Выполняется ручной контроль безопасности Dockerfile</t>
  </si>
  <si>
    <t>T-CODE-DOCKERFS-2-1</t>
  </si>
  <si>
    <t xml:space="preserve">Dockerfiles проверяются автоматизировано в pipeline. </t>
  </si>
  <si>
    <t>Домен "Анализ ПО в режиме runtime - Preprod"</t>
  </si>
  <si>
    <t>T-PREPROD-DAST-0-1</t>
  </si>
  <si>
    <t>Применяются практики динамического тестирования (DAST)</t>
  </si>
  <si>
    <t>T-PREPROD-DAST-1-1</t>
  </si>
  <si>
    <t>Динамическое сканирование используется как минимум для пользовательского интерфейса</t>
  </si>
  <si>
    <t>T-PREPROD-DAST-1-2</t>
  </si>
  <si>
    <t>Динамическое сканирование выполняется вручную</t>
  </si>
  <si>
    <t>T-PREPROD-DAST-2-1</t>
  </si>
  <si>
    <t>Отключены неиспользуемые в сканере правила</t>
  </si>
  <si>
    <t>T-PREPROD-DAST-2-2</t>
  </si>
  <si>
    <t>Выполняется сканирование без аутентификации (с полным покрытием пользовательского интерфейса):
-  Spider- сканирование (https://www.zaproxy.org/docs/desktop/addons/spider/)
-  Сканирование зависимостей</t>
  </si>
  <si>
    <t>T-PREPROD-DAST-2-3</t>
  </si>
  <si>
    <t>Выполняется сканирование с аутентификацией:
  - Выполняется сканирование зависимостей
  - При сканировании происходит использование всех возможных ролей и пользовательских типов 
  - Поддержка существующих сессий
  - При сканировании используются функции log in/log out
  - Выполняется Spider-сканирование после аутентификации</t>
  </si>
  <si>
    <t>ST1.4</t>
  </si>
  <si>
    <t>T-PREPROD-DAST-2-4</t>
  </si>
  <si>
    <t>Настроена интеграция сканера с инструментами CI/CD</t>
  </si>
  <si>
    <t>T-PREPROD-DAST-3-1</t>
  </si>
  <si>
    <t>Выполняется сканирование в том числе скрытых путей</t>
  </si>
  <si>
    <t>T-PREPROD-DAST-3-2</t>
  </si>
  <si>
    <t>Используются доработанные (кастомизированные) параметры при сканировании для максимального покрытия входных параметров</t>
  </si>
  <si>
    <t>T-PREPROD-DAST-3-3</t>
  </si>
  <si>
    <t>При сканировании используется бизнес-логика сканируемого приложения. Например, выполняется login, вносятся изменения в учетную запись, выполняется добавление товара в корзину и др.</t>
  </si>
  <si>
    <t>T-PREPROD-DAST-3-4</t>
  </si>
  <si>
    <t>Выполняется раздельное сканирование backend и frontend, включая:
- Сканирование SOAP сервисов
- Сканирование сервисов proxy, которые передают запросы между frontend и backend
- fuzzing XML и JSON данных, которые передаются в API сервисы</t>
  </si>
  <si>
    <t>ST2.6</t>
  </si>
  <si>
    <t>T-PREPROD-DAST-4-1</t>
  </si>
  <si>
    <t xml:space="preserve">Выполняется сканирование всех путей и взаимодействий (в т.ч. с backend) </t>
  </si>
  <si>
    <t>T-PREPROD-DAST-4-2</t>
  </si>
  <si>
    <t>Используется несколько сканеров для увеличения поверхности сканирования и получения пересекающихся результатов</t>
  </si>
  <si>
    <t>T-PREPROD-DAST-4-3</t>
  </si>
  <si>
    <t>Используются custom профили для динамического тестирования с повышенной интенсивностью и тяжестью для критичных частей приложения</t>
  </si>
  <si>
    <t>T-PREPROD-PENTEST-0-1</t>
  </si>
  <si>
    <t>Применяется тестирование на проникновение в среде Preprod</t>
  </si>
  <si>
    <t>T-PREPROD-PENTEST-1-1</t>
  </si>
  <si>
    <t>Тестирование на проникновение в среде Preprod проводится регулярно</t>
  </si>
  <si>
    <t>PT1.1</t>
  </si>
  <si>
    <t>T-PREPROD-PENTEST-1-2</t>
  </si>
  <si>
    <t>T-PREPROD-PENTEST-1-3</t>
  </si>
  <si>
    <t>T-PREPROD-PENTEST-2-1</t>
  </si>
  <si>
    <t>Разработан и применяется регламент, описывающий проведение тестирования на проникновение в среде Preprod</t>
  </si>
  <si>
    <t>T-PREPROD-PENTEST-4-1</t>
  </si>
  <si>
    <t>T-PREPROD-SECTEST-0-1</t>
  </si>
  <si>
    <t>Выполняется тестирование ИБ функционала разрабатываемого ПО</t>
  </si>
  <si>
    <t>T-PREPROD-SECTEST-1-1</t>
  </si>
  <si>
    <t>Функциональное ИБ-тестирование проводится (ситуативно, нерегламентированно)</t>
  </si>
  <si>
    <t>SR-A-1</t>
  </si>
  <si>
    <t>T-PREPROD-SECTEST-2-1</t>
  </si>
  <si>
    <t xml:space="preserve">Разработан и применяется регламент, описывающий проведение функционального ИБ-тестирования </t>
  </si>
  <si>
    <t>T-PREPROD-SECTEST-2-2</t>
  </si>
  <si>
    <t>Не менее 5% функциональных ИБ-тестов автоматизированы</t>
  </si>
  <si>
    <t>T-PREPROD-SECTEST-3-1</t>
  </si>
  <si>
    <t>T-PREPROD-VULN-0-1</t>
  </si>
  <si>
    <t>Сканирование инфраструктуры PREPROD (среды тестирования и разработки ПО) на уязвимости производится в каком бы то ни было виде</t>
  </si>
  <si>
    <t>T-PREPROD-VULN-1-1</t>
  </si>
  <si>
    <t>Сканирование инфраструктуры PREPROD (среды тестирования и разработки ПО) на уязвимости производится периодически в ручном режиме при помощи инструментов автоматизации или скриптов. (ситуативно нерегламентированно)</t>
  </si>
  <si>
    <t>T-PREPROD-VULN-1-2</t>
  </si>
  <si>
    <t>T-PREPROD-VULN-2-1</t>
  </si>
  <si>
    <t>Выполняется регулярное сканирование наиболее критических компонентов инфраструктуры PREPROD (среды тестирования и разработки ПО)  на уязвимости, а также выстроен процесс по их исправлению</t>
  </si>
  <si>
    <t>T-PREPROD-VULN-2-2</t>
  </si>
  <si>
    <t>Выполняется регулярное выполнение задач инвентаризации активов PREPROD (среды тестирования и разработки ПО) сред автоматизированными средствами</t>
  </si>
  <si>
    <t>T-PREPROD-VULN-2-3</t>
  </si>
  <si>
    <t xml:space="preserve">Обновления безопасности регулярно устанавливаются на основные элементы  инфраструктуры PREPROD (среды тестирования и разработки ПО) (например, оркестратор и операционные систем серверов) </t>
  </si>
  <si>
    <t>T-PREPROD-VULN-3-1</t>
  </si>
  <si>
    <t>Выполняется регулярное сканирование всех компонентов инфраструктуры PREPROD (среды тестирования и разработки ПО),  а также выстроен процесс по их исправлению</t>
  </si>
  <si>
    <t>T-PREPROD-VULN-3-2</t>
  </si>
  <si>
    <t>Выполняется автоматизированная проверка основных компонентов инфраструктуры PREPROD (среды тестирования и разработки ПО) (например, оркестратора и операционных систем серверов) на соответствие лучшим практикам, а также организован процесс по исправлению несоответствий</t>
  </si>
  <si>
    <t>T-PREPROD-VULN-3-3</t>
  </si>
  <si>
    <t>Выполняется регулярное сканирование на уязвимости инфраструктуры PREPROD (среды тестирования и разработки ПО) автоматизированными средствами в режиме пентеста</t>
  </si>
  <si>
    <t>T-PREPROD-VULN-3-4</t>
  </si>
  <si>
    <t xml:space="preserve">Обновления безопасности регулярно устанавливаются на все элементы инфраструктуры PREPROD (среды тестирования и разработки ПО)  (например, оркестратор и операционные систем серверов) </t>
  </si>
  <si>
    <t>T-PREPROD-VULN-4-1</t>
  </si>
  <si>
    <t>Выполняется автоматизированная проверка всех компонентов инфраструктуры PREPROD (среды тестирования и разработки ПО) на соответствие лучшим практикам , а также организован процесс по исправлению несоответствий</t>
  </si>
  <si>
    <t>T-PREPROD-VULN-4-2</t>
  </si>
  <si>
    <t>T-PREPROD-MANSEC-0-1</t>
  </si>
  <si>
    <t>Выполняется ИБ тестирование файлов конфигураций (Dockerfiles, K8s manifests, Terraform, etc)</t>
  </si>
  <si>
    <t>T-PREPROD-MANSEC-1-1</t>
  </si>
  <si>
    <t>Применяется анализ Dockerfile на наличие дефектов ИБ.</t>
  </si>
  <si>
    <t>T-PREPROD-MANSEC-2-1</t>
  </si>
  <si>
    <t>Используется контроль конфигураций (k8s, IaC и т.п.) на наличие дефектов ИБ.</t>
  </si>
  <si>
    <t>SE2.2</t>
  </si>
  <si>
    <t>Домен "Защита ПО и инфраструктуры в режиме runtime"</t>
  </si>
  <si>
    <t>T-PROD-SM-0-1</t>
  </si>
  <si>
    <t>Применяются практики управления секретами и защиты секретов</t>
  </si>
  <si>
    <t>-</t>
  </si>
  <si>
    <t>T-PROD-SM-1-1</t>
  </si>
  <si>
    <t xml:space="preserve">Для управления секретами частично применяются встроенные механизмы ПО. Инструменты по управлению секретами не используются. </t>
  </si>
  <si>
    <t>T-PROD-SM-1-2</t>
  </si>
  <si>
    <t>Инциденты ИБ, связанные с использованием секретов, разрешаются совместно с владельцами систем.</t>
  </si>
  <si>
    <t>T-PROD-SM-2-1</t>
  </si>
  <si>
    <t>Используются инструменты по управлению секретами, но их использование не регламентировано.</t>
  </si>
  <si>
    <t>T-PROD-SM-2-2</t>
  </si>
  <si>
    <t>При разборе событий ИБ, связанных с секретами, используется приоритизация (ранжирование) этих событий.
Например, событию A присваивается более высокий приоритет при обработке, чем событию B. Правила приоритизации событий ИБ формализованы.</t>
  </si>
  <si>
    <t>T-PROD-SM-3-1</t>
  </si>
  <si>
    <t>Секреты всех сред  (за исключением Dev сред) хранятся в  системе управления секретами (допускается ситуативное использование hardcoded-секретов)</t>
  </si>
  <si>
    <t>T-PROD-SM-3-2</t>
  </si>
  <si>
    <t>T-PROD-SM-3-3</t>
  </si>
  <si>
    <t>Разработаны и применяются регламенты по использованию инструментов по управлению секретами</t>
  </si>
  <si>
    <t>T-PROD-SM-4-1</t>
  </si>
  <si>
    <t>Используются динамические секреты, генерируемые под каждую сессию взаимодействия систем</t>
  </si>
  <si>
    <t>T-PROD-SM-4-2</t>
  </si>
  <si>
    <t>Hardcoded секреты отсутствуют в продуктивной среде</t>
  </si>
  <si>
    <t>T-PROD-PENTEST-0-1</t>
  </si>
  <si>
    <t xml:space="preserve">Проводится тестирование на проникновение в среде Prod </t>
  </si>
  <si>
    <t>T-PROD-PENTEST-1-1</t>
  </si>
  <si>
    <t>T-PROD-PENTEST-1-2</t>
  </si>
  <si>
    <t>Тестирование на проникновение в среде Prod проводится регулярно</t>
  </si>
  <si>
    <t>T-PROD-PENTEST-1-3</t>
  </si>
  <si>
    <t>T-PROD-PENTEST-2-1</t>
  </si>
  <si>
    <t>Разработан регламент, описывающий критерии и частоту проведения тестов на проникновение в среде PROD</t>
  </si>
  <si>
    <t>T-PROD-PENTEST-3-1</t>
  </si>
  <si>
    <t>Разработана и внедрена программа Bug bounty</t>
  </si>
  <si>
    <t>T-PROD-PENTEST-4-1</t>
  </si>
  <si>
    <t>Проводятся пентесты вида "социальная инженерия", направленные и адаптированные на разработчиков</t>
  </si>
  <si>
    <t>T-PROD-PENTEST-4-2</t>
  </si>
  <si>
    <t>T-PROD-DAST-0-1</t>
  </si>
  <si>
    <t>T-PROD-DAST-1-1</t>
  </si>
  <si>
    <t>T-PROD-DAST-1-2</t>
  </si>
  <si>
    <t>Используется пассивное сканирование с помощью зеркалирования трафика</t>
  </si>
  <si>
    <t>T-PROD-DAST-1-3</t>
  </si>
  <si>
    <t>T-PROD-DAST-2-1</t>
  </si>
  <si>
    <t>Используются механизмы активного и пассивного сканирования</t>
  </si>
  <si>
    <t>T-PROD-DAST-2-2</t>
  </si>
  <si>
    <t>T-PROD-DAST-2-3</t>
  </si>
  <si>
    <t>T-PROD-DAST-2-4</t>
  </si>
  <si>
    <t>T-PROD-DAST-2-5</t>
  </si>
  <si>
    <t>T-PROD-DAST-3-1</t>
  </si>
  <si>
    <t>T-PROD-DAST-3-2</t>
  </si>
  <si>
    <t>T-PROD-DAST-3-3</t>
  </si>
  <si>
    <t>T-PROD-DAST-3-4</t>
  </si>
  <si>
    <t>T-PROD-DAST-4-1</t>
  </si>
  <si>
    <t>T-PROD-DAST-4-2</t>
  </si>
  <si>
    <t>T-PROD-DAST-4-3</t>
  </si>
  <si>
    <t>T-PROD-ACCESS-0-1</t>
  </si>
  <si>
    <t>Применяются практики автоматизации жизненного цикла инфраструктуры (например, подход IaC), а также необходимые меры защиты</t>
  </si>
  <si>
    <t>T-PROD-ACCESS-1-1</t>
  </si>
  <si>
    <t>Код инфраструктуры (IaC) хранится, в том числе, за пределами централизованного хранилища кода (SCM-системы)</t>
  </si>
  <si>
    <t>T-PROD-ACCESS-1-2</t>
  </si>
  <si>
    <t>Использование концепции Infrastructure as code. Продуктивная среда описана в виде кода, регулярно актуализируется и является воспроизводимой.</t>
  </si>
  <si>
    <t>T-PROD-ACCESS-1-3</t>
  </si>
  <si>
    <t>Реализован процесс контроля версий конфигурации инфраструктуры в виде кода (IaC)</t>
  </si>
  <si>
    <t>T-PROD-ACCESS-1-4</t>
  </si>
  <si>
    <t xml:space="preserve">Доступ к продуктивной среде предоставлен ограниченному числу доверенных пользователей </t>
  </si>
  <si>
    <t>T-PROD-ACCESS-1-5</t>
  </si>
  <si>
    <t>Запрещено использование паролей по умолчанию</t>
  </si>
  <si>
    <t>T-PROD-ACCESS-2-1</t>
  </si>
  <si>
    <t>Доступ к коду конфигурации инфраструктуры (файлам, описывающим IaC) предоставлен ограниченному числу пользователей </t>
  </si>
  <si>
    <t>T-PROD-ACCESS-2-2</t>
  </si>
  <si>
    <t xml:space="preserve">Настроен, включен и обрабатывается аудит любых изменений для конфигураций внедрения в любые среды </t>
  </si>
  <si>
    <t>T-PROD-ACCESS-3-1</t>
  </si>
  <si>
    <t>Автоматизация внедрения в любые непродуктивные среды </t>
  </si>
  <si>
    <t>T-PROD-ACCESS-4-1</t>
  </si>
  <si>
    <t>Автоматизация внедрения в любые продуктивные среды</t>
  </si>
  <si>
    <t>T-PROD-NETWORK-0-1</t>
  </si>
  <si>
    <t>Выполняется контроль сетевого трафика в PROD сегменте</t>
  </si>
  <si>
    <t>T-PROD-NETWORK-1-1</t>
  </si>
  <si>
    <t>Выполняется контроль сетевого трафика на уровне межсетевых экранов (L3/L4) в PROD сегменте</t>
  </si>
  <si>
    <t>SE1.2</t>
  </si>
  <si>
    <t>T-PROD-NETWORK-1-2</t>
  </si>
  <si>
    <t>PROD инфраструктура находится в выделенном сетевом сегменте</t>
  </si>
  <si>
    <t>T-PROD-NETWORK-2-1</t>
  </si>
  <si>
    <t>Настроены и используются глобальные сетевые политики на уровне сред контейнеризации</t>
  </si>
  <si>
    <t>T-PROD-NETWORK-2-2</t>
  </si>
  <si>
    <t>Настроены и используются L7 сетевые политики контроля трафика  </t>
  </si>
  <si>
    <t>T-PROD-NETWORK-3-1</t>
  </si>
  <si>
    <t>Настроены и используются кастомизированные сетевые политики для различных микросервисов (namespace) </t>
  </si>
  <si>
    <t>T-PROD-RUN-0-1</t>
  </si>
  <si>
    <t>Выполняется контроль и защита исполняемых процессов</t>
  </si>
  <si>
    <t>T-PROD-RUN-1-1</t>
  </si>
  <si>
    <t>T-PROD-RUN-2-1</t>
  </si>
  <si>
    <t>Используются кастомизированные политики Runtime для сред контейнеризации, как минимум уровня всего кластера</t>
  </si>
  <si>
    <t>T-PROD-RUN-3-1</t>
  </si>
  <si>
    <t>Настроены и используются кастомизированные Runtime политики для отдельных контейнерных приложений</t>
  </si>
  <si>
    <t>T-PROD-VULN-0-1</t>
  </si>
  <si>
    <t>Применяется сканирование инфраструктуры на уязвимости в Prod сегменте</t>
  </si>
  <si>
    <t>T-PROD-VULN-1-1</t>
  </si>
  <si>
    <t>Сканирование инфраструктуры на уязвимости проводится, как минимум, вручную и ситуативно</t>
  </si>
  <si>
    <t>T-PROD-VULN-1-2</t>
  </si>
  <si>
    <t>T-PROD-VULN-2-1</t>
  </si>
  <si>
    <t>Выполняется регулярное сканирование компонентов инфраструктуры PROD, обеспечивающей доступ пользователем из сети Интернет на уязвимости, а также выстроен процесс по их исправлению</t>
  </si>
  <si>
    <t>T-PROD-VULN-2-2</t>
  </si>
  <si>
    <t>Выполняется регулярное выполнение задач инвентаризации активов PROD автоматизированными средствами</t>
  </si>
  <si>
    <t>T-PROD-VULN-2-3</t>
  </si>
  <si>
    <t xml:space="preserve">Обновления безопасности регулярно устанавливаются на основные элементы инфраструктуры PROD (например, оркестратор и операционные систем серверов) </t>
  </si>
  <si>
    <t>T-PROD-VULN-3-1</t>
  </si>
  <si>
    <t>Выполняется регулярное сканирование всех компонентов инфраструктуры PROD,  а также выстроен процесс по их исправлению</t>
  </si>
  <si>
    <t>T-PROD-VULN-3-2</t>
  </si>
  <si>
    <t>Выполняется автоматизированная проверка основных компонентов инфраструктуры PROD (например, оркестратора и операционных систем серверов) на соответствие лучшим практикам, а также организован процесс по исправлению несоответствий</t>
  </si>
  <si>
    <t>T-PROD-VULN-3-3</t>
  </si>
  <si>
    <t>Выполняется регулярное сканирование на уязвимости инфраструктуры PROD автоматизированными средствами в режиме пентеста</t>
  </si>
  <si>
    <t>T-PROD-VULN-3-4</t>
  </si>
  <si>
    <t xml:space="preserve">Обновления безопасности регулярно устанавливаются на все элементы инфраструктуры PROD (например, оркестратор и операционные систем серверов) </t>
  </si>
  <si>
    <t>T-PROD-VULN-4-1</t>
  </si>
  <si>
    <t>Выполняется автоматизированная проверка всех компонентов инфраструктуры PROD на соответствие лучшим практикам, а также организован процесс по исправлению несоответствий</t>
  </si>
  <si>
    <t>T-PROD-VULN-4-2</t>
  </si>
  <si>
    <t>Осуществляется регулярная замена устаревшего неподдерживаемого производителями ПО в инфраструктуре PROD</t>
  </si>
  <si>
    <t>T-PROD-EVENTS-0-1</t>
  </si>
  <si>
    <t>Собираются (хоть какие-то) события от элементов PROD инфраструктуры</t>
  </si>
  <si>
    <t>T-PROD-EVENTS-2-1</t>
  </si>
  <si>
    <t>T-PROD-EVENTS-3-1</t>
  </si>
  <si>
    <t>Домен "Обучение и база знаний"</t>
  </si>
  <si>
    <t>P-EDU-AWR-0-1</t>
  </si>
  <si>
    <t>Производится обучение разработчиков в части ИБ</t>
  </si>
  <si>
    <t>P-EDU-AWR-1-1</t>
  </si>
  <si>
    <t xml:space="preserve">В Компании есть базовый тренинг по ИБ </t>
  </si>
  <si>
    <t>TA-A-1</t>
  </si>
  <si>
    <t>P-EDU-AWR-1-2</t>
  </si>
  <si>
    <t>Обучение по ИБ для команд разработки осуществляется ситуативно</t>
  </si>
  <si>
    <t>P-EDU-AWR-2-1</t>
  </si>
  <si>
    <t>Проводятся регулярные тренинги по ИБ для всех разработчиков (внешний, внутренний, электронный тренинг)</t>
  </si>
  <si>
    <t>P-EDU-AWR-2-2</t>
  </si>
  <si>
    <t>Процесс обучения для разработчиков формализован (например, существует Регламент повышения осведомленности в области безопасной разработки)</t>
  </si>
  <si>
    <t>P-EDU-AWR-2-3</t>
  </si>
  <si>
    <t>Проводятся специализированные тренинги по ИБ для Security Champion</t>
  </si>
  <si>
    <t>T2.5
T2.9</t>
  </si>
  <si>
    <t>P-EDU-AWR-2-4</t>
  </si>
  <si>
    <t>Внедрена и используется специализированная централизованная платформа для проведения обучения по ИБ</t>
  </si>
  <si>
    <t>P-EDU-AWR-3-1</t>
  </si>
  <si>
    <t>В Компании внедрена и работает программа поощрения внутреннего обмена опытом</t>
  </si>
  <si>
    <t>P-EDU-AWR-3-2</t>
  </si>
  <si>
    <t>В Компании разработана и внедрена система мотивации сотрудников за прохождение ИБ обучения</t>
  </si>
  <si>
    <t>T3.1</t>
  </si>
  <si>
    <t>P-EDU-AWR-4-1</t>
  </si>
  <si>
    <t xml:space="preserve">Команда ИБ регулярно участвует в CTF-like соревнованиях (или тренируется в кибер-полигоне) в контексте Web, SSDLC
</t>
  </si>
  <si>
    <t>P-EDU-KB-0-1</t>
  </si>
  <si>
    <t>Существуют внутренние информационные ресурсы (базы знаний) с правилами и рекомендациями по безопасной разработке  </t>
  </si>
  <si>
    <t>P-EDU-KB-1-1</t>
  </si>
  <si>
    <t>Существуют локальные базы знаний у участников разработки в рамках одной команды</t>
  </si>
  <si>
    <t>P-EDU-KB-2-1</t>
  </si>
  <si>
    <t>Существует централизованный ресурс (общая база знаний), хранящий базовые правила и рекомендации по безопасной разработке</t>
  </si>
  <si>
    <t>P-EDU-KB-2-3</t>
  </si>
  <si>
    <t>Единая база знаний обновляется (нерегулярно, ответственные формально не выделены, QA не проводится)</t>
  </si>
  <si>
    <t>P-EDU-KB-3-1</t>
  </si>
  <si>
    <t>Централизованный ресурс (общая база знаний), хранит единые детальные правила и рекомендации по безопасной разработке, относящиеся, как к компании в целом, так и к отдельным командам разработки</t>
  </si>
  <si>
    <t>P-EDU-KB-3-2</t>
  </si>
  <si>
    <t>Единая база знаний обновляется регулярно, назначены ответственные за ее обновление как внутри команд, так и в компании, выполняется QA созданные материалов в базе знаний</t>
  </si>
  <si>
    <t>P-EDU-KB-4-1</t>
  </si>
  <si>
    <t>Разработаны и внедрены стандарты написания документации, единая база знаний следует таким стандартам и содержит необходимый комплект документов и информации к разрабатываемому ПО</t>
  </si>
  <si>
    <t>Домен "Контроль и формирование требований ИБ к ПО"</t>
  </si>
  <si>
    <t>P-REQ-TM-0-1</t>
  </si>
  <si>
    <t>Выполняется оценка критичности и/или моделирование угроз для разрабатываемых приложений</t>
  </si>
  <si>
    <t>P-REQ-TM-1-1</t>
  </si>
  <si>
    <t>Проводится моделирование угроз по требованиям compliance (например, для ПО для ЗОКИИ) или для наиболее критичных</t>
  </si>
  <si>
    <t>P-REQ-TM-1-2</t>
  </si>
  <si>
    <t>Определены формальные критерии критичности приложений</t>
  </si>
  <si>
    <t>P-REQ-TM-1-3</t>
  </si>
  <si>
    <t xml:space="preserve">Для всех новых разрабатываемых приложений проводится оценка критичности </t>
  </si>
  <si>
    <t>P-REQ-TM-2-1</t>
  </si>
  <si>
    <t xml:space="preserve">Модели угроз разрабатываются в том числе и для технических средств </t>
  </si>
  <si>
    <t>P-REQ-TM-2-2</t>
  </si>
  <si>
    <t>Моделирование угроз осуществляется для ВСЕХ НОВЫХ приложений</t>
  </si>
  <si>
    <t>P-REQ-TM-2-3</t>
  </si>
  <si>
    <t>Оценка критичности выполняется для всех приложений</t>
  </si>
  <si>
    <t>SM2.2</t>
  </si>
  <si>
    <t>P-REQ-TM-3-1</t>
  </si>
  <si>
    <t>Модели угроз разрабатываются в том числе и для бизнес-процессов</t>
  </si>
  <si>
    <t>P-REQ-TM-3-2</t>
  </si>
  <si>
    <t>Процесс моделирования угроз для разрабатываемого ПО стандартизован (есть шаблоны МУиМН, определены подходы к актуализации угроз и пр)</t>
  </si>
  <si>
    <t>P-REQ-TM-3-3</t>
  </si>
  <si>
    <t>Модели угроз регулярно пересматриваются</t>
  </si>
  <si>
    <t>P-REQ-TM-4-1</t>
  </si>
  <si>
    <t>К каждому разрабатываемому ПО определены "Abuse cases" (сценарии нелегитимного использования ПО), такие кейсы учитываются при моделировании угроз и доработке ПО</t>
  </si>
  <si>
    <t>P-REQ-RD-0-1</t>
  </si>
  <si>
    <t>P-REQ-RD-1-1</t>
  </si>
  <si>
    <t>Разработаны и предъявляются базовые требования по ИБ к разрабатываемому ПО</t>
  </si>
  <si>
    <t>P-REQ-RD-1-2</t>
  </si>
  <si>
    <t>Подразделение ИБ одобряет\согласовывает решения, которые влияют на уровень ИБ разрабатываемого приложения</t>
  </si>
  <si>
    <t>P-REQ-RD-2-1</t>
  </si>
  <si>
    <t>Дополнительные требования по ИБ формируются с учетом актуальных угроз по результатам моделирования угроз</t>
  </si>
  <si>
    <t>P-REQ-RD-2-2</t>
  </si>
  <si>
    <t>Требования по ИБ стандартизованы (например, разработаны чеклисты)</t>
  </si>
  <si>
    <t>SA-A-1</t>
  </si>
  <si>
    <t>P-REQ-RD-2-3</t>
  </si>
  <si>
    <t>Подразделения ИБ участвуют в создании архитектуры разрабатываемого ПО</t>
  </si>
  <si>
    <t>P-REQ-RD-3-1</t>
  </si>
  <si>
    <t>Дополнительные требования по ИБ формируются с учетом актуальных угроз для бизнес-функций (по результатам соответствующего моделирования угроз)</t>
  </si>
  <si>
    <t>P-REQ-RD-3-2</t>
  </si>
  <si>
    <t>Дополнительные требования по ИБ формируются с учетом результатов анализа рисков</t>
  </si>
  <si>
    <t>P-REQ-RD-3-3</t>
  </si>
  <si>
    <t>Ключевые решения, которые влияют на уровень ИБ разрабатываемого приложения, принимаются на архитектурном комитете</t>
  </si>
  <si>
    <t>P-REQ-CR-0-1</t>
  </si>
  <si>
    <t xml:space="preserve">Контролируется выполнение требований ИБ к разрабатываемому ПО </t>
  </si>
  <si>
    <t>P-REQ-CR-1-1</t>
  </si>
  <si>
    <t>Требования ИБ к разрабатываемому ПО проверяются на этапе выпуска ПО в продуктовую среду</t>
  </si>
  <si>
    <t>P-REQ-CR-2-1</t>
  </si>
  <si>
    <t>Осуществляется контроль выполнения требований ИБ к разрабатываемому ПО посредством функциональных тестирований ИБ и тестирований на проникновение</t>
  </si>
  <si>
    <t>P-REQ-CR-3-1</t>
  </si>
  <si>
    <t>Производится валидация отсутствия уязвимостей в программном коде ПО (например, применение Quality gates, которые зафиксированы в документе)</t>
  </si>
  <si>
    <t>P-REQ-CR-4-1</t>
  </si>
  <si>
    <t>Производится проверка и согласование технического задания и проекта архитектуры, разработанных с учетом требований ИБ</t>
  </si>
  <si>
    <t>P-REQ-STDR-App-0-1</t>
  </si>
  <si>
    <t xml:space="preserve">Создаются стандарты конфигурирования разрабатываемого ПО </t>
  </si>
  <si>
    <t>P-REQ-STDR-App-1-1</t>
  </si>
  <si>
    <t>Стандарты конфигурирования разрабатываемого ПО есть, но не формализованы (т.е. это НЕ стандарты, а рекомендации или легаси настройки)</t>
  </si>
  <si>
    <t>P-REQ-STDR-App-1-2</t>
  </si>
  <si>
    <t>Стандарты конфигурирования (рекомендации, легаси настройки) разрабатываемого ПО применяются вручную</t>
  </si>
  <si>
    <t>P-REQ-STDR-App-2-1</t>
  </si>
  <si>
    <t>Стандарты конфигурирования разрабатываемого ПО разработаны для ключевых систем</t>
  </si>
  <si>
    <t>P-REQ-STDR-App-3-1</t>
  </si>
  <si>
    <t>Разработаны и применяются для всех систем</t>
  </si>
  <si>
    <t>P-REQ-STDR-App-3-3</t>
  </si>
  <si>
    <t>P-REQ-STDR-App-4-1</t>
  </si>
  <si>
    <t>Выполняется регулярное обновление профилей конфигурирования с учетом risk-based approach</t>
  </si>
  <si>
    <t>P-REQ-STDR-Infr-0-1</t>
  </si>
  <si>
    <t>P-REQ-STDR-Infr-1-1</t>
  </si>
  <si>
    <t>СККИ есть, но не формализованы (т.е. это НЕ стандарты, а рекомендации или легаси настройки)</t>
  </si>
  <si>
    <t>P-REQ-STDR-Infr-1-2</t>
  </si>
  <si>
    <t>СККИ (рекомендации, легаси настройки) применяются вручную</t>
  </si>
  <si>
    <t>P-REQ-STDR-Infr-2-1</t>
  </si>
  <si>
    <t>СККИ разработаны для ключевых инфраструктурных систем</t>
  </si>
  <si>
    <t>P-REQ-STDR-Infr-2-2</t>
  </si>
  <si>
    <t>Производится выборочный контроль применения СККИ (без использования средств автоматизации)</t>
  </si>
  <si>
    <t>P-REQ-STDR-Infr-3-1</t>
  </si>
  <si>
    <t>SR3.4</t>
  </si>
  <si>
    <t>P-REQ-STDR-Infr-3-2</t>
  </si>
  <si>
    <t>Используются автоматизированные средства контроля применения СККИ</t>
  </si>
  <si>
    <t>P-REQ-STDR-Infr-3-3</t>
  </si>
  <si>
    <t>P-REQ-STDR-Infr-4-1</t>
  </si>
  <si>
    <t>Регулярное обновление СККИ с учетом risk-based approach</t>
  </si>
  <si>
    <t>Домен "Управление ИБ дефектами"</t>
  </si>
  <si>
    <t>P-DEFECT-MNG-0-1</t>
  </si>
  <si>
    <t>Выполняется контроль устранения дефектов ИБ</t>
  </si>
  <si>
    <t>P-DEFECT-MNG-1-1</t>
  </si>
  <si>
    <t>Обработка дефектов разрабатываемого ПО осуществляется при необходимости (onDemand, ситуативно, отсутствует системный подход)</t>
  </si>
  <si>
    <t>P-DEFECT-MNG-2-1</t>
  </si>
  <si>
    <t>Все дефекты критического уровня обрабатываются в приоритетном порядке</t>
  </si>
  <si>
    <t>P-DEFECT-MNG-2-2</t>
  </si>
  <si>
    <t>Поиск дефектов автоматизирован и является частью CI\CD</t>
  </si>
  <si>
    <t>P-DEFECT-MNG-3-1</t>
  </si>
  <si>
    <t>Для каждого дефекта ИБ создается задача в Task tracker (например, в Jira). Осуществляется контроль устранения дефекта (выполнения задачи)</t>
  </si>
  <si>
    <t>P-DEFECT-MNG-3-2</t>
  </si>
  <si>
    <t>Внедрен и контролируется SLA по исправлению дефектов ИБ</t>
  </si>
  <si>
    <t>P-DEFECT-MNG-3-3</t>
  </si>
  <si>
    <t>На QG проверяется отсутствие дефектов заданного уровня критичности (и это является критерием прохождения QG)</t>
  </si>
  <si>
    <t>P-DEFECT-MNG-4-1</t>
  </si>
  <si>
    <t>Дефекты обрабатываются в соответствии с risk-based approach</t>
  </si>
  <si>
    <t>P-DEFECT-CNS-0-1</t>
  </si>
  <si>
    <t>Выполняется централизованное хранение и обработка отчетности по найденным дефектам ИБ</t>
  </si>
  <si>
    <t>P-DEFECT-CNS-1-1</t>
  </si>
  <si>
    <t>Внедрено и используется централизованное хранилище отчетов по дефектам ИБ разрабатываемого ПО</t>
  </si>
  <si>
    <t>CR2.8</t>
  </si>
  <si>
    <t>P-DEFECT-CNS-1-2</t>
  </si>
  <si>
    <t xml:space="preserve">Отчетность выгружается и хранится централизовано для ряда проверок\инструментов </t>
  </si>
  <si>
    <t>P-DEFECT-CNS-2-1</t>
  </si>
  <si>
    <t>Отчетность выгружается и хранится централизовано для всех проверок\инструментов, которые есть в Компании и которые анализируют разрабатываемое ПО</t>
  </si>
  <si>
    <t>P-DEFECT-CNS-3-1</t>
  </si>
  <si>
    <t>Внедрена и используется SGRC для управления отчетами</t>
  </si>
  <si>
    <t>P-DEFECT-CNS-3-2</t>
  </si>
  <si>
    <t>Отчеты загружаются в SGRC в ручном режиме</t>
  </si>
  <si>
    <t>P-DEFECT-CNS-4-1</t>
  </si>
  <si>
    <t>Отчеты загружаются в SGRC в автоматическом режиме</t>
  </si>
  <si>
    <t>P-DEFECT-CNS-4-2</t>
  </si>
  <si>
    <t>P-MET-SET-0-1</t>
  </si>
  <si>
    <t>P-MET-SET-2-1</t>
  </si>
  <si>
    <t>SM3.3</t>
  </si>
  <si>
    <t>SM-B-1</t>
  </si>
  <si>
    <t>P-MET-SET-2-2</t>
  </si>
  <si>
    <t>Определены целевые значения по каждой метрике процессов DSO</t>
  </si>
  <si>
    <t>SM-B-2</t>
  </si>
  <si>
    <t>P-MET-SET-3-1</t>
  </si>
  <si>
    <t>Выполняется регулярный пересмотр собираемых метрик процессов DSO</t>
  </si>
  <si>
    <t>P-MET-SET-3-2</t>
  </si>
  <si>
    <t>Выполняется регулярная корректировка целевых значений</t>
  </si>
  <si>
    <t>P-MET-EX-0-1</t>
  </si>
  <si>
    <t>Выполняется контроль метрик DSO</t>
  </si>
  <si>
    <t>P-MET-EX-2-1</t>
  </si>
  <si>
    <t xml:space="preserve">Выполняется сбор и анализ метрик процессов DSO </t>
  </si>
  <si>
    <t>P-MET-EX-2-2</t>
  </si>
  <si>
    <t>Выполняется формирование отчетов и сравнение результатов метрик процессов DSO с целевыми показателями</t>
  </si>
  <si>
    <t>SM-B-3</t>
  </si>
  <si>
    <t>P-MET-EX-3-1</t>
  </si>
  <si>
    <t>Сбор и анализ метрик для всех команд</t>
  </si>
  <si>
    <t>P-MET-EX-3-2</t>
  </si>
  <si>
    <t>Проводится регулярная оценка эффективности реализуемых мероприятий на основе собираемых метрик процессов DSO</t>
  </si>
  <si>
    <t>P-MET-EX-3-3</t>
  </si>
  <si>
    <t>Выполняется визуализация результатов сбора метрик процессов DSO (формирование дашбордов. Например, в Grafana)</t>
  </si>
  <si>
    <t>P-MET-EX-4-1</t>
  </si>
  <si>
    <t>Производится модернизация и совершенствование бизнес-процессов на основании собираемых метрик процессов DSO. Есть такие примеры (или же описан где-то такой процесс)</t>
  </si>
  <si>
    <t>Домен "Функциональные роли"</t>
  </si>
  <si>
    <t>P-ROLE-SC-0-1</t>
  </si>
  <si>
    <t>Используются практики Security Champion - регулярное взаимодействие с командами разработки по вопросам ИБ</t>
  </si>
  <si>
    <t>SM2.3</t>
  </si>
  <si>
    <t>P-ROLE-SC-1-1</t>
  </si>
  <si>
    <t>Функции Security Champion выполняются, как минимум, специалистами ИБ</t>
  </si>
  <si>
    <t>P-ROLE-SC-2-1</t>
  </si>
  <si>
    <t>В команде\проекте есть выделенный security champion</t>
  </si>
  <si>
    <t>TA-B-1</t>
  </si>
  <si>
    <t>P-ROLE-SC-2-2</t>
  </si>
  <si>
    <t>Security Champion продвигает внутри команды лучшие практики в части безопасной разработки, делится с командами AppSec данными об уязвимостях и новых методах и практиках ИБ</t>
  </si>
  <si>
    <t>P-ROLE-SC-3-1</t>
  </si>
  <si>
    <t>Security Champion проводит R&amp;D работу в части использования новых инструментов ИБ и отчитывается о результатах AppSec команде</t>
  </si>
  <si>
    <t>P-ROLE-SC-3-2</t>
  </si>
  <si>
    <t>Security Champion поддерживает используемые в цикле безопасной разработки инструменты ИБ в актуальном состоянии</t>
  </si>
  <si>
    <t>CR1.7</t>
  </si>
  <si>
    <t>P-ROLE-SC-3-3</t>
  </si>
  <si>
    <t>Security Champion проводит проверку безопасности кода в своей области экспертизы</t>
  </si>
  <si>
    <t>P-ROLE-SC-3-4</t>
  </si>
  <si>
    <t>P-ROLE-SC-4-1</t>
  </si>
  <si>
    <t>Security Champion проводит тренинги по безопасной разработке и ИБ в целом для новых разработчиков</t>
  </si>
  <si>
    <t>P-ROLE-SC-4-2</t>
  </si>
  <si>
    <t>Security Champion работает до 3х месяцев в команде AppSec в рамках практик ротации работников</t>
  </si>
  <si>
    <t>P-ROLE-SC-4-3</t>
  </si>
  <si>
    <t>Security champion проводит проверки (review) моделей угроз, безопасного дизайна, а также peer-review работ, выполненных другими security champion</t>
  </si>
  <si>
    <t>P-ROLE-SC-4-4</t>
  </si>
  <si>
    <t>Security champion выполняет PoC для новых эксплойтов, а также проверку приложений на выполнение требований по ИБ</t>
  </si>
  <si>
    <t>P-ROLE-RESP-0-1</t>
  </si>
  <si>
    <t>Существует разграничение ролей процесса безопасной разработки</t>
  </si>
  <si>
    <t>P-ROLE-RESP-1-1</t>
  </si>
  <si>
    <t>В подразделении ИБ определены специалисты, отвечающие за безопасность разрабатываемого ПО (в дополнение к другой деятельности)</t>
  </si>
  <si>
    <t>P-ROLE-RESP-1-2</t>
  </si>
  <si>
    <t>Обязанности и ответственность за безопасность разрабатываемого ПО закреплены формально (приказ, должностная инструкция и пр.)</t>
  </si>
  <si>
    <t>P-ROLE-RESP-2-1</t>
  </si>
  <si>
    <t>Выделены сотрудники ИБ (роли), основной обязанностью которых является безопасность разработки (DSO)</t>
  </si>
  <si>
    <t>P-ROLE-RESP-2-2</t>
  </si>
  <si>
    <t>Сформирована матрица ролей в части DSO</t>
  </si>
  <si>
    <t>P-ROLE-RESP-2-3</t>
  </si>
  <si>
    <t>Разработан и введен в действие регламент безопасной разработки</t>
  </si>
  <si>
    <t>P-ROLE-RESP-3-1</t>
  </si>
  <si>
    <t>Разработана и используется RACI-матрица для всего процесса DSO</t>
  </si>
  <si>
    <t>Частично выполняется</t>
  </si>
  <si>
    <t>Применимо</t>
  </si>
  <si>
    <t>Не применимо</t>
  </si>
  <si>
    <t>SM2.1</t>
  </si>
  <si>
    <t>CP3.3</t>
  </si>
  <si>
    <t>CR1.2</t>
  </si>
  <si>
    <t>ST1.1</t>
  </si>
  <si>
    <t>ST2.5</t>
  </si>
  <si>
    <t>ST3.6</t>
  </si>
  <si>
    <t>PT2.2</t>
  </si>
  <si>
    <t>SE3.3</t>
  </si>
  <si>
    <t>SM-A-1</t>
  </si>
  <si>
    <t>SM-A-2</t>
  </si>
  <si>
    <t>SM-A-3</t>
  </si>
  <si>
    <t>PC-A-1</t>
  </si>
  <si>
    <t>PC-A-2</t>
  </si>
  <si>
    <t>PC-A-3</t>
  </si>
  <si>
    <t>TA-A-2</t>
  </si>
  <si>
    <t>TA-B-2</t>
  </si>
  <si>
    <t>SR-A-2</t>
  </si>
  <si>
    <t>SR-A-3</t>
  </si>
  <si>
    <t>SR-B-1</t>
  </si>
  <si>
    <t>SR-B-2</t>
  </si>
  <si>
    <t>SR-B-3</t>
  </si>
  <si>
    <t>SA-A-2</t>
  </si>
  <si>
    <t>SA-A-3</t>
  </si>
  <si>
    <t>SA-B-1</t>
  </si>
  <si>
    <t>SA-B-2</t>
  </si>
  <si>
    <t>SA-B-3</t>
  </si>
  <si>
    <t>SD-A-1</t>
  </si>
  <si>
    <t>SD-A-2</t>
  </si>
  <si>
    <t>SD-A-3</t>
  </si>
  <si>
    <t>Задача</t>
  </si>
  <si>
    <t>Единица измерения</t>
  </si>
  <si>
    <t>Норма времени (в часах)</t>
  </si>
  <si>
    <t>Периодичность выполнения</t>
  </si>
  <si>
    <t>Выполняется несколько раз в неделю</t>
  </si>
  <si>
    <t>Выполняется несколько раз в месяц</t>
  </si>
  <si>
    <t>Выполняется несколько раз в квартал</t>
  </si>
  <si>
    <t>Итого в год, часов</t>
  </si>
  <si>
    <t xml:space="preserve">   - Контроль корректности настроек</t>
  </si>
  <si>
    <t>Одна операция</t>
  </si>
  <si>
    <t>X</t>
  </si>
  <si>
    <t xml:space="preserve">   - Корректировка настроек при необходимости</t>
  </si>
  <si>
    <t xml:space="preserve">   - Предоставление доступа</t>
  </si>
  <si>
    <t xml:space="preserve">   - Актуализация прав доступа</t>
  </si>
  <si>
    <t>Единоразовый анализ событий аудита</t>
  </si>
  <si>
    <t xml:space="preserve">   - Контроль настроек и постановка задачи на исправление</t>
  </si>
  <si>
    <t>Одна консультация</t>
  </si>
  <si>
    <t xml:space="preserve">   - Корректировка Ansible playbook для исправления </t>
  </si>
  <si>
    <t xml:space="preserve">   - Проверка резервной копии в СРК</t>
  </si>
  <si>
    <t xml:space="preserve">   - Проверка возможности восстановления из РК</t>
  </si>
  <si>
    <t xml:space="preserve">   - Проверка наличия резервных копий и их целостности</t>
  </si>
  <si>
    <t>Контроль создания  РК</t>
  </si>
  <si>
    <t>Восстановление из РК</t>
  </si>
  <si>
    <t>Один отчет</t>
  </si>
  <si>
    <t>Итого (Ч) для KeyCloak:</t>
  </si>
  <si>
    <t>Итого (Ч-Д) для KeyCloak:</t>
  </si>
  <si>
    <t>Итого (FTE) для KeyCloak:</t>
  </si>
  <si>
    <t>Параметр</t>
  </si>
  <si>
    <t>Значение</t>
  </si>
  <si>
    <t>Часов в неделе</t>
  </si>
  <si>
    <t>Недель в месяце</t>
  </si>
  <si>
    <t>Часов в месяце</t>
  </si>
  <si>
    <t>Месяцев в квартале</t>
  </si>
  <si>
    <t>Часов в квартале</t>
  </si>
  <si>
    <t>Кварталов в году</t>
  </si>
  <si>
    <t>Часов в году</t>
  </si>
  <si>
    <t xml:space="preserve">   - Добавление новой политики</t>
  </si>
  <si>
    <t>Добавление одной политики</t>
  </si>
  <si>
    <t xml:space="preserve">   - Внесение изменений в существующие политики</t>
  </si>
  <si>
    <t>Актуализация одной  политики</t>
  </si>
  <si>
    <t>Итого (Ч) для Kyverno:</t>
  </si>
  <si>
    <t>Итого (Ч-Д) для Kyverno:</t>
  </si>
  <si>
    <t>Итого (FTE) для Kyverno:</t>
  </si>
  <si>
    <t>Актуализация одной сетевой политики</t>
  </si>
  <si>
    <t>Итого (Ч) для Cilium:</t>
  </si>
  <si>
    <t>Итого (Ч-Д) для Cilium:</t>
  </si>
  <si>
    <t>Итого (FTE) для Cilium:</t>
  </si>
  <si>
    <t>Актуализация политики аудита</t>
  </si>
  <si>
    <t>Итого (Ч) для политик аудита Kubernetes:</t>
  </si>
  <si>
    <t>Итого (Ч-Д) для политик аудита Kubernetes:</t>
  </si>
  <si>
    <t>Итого (FTE) для политик аудита Kubernetes:</t>
  </si>
  <si>
    <t>Актуализация политики Falco</t>
  </si>
  <si>
    <t>Итого (Ч) для политик аудита Falco:</t>
  </si>
  <si>
    <t>Итого (Ч-Д) для политик аудита Falco:</t>
  </si>
  <si>
    <t>Итого (FTE) для политик аудита Falco:</t>
  </si>
  <si>
    <t xml:space="preserve">   - Запуск Ansbible для проверки соответствия конфигурации лучшим практикам</t>
  </si>
  <si>
    <t>Этап зрелости</t>
  </si>
  <si>
    <t>Домен</t>
  </si>
  <si>
    <t>Модель</t>
  </si>
  <si>
    <t>Описание поддомена</t>
  </si>
  <si>
    <t>0. Uninitiated</t>
  </si>
  <si>
    <t>1. Beginners</t>
  </si>
  <si>
    <t>2. Intermediate</t>
  </si>
  <si>
    <t>3. Advanced</t>
  </si>
  <si>
    <t>4. Experts</t>
  </si>
  <si>
    <t>Итого
по блоку</t>
  </si>
  <si>
    <t>Технологии</t>
  </si>
  <si>
    <t>Контроль ИБ артефактов, зависимостей и образов</t>
  </si>
  <si>
    <t>T-ADI-DEP</t>
  </si>
  <si>
    <t>Контроль использования сторонних компонентов</t>
  </si>
  <si>
    <t>T-ADI-ART</t>
  </si>
  <si>
    <t>Управление артефактами</t>
  </si>
  <si>
    <t>Защита окружения разработки</t>
  </si>
  <si>
    <t>T-DEV-COMP</t>
  </si>
  <si>
    <t>Защита рабочих мест разработчика</t>
  </si>
  <si>
    <t>T-DEV-SM</t>
  </si>
  <si>
    <t>Защита секретов</t>
  </si>
  <si>
    <t>T-DEV-BLD</t>
  </si>
  <si>
    <t>Защита Build-среды</t>
  </si>
  <si>
    <t>T-DEV-SCM</t>
  </si>
  <si>
    <t>Защита source code management (SCM)</t>
  </si>
  <si>
    <t>T-DEV-SRC</t>
  </si>
  <si>
    <t>Контроль внесения изменений в исходный код</t>
  </si>
  <si>
    <t>T-DEV-CICD</t>
  </si>
  <si>
    <t>Защита конвейера сборки</t>
  </si>
  <si>
    <t>T-CODE-SST</t>
  </si>
  <si>
    <t>Статический анализ (SAST)</t>
  </si>
  <si>
    <t>T-CODE-SC</t>
  </si>
  <si>
    <t>Композиционный анализ (SCA)</t>
  </si>
  <si>
    <t>T-CODE-IMG</t>
  </si>
  <si>
    <t>Анализ образов контейнеров</t>
  </si>
  <si>
    <t>T-CODE-SECDN</t>
  </si>
  <si>
    <t>Идентификация секретов</t>
  </si>
  <si>
    <t>T-CODE-DOCKERFS</t>
  </si>
  <si>
    <t>Контроль безопасности Dockerfile’ов</t>
  </si>
  <si>
    <t>Анализ ПО в режиме runtime - Preprod</t>
  </si>
  <si>
    <t>T-PREPROD-DAST</t>
  </si>
  <si>
    <t>Динамический анализ приложений (DAST) в PREPROD среде</t>
  </si>
  <si>
    <t>T-PREPROD-PENTEST</t>
  </si>
  <si>
    <t>Тестирование на проникновение перед внедрением приложений в продуктив</t>
  </si>
  <si>
    <t>T-PREPROD-SECTEST</t>
  </si>
  <si>
    <t>Функциональное ИБ-тестирование</t>
  </si>
  <si>
    <t>T-PREPROD-MANSEC</t>
  </si>
  <si>
    <t>Контроль безопасности манифестов (k8s, terraform и т.д.)</t>
  </si>
  <si>
    <t>T-PREPROD-VULN</t>
  </si>
  <si>
    <t>Анализ инфраструктуры PREPROD среды на уязвимости</t>
  </si>
  <si>
    <t>Защита ПО и инфраструктуры в режиме runtime</t>
  </si>
  <si>
    <t>T-PROD-SM</t>
  </si>
  <si>
    <t>Управление секретами</t>
  </si>
  <si>
    <t>T-PROD-DAST</t>
  </si>
  <si>
    <t>Динамический анализ приложений (DAST) в продуктивной среде</t>
  </si>
  <si>
    <t>T-PROD-PENTEST</t>
  </si>
  <si>
    <t>Тестирование на проникновение продуктивной среды</t>
  </si>
  <si>
    <t>T-PROD-ACCESS</t>
  </si>
  <si>
    <t>Управление изменениями инфраструктуры и доступом к ней</t>
  </si>
  <si>
    <t>T-PROD-NETWORK</t>
  </si>
  <si>
    <t>Контроль сетевого трафика (L4-L7)</t>
  </si>
  <si>
    <t>T-PROD-RUN</t>
  </si>
  <si>
    <t>Контроль выполняемых и процессов и их прав доступа</t>
  </si>
  <si>
    <t>T-PROD-VULN</t>
  </si>
  <si>
    <t>Анализ инфраструктуры PROD среды на уязвимости</t>
  </si>
  <si>
    <t>T-PROD-EVENTS</t>
  </si>
  <si>
    <t>Анализ событий информационной безопасности</t>
  </si>
  <si>
    <t>Процессы</t>
  </si>
  <si>
    <t>Обучение и база знаний</t>
  </si>
  <si>
    <t>P-EDU-AWR</t>
  </si>
  <si>
    <t>Обучение специалистов</t>
  </si>
  <si>
    <t>P-EDU-KB</t>
  </si>
  <si>
    <t>Управление базой знаний DSO</t>
  </si>
  <si>
    <t>Контроль и формирование требований ИБ к ПО</t>
  </si>
  <si>
    <t>P-REQ-TM</t>
  </si>
  <si>
    <t>Оценка критичности приложений и моделирование угроз</t>
  </si>
  <si>
    <t>P-REQ-RD</t>
  </si>
  <si>
    <t>Определение требований ИБ, предъявляемых к ПО</t>
  </si>
  <si>
    <t>P-REQ-CR</t>
  </si>
  <si>
    <t>Контроль выполнения требований ИБ</t>
  </si>
  <si>
    <t>P-REQ-STDR-App</t>
  </si>
  <si>
    <t>Разработка стандартов конфигураций разрабатываемого ПО</t>
  </si>
  <si>
    <t>P-REQ-STDR-Infr</t>
  </si>
  <si>
    <t>Разработка стандартов конфигураций для компонентов инфраструктуры</t>
  </si>
  <si>
    <t>Управление ИБ дефектами</t>
  </si>
  <si>
    <t>P-DEFECT-MNG</t>
  </si>
  <si>
    <t>Обработка дефектов ИБ</t>
  </si>
  <si>
    <t>P-DEFECT-CNS</t>
  </si>
  <si>
    <t>Консолидация дефектов ИБ</t>
  </si>
  <si>
    <t>P-MET-SET</t>
  </si>
  <si>
    <t>Управление набором метрик ИБ</t>
  </si>
  <si>
    <t>P-MET-EX</t>
  </si>
  <si>
    <t>Контроль исполнения метрик</t>
  </si>
  <si>
    <t>Функциональные роли</t>
  </si>
  <si>
    <t>P-ROLE-SC</t>
  </si>
  <si>
    <t>Security Champions</t>
  </si>
  <si>
    <t>P-ROLE-RESP</t>
  </si>
  <si>
    <t>Разграничение ролей процесса DSO</t>
  </si>
  <si>
    <t>7. Космический</t>
  </si>
  <si>
    <t>T-CODE-SST-4</t>
  </si>
  <si>
    <t>T-PREPROD-DAST-4</t>
  </si>
  <si>
    <t>T-PROD-ACCESS-4</t>
  </si>
  <si>
    <t>T-PROD-VULN-4</t>
  </si>
  <si>
    <t>P-DEFECT-MNG-4</t>
  </si>
  <si>
    <t>P-ROLE-SC-4</t>
  </si>
  <si>
    <t>T-DEV-SM-4</t>
  </si>
  <si>
    <t>T-DEV-SCM-4</t>
  </si>
  <si>
    <t>T-DEV-SRC-4</t>
  </si>
  <si>
    <t>T-CODE-SC-4</t>
  </si>
  <si>
    <t>T-PREPROD-DAST-3</t>
  </si>
  <si>
    <t>T-PREPROD-SECTEST-3</t>
  </si>
  <si>
    <t>P-EDU-AWR-4</t>
  </si>
  <si>
    <t>P-REQ-CR-4</t>
  </si>
  <si>
    <t>P-DEFECT-CNS-4</t>
  </si>
  <si>
    <t>P-MET-EX-4</t>
  </si>
  <si>
    <t>5. Развитый</t>
  </si>
  <si>
    <t>T-DEV-BLD-3</t>
  </si>
  <si>
    <t>T-DEV-CICD-4</t>
  </si>
  <si>
    <t>T-CODE-SECDN-4</t>
  </si>
  <si>
    <t>T-PROD-SM-4</t>
  </si>
  <si>
    <t>T-PROD-VULN-3</t>
  </si>
  <si>
    <t>P-EDU-AWR-3</t>
  </si>
  <si>
    <t>P-EDU-KB-4</t>
  </si>
  <si>
    <t>P-REQ-TM-4</t>
  </si>
  <si>
    <t>P-REQ-CR-3</t>
  </si>
  <si>
    <t>P-REQ-STDR-Infr-4</t>
  </si>
  <si>
    <t>P-DEFECT-CNS-3</t>
  </si>
  <si>
    <t>4. Продвинутый</t>
  </si>
  <si>
    <t>T-ADI-DEP-3</t>
  </si>
  <si>
    <t>T-ADI-ART-3</t>
  </si>
  <si>
    <t>T-DEV-SCM-3</t>
  </si>
  <si>
    <t>T-DEV-SRC-3</t>
  </si>
  <si>
    <t>T-DEV-CICD-3</t>
  </si>
  <si>
    <t>T-CODE-SST-3</t>
  </si>
  <si>
    <t>T-CODE-SC-3</t>
  </si>
  <si>
    <t>T-CODE-IMG-4</t>
  </si>
  <si>
    <t>T-PREPROD-DAST-2</t>
  </si>
  <si>
    <t>T-PROD-ACCESS-3</t>
  </si>
  <si>
    <t>T-PROD-RUN-3</t>
  </si>
  <si>
    <t>P-EDU-KB-3</t>
  </si>
  <si>
    <t>P-REQ-TM-3</t>
  </si>
  <si>
    <t>P-REQ-RD-3</t>
  </si>
  <si>
    <t>P-DEFECT-MNG-3</t>
  </si>
  <si>
    <t>P-DEFECT-CNS-2</t>
  </si>
  <si>
    <t>P-MET-SET-3</t>
  </si>
  <si>
    <t>P-MET-EX-3</t>
  </si>
  <si>
    <t>P-ROLE-SC-3</t>
  </si>
  <si>
    <t>P-ROLE-RESP-3</t>
  </si>
  <si>
    <t>3. Повышенный</t>
  </si>
  <si>
    <t>T-ADI-DEP-2</t>
  </si>
  <si>
    <t>T-ADI-ART-2</t>
  </si>
  <si>
    <t>T-DEV-COMP-3</t>
  </si>
  <si>
    <t>T-DEV-SM-3</t>
  </si>
  <si>
    <t>T-DEV-BLD-2</t>
  </si>
  <si>
    <t>T-DEV-SCM-2</t>
  </si>
  <si>
    <t>T-DEV-SRC-2</t>
  </si>
  <si>
    <t>T-DEV-CICD-2</t>
  </si>
  <si>
    <t>T-CODE-SST-2</t>
  </si>
  <si>
    <t>T-CODE-IMG-3</t>
  </si>
  <si>
    <t>T-CODE-SECDN-3</t>
  </si>
  <si>
    <t>T-PREPROD-DAST-1</t>
  </si>
  <si>
    <t>T-PREPROD-MANSEC-2</t>
  </si>
  <si>
    <t>T-PROD-SM-3</t>
  </si>
  <si>
    <t>T-PROD-PENTEST-2</t>
  </si>
  <si>
    <t>T-PROD-ACCESS-2</t>
  </si>
  <si>
    <t>T-PROD-NETWORK-3</t>
  </si>
  <si>
    <t>T-PROD-VULN-2</t>
  </si>
  <si>
    <t>T-PROD-EVENTS-3</t>
  </si>
  <si>
    <t>P-EDU-AWR-2</t>
  </si>
  <si>
    <t>P-EDU-KB-2</t>
  </si>
  <si>
    <t>P-REQ-TM-2</t>
  </si>
  <si>
    <t>P-REQ-STDR-Infr-3</t>
  </si>
  <si>
    <t>P-DEFECT-MNG-2</t>
  </si>
  <si>
    <t>P-DEFECT-CNS-1</t>
  </si>
  <si>
    <t>P-MET-SET-2</t>
  </si>
  <si>
    <t>P-MET-EX-2</t>
  </si>
  <si>
    <t>P-ROLE-SC-2</t>
  </si>
  <si>
    <t>P-ROLE-RESP-2</t>
  </si>
  <si>
    <t>2. Базовый</t>
  </si>
  <si>
    <t>T-ADI-DEP-1</t>
  </si>
  <si>
    <t>T-DEV-COMP-2</t>
  </si>
  <si>
    <t>T-DEV-SM-2</t>
  </si>
  <si>
    <t>T-DEV-BLD-1</t>
  </si>
  <si>
    <t>T-DEV-SCM-1</t>
  </si>
  <si>
    <t>T-CODE-SST-1</t>
  </si>
  <si>
    <t>T-CODE-SC-2</t>
  </si>
  <si>
    <t>T-CODE-IMG-2</t>
  </si>
  <si>
    <t>T-CODE-SECDN-2</t>
  </si>
  <si>
    <t>T-CODE-DOCKERFS-2</t>
  </si>
  <si>
    <t>T-PREPROD-PENTEST-2</t>
  </si>
  <si>
    <t>T-PREPROD-SECTEST-2</t>
  </si>
  <si>
    <t>T-PREPROD-MANSEC-1</t>
  </si>
  <si>
    <t>T-PROD-SM-2</t>
  </si>
  <si>
    <t>T-PROD-PENTEST-1</t>
  </si>
  <si>
    <t>T-PROD-NETWORK-2</t>
  </si>
  <si>
    <t>T-PROD-RUN-2</t>
  </si>
  <si>
    <t>T-PROD-VULN-1</t>
  </si>
  <si>
    <t>T-PROD-EVENTS-2</t>
  </si>
  <si>
    <t>P-REQ-TM-1</t>
  </si>
  <si>
    <t>P-REQ-RD-2</t>
  </si>
  <si>
    <t>P-REQ-CR-2</t>
  </si>
  <si>
    <t>P-REQ-STDR-Infr-2</t>
  </si>
  <si>
    <t>P-DEFECT-MNG-1</t>
  </si>
  <si>
    <t>1. Минимальный</t>
  </si>
  <si>
    <t>T-ADI-ART-1</t>
  </si>
  <si>
    <t>T-DEV-COMP-1</t>
  </si>
  <si>
    <t>T-DEV-SM-1</t>
  </si>
  <si>
    <t>T-DEV-SRC-1</t>
  </si>
  <si>
    <t>T-DEV-CICD-1</t>
  </si>
  <si>
    <t>T-CODE-SC-1</t>
  </si>
  <si>
    <t>T-CODE-IMG-1</t>
  </si>
  <si>
    <t>T-CODE-SECDN-1</t>
  </si>
  <si>
    <t>T-CODE-DOCKERFS-1</t>
  </si>
  <si>
    <t>T-PREPROD-PENTEST-1</t>
  </si>
  <si>
    <t>T-PREPROD-SECTEST-1</t>
  </si>
  <si>
    <t>T-PROD-SM-1</t>
  </si>
  <si>
    <t>T-PROD-ACCESS-1</t>
  </si>
  <si>
    <t>T-PROD-NETWORK-1</t>
  </si>
  <si>
    <t>P-EDU-AWR-1</t>
  </si>
  <si>
    <t>P-EDU-KB-1</t>
  </si>
  <si>
    <t>P-REQ-RD-1</t>
  </si>
  <si>
    <t>P-REQ-CR-1</t>
  </si>
  <si>
    <t>P-REQ-STDR-Infr-1</t>
  </si>
  <si>
    <t>P-ROLE-SC-1</t>
  </si>
  <si>
    <t>P-ROLE-RESP-1</t>
  </si>
  <si>
    <t>0. Хаос</t>
  </si>
  <si>
    <t>T-ADI-DEP-0</t>
  </si>
  <si>
    <t>T-ADI-ART-0</t>
  </si>
  <si>
    <t>T-DEV-COMP-0</t>
  </si>
  <si>
    <t>T-DEV-SM-0</t>
  </si>
  <si>
    <t>T-DEV-BLD-0</t>
  </si>
  <si>
    <t>T-DEV-SCM-0</t>
  </si>
  <si>
    <t>T-DEV-SRC-0</t>
  </si>
  <si>
    <t>T-DEV-CICD-0</t>
  </si>
  <si>
    <t>T-CODE-SST-0</t>
  </si>
  <si>
    <t>T-CODE-SC-0</t>
  </si>
  <si>
    <t>T-CODE-IMG-0</t>
  </si>
  <si>
    <t>T-CODE-SECDN-0</t>
  </si>
  <si>
    <t>T-CODE-DOCKERFS-0</t>
  </si>
  <si>
    <t>T-PREPROD-DAST-0</t>
  </si>
  <si>
    <t>T-PREPROD-PENTEST-0</t>
  </si>
  <si>
    <t>T-PREPROD-SECTEST-0</t>
  </si>
  <si>
    <t>T-PREPROD-MANSEC-0</t>
  </si>
  <si>
    <t>T-PROD-SM-0</t>
  </si>
  <si>
    <t>T-PROD-PENTEST-0</t>
  </si>
  <si>
    <t>T-PROD-ACCESS-0</t>
  </si>
  <si>
    <t>T-PROD-NETWORK-0</t>
  </si>
  <si>
    <t>T-PROD-RUN-0</t>
  </si>
  <si>
    <t>T-PROD-VULN-0</t>
  </si>
  <si>
    <t>T-PROD-EVENTS-0</t>
  </si>
  <si>
    <t>P-EDU-AWR-0</t>
  </si>
  <si>
    <t>P-EDU-KB-0</t>
  </si>
  <si>
    <t>P-REQ-TM-0</t>
  </si>
  <si>
    <t>P-REQ-RD-0</t>
  </si>
  <si>
    <t>P-REQ-CR-0</t>
  </si>
  <si>
    <t>P-REQ-STDR-App-0</t>
  </si>
  <si>
    <t>P-REQ-STDR-Infr-0</t>
  </si>
  <si>
    <t>P-DEFECT-MNG-0</t>
  </si>
  <si>
    <t>P-DEFECT-CNS-0</t>
  </si>
  <si>
    <t>P-MET-SET-0</t>
  </si>
  <si>
    <t>P-MET-EX-0</t>
  </si>
  <si>
    <t>P-ROLE-SC-0</t>
  </si>
  <si>
    <t>P-ROLE-RESP-0</t>
  </si>
  <si>
    <t>T-ADI-DEP-4</t>
  </si>
  <si>
    <t>T-ADI-ART-4</t>
  </si>
  <si>
    <t>T-DEV-BLD-4</t>
  </si>
  <si>
    <t>T-PREPROD-PENTEST-4</t>
  </si>
  <si>
    <t>T-PREPROD-VULN-0</t>
  </si>
  <si>
    <t>T-PREPROD-VULN-1</t>
  </si>
  <si>
    <t>T-PREPROD-VULN-2</t>
  </si>
  <si>
    <t>T-PREPROD-VULN-3</t>
  </si>
  <si>
    <t>T-PREPROD-VULN-4</t>
  </si>
  <si>
    <t>T-PROD-DAST-0</t>
  </si>
  <si>
    <t>T-PROD-DAST-1</t>
  </si>
  <si>
    <t>T-PROD-DAST-2</t>
  </si>
  <si>
    <t>T-PROD-DAST-3</t>
  </si>
  <si>
    <t>T-PROD-DAST-4</t>
  </si>
  <si>
    <t>T-PROD-PENTEST-3</t>
  </si>
  <si>
    <t>T-PROD-PENTEST-4</t>
  </si>
  <si>
    <t>T-PROD-RUN-1</t>
  </si>
  <si>
    <t>P-REQ-STDR-App-1</t>
  </si>
  <si>
    <t>P-REQ-STDR-App-2</t>
  </si>
  <si>
    <t>P-REQ-STDR-App-3</t>
  </si>
  <si>
    <t>P-REQ-STDR-App-4</t>
  </si>
  <si>
    <t>Практика</t>
  </si>
  <si>
    <t>Q1</t>
  </si>
  <si>
    <t>Q2</t>
  </si>
  <si>
    <t>Q3</t>
  </si>
  <si>
    <t>Q4</t>
  </si>
  <si>
    <r>
      <t>Q1</t>
    </r>
    <r>
      <rPr>
        <sz val="8"/>
        <color theme="1"/>
        <rFont val="Calibri"/>
        <family val="2"/>
        <charset val="204"/>
        <scheme val="minor"/>
      </rPr>
      <t> </t>
    </r>
  </si>
  <si>
    <t>Внедрение решения OSA\SCA</t>
  </si>
  <si>
    <t>Внедрение и настройка решения класса XDR</t>
  </si>
  <si>
    <r>
      <t>Внедрение средство управления секретами (HashiCorp Vault</t>
    </r>
    <r>
      <rPr>
        <sz val="8"/>
        <color theme="1"/>
        <rFont val="Calibri"/>
        <family val="2"/>
        <charset val="204"/>
        <scheme val="minor"/>
      </rPr>
      <t> </t>
    </r>
    <r>
      <rPr>
        <sz val="11"/>
        <color rgb="FF000000"/>
        <rFont val="Calibri"/>
        <family val="2"/>
        <charset val="204"/>
        <scheme val="minor"/>
      </rPr>
      <t>)</t>
    </r>
  </si>
  <si>
    <t>Харденинг SCM</t>
  </si>
  <si>
    <r>
      <t>Харденинг SCM, настройка RBAC</t>
    </r>
    <r>
      <rPr>
        <sz val="8"/>
        <color theme="1"/>
        <rFont val="Calibri"/>
        <family val="2"/>
        <charset val="204"/>
        <scheme val="minor"/>
      </rPr>
      <t>  </t>
    </r>
  </si>
  <si>
    <t>Внедрение решения SAST</t>
  </si>
  <si>
    <r>
      <t>Внедрение решения OSA\SCA</t>
    </r>
    <r>
      <rPr>
        <sz val="8"/>
        <color theme="1"/>
        <rFont val="Calibri"/>
        <family val="2"/>
        <charset val="204"/>
        <scheme val="minor"/>
      </rPr>
      <t>  </t>
    </r>
  </si>
  <si>
    <r>
      <t>Внедрить анализ образов контейнеров и защиту runtime для всех команд</t>
    </r>
    <r>
      <rPr>
        <sz val="8"/>
        <color theme="1"/>
        <rFont val="Calibri"/>
        <family val="2"/>
        <charset val="204"/>
        <scheme val="minor"/>
      </rPr>
      <t> </t>
    </r>
    <r>
      <rPr>
        <sz val="11"/>
        <color rgb="FF000000"/>
        <rFont val="Calibri"/>
        <family val="2"/>
        <charset val="204"/>
        <scheme val="minor"/>
      </rPr>
      <t xml:space="preserve">, настроить </t>
    </r>
    <r>
      <rPr>
        <sz val="11"/>
        <color theme="1"/>
        <rFont val="Calibri"/>
        <family val="2"/>
        <charset val="204"/>
        <scheme val="minor"/>
      </rPr>
      <t xml:space="preserve">контроль конфигураций </t>
    </r>
    <r>
      <rPr>
        <sz val="8"/>
        <color theme="1"/>
        <rFont val="Calibri"/>
        <family val="2"/>
        <charset val="204"/>
        <scheme val="minor"/>
      </rPr>
      <t> </t>
    </r>
  </si>
  <si>
    <r>
      <t>Внедрить анализ образов контейнеров и защиту runtime для всех команд</t>
    </r>
    <r>
      <rPr>
        <sz val="8"/>
        <color theme="1"/>
        <rFont val="Calibri"/>
        <family val="2"/>
        <charset val="204"/>
        <scheme val="minor"/>
      </rPr>
      <t> </t>
    </r>
  </si>
  <si>
    <r>
      <t>Внедрить решение класса DAST</t>
    </r>
    <r>
      <rPr>
        <sz val="8"/>
        <color theme="1"/>
        <rFont val="Calibri"/>
        <family val="2"/>
        <charset val="204"/>
        <scheme val="minor"/>
      </rPr>
      <t> </t>
    </r>
  </si>
  <si>
    <t>Формализация и проведение тестирований на проникновение при приемочных испытаниях ПО</t>
  </si>
  <si>
    <t>Внедрить практики автотестов, выполняющих проверки по ИБ</t>
  </si>
  <si>
    <r>
      <t>Внедрить средство управления секретами (Hashicorp vault)</t>
    </r>
    <r>
      <rPr>
        <sz val="8"/>
        <color theme="1"/>
        <rFont val="Calibri"/>
        <family val="2"/>
        <charset val="204"/>
        <scheme val="minor"/>
      </rPr>
      <t> </t>
    </r>
  </si>
  <si>
    <t>Выполнить сегментацию сети, настроить минимальные сетевые доступы к k8s</t>
  </si>
  <si>
    <t xml:space="preserve">Внедрение решения Container security. </t>
  </si>
  <si>
    <r>
      <t>Настройка admission policy</t>
    </r>
    <r>
      <rPr>
        <sz val="8"/>
        <color theme="1"/>
        <rFont val="Calibri"/>
        <family val="2"/>
        <charset val="204"/>
        <scheme val="minor"/>
      </rPr>
      <t> </t>
    </r>
  </si>
  <si>
    <t>Настройка admission policy</t>
  </si>
  <si>
    <r>
      <t xml:space="preserve">После внедрения решения Container Security создать правила </t>
    </r>
    <r>
      <rPr>
        <sz val="8"/>
        <color theme="1"/>
        <rFont val="Calibri"/>
        <family val="2"/>
        <charset val="204"/>
        <scheme val="minor"/>
      </rPr>
      <t>  </t>
    </r>
    <r>
      <rPr>
        <sz val="11"/>
        <color rgb="FF000000"/>
        <rFont val="Calibri"/>
        <family val="2"/>
        <charset val="204"/>
        <scheme val="minor"/>
      </rPr>
      <t>корреляции от него в SIEM</t>
    </r>
  </si>
  <si>
    <t>Разработать методику моделирования угроз ИБ</t>
  </si>
  <si>
    <t>1.Разработать положение по безопасной разработке ПО
2.Разработать регламент безопасной разработки ПО</t>
  </si>
  <si>
    <t>Разработать регламент управления уязвимостями</t>
  </si>
  <si>
    <t>Внедрить ресурс хранения отчетов тестирований безопасности</t>
  </si>
  <si>
    <t>Для каждой команды определить специалиста с ролью Security Champion</t>
  </si>
  <si>
    <t>Внедрить решение Secret detection</t>
  </si>
  <si>
    <t>Название документа</t>
  </si>
  <si>
    <t>Предполагаемое содержания (разделы) документа</t>
  </si>
  <si>
    <t>Отчет по результатам проведения оценки зрелости процессов безопасной разработки по фреймворку DAF</t>
  </si>
  <si>
    <t>Описание текущих процессов разработки ПО;</t>
  </si>
  <si>
    <t>Перечень сильных/слабых сторон и возможностей для улучшения/развития;</t>
  </si>
  <si>
    <t>Рекомендации по встраиванию практик безопасной разработки на каждом из этапов разработки ПО.</t>
  </si>
  <si>
    <t>Проект документа «Положение по безопасной разработке программного обеспечения»</t>
  </si>
  <si>
    <t>1 Общие положения</t>
  </si>
  <si>
    <t>1.1 Назначение и область действия документа</t>
  </si>
  <si>
    <t>1.2 Нормативные документы, на основе которых составлен настоящий документ</t>
  </si>
  <si>
    <t>2 Описание процессов безопасной разработки ПО</t>
  </si>
  <si>
    <t>2.1 Основные принципы безопасной разработки ПО</t>
  </si>
  <si>
    <t>2.2 Описание жизненного цикла безопасной разработки ПО</t>
  </si>
  <si>
    <t>2.3 Функциональные роли участников безопасной разработки ПО</t>
  </si>
  <si>
    <t>3 Требования ИБ на различных этапах жизненного цикла разработки ПО</t>
  </si>
  <si>
    <t>3.1 Общие требования ИБ</t>
  </si>
  <si>
    <t>3.2 Требования к этапу планирования функционала ПО</t>
  </si>
  <si>
    <t>3.3 Требования к этапу проектирования ПО</t>
  </si>
  <si>
    <t>3.4 Требования к этапу разработки ПО</t>
  </si>
  <si>
    <t>3.5 Требования к этапу сборки ПО</t>
  </si>
  <si>
    <t>3.6 Требования к этапу тестирования ПО</t>
  </si>
  <si>
    <t>3.7 Требования к этапу выпуска и развертывания ПО</t>
  </si>
  <si>
    <t>3.8 Требования к этапу эксплуатации ПО</t>
  </si>
  <si>
    <t>3.9 Требования к этапу вывода из эксплуатации ПО</t>
  </si>
  <si>
    <t>4 Контроль и ответственность за выполнение требований настоящего документа</t>
  </si>
  <si>
    <t>Проект документа «Регламент процесса безопасной разработки ПО»</t>
  </si>
  <si>
    <t>2 Функциональные роли процесса безопасной разработки ПО</t>
  </si>
  <si>
    <t>2.1 Перечень функциональных ролей, участвующих в безопасной разработки ПО</t>
  </si>
  <si>
    <t>2.2 Описание и задачи функциональных ролей, участвующих в безопасной разработки ПО</t>
  </si>
  <si>
    <t>3 Жизненный цикл безопасной разработки ПО</t>
  </si>
  <si>
    <t>3.1 Полный жизненный цикл безопасной разработки ПО</t>
  </si>
  <si>
    <t>3.2 Изменение/доработка ПО с точки зрения информационной безопасности</t>
  </si>
  <si>
    <t>4 Процессы безопасной разработки ПО</t>
  </si>
  <si>
    <t>4.1 Обучение работников в части безопасной разработки ПО</t>
  </si>
  <si>
    <t>4.2 Анализ применимости базовых требований ИБ к ПО</t>
  </si>
  <si>
    <t>4.3 Процесс формирования дополнительных требований ИБ к ПО</t>
  </si>
  <si>
    <t>4.4 Процесс проведения композиционного анализа ПО</t>
  </si>
  <si>
    <t>4.5 Обеспечение безопасности при управлении версионностью ПО</t>
  </si>
  <si>
    <t>4.6 Обеспечение безопасности используемых секретов</t>
  </si>
  <si>
    <t>4.7 Процесс проведения статического анализа кода</t>
  </si>
  <si>
    <t>4.8 Процесс обеспечения безопасности среды сборки ПО</t>
  </si>
  <si>
    <t>4.9 Процесс обеспечения безопасности файлов конфигурации</t>
  </si>
  <si>
    <t>4.10 Процесс проведения динамического анализа исполняемого кода</t>
  </si>
  <si>
    <t>4.11 Процесс проведения фаззинг-тестирования</t>
  </si>
  <si>
    <t>4.12 Процесс проведения функционального тестирования ИБ</t>
  </si>
  <si>
    <t>4.13 Процесс проведения тестирования на проникновение</t>
  </si>
  <si>
    <t>4.14 Процесс управления ИБ дефектами</t>
  </si>
  <si>
    <t>4.15 Процесс обеспечения безопасной доставки</t>
  </si>
  <si>
    <t>4.16 Процесс обеспечения безопасности конфигурации ПО</t>
  </si>
  <si>
    <t>4.17 Процесс обеспечения безопасности продуктивной среды</t>
  </si>
  <si>
    <t>4.18 Процесс обеспечения безопасности ПО на этапе вывода из эксплуатации</t>
  </si>
  <si>
    <t>Проект документа «Регламент управления дефектами, идентифицированными в процессе разработки ПО»</t>
  </si>
  <si>
    <t>2 Общие положения</t>
  </si>
  <si>
    <t>2.1 Сроки и правила устранения выявленных уязвимостей в разрабатываемом ПО</t>
  </si>
  <si>
    <t>3 Обязанности и ответственность участников процесса управления дефектами, идентифицированными в процессе разработки ПО</t>
  </si>
  <si>
    <t>4 Общая схема процесса управления дефектами ИБ в разрабатываемом ПО</t>
  </si>
  <si>
    <t>Приложение 1. Матрица разграничения обязанностей (RACI-матрица) для общего процесса управления дефектами в разрабатываемом ПО</t>
  </si>
  <si>
    <t>Проект документа «Использования контрольных точек информационной безопасности (Quality Gates) в процессе разработки ПО»</t>
  </si>
  <si>
    <t>1. Определение QUALITY GATES (QG)</t>
  </si>
  <si>
    <t>2. Цели и задачи применения QG</t>
  </si>
  <si>
    <t>3. Этапы и среды, которые предполагают использование QG</t>
  </si>
  <si>
    <t>4. Описание встраивания QG в процессы разработки ПО</t>
  </si>
  <si>
    <t>4.1. Этапы внедрения QG в процесс безопасной разработки  ПО</t>
  </si>
  <si>
    <t>4.2. Описание QG</t>
  </si>
  <si>
    <t>4.3. Встраивание QG (внедрение)</t>
  </si>
  <si>
    <t>4.3.1. Требования к конвейеру</t>
  </si>
  <si>
    <t>4.3.2. План встраивания нового QG</t>
  </si>
  <si>
    <t>4.3.3. Точки встраивания (этапы и среды) QG</t>
  </si>
  <si>
    <t>4.3.4. Генерация метрик для функционировани QG</t>
  </si>
  <si>
    <t>4.3.5. Оценка и учет результатов работы QG</t>
  </si>
  <si>
    <t>4.3.6. Мониторинг работы QG</t>
  </si>
  <si>
    <t>5. Условия прохождения QG</t>
  </si>
  <si>
    <t>5.1. Оцениваемые критерии прохождения QG</t>
  </si>
  <si>
    <t>5.2. Принудительные решения и исключения для прохождения QG</t>
  </si>
  <si>
    <t>6. Критерии успешного прохождения QG</t>
  </si>
  <si>
    <t>6.1. Классификация метрик</t>
  </si>
  <si>
    <t>6.2. Пороговые значения по умолчанию</t>
  </si>
  <si>
    <t>6.3. Пороговые значения QG</t>
  </si>
  <si>
    <t xml:space="preserve">6.3.1. Метрики композиционного анализа (SCA) </t>
  </si>
  <si>
    <t>6.3.2. Метрики статического анализа кода (SAST)</t>
  </si>
  <si>
    <t>6.3.3. Метрики анализа образов контейнеров (Container security)</t>
  </si>
  <si>
    <t>Проект документа «Стандарт информационной безопасности средств контейнеризации и сред контейнерной оркестрации»</t>
  </si>
  <si>
    <t>2. Защита элементов ИТ-инфраструктуры, используемой для запуска контейнеров без использования оркестратора</t>
  </si>
  <si>
    <r>
      <t>2.1. Т</t>
    </r>
    <r>
      <rPr>
        <sz val="12"/>
        <color theme="1"/>
        <rFont val="Times New Roman"/>
        <family val="1"/>
        <charset val="204"/>
      </rPr>
      <t>ребования по ИБ к ОС для узлов, на которых запускаются контейнеры</t>
    </r>
  </si>
  <si>
    <t>2.2. Требования по ИБ к среде контейнеризации</t>
  </si>
  <si>
    <r>
      <t xml:space="preserve">3. </t>
    </r>
    <r>
      <rPr>
        <sz val="12"/>
        <color theme="1"/>
        <rFont val="Times New Roman"/>
        <family val="1"/>
        <charset val="204"/>
      </rPr>
      <t>Защита элементов ИТ-инфраструктуры, используемой для запуска контейнеров с использованием оркестратора</t>
    </r>
  </si>
  <si>
    <r>
      <t xml:space="preserve">3.1. </t>
    </r>
    <r>
      <rPr>
        <sz val="12"/>
        <color theme="1"/>
        <rFont val="Times New Roman"/>
        <family val="1"/>
        <charset val="204"/>
      </rPr>
      <t>Требования по ИБ к ОС узлам оркестратора</t>
    </r>
  </si>
  <si>
    <r>
      <t xml:space="preserve">3.2. </t>
    </r>
    <r>
      <rPr>
        <sz val="12"/>
        <color theme="1"/>
        <rFont val="Times New Roman"/>
        <family val="1"/>
        <charset val="204"/>
      </rPr>
      <t>Требования по ИБ к средствам контейнеризации, используемых средами контейнерной оркестрации</t>
    </r>
  </si>
  <si>
    <r>
      <t>3.3 Т</t>
    </r>
    <r>
      <rPr>
        <sz val="12"/>
        <color theme="1"/>
        <rFont val="Times New Roman"/>
        <family val="1"/>
        <charset val="204"/>
      </rPr>
      <t>ребования по ИБ к средам контейнерной оркестрации</t>
    </r>
  </si>
  <si>
    <r>
      <t xml:space="preserve">3.4 </t>
    </r>
    <r>
      <rPr>
        <sz val="12"/>
        <color theme="1"/>
        <rFont val="Times New Roman"/>
        <family val="1"/>
        <charset val="204"/>
      </rPr>
      <t>Рекомендации по мониторингу и выявлению инцидентов ИБ. Сценарии выявления инцидентов информационной безопасности для сред контейнерной оркестрации и контейнеризации.</t>
    </r>
  </si>
  <si>
    <r>
      <t xml:space="preserve">4. </t>
    </r>
    <r>
      <rPr>
        <sz val="12"/>
        <color theme="1"/>
        <rFont val="Times New Roman"/>
        <family val="1"/>
        <charset val="204"/>
      </rPr>
      <t>Защита образов контейнеров</t>
    </r>
  </si>
  <si>
    <r>
      <t xml:space="preserve">4.1. </t>
    </r>
    <r>
      <rPr>
        <sz val="12"/>
        <color theme="1"/>
        <rFont val="Times New Roman"/>
        <family val="1"/>
        <charset val="204"/>
      </rPr>
      <t xml:space="preserve">Требования по ИБ к конфигурационным файлам, которые используются для сборки образов </t>
    </r>
    <r>
      <rPr>
        <sz val="12"/>
        <color theme="1"/>
        <rFont val="Calibri"/>
        <family val="2"/>
        <charset val="204"/>
      </rPr>
      <t>(</t>
    </r>
    <r>
      <rPr>
        <sz val="12"/>
        <color theme="1"/>
        <rFont val="Times New Roman"/>
        <family val="1"/>
        <charset val="204"/>
      </rPr>
      <t>Dockerfile</t>
    </r>
    <r>
      <rPr>
        <sz val="12"/>
        <color theme="1"/>
        <rFont val="Calibri"/>
        <family val="2"/>
        <charset val="204"/>
      </rPr>
      <t>)</t>
    </r>
    <r>
      <rPr>
        <sz val="12"/>
        <color theme="1"/>
        <rFont val="Times New Roman"/>
        <family val="1"/>
        <charset val="204"/>
      </rPr>
      <t>;</t>
    </r>
  </si>
  <si>
    <r>
      <t xml:space="preserve">4.2. </t>
    </r>
    <r>
      <rPr>
        <sz val="12"/>
        <color theme="1"/>
        <rFont val="Times New Roman"/>
        <family val="1"/>
        <charset val="204"/>
      </rPr>
      <t xml:space="preserve"> Требования по ИБ к процессу сборки образов контейнеров</t>
    </r>
  </si>
  <si>
    <r>
      <t>4.3. Т</t>
    </r>
    <r>
      <rPr>
        <sz val="12"/>
        <color theme="1"/>
        <rFont val="Times New Roman"/>
        <family val="1"/>
        <charset val="204"/>
      </rPr>
      <t>ребования по ИБ к размещению в реестре образов контейнеров</t>
    </r>
  </si>
  <si>
    <r>
      <t xml:space="preserve">5. </t>
    </r>
    <r>
      <rPr>
        <sz val="12"/>
        <color theme="1"/>
        <rFont val="Times New Roman"/>
        <family val="1"/>
        <charset val="204"/>
      </rPr>
      <t>Анализ Kubernetes-манифестов</t>
    </r>
  </si>
  <si>
    <r>
      <t>5.1. Т</t>
    </r>
    <r>
      <rPr>
        <sz val="12"/>
        <color theme="1"/>
        <rFont val="Times New Roman"/>
        <family val="1"/>
        <charset val="204"/>
      </rPr>
      <t>ребования по ИБ к манифестам, используемым для создания ресурсов в средах контейнерной оркестрации</t>
    </r>
  </si>
  <si>
    <r>
      <t>5.2. Т</t>
    </r>
    <r>
      <rPr>
        <sz val="12"/>
        <color theme="1"/>
        <rFont val="Times New Roman"/>
        <family val="1"/>
        <charset val="204"/>
      </rPr>
      <t xml:space="preserve">ребования по управлению секретами </t>
    </r>
    <r>
      <rPr>
        <sz val="12"/>
        <color theme="1"/>
        <rFont val="Calibri"/>
        <family val="2"/>
        <charset val="204"/>
      </rPr>
      <t>(</t>
    </r>
    <r>
      <rPr>
        <sz val="12"/>
        <color theme="1"/>
        <rFont val="Times New Roman"/>
        <family val="1"/>
        <charset val="204"/>
      </rPr>
      <t>применимо к манифестам</t>
    </r>
    <r>
      <rPr>
        <sz val="12"/>
        <color theme="1"/>
        <rFont val="Calibri"/>
        <family val="2"/>
        <charset val="204"/>
      </rPr>
      <t>)</t>
    </r>
  </si>
  <si>
    <r>
      <t>5.3. Т</t>
    </r>
    <r>
      <rPr>
        <sz val="12"/>
        <color theme="1"/>
        <rFont val="Times New Roman"/>
        <family val="1"/>
        <charset val="204"/>
      </rPr>
      <t>ребования по ИБ к контролю создаваемых ресурсов в среде контейнерной оркестрации</t>
    </r>
  </si>
  <si>
    <r>
      <t>5.4. Т</t>
    </r>
    <r>
      <rPr>
        <sz val="12"/>
        <color theme="1"/>
        <rFont val="Times New Roman"/>
        <family val="1"/>
        <charset val="204"/>
      </rPr>
      <t>ребования к автоматизации ИБ-проверок манифестов</t>
    </r>
  </si>
  <si>
    <r>
      <t xml:space="preserve">6. </t>
    </r>
    <r>
      <rPr>
        <sz val="12"/>
        <color theme="1"/>
        <rFont val="Times New Roman"/>
        <family val="1"/>
        <charset val="204"/>
      </rPr>
      <t>Защита контейнеров</t>
    </r>
  </si>
  <si>
    <r>
      <t>6.1. Т</t>
    </r>
    <r>
      <rPr>
        <sz val="12"/>
        <color theme="1"/>
        <rFont val="Times New Roman"/>
        <family val="1"/>
        <charset val="204"/>
      </rPr>
      <t>ребования по ИБ к контейнерам</t>
    </r>
  </si>
  <si>
    <r>
      <t>5.2. Т</t>
    </r>
    <r>
      <rPr>
        <sz val="12"/>
        <color theme="1"/>
        <rFont val="Times New Roman"/>
        <family val="1"/>
        <charset val="204"/>
      </rPr>
      <t>ребования к автоматизации проверок</t>
    </r>
  </si>
  <si>
    <t>Проект документа «Стандарт по безопасной разработке ПО»</t>
  </si>
  <si>
    <t>2.Основные принципы DevSecOps</t>
  </si>
  <si>
    <t>3.Проектирование и разработка (design and code)</t>
  </si>
  <si>
    <t>3.1.Общие требования ИБ к разрабатываемому ПО</t>
  </si>
  <si>
    <t>3.1.1.Аутентификация</t>
  </si>
  <si>
    <t>3.1.2.Контроль доступа</t>
  </si>
  <si>
    <t>3.1.3.Контроль потоков данных</t>
  </si>
  <si>
    <t>3.1.4.Защита данных при хранении, использовании и передаче</t>
  </si>
  <si>
    <t>3.1.5.Контроль ввода-вывода данных</t>
  </si>
  <si>
    <t>3.1.6.Контроль загружаемых файлов</t>
  </si>
  <si>
    <t>3.1.7.Журналирование</t>
  </si>
  <si>
    <t>3.2.Дополнительные требования ИБ к мобильным приложениям</t>
  </si>
  <si>
    <t>3.2.1.Защита данных при хранении, использовании и передаче</t>
  </si>
  <si>
    <t>3.2.2.Аутентификация</t>
  </si>
  <si>
    <t>3.2.3.Взаимодействие компонент мобильного приложения</t>
  </si>
  <si>
    <t>3.2.4.Защита от reverse engineering</t>
  </si>
  <si>
    <t>3.3.Дополнительные требования ИБ к переводам денежных средств</t>
  </si>
  <si>
    <t>3.3.1.Архитектура</t>
  </si>
  <si>
    <t>3.3.2.Аутентификация</t>
  </si>
  <si>
    <t>3.3.3.Уровни доверия к программному обеспечению</t>
  </si>
  <si>
    <t>3.4.Дополнительные требования ИБ к обработке данных держателей платежных карт</t>
  </si>
  <si>
    <t>3.4.1.Архитектура</t>
  </si>
  <si>
    <t>3.4.2.Защита данных при хранении, использовании и передаче</t>
  </si>
  <si>
    <t>3.5.Дополнительные требования ИБ к API</t>
  </si>
  <si>
    <t>3.5.1.Документация</t>
  </si>
  <si>
    <t>3.5.2.Архитектура</t>
  </si>
  <si>
    <t>3.5.3.Аутентификация и авторизация</t>
  </si>
  <si>
    <t>3.5.4.Защита от раскрытия API</t>
  </si>
  <si>
    <t>3.5.5.Защита данных при передаче</t>
  </si>
  <si>
    <t>3.5.6.Контроль доступа</t>
  </si>
  <si>
    <t>3.5.7.Контроль ввода–вывода данных</t>
  </si>
  <si>
    <t>3.6.Дополнительные требования ИБ к среде контейнеризации</t>
  </si>
  <si>
    <t>3.7.Практики безопасного программирования</t>
  </si>
  <si>
    <t>4.Проверка кода и сборка (Check-in and build)</t>
  </si>
  <si>
    <t>4.1.Управление исходным кодом и контроль версий</t>
  </si>
  <si>
    <t>4.1.1.Управление исходным кодом</t>
  </si>
  <si>
    <t>4.1.2.Контроль версий</t>
  </si>
  <si>
    <t>4.2.Управление секретами (SM)</t>
  </si>
  <si>
    <t>4.3.Проверка кода</t>
  </si>
  <si>
    <t>4.3.1.Общие требования</t>
  </si>
  <si>
    <t>4.3.2.Анализ компонент open source software (OSA)</t>
  </si>
  <si>
    <t>4.3.3.Анализ зависимостей (SCA)</t>
  </si>
  <si>
    <t>4.3.4.Статический анализ кода (SAST)</t>
  </si>
  <si>
    <t>4.4.Качество кода и параметры сборки приложения</t>
  </si>
  <si>
    <t>4.5.Требования к сборке образа контейнера</t>
  </si>
  <si>
    <t>4.5.1.Общие требования к сборке образа контейнера</t>
  </si>
  <si>
    <t>4.5.2.Использование базовых образов контейнеров</t>
  </si>
  <si>
    <t>4.5.3.Проверка конфигураций и сканирование образов контейнеров (CA)</t>
  </si>
  <si>
    <t>4.6.Управление дефектами и уязвимостями в коде</t>
  </si>
  <si>
    <t>4.7.Обфускация</t>
  </si>
  <si>
    <t>4.8.Поставка программного обеспечения</t>
  </si>
  <si>
    <t>5.Тестирование (TEST)</t>
  </si>
  <si>
    <t>5.1.Общие требования к процедурам проверки безопасности</t>
  </si>
  <si>
    <t>5.2.Динамическое тестирование безопасности приложения (DAST)</t>
  </si>
  <si>
    <t>5.3.Управление уязвимостями ПО</t>
  </si>
  <si>
    <t>6.Выпуск и Развертывание (release and deploy)</t>
  </si>
  <si>
    <t>6.1.Управление релизами</t>
  </si>
  <si>
    <t>6.2.Продуктивный релиз</t>
  </si>
  <si>
    <t>7.Оценка эффективности</t>
  </si>
  <si>
    <t>7.1.Метрики оценки эффективности</t>
  </si>
  <si>
    <t>Проект документа «Регламент управления компонентами с открытым исходным кодом»</t>
  </si>
  <si>
    <t>2 Контроль и ответственность</t>
  </si>
  <si>
    <t>3 Процесс управления компонентами с открытым исходным кодом</t>
  </si>
  <si>
    <t>3.1 Общее описание процесса управления компонентами с открытым исходным кодом</t>
  </si>
  <si>
    <t>3.2 Участники процесса управления компонентами с открытым исходным кодом</t>
  </si>
  <si>
    <t>3.3 Процедуры управления компонентами с открытым исходным кодом</t>
  </si>
  <si>
    <t>3.3.1.1 Процедура добавления компонента во внутренний репозиторий</t>
  </si>
  <si>
    <t>3.3.1.2 Процедура модификации доступа к внутреннему репозиторию</t>
  </si>
  <si>
    <t>3.3.1.3 Процедура обновления используемых компонентов</t>
  </si>
  <si>
    <t>Проект документа «Регламент управления секретами»</t>
  </si>
  <si>
    <t>2. Обязанности и ответственность участников процесса управления секретами</t>
  </si>
  <si>
    <t>3. Описание процесса взаимодействия команд разработки при эксплуатации Hashicorp vault</t>
  </si>
  <si>
    <t>4. Заключительные положения</t>
  </si>
  <si>
    <t>Приложение № 2. Графическая схема процесса запроса доступа к Hashicorp vault</t>
  </si>
  <si>
    <t>Приложение № 3. Графическая схема процесса запроса на создание AppRole</t>
  </si>
  <si>
    <t>Приложение № 4. Графическая схема процесса создания заявки на создание k8s role</t>
  </si>
  <si>
    <t>Приложение № 5. Графическая схема процесса подключения k8s кластера к Hashicorp vault</t>
  </si>
  <si>
    <t>Проект документа «Метрики эффективности процесса безопасной разработки ПО»</t>
  </si>
  <si>
    <t>2 Метрики оценки безопасной разработки</t>
  </si>
  <si>
    <t>2.1 Общее описание процесса управления метриками безопасной разработки ПО</t>
  </si>
  <si>
    <t>3 Структура метрик</t>
  </si>
  <si>
    <t>3.1 Бизнес метрики безопасной разработки (применительно ко всем командам разработки)</t>
  </si>
  <si>
    <t>3.2 Метрики безопасной разработки применительно ко всем командам разработки</t>
  </si>
  <si>
    <t>3.3 Метрики безопасной разработки применительно к каждой команде разработки в отдельности</t>
  </si>
  <si>
    <t>4 Структура описания метрик</t>
  </si>
  <si>
    <t>5 Описание бизнес метрик безопасной разработки: применительно к командам разработки, в общем</t>
  </si>
  <si>
    <t>6 Описание метрик безопасной разработки: применительно к командам разработки, в общем</t>
  </si>
  <si>
    <t>7 Описание метрик безопасной разработки: применительно к каждой команде разработки в отдельности</t>
  </si>
  <si>
    <t xml:space="preserve">Регламент управления уязвимостями разрабатываемого ПО </t>
  </si>
  <si>
    <t>ИБ тестирование, DAST и SLA по дефектам</t>
  </si>
  <si>
    <t>Регламент проведения пентестов</t>
  </si>
  <si>
    <t>Стандарт конфигурации инфраструктуры</t>
  </si>
  <si>
    <t>Стандарт конфигурации разрабатываемого ПО</t>
  </si>
  <si>
    <t>На конфлюенс для каждого ПО отдельно</t>
  </si>
  <si>
    <t>Стандарт написания документации</t>
  </si>
  <si>
    <t>Методика моделирования угроз</t>
  </si>
  <si>
    <t>Регламент повышения осведомленности в области безопасной разработки</t>
  </si>
  <si>
    <t>Описание программы Bug Bounty</t>
  </si>
  <si>
    <t>Опционально</t>
  </si>
  <si>
    <t>Governance</t>
  </si>
  <si>
    <t>Design</t>
  </si>
  <si>
    <t>Implementation</t>
  </si>
  <si>
    <t>Verification</t>
  </si>
  <si>
    <t>Operations</t>
  </si>
  <si>
    <t>Эксплуатация</t>
  </si>
  <si>
    <t>Threat Assessment</t>
  </si>
  <si>
    <t>Secure Build</t>
  </si>
  <si>
    <t>Build Process</t>
  </si>
  <si>
    <t>Policy &amp; Compliance</t>
  </si>
  <si>
    <t>Secure Deployment</t>
  </si>
  <si>
    <t>Defect Management</t>
  </si>
  <si>
    <t>Security Testing</t>
  </si>
  <si>
    <t>T-DEV-REG-4</t>
  </si>
  <si>
    <t>P-REQ-STDR-4</t>
  </si>
  <si>
    <t>T-DEV-REG-3</t>
  </si>
  <si>
    <t>T-DEV-REG-2</t>
  </si>
  <si>
    <t>P-REQ-STDR-3</t>
  </si>
  <si>
    <t>T-DEV-REG-1</t>
  </si>
  <si>
    <t>P-REQ-STDR-2</t>
  </si>
  <si>
    <t>P-REQ-STDR-1</t>
  </si>
  <si>
    <t>P-REQ-STDR-0</t>
  </si>
  <si>
    <t>T-DEV-REG-0</t>
  </si>
  <si>
    <t>Важность \ критичность практики</t>
  </si>
  <si>
    <t>Важно</t>
  </si>
  <si>
    <t>Не очень важно</t>
  </si>
  <si>
    <t>Совсем не важно</t>
  </si>
  <si>
    <t>SR1.5</t>
  </si>
  <si>
    <t>SR1.5
SE3.6</t>
  </si>
  <si>
    <t>CMVM1.1</t>
  </si>
  <si>
    <t>SM3.4</t>
  </si>
  <si>
    <t>SM3.5</t>
  </si>
  <si>
    <t>CR3.2</t>
  </si>
  <si>
    <t>CMVM3.4</t>
  </si>
  <si>
    <t>PT3.1
CMVM3.3</t>
  </si>
  <si>
    <t>CMVM3.5</t>
  </si>
  <si>
    <t>SE3.3
CMVM1.1</t>
  </si>
  <si>
    <t>T1.1
T2.9</t>
  </si>
  <si>
    <t>T2.12</t>
  </si>
  <si>
    <t>SR1.1
SR1.2</t>
  </si>
  <si>
    <t>AA1.4</t>
  </si>
  <si>
    <t>AA1.1</t>
  </si>
  <si>
    <t>AM2.1</t>
  </si>
  <si>
    <t>SFD1.2</t>
  </si>
  <si>
    <t>CP2.3</t>
  </si>
  <si>
    <t>SM1.4
SM2.2</t>
  </si>
  <si>
    <t>SM1.4</t>
  </si>
  <si>
    <t>PT1.2
CMVM1.3
CMVM3.1</t>
  </si>
  <si>
    <t>SM3.1</t>
  </si>
  <si>
    <t>SM3.1
CR2.8</t>
  </si>
  <si>
    <t>Т1.8</t>
  </si>
  <si>
    <t>Осуществляется регулярная замена устаревшего неподдерживаемого производителями ПО для компонентов инфраструктуры PREPROD (среды тестирования и разработки ПО)</t>
  </si>
  <si>
    <t>OM-B-2</t>
  </si>
  <si>
    <t>SB-B-3</t>
  </si>
  <si>
    <t>SB-A-2</t>
  </si>
  <si>
    <t>SB-A-3</t>
  </si>
  <si>
    <t>SD-B-1</t>
  </si>
  <si>
    <t>SD-B-3</t>
  </si>
  <si>
    <t>SB-A-1
SB-A-2</t>
  </si>
  <si>
    <t>ST-A-1</t>
  </si>
  <si>
    <t>ST-A-3</t>
  </si>
  <si>
    <t>ST-A-2</t>
  </si>
  <si>
    <t>6. Экспертный</t>
  </si>
  <si>
    <t>IM-A-2</t>
  </si>
  <si>
    <t>IM-B-2</t>
  </si>
  <si>
    <t>SD-B-2</t>
  </si>
  <si>
    <t>ST-B-2</t>
  </si>
  <si>
    <t>ST-B-1</t>
  </si>
  <si>
    <t>RT-A-1</t>
  </si>
  <si>
    <t>RT-B-2</t>
  </si>
  <si>
    <t>Проводится анализ безопасности инструментов безопасной разработки (анализируются, например, инструменты SAST или OSA\SCA на предмет наличия в них уязвимостей или дефектов - можно ли без авторизации "украсть" отчеты, конфиги и пр)</t>
  </si>
  <si>
    <t>Производится установка обновлений на элементы инфраструктуры, в т.ч. устранение выявленных уязвимостей</t>
  </si>
  <si>
    <t>Проводятся Red Team \ Purple Team учения с привлечением разработчиков</t>
  </si>
  <si>
    <t>Используются средства контроля Runtime для сред контейнеризации (Kyverno, OPA gatekeeper, pod security admission, другие валидаторы) со стандартными настройками</t>
  </si>
  <si>
    <t>ПРИМЕР!</t>
  </si>
  <si>
    <t>1. Контроль корректности текущих настроек и конфигурации</t>
  </si>
  <si>
    <t>12. Актуализация и анализ сетевых политик</t>
  </si>
  <si>
    <t>11. Актуализация прав доступа настроенных в кластерах Kubernetes (RBAC)</t>
  </si>
  <si>
    <t xml:space="preserve">10. Контроль резервного копирования </t>
  </si>
  <si>
    <t>9. Масштабирование решения</t>
  </si>
  <si>
    <t>8. Обновление ПО</t>
  </si>
  <si>
    <t>7. Контроль соответствия узлов кластера лучшим практикам CIS</t>
  </si>
  <si>
    <t>6. Подготовка отчетов</t>
  </si>
  <si>
    <t>5. Анализ событий аудита</t>
  </si>
  <si>
    <t>3. Настройка подписки на события в кластере Kubernetes</t>
  </si>
  <si>
    <t>KeyCloak</t>
  </si>
  <si>
    <t>2. Предоставление доступа к ресурсам кластера  Kubernetes</t>
  </si>
  <si>
    <t>3. Контроль резервного копирования</t>
  </si>
  <si>
    <t>4. Создание отчетов</t>
  </si>
  <si>
    <t>5. Обновление ПО</t>
  </si>
  <si>
    <t>6. Анализ событий аудита</t>
  </si>
  <si>
    <t>7. Масштабирование системы</t>
  </si>
  <si>
    <t>Kyverno</t>
  </si>
  <si>
    <t>2. Проверка корректности резервного копирования</t>
  </si>
  <si>
    <t>3. Создание отчетов</t>
  </si>
  <si>
    <t>4. Настройка политик</t>
  </si>
  <si>
    <t>5. Масштабирование</t>
  </si>
  <si>
    <t>6. Обновление ПО</t>
  </si>
  <si>
    <t>7. Контроль целостности контейнеров</t>
  </si>
  <si>
    <t>Cilium</t>
  </si>
  <si>
    <t>3. Внесение изменений в настройки политик</t>
  </si>
  <si>
    <t>4. Масштабирование</t>
  </si>
  <si>
    <t>Политики аудита Kubernetes</t>
  </si>
  <si>
    <t>Falco</t>
  </si>
  <si>
    <t>2. Внесение изменений в настройки политик</t>
  </si>
  <si>
    <t>3. Проверка корректности резервного копирования</t>
  </si>
  <si>
    <t>5. Обновление</t>
  </si>
  <si>
    <t>7. Подготовка отчетов</t>
  </si>
  <si>
    <t>OPA</t>
  </si>
  <si>
    <t>2. Проверка корректности резервного  копирования</t>
  </si>
  <si>
    <t>DCT</t>
  </si>
  <si>
    <t>1. Выполнение и отзыв электронных подписей</t>
  </si>
  <si>
    <t>2. Контроль коррректности текущих настроек и конфигурации</t>
  </si>
  <si>
    <t>3. Масштабирование</t>
  </si>
  <si>
    <t>Котроль безопасных настроек Docker</t>
  </si>
  <si>
    <t>2. Проверка коррректности резервного копирования Ansible playbook</t>
  </si>
  <si>
    <t>Часов для одного FTE в год</t>
  </si>
  <si>
    <t>Итого FTE нужно</t>
  </si>
  <si>
    <t>Всегда нужно округлять в бОльшую сторону</t>
  </si>
  <si>
    <t>При выполнении Pull/Merge request предоставляется список всех уязвимостей используемых зависимостей.
Это может быть реализовано с помощью SCA решения</t>
  </si>
  <si>
    <t>Выполняется верификация цифровой подписи SBOM перед использованием зависимостей в сборке.
Это может быть реализовано с помощью SCA решения</t>
  </si>
  <si>
    <t>Удаленный доступ к инструментам разработки возможен либо с корпоративных устройств с использованием MDM, либо через промежуточные\проксирующие системы, например, VDI или PAM.</t>
  </si>
  <si>
    <t>Секреты всех сред и инструментов (за исключением рабочих станций разработчиков и подобных adhoc сред) хранятся в SM (например, Vault), количество hardcoded секретов минимально. Случаи использования hardcoded секретов известны команде ИБ и запланирован отказ от их использования</t>
  </si>
  <si>
    <t>Проводятся пентесты Preprod среды методом "черный ящик" (пентестер не знает ничего об атакуемой Preprod среде, кроме базовой информации о ней - доменные имена, ip-адреса)</t>
  </si>
  <si>
    <t>Проводятся пентесты методом "серый ящик" (пентестер знает все об атакуемой Preprod среде - архитектуру среды и анализируемого ПО, их версии, имеет доступ к исходному коду ПО и пр.)</t>
  </si>
  <si>
    <t>Более 20 % тестов функций ИБ-тестирования автоматизированы</t>
  </si>
  <si>
    <t>Проводятся пентесты Prod среды методом "черный ящик" (пентестер не знает ничего об атакуемой Prod среде, кроме базовой информации о ней - доменные имена, ip-адреса)</t>
  </si>
  <si>
    <t>Проводятся пентесты методом "серый ящик" (пентестер знает все об атакуемой Prod среде - архитектуру среды и анализируемого ПО, их версии, имеет доступ к исходному коду ПО и пр.)</t>
  </si>
  <si>
    <t>Security Champion участвует в разработке PoC и тестировании новых инструментов ИБ</t>
  </si>
  <si>
    <t>Проводится анализ кода на наличие аномалий, релевантных организации (например, commit содержит слишком значительные изменения объемов кода или в commit'ов слишком много в определенный промежуток времени)</t>
  </si>
  <si>
    <t>Выполняется шифрование всех артефактов в registry</t>
  </si>
  <si>
    <t>Комментарий</t>
  </si>
  <si>
    <t>Secret Management</t>
  </si>
  <si>
    <t xml:space="preserve">Коэффициент расчета FTE </t>
  </si>
  <si>
    <t>Отпуски, болезни и прочее</t>
  </si>
  <si>
    <t>247 рабочих дней в году</t>
  </si>
  <si>
    <t>Язык разработки</t>
  </si>
  <si>
    <t>Коэффициент сложности</t>
  </si>
  <si>
    <t xml:space="preserve">Тип приложения </t>
  </si>
  <si>
    <t>Коэффициент сложности приложения</t>
  </si>
  <si>
    <t>Количество строк кода (в тысячах)</t>
  </si>
  <si>
    <t>Частота релизов (кол-во раз в год)</t>
  </si>
  <si>
    <t>Это приложение сканирует SAST?</t>
  </si>
  <si>
    <t>Это приложение сканирует DAST?</t>
  </si>
  <si>
    <t>Это приложение сканирует OSA\SCA?</t>
  </si>
  <si>
    <t>Образы контейнеров этого приложения анализируются?</t>
  </si>
  <si>
    <t>Затрачиваемое время на анализ результатов AppSec'ом, часов в год</t>
  </si>
  <si>
    <t>Есть и используется ли в компании ASOC?</t>
  </si>
  <si>
    <t>Итого сколько нужно AppSec'ов</t>
  </si>
  <si>
    <t>Да</t>
  </si>
  <si>
    <t>Приложение 1</t>
  </si>
  <si>
    <t>веб-приложение</t>
  </si>
  <si>
    <t>Нет</t>
  </si>
  <si>
    <t>C#</t>
  </si>
  <si>
    <t>мобильное приложение</t>
  </si>
  <si>
    <t>Kotlin</t>
  </si>
  <si>
    <t>Количество рабочих часов в году</t>
  </si>
  <si>
    <t>Приложение 4</t>
  </si>
  <si>
    <t>Python</t>
  </si>
  <si>
    <t>Коэффициент расчета FTE (отпуски, болезни и прочее)</t>
  </si>
  <si>
    <t>Приложение 5</t>
  </si>
  <si>
    <t>Приложение 6</t>
  </si>
  <si>
    <t>Приложение 7</t>
  </si>
  <si>
    <t>Приложение 8</t>
  </si>
  <si>
    <t>Ограничения</t>
  </si>
  <si>
    <t>Приложение 9</t>
  </si>
  <si>
    <t>СРЕДНЕЕ время обработки 1-го найденного дефекта\уязвимости, часов</t>
  </si>
  <si>
    <t>3 минуты</t>
  </si>
  <si>
    <t>Приложение 10</t>
  </si>
  <si>
    <t>SAST. СРЕДНЕЕ количество дефектов на 1000 строк кода</t>
  </si>
  <si>
    <t>Приложение 11</t>
  </si>
  <si>
    <t>DAST. СРЕДНЕЕ количество дефектов на 1000 строк кода</t>
  </si>
  <si>
    <t>Приложение 12</t>
  </si>
  <si>
    <t>Приложение 13</t>
  </si>
  <si>
    <t>Приложение 14</t>
  </si>
  <si>
    <t>Приложение 15</t>
  </si>
  <si>
    <t>Тип приложения</t>
  </si>
  <si>
    <t>Сложность динамического анализа (от 1 до 2)</t>
  </si>
  <si>
    <t>Приложение 16</t>
  </si>
  <si>
    <t>Приложение 17</t>
  </si>
  <si>
    <t>Приложение 18</t>
  </si>
  <si>
    <t>толстое приложение</t>
  </si>
  <si>
    <t>Приложение 19</t>
  </si>
  <si>
    <t>Приложение 20</t>
  </si>
  <si>
    <t>Приложение 21</t>
  </si>
  <si>
    <t>Приложение 22</t>
  </si>
  <si>
    <t>ЯП</t>
  </si>
  <si>
    <t>коэф. Сложности (от 1 до 2)</t>
  </si>
  <si>
    <t>Приложение 23</t>
  </si>
  <si>
    <t>ABAP</t>
  </si>
  <si>
    <t>Приложение 24</t>
  </si>
  <si>
    <t>Apex</t>
  </si>
  <si>
    <t>Приложение 25</t>
  </si>
  <si>
    <t>Приложение 26</t>
  </si>
  <si>
    <t>C/C++</t>
  </si>
  <si>
    <t>Приложение 27</t>
  </si>
  <si>
    <t>COBOL</t>
  </si>
  <si>
    <t>Приложение 28</t>
  </si>
  <si>
    <t>Dart</t>
  </si>
  <si>
    <t>Приложение 29</t>
  </si>
  <si>
    <t>Delphi</t>
  </si>
  <si>
    <t>Приложение 30</t>
  </si>
  <si>
    <t>Groovy</t>
  </si>
  <si>
    <t>Приложение 31</t>
  </si>
  <si>
    <t>HTML</t>
  </si>
  <si>
    <t>Приложение 32</t>
  </si>
  <si>
    <t>Приложение 33</t>
  </si>
  <si>
    <t>Java</t>
  </si>
  <si>
    <t>Приложение 34</t>
  </si>
  <si>
    <t>JavaScript</t>
  </si>
  <si>
    <t>Приложение 35</t>
  </si>
  <si>
    <t>LotusScript</t>
  </si>
  <si>
    <t>Приложение 36</t>
  </si>
  <si>
    <t>Objective-C</t>
  </si>
  <si>
    <t>Приложение 37</t>
  </si>
  <si>
    <t>Pascal</t>
  </si>
  <si>
    <t>Приложение 38</t>
  </si>
  <si>
    <t>PHP</t>
  </si>
  <si>
    <t>Приложение 39</t>
  </si>
  <si>
    <t>PL/SQL</t>
  </si>
  <si>
    <t>Приложение 40</t>
  </si>
  <si>
    <t>Perl</t>
  </si>
  <si>
    <t>Приложение 41</t>
  </si>
  <si>
    <t>Ruby</t>
  </si>
  <si>
    <t>Приложение 42</t>
  </si>
  <si>
    <t>Rust</t>
  </si>
  <si>
    <t>Приложение 43</t>
  </si>
  <si>
    <t>Scala</t>
  </si>
  <si>
    <t>Приложение 44</t>
  </si>
  <si>
    <t>Solidity</t>
  </si>
  <si>
    <t>Приложение 45</t>
  </si>
  <si>
    <t>Swift</t>
  </si>
  <si>
    <t>Приложение 46</t>
  </si>
  <si>
    <t>T-SQL</t>
  </si>
  <si>
    <t>Приложение 47</t>
  </si>
  <si>
    <t>TypeScript</t>
  </si>
  <si>
    <t>Приложение 48</t>
  </si>
  <si>
    <t>VB.NET</t>
  </si>
  <si>
    <t>Приложение 49</t>
  </si>
  <si>
    <t>VBA</t>
  </si>
  <si>
    <t>Приложение 50</t>
  </si>
  <si>
    <t>VBScript</t>
  </si>
  <si>
    <t>Приложение 51</t>
  </si>
  <si>
    <t>Visual Basic 6</t>
  </si>
  <si>
    <t>Приложение 52</t>
  </si>
  <si>
    <t>Vyper</t>
  </si>
  <si>
    <t>Приложение 53</t>
  </si>
  <si>
    <t>1C</t>
  </si>
  <si>
    <t>Приложение 54</t>
  </si>
  <si>
    <t>react</t>
  </si>
  <si>
    <t>Приложение 55</t>
  </si>
  <si>
    <t>Golang</t>
  </si>
  <si>
    <t>Приложение 56</t>
  </si>
  <si>
    <t>Приложение 57</t>
  </si>
  <si>
    <t>Приложение 58</t>
  </si>
  <si>
    <t>Приложение 59</t>
  </si>
  <si>
    <t>Приложение 60</t>
  </si>
  <si>
    <t>Приложение 61</t>
  </si>
  <si>
    <t>Приложение 62</t>
  </si>
  <si>
    <t>Приложение 63</t>
  </si>
  <si>
    <t>Приложение 64</t>
  </si>
  <si>
    <t>Приложение 65</t>
  </si>
  <si>
    <t>Приложение 66</t>
  </si>
  <si>
    <t>Приложение 67</t>
  </si>
  <si>
    <t>Приложение 68</t>
  </si>
  <si>
    <t>Приложение 69</t>
  </si>
  <si>
    <t>Приложение 70</t>
  </si>
  <si>
    <t>Приложение 71</t>
  </si>
  <si>
    <t>Приложение 72</t>
  </si>
  <si>
    <t>Приложение 73</t>
  </si>
  <si>
    <t>Приложение 74</t>
  </si>
  <si>
    <t>Приложение 75</t>
  </si>
  <si>
    <t>Приложение 76</t>
  </si>
  <si>
    <t>Приложение 77</t>
  </si>
  <si>
    <t>Приложение 78</t>
  </si>
  <si>
    <t>Приложение 79</t>
  </si>
  <si>
    <t>Приложение 80</t>
  </si>
  <si>
    <t>Приложение 81</t>
  </si>
  <si>
    <t>Приложение 82</t>
  </si>
  <si>
    <t>Приложение 83</t>
  </si>
  <si>
    <t>Приложение 84</t>
  </si>
  <si>
    <t>Приложение 85</t>
  </si>
  <si>
    <t>Приложение 86</t>
  </si>
  <si>
    <t>Приложение 87</t>
  </si>
  <si>
    <t>Приложение 88</t>
  </si>
  <si>
    <t>Приложение 89</t>
  </si>
  <si>
    <t>Приложение 90</t>
  </si>
  <si>
    <t>Приложение 91</t>
  </si>
  <si>
    <t>Приложение 92</t>
  </si>
  <si>
    <t>Приложение 93</t>
  </si>
  <si>
    <t>Приложение 94</t>
  </si>
  <si>
    <t>Приложение 95</t>
  </si>
  <si>
    <t>Приложение 96</t>
  </si>
  <si>
    <t>Приложение 97</t>
  </si>
  <si>
    <t>Приложение 98</t>
  </si>
  <si>
    <t>Приложение 99</t>
  </si>
  <si>
    <t>Приложение 100</t>
  </si>
  <si>
    <t>Приложение 101</t>
  </si>
  <si>
    <t>Приложение 102</t>
  </si>
  <si>
    <t>Приложение 103</t>
  </si>
  <si>
    <t>Приложение 104</t>
  </si>
  <si>
    <t>Приложение 105</t>
  </si>
  <si>
    <t>Приложение 106</t>
  </si>
  <si>
    <t>Приложение 107</t>
  </si>
  <si>
    <t>Приложение 108</t>
  </si>
  <si>
    <t>Приложение 109</t>
  </si>
  <si>
    <t>Приложение 110</t>
  </si>
  <si>
    <t>Приложение 111</t>
  </si>
  <si>
    <t>Приложение 112</t>
  </si>
  <si>
    <t>Приложение 113</t>
  </si>
  <si>
    <t>Приложение 114</t>
  </si>
  <si>
    <t>Приложение 115</t>
  </si>
  <si>
    <t>Приложение 116</t>
  </si>
  <si>
    <t>Приложение 117</t>
  </si>
  <si>
    <t>Приложение 118</t>
  </si>
  <si>
    <t>Приложение 119</t>
  </si>
  <si>
    <t>Приложение 120</t>
  </si>
  <si>
    <t>Приложение 121</t>
  </si>
  <si>
    <t>Приложение 122</t>
  </si>
  <si>
    <t>Приложение 123</t>
  </si>
  <si>
    <t>Приложение 124</t>
  </si>
  <si>
    <t>Приложение 125</t>
  </si>
  <si>
    <t>Приложение 126</t>
  </si>
  <si>
    <t>Приложение 127</t>
  </si>
  <si>
    <t>Приложение 128</t>
  </si>
  <si>
    <t>Приложение 129</t>
  </si>
  <si>
    <t>Приложение 130</t>
  </si>
  <si>
    <t>Приложение 131</t>
  </si>
  <si>
    <t>Приложение 132</t>
  </si>
  <si>
    <t>Приложение 133</t>
  </si>
  <si>
    <t>Приложение 134</t>
  </si>
  <si>
    <t>Приложение 135</t>
  </si>
  <si>
    <t>Приложение 136</t>
  </si>
  <si>
    <t>Приложение 137</t>
  </si>
  <si>
    <t>Приложение 138</t>
  </si>
  <si>
    <t>Приложение 139</t>
  </si>
  <si>
    <t>Приложение 140</t>
  </si>
  <si>
    <t>Приложение 141</t>
  </si>
  <si>
    <t>Приложение 142</t>
  </si>
  <si>
    <t>Приложение 143</t>
  </si>
  <si>
    <t>Приложение 144</t>
  </si>
  <si>
    <t>Приложение 145</t>
  </si>
  <si>
    <t>Приложение 146</t>
  </si>
  <si>
    <t>Приложение 147</t>
  </si>
  <si>
    <t>Приложение 148</t>
  </si>
  <si>
    <t>Приложение 149</t>
  </si>
  <si>
    <t>Приложение 150</t>
  </si>
  <si>
    <t>Приложение 151</t>
  </si>
  <si>
    <t>Приложение 152</t>
  </si>
  <si>
    <t>Приложение 153</t>
  </si>
  <si>
    <t>Приложение 154</t>
  </si>
  <si>
    <t>Приложение 155</t>
  </si>
  <si>
    <t>Приложение 156</t>
  </si>
  <si>
    <t>Приложение 157</t>
  </si>
  <si>
    <t>Приложение 158</t>
  </si>
  <si>
    <t>Приложение 159</t>
  </si>
  <si>
    <t>Приложение 160</t>
  </si>
  <si>
    <t>Приложение 161</t>
  </si>
  <si>
    <t>Приложение 162</t>
  </si>
  <si>
    <t>Приложение 163</t>
  </si>
  <si>
    <t>Приложение 164</t>
  </si>
  <si>
    <t>Приложение 165</t>
  </si>
  <si>
    <t>Приложение 166</t>
  </si>
  <si>
    <t>Приложение 167</t>
  </si>
  <si>
    <t>Приложение 168</t>
  </si>
  <si>
    <t>Приложение 169</t>
  </si>
  <si>
    <t>Приложение 170</t>
  </si>
  <si>
    <t>Приложение 171</t>
  </si>
  <si>
    <t>Приложение 172</t>
  </si>
  <si>
    <t>Приложение 173</t>
  </si>
  <si>
    <t>Приложение 174</t>
  </si>
  <si>
    <t>Приложение 175</t>
  </si>
  <si>
    <t>Приложение 176</t>
  </si>
  <si>
    <t>Приложение 177</t>
  </si>
  <si>
    <t>Приложение 178</t>
  </si>
  <si>
    <t>Приложение 179</t>
  </si>
  <si>
    <t>Приложение 180</t>
  </si>
  <si>
    <t>Приложение 181</t>
  </si>
  <si>
    <t>Приложение 182</t>
  </si>
  <si>
    <t>Приложение 183</t>
  </si>
  <si>
    <t>Приложение 184</t>
  </si>
  <si>
    <t>Приложение 185</t>
  </si>
  <si>
    <t>Приложение 186</t>
  </si>
  <si>
    <t>Приложение 187</t>
  </si>
  <si>
    <t>Приложение 188</t>
  </si>
  <si>
    <t>Приложение 189</t>
  </si>
  <si>
    <t>Приложение 190</t>
  </si>
  <si>
    <t>Приложение 191</t>
  </si>
  <si>
    <t>Приложение 192</t>
  </si>
  <si>
    <t>Приложение 193</t>
  </si>
  <si>
    <t>Приложение 194</t>
  </si>
  <si>
    <t>Приложение 195</t>
  </si>
  <si>
    <t>Приложение 196</t>
  </si>
  <si>
    <t>Приложение 197</t>
  </si>
  <si>
    <t>Приложение 198</t>
  </si>
  <si>
    <t>Приложение 199</t>
  </si>
  <si>
    <t>Приложение 200</t>
  </si>
  <si>
    <t>Приложение 201</t>
  </si>
  <si>
    <t>Приложение 202</t>
  </si>
  <si>
    <t>Приложение 203</t>
  </si>
  <si>
    <t>Приложение 204</t>
  </si>
  <si>
    <t>Приложение 205</t>
  </si>
  <si>
    <t>Приложение 206</t>
  </si>
  <si>
    <t>Приложение 207</t>
  </si>
  <si>
    <t>Приложение 208</t>
  </si>
  <si>
    <t>Приложение 209</t>
  </si>
  <si>
    <t>Приложение 210</t>
  </si>
  <si>
    <t>Приложение 211</t>
  </si>
  <si>
    <t>Приложение 212</t>
  </si>
  <si>
    <t>Приложение 213</t>
  </si>
  <si>
    <t>Приложение 214</t>
  </si>
  <si>
    <t>Приложение 215</t>
  </si>
  <si>
    <t>Приложение 216</t>
  </si>
  <si>
    <t>Приложение 217</t>
  </si>
  <si>
    <t>Приложение 218</t>
  </si>
  <si>
    <t>Приложение 219</t>
  </si>
  <si>
    <t>Приложение 220</t>
  </si>
  <si>
    <t>Приложение 221</t>
  </si>
  <si>
    <t>Приложение 222</t>
  </si>
  <si>
    <t>Приложение 223</t>
  </si>
  <si>
    <t>Приложение 224</t>
  </si>
  <si>
    <t>Приложение 225</t>
  </si>
  <si>
    <t>Приложение 226</t>
  </si>
  <si>
    <t>Приложение 227</t>
  </si>
  <si>
    <t>Приложение 228</t>
  </si>
  <si>
    <t>Приложение 229</t>
  </si>
  <si>
    <t>Приложение 230</t>
  </si>
  <si>
    <t>Приложение 231</t>
  </si>
  <si>
    <t>Приложение 232</t>
  </si>
  <si>
    <t>Приложение 233</t>
  </si>
  <si>
    <t>Приложение 234</t>
  </si>
  <si>
    <t>Приложение 235</t>
  </si>
  <si>
    <t>Приложение 236</t>
  </si>
  <si>
    <t>Приложение 237</t>
  </si>
  <si>
    <t>Приложение 238</t>
  </si>
  <si>
    <t>Приложение 239</t>
  </si>
  <si>
    <t>Приложение 240</t>
  </si>
  <si>
    <t>Приложение 241</t>
  </si>
  <si>
    <t>Приложение 242</t>
  </si>
  <si>
    <t>Приложение 243</t>
  </si>
  <si>
    <t>Приложение 244</t>
  </si>
  <si>
    <t>Приложение 245</t>
  </si>
  <si>
    <t>Приложение 246</t>
  </si>
  <si>
    <t>Приложение 247</t>
  </si>
  <si>
    <t>Приложение 248</t>
  </si>
  <si>
    <t>Приложение 249</t>
  </si>
  <si>
    <t>Приложение 250</t>
  </si>
  <si>
    <t>Приложение 251</t>
  </si>
  <si>
    <t>Приложение 252</t>
  </si>
  <si>
    <t>Приложение 253</t>
  </si>
  <si>
    <t>Приложение 254</t>
  </si>
  <si>
    <t>Приложение 255</t>
  </si>
  <si>
    <t>Приложение 256</t>
  </si>
  <si>
    <t>Приложение 257</t>
  </si>
  <si>
    <t>Приложение 258</t>
  </si>
  <si>
    <t>Приложение 259</t>
  </si>
  <si>
    <t>Приложение 260</t>
  </si>
  <si>
    <t>Приложение 261</t>
  </si>
  <si>
    <t>Приложение 262</t>
  </si>
  <si>
    <t>Приложение 263</t>
  </si>
  <si>
    <t>Приложение 264</t>
  </si>
  <si>
    <t>Приложение 265</t>
  </si>
  <si>
    <t>Приложение 266</t>
  </si>
  <si>
    <t>Приложение 267</t>
  </si>
  <si>
    <t>Приложение 268</t>
  </si>
  <si>
    <t>Приложение 269</t>
  </si>
  <si>
    <t>Приложение 270</t>
  </si>
  <si>
    <t>Приложение 271</t>
  </si>
  <si>
    <t>Приложение 272</t>
  </si>
  <si>
    <t>Приложение 273</t>
  </si>
  <si>
    <t>Приложение 274</t>
  </si>
  <si>
    <t>Приложение 275</t>
  </si>
  <si>
    <t>Приложение 276</t>
  </si>
  <si>
    <t>Приложение 277</t>
  </si>
  <si>
    <t>Приложение 278</t>
  </si>
  <si>
    <t>Приложение 279</t>
  </si>
  <si>
    <t>Приложение 280</t>
  </si>
  <si>
    <t>Приложение 281</t>
  </si>
  <si>
    <t>Приложение 282</t>
  </si>
  <si>
    <t>Приложение 283</t>
  </si>
  <si>
    <t>Приложение 284</t>
  </si>
  <si>
    <t>Приложение 285</t>
  </si>
  <si>
    <t>Приложение 286</t>
  </si>
  <si>
    <t>Приложение 287</t>
  </si>
  <si>
    <t>Приложение 288</t>
  </si>
  <si>
    <t>Приложение 289</t>
  </si>
  <si>
    <t>Приложение 290</t>
  </si>
  <si>
    <t>Приложение 291</t>
  </si>
  <si>
    <t>Приложение 292</t>
  </si>
  <si>
    <t>Приложение 293</t>
  </si>
  <si>
    <t>Приложение 294</t>
  </si>
  <si>
    <t>Приложение 295</t>
  </si>
  <si>
    <t>Приложение 296</t>
  </si>
  <si>
    <t>Приложение 297</t>
  </si>
  <si>
    <t>Приложение 298</t>
  </si>
  <si>
    <t>Приложение 299</t>
  </si>
  <si>
    <t>Приложение 300</t>
  </si>
  <si>
    <t>ГОСТ Р 56939</t>
  </si>
  <si>
    <t>AppSec Table Top (Positive)</t>
  </si>
  <si>
    <t>Используемый фреймворк</t>
  </si>
  <si>
    <t>Коэф. Сложности</t>
  </si>
  <si>
    <t>Столбец1</t>
  </si>
  <si>
    <t>Группы знаний</t>
  </si>
  <si>
    <t>2 или 3</t>
  </si>
  <si>
    <t>2 - бэкенд, 3 - тоже бэкенд</t>
  </si>
  <si>
    <t>1 - компилируемые языки</t>
  </si>
  <si>
    <t>1 или 4</t>
  </si>
  <si>
    <t>5 - мутные языки</t>
  </si>
  <si>
    <t>4 - мобильная разработка</t>
  </si>
  <si>
    <t>SCA. СРЕДНЕЕ количество open source проектов, используемых в разработке</t>
  </si>
  <si>
    <t>Container Analisys. СРЕДНЕЕ количество дефектов на 1 анализируемый образ</t>
  </si>
  <si>
    <t>Если используется фреймворк, то нужно вычесть кол-во строк фреймворка из общего количества строк проекта и оставшуюся часть еще умножить на 20% для анализа встраивания (вызовов) проекта в этот фреймворк</t>
  </si>
  <si>
    <t>Правила использования этого калькулятора</t>
  </si>
  <si>
    <t>анализ конфигов пайпов - тоже скриптом (вытащить упоминание всех инструментов анализа и добавить свое время на анализ результатов от этого инструмента)</t>
  </si>
  <si>
    <t>скрипт для сбора всей инфы для этого калькулятора из гита, как часто коммиты делаются, время сборки каждого релиза</t>
  </si>
  <si>
    <t xml:space="preserve">добавить  </t>
  </si>
  <si>
    <t>Консультации команд разработки силами AppSec-инженера по верифицированным уязвимостям, часов</t>
  </si>
  <si>
    <t>Постановка и контроль задач на устранения найденных в приложениях уязвимостях силами AppSec-инеженера, часов</t>
  </si>
  <si>
    <t xml:space="preserve">SB-B-2 </t>
  </si>
  <si>
    <t>EM-A-1</t>
  </si>
  <si>
    <t>SB-A-1</t>
  </si>
  <si>
    <t xml:space="preserve">IM-A-2 </t>
  </si>
  <si>
    <t>OM-B-1</t>
  </si>
  <si>
    <t>RT-A-3</t>
  </si>
  <si>
    <t>DM-A-2</t>
  </si>
  <si>
    <t xml:space="preserve">ST-B-2 </t>
  </si>
  <si>
    <t>EM-B-2</t>
  </si>
  <si>
    <t>EM-B-3</t>
  </si>
  <si>
    <t>OM-B-3</t>
  </si>
  <si>
    <t>EM-A-3</t>
  </si>
  <si>
    <t>EG-A-2</t>
  </si>
  <si>
    <t>EG-A-1</t>
  </si>
  <si>
    <t>EG-A-3</t>
  </si>
  <si>
    <t>EG-B-3</t>
  </si>
  <si>
    <t>TA-B-3</t>
  </si>
  <si>
    <t xml:space="preserve">RT-B-2 </t>
  </si>
  <si>
    <t xml:space="preserve">SR-A-2 </t>
  </si>
  <si>
    <r>
      <t xml:space="preserve">SR-A-2 </t>
    </r>
    <r>
      <rPr>
        <sz val="11"/>
        <color rgb="FFFF0000"/>
        <rFont val="Calibri"/>
        <family val="2"/>
        <charset val="204"/>
        <scheme val="minor"/>
      </rPr>
      <t/>
    </r>
  </si>
  <si>
    <t>AA-A-1</t>
  </si>
  <si>
    <t>EM-A-2</t>
  </si>
  <si>
    <t>DM-A-3</t>
  </si>
  <si>
    <t>EG-B-1</t>
  </si>
  <si>
    <t xml:space="preserve">EG-B-1 </t>
  </si>
  <si>
    <t>EG-B-2</t>
  </si>
  <si>
    <t>T-CODE-SPC-0-1</t>
  </si>
  <si>
    <t>T-CODE-SPC-1-1</t>
  </si>
  <si>
    <t>T-CODE-SPC-1-2</t>
  </si>
  <si>
    <t>T-CODE-SPC-2-1</t>
  </si>
  <si>
    <t>T-CODE-SPC-2-2</t>
  </si>
  <si>
    <t>T-CODE-SPC-2-3</t>
  </si>
  <si>
    <t>T-CODE-SPC-3-1</t>
  </si>
  <si>
    <t>T-CODE-SPC-3-2</t>
  </si>
  <si>
    <t>T-CODE-SPC-2-4</t>
  </si>
  <si>
    <t>T-CODE-SPC-3-3</t>
  </si>
  <si>
    <t>T-CODE-SPC-4-1</t>
  </si>
  <si>
    <t>TP2</t>
  </si>
  <si>
    <t>MI4</t>
  </si>
  <si>
    <t>CNFG1</t>
  </si>
  <si>
    <t>SCA5</t>
  </si>
  <si>
    <t>IA3</t>
  </si>
  <si>
    <t>SCS1
IA3</t>
  </si>
  <si>
    <t>OSS2</t>
  </si>
  <si>
    <t>AC2</t>
  </si>
  <si>
    <t>AC2
CNFG1</t>
  </si>
  <si>
    <t>CNFG1
MI1</t>
  </si>
  <si>
    <t>AC2
MI1</t>
  </si>
  <si>
    <t>MI1</t>
  </si>
  <si>
    <t>IA2</t>
  </si>
  <si>
    <t>CNFG1
SCS2</t>
  </si>
  <si>
    <t>AC1
MI1</t>
  </si>
  <si>
    <t>SCS2</t>
  </si>
  <si>
    <t>TP3</t>
  </si>
  <si>
    <t>AC1</t>
  </si>
  <si>
    <t>GF1</t>
  </si>
  <si>
    <t>SPA3</t>
  </si>
  <si>
    <t>QA5</t>
  </si>
  <si>
    <t>SPA4</t>
  </si>
  <si>
    <t>SPA5</t>
  </si>
  <si>
    <t>SPA4
VM2</t>
  </si>
  <si>
    <t>OSS1
SCA1</t>
  </si>
  <si>
    <t>SCA1</t>
  </si>
  <si>
    <t>SCA1
SCA3</t>
  </si>
  <si>
    <t>OSS4</t>
  </si>
  <si>
    <t>OSS3</t>
  </si>
  <si>
    <t>SPA7</t>
  </si>
  <si>
    <t>SPA7
VM2</t>
  </si>
  <si>
    <t>DPA2</t>
  </si>
  <si>
    <t>DPA3</t>
  </si>
  <si>
    <t>DPA4</t>
  </si>
  <si>
    <t>VM2</t>
  </si>
  <si>
    <t>DPA3
VM2</t>
  </si>
  <si>
    <t>QA3
DPA1</t>
  </si>
  <si>
    <t>ISA3
ESA3</t>
  </si>
  <si>
    <t>QA1</t>
  </si>
  <si>
    <t>QA2
QA5</t>
  </si>
  <si>
    <t>ISA1</t>
  </si>
  <si>
    <t>SPA1</t>
  </si>
  <si>
    <t>TS2
ESA1</t>
  </si>
  <si>
    <t>MI1
MI2</t>
  </si>
  <si>
    <t>ISA1
ESA3</t>
  </si>
  <si>
    <t>ET2</t>
  </si>
  <si>
    <t>ET1</t>
  </si>
  <si>
    <t>TAS1</t>
  </si>
  <si>
    <t>ET4</t>
  </si>
  <si>
    <t>ET2
TAS2</t>
  </si>
  <si>
    <t>ET2
ET4</t>
  </si>
  <si>
    <t>SP1
SC2</t>
  </si>
  <si>
    <t>SP3</t>
  </si>
  <si>
    <t>SP1</t>
  </si>
  <si>
    <t>SP2</t>
  </si>
  <si>
    <t>SC2</t>
  </si>
  <si>
    <t>TMR1
TMR2</t>
  </si>
  <si>
    <t>TMR3</t>
  </si>
  <si>
    <t>OAD2</t>
  </si>
  <si>
    <t>TMR2</t>
  </si>
  <si>
    <t>TMR4</t>
  </si>
  <si>
    <t>TMR6</t>
  </si>
  <si>
    <t>TMR5
RM2</t>
  </si>
  <si>
    <t>TP4</t>
  </si>
  <si>
    <t>VC2
ISA2</t>
  </si>
  <si>
    <t>VC1</t>
  </si>
  <si>
    <t>IA1</t>
  </si>
  <si>
    <t>CNFG2</t>
  </si>
  <si>
    <t>PA1</t>
  </si>
  <si>
    <t>VM1</t>
  </si>
  <si>
    <t>VM1
VM3</t>
  </si>
  <si>
    <t>SPA5
VC1
PA3</t>
  </si>
  <si>
    <t>CNFG2
VM1</t>
  </si>
  <si>
    <t>SPA6</t>
  </si>
  <si>
    <t>RM1</t>
  </si>
  <si>
    <t>RM3</t>
  </si>
  <si>
    <t>RM4</t>
  </si>
  <si>
    <t>OAD5</t>
  </si>
  <si>
    <t>TAS4</t>
  </si>
  <si>
    <t>SC2
SPA2</t>
  </si>
  <si>
    <t>OAD3
SC2</t>
  </si>
  <si>
    <t>SSDL1</t>
  </si>
  <si>
    <t>SSDL2</t>
  </si>
  <si>
    <t>SSDL3</t>
  </si>
  <si>
    <t>SSDL4</t>
  </si>
  <si>
    <t>SSDL5</t>
  </si>
  <si>
    <t>OAD1</t>
  </si>
  <si>
    <t>OAD4</t>
  </si>
  <si>
    <t>TP1</t>
  </si>
  <si>
    <t>SC1</t>
  </si>
  <si>
    <t>SC3</t>
  </si>
  <si>
    <t>GF2</t>
  </si>
  <si>
    <t>SCA4</t>
  </si>
  <si>
    <t>QA4</t>
  </si>
  <si>
    <t>DPA5</t>
  </si>
  <si>
    <t>PA2</t>
  </si>
  <si>
    <t>MI3</t>
  </si>
  <si>
    <t>MI5</t>
  </si>
  <si>
    <t>TS1</t>
  </si>
  <si>
    <t>TS2</t>
  </si>
  <si>
    <t>ESA2</t>
  </si>
  <si>
    <t>ET3</t>
  </si>
  <si>
    <t>TAS2</t>
  </si>
  <si>
    <t>TAS3</t>
  </si>
  <si>
    <t>Определение текущего и целевого состояния</t>
  </si>
  <si>
    <t>Определение перечня внедряемых практик</t>
  </si>
  <si>
    <t>Разработка дорожной карты</t>
  </si>
  <si>
    <t>Тиражирование практик безопасной разработки</t>
  </si>
  <si>
    <t>Политика безопасной разработки</t>
  </si>
  <si>
    <t>Документирование процесса</t>
  </si>
  <si>
    <t>Определение технологического стека</t>
  </si>
  <si>
    <t>Контроль ТЗ</t>
  </si>
  <si>
    <t>Рефакторинг</t>
  </si>
  <si>
    <t>Оркестрация SAST</t>
  </si>
  <si>
    <t>Организация распределенного рабочего процесса</t>
  </si>
  <si>
    <t>Оркестрация SCA</t>
  </si>
  <si>
    <t>Тестирование API</t>
  </si>
  <si>
    <t>Оркестрация DAST</t>
  </si>
  <si>
    <t>Выход обновлений</t>
  </si>
  <si>
    <t>SOC</t>
  </si>
  <si>
    <t>Плейбук реагирования</t>
  </si>
  <si>
    <t>Техподдержка</t>
  </si>
  <si>
    <t>Обратная связь</t>
  </si>
  <si>
    <t>Аудиты</t>
  </si>
  <si>
    <t>Проведение тестирования</t>
  </si>
  <si>
    <t>Митапы внутри компании</t>
  </si>
  <si>
    <t>Участие во внешних конференциях</t>
  </si>
  <si>
    <t>T-CODE-SPC-3-4</t>
  </si>
  <si>
    <t>Безопасность заказной разработки</t>
  </si>
  <si>
    <t>T-CODE-SPC-3-5</t>
  </si>
  <si>
    <t>T-CODE-SPC-1</t>
  </si>
  <si>
    <t>T-CODE-SPC-0</t>
  </si>
  <si>
    <t>T-CODE-SPC-2</t>
  </si>
  <si>
    <t>T-CODE-SPC-3</t>
  </si>
  <si>
    <t>T-CODE-SPC-4</t>
  </si>
  <si>
    <t>T-CODE-SPC</t>
  </si>
  <si>
    <t>Предъявляются требования к подрядчикам в части заказной разработки</t>
  </si>
  <si>
    <t>Предъявляются базовые функциональные требования по ИБ к разрабатываемому подрядчиками ПО</t>
  </si>
  <si>
    <t>При выборе подрядчика, осуществлющего заказную разработку, учитываются его возможности, опыт, существующие у подрядчика мероприятия, связанные с безопасной разработкой ПО.</t>
  </si>
  <si>
    <t>В контракты на разработку подрядчиком ПО включаются формулировки, требующие предоставление компании-заказчику спецификаций программного обеспечения (Software Bill of Materials, SBOM) для каждой версии ПО. Определены механизмы получения SBOM.</t>
  </si>
  <si>
    <t>Внутри компании-заказчика проводится композиционный анализ разработанного подрядчиками на заказ ПО</t>
  </si>
  <si>
    <t>Все предоставляемые подрядчиком (разработчиком ПО) артефакты (включая SBOM) подписываются электронной подписью. В компании-заказчике внедрен процесс проверки подписей предоставляемых артефактов</t>
  </si>
  <si>
    <t>В контракты на разработку подрядчиком ПО включаются формулировки, требующие предоставление всего исходного кода разрабатываемого ПО.</t>
  </si>
  <si>
    <t>Проводится статический анализ исходного кода для разработанного поставщиком ПО, выполняется анализ полученных результатов</t>
  </si>
  <si>
    <t>Вся заказная разработка ПО ведется подрядчиками (разработчиками ПО) в инфраструктуре компании-заказчика, с использованием всех инструментов безопасной разработки (SAST, DAST, OSA\SCA, Container security и др.) и в соответстии с процессами компании-заказчика</t>
  </si>
  <si>
    <t>Container security</t>
  </si>
  <si>
    <t>Итого (Ч) для Container security:</t>
  </si>
  <si>
    <t>Итого (Ч-Д) для Container security:</t>
  </si>
  <si>
    <t>Итого (FTE) для Container security:</t>
  </si>
  <si>
    <t xml:space="preserve">2. Предоставление доступа к Container security </t>
  </si>
  <si>
    <t>4. Настройка параметров обучения политики</t>
  </si>
  <si>
    <t>Стадия</t>
  </si>
  <si>
    <t>Процесс</t>
  </si>
  <si>
    <t>Требования из DAF</t>
  </si>
  <si>
    <t>Выполнение по DAF</t>
  </si>
  <si>
    <t>Этап</t>
  </si>
  <si>
    <t>PreStageSDL</t>
  </si>
  <si>
    <t>Планирование</t>
  </si>
  <si>
    <t>Стратегия SSDL</t>
  </si>
  <si>
    <t/>
  </si>
  <si>
    <t>Корректировка стратегии SSDL</t>
  </si>
  <si>
    <t>Организационно-распорядительная документация</t>
  </si>
  <si>
    <t>Категоризация ИС</t>
  </si>
  <si>
    <t>Регламент безопасной разработки</t>
  </si>
  <si>
    <t>OAD3</t>
  </si>
  <si>
    <t>Контроль соблюдения правил ОРД</t>
  </si>
  <si>
    <t>Проектирование архитектуры</t>
  </si>
  <si>
    <t>Модель угроз и требования</t>
  </si>
  <si>
    <t>Общая модель угроз</t>
  </si>
  <si>
    <t>TMR1</t>
  </si>
  <si>
    <t>Моделирование угроз в ЖЦ ПО</t>
  </si>
  <si>
    <t>Чек-лист внешних регуляторных требований</t>
  </si>
  <si>
    <t>Требования к инфраструктуре и ПО</t>
  </si>
  <si>
    <t>Меры митигации</t>
  </si>
  <si>
    <t>TMR5</t>
  </si>
  <si>
    <t>Периодический пересмотр требований</t>
  </si>
  <si>
    <t>Риски и метрики</t>
  </si>
  <si>
    <t>Выбор метрик</t>
  </si>
  <si>
    <t>Оценка рисков</t>
  </si>
  <si>
    <t>RM2</t>
  </si>
  <si>
    <t>Определение подходов к сбору метрик</t>
  </si>
  <si>
    <t>Анализ метрик</t>
  </si>
  <si>
    <t>Технический проект</t>
  </si>
  <si>
    <t>Порядок контроля используемого ПО</t>
  </si>
  <si>
    <t>Определение CI/CD-конвейера</t>
  </si>
  <si>
    <t>Формирование безопасной архитектуры</t>
  </si>
  <si>
    <t>Безопасность инфраструктуры</t>
  </si>
  <si>
    <t>Разграничение доступа</t>
  </si>
  <si>
    <t>Сегментация сети</t>
  </si>
  <si>
    <t>Ролевая модель</t>
  </si>
  <si>
    <t>Безопасность конфигураций</t>
  </si>
  <si>
    <t>Харденинг</t>
  </si>
  <si>
    <t>Учёт рисков при настройке инфраструктуры</t>
  </si>
  <si>
    <t>MainStageSDL</t>
  </si>
  <si>
    <t>Разработка</t>
  </si>
  <si>
    <t>Безопасное программирование</t>
  </si>
  <si>
    <t>Регламент безопасного кодирования</t>
  </si>
  <si>
    <t>Использование безопасных компонент</t>
  </si>
  <si>
    <t>Использование инструментов OSA</t>
  </si>
  <si>
    <t>OSS1</t>
  </si>
  <si>
    <t>Хранилище доверенных артефактов</t>
  </si>
  <si>
    <t xml:space="preserve">Анализ образов </t>
  </si>
  <si>
    <t>Проверка лицензионной чистоты</t>
  </si>
  <si>
    <t>Статический анализ кода</t>
  </si>
  <si>
    <t>Линтеры</t>
  </si>
  <si>
    <t>Код-ревью</t>
  </si>
  <si>
    <t>SPA2</t>
  </si>
  <si>
    <t>Использование инструментов SAST</t>
  </si>
  <si>
    <t>Кастомные правила SAST</t>
  </si>
  <si>
    <t>SAST в пайплайне</t>
  </si>
  <si>
    <t>Детектирование секретов</t>
  </si>
  <si>
    <t>Управление изменениями</t>
  </si>
  <si>
    <t>Система контроля версий</t>
  </si>
  <si>
    <t>Сборка</t>
  </si>
  <si>
    <t>Компонентный анализ</t>
  </si>
  <si>
    <t>Использование инструментов SCA</t>
  </si>
  <si>
    <t>Кастомные правила SCA</t>
  </si>
  <si>
    <t>SCA2</t>
  </si>
  <si>
    <t>SCA в пайплайне</t>
  </si>
  <si>
    <t>SCA3</t>
  </si>
  <si>
    <t xml:space="preserve">Требования к инвентаризации </t>
  </si>
  <si>
    <t>Безопасность сборки</t>
  </si>
  <si>
    <t>Подпись артефактов</t>
  </si>
  <si>
    <t>SCS1</t>
  </si>
  <si>
    <t>Настройка платформы сборки</t>
  </si>
  <si>
    <t>Тестирование</t>
  </si>
  <si>
    <t>Инженерные практики QA</t>
  </si>
  <si>
    <t>Функциональное тестирование</t>
  </si>
  <si>
    <t>Использование автотестов</t>
  </si>
  <si>
    <t>QA2</t>
  </si>
  <si>
    <t>Граничное тестирование</t>
  </si>
  <si>
    <t>QA3</t>
  </si>
  <si>
    <t>Покрытие кода</t>
  </si>
  <si>
    <t>Динамический анализ</t>
  </si>
  <si>
    <t>Фаззинг</t>
  </si>
  <si>
    <t>DPA1</t>
  </si>
  <si>
    <t>Использование инструментов DAST</t>
  </si>
  <si>
    <t>Правила сканирования</t>
  </si>
  <si>
    <t>DAST в пайплайне</t>
  </si>
  <si>
    <t>Проверка соответствия требованиям ИБ</t>
  </si>
  <si>
    <t>Quality Gates</t>
  </si>
  <si>
    <t>Соответствие требованиям ИБ</t>
  </si>
  <si>
    <t>VC2</t>
  </si>
  <si>
    <t>Релиз и развёртывание</t>
  </si>
  <si>
    <t>Автоматизация процесса развёртывания</t>
  </si>
  <si>
    <t>Настройка параметров развёртывания</t>
  </si>
  <si>
    <t>Комплексность выполнения конвеера</t>
  </si>
  <si>
    <t>PA3</t>
  </si>
  <si>
    <t>Обеспечение безопасности выпускаемого ПО</t>
  </si>
  <si>
    <t>Эксплуатационная документация</t>
  </si>
  <si>
    <t>Проверка подписи артефактов</t>
  </si>
  <si>
    <t>PostStageSDL</t>
  </si>
  <si>
    <t>Мониторинг и инциденты</t>
  </si>
  <si>
    <t>Сетевая безопасность</t>
  </si>
  <si>
    <t>Инструменты WAF</t>
  </si>
  <si>
    <t>MI2</t>
  </si>
  <si>
    <t>Анализ инцидентов</t>
  </si>
  <si>
    <t>Управление уязвимостями</t>
  </si>
  <si>
    <t>Порядок работы с дефектами</t>
  </si>
  <si>
    <t>Кастомизация инструментов анализа</t>
  </si>
  <si>
    <t>Оценка критичности дефектов</t>
  </si>
  <si>
    <t>VM3</t>
  </si>
  <si>
    <t>Периодический анализ и тестирование</t>
  </si>
  <si>
    <t>Внутренние исследования</t>
  </si>
  <si>
    <t>Анализ защищённости</t>
  </si>
  <si>
    <t>ISA2</t>
  </si>
  <si>
    <t>Внутренние пентесты</t>
  </si>
  <si>
    <t>ISA3</t>
  </si>
  <si>
    <t>Внешние исследования</t>
  </si>
  <si>
    <t>Баг-баунти</t>
  </si>
  <si>
    <t>ESA1</t>
  </si>
  <si>
    <t>Внешние аудиты</t>
  </si>
  <si>
    <t>Внешние пентесты</t>
  </si>
  <si>
    <t>ESA3</t>
  </si>
  <si>
    <t>Повышение экспертизы</t>
  </si>
  <si>
    <t>Обучение рядовых сотрудников в ИБ</t>
  </si>
  <si>
    <t>Обучение базовой ИБ-гигиене</t>
  </si>
  <si>
    <t>Обучение разработчиков безопасному программированию</t>
  </si>
  <si>
    <t>Регулярное повышение компетенций</t>
  </si>
  <si>
    <t>Повышение экспертизы в области AppSec</t>
  </si>
  <si>
    <t>Обучение AppSec-специалистов</t>
  </si>
  <si>
    <t>Внутренний портал</t>
  </si>
  <si>
    <t>Создание внутренего портала</t>
  </si>
  <si>
    <t>Наполнение внутренего портала</t>
  </si>
  <si>
    <t>Дополнение информации о приложениях</t>
  </si>
  <si>
    <t>Всего требований</t>
  </si>
  <si>
    <t>Замаплено</t>
  </si>
  <si>
    <t>% Маппинга на DAF</t>
  </si>
  <si>
    <t>В инструментах идентификации секретов используются кастомизированные настройки и правила поиска секретов</t>
  </si>
  <si>
    <t>Домен "Инструментальный анализ на наличие дефектов ИБ"</t>
  </si>
  <si>
    <t>Инструментальный анализ на наличие дефектов ИБ</t>
  </si>
  <si>
    <t>Разработана и применяется политика аудита в PROD инфраструктуре  (например, Kubernetes Audit policy) 
Логи собираются, но не обрабатываются (например, хранятся внутри кластера Kubernetes) </t>
  </si>
  <si>
    <t>202х</t>
  </si>
  <si>
    <t>202х+1</t>
  </si>
  <si>
    <t>202х+2</t>
  </si>
  <si>
    <t>Все логи PROD инфраструктуры (например, Kubernetes) обрабатываются в SIEM, созданы правила корреляции в SIEM для идентификации инцидентов</t>
  </si>
  <si>
    <t>СККИ разработаны и применяются для всех систем</t>
  </si>
  <si>
    <t>Создаются стандарты конфигурирования компонентов инфраструктуры (СККИ)</t>
  </si>
  <si>
    <t>Приложение 2</t>
  </si>
  <si>
    <t>Приложение 3</t>
  </si>
  <si>
    <t>СРЕДНЕЕ количество ИЗМЕНЯЕМЫХ каждый релиз строк код (в тысячах)</t>
  </si>
  <si>
    <t>Разработка ЕЖЕМЕСЯЧНЫХ отчетов по анализу ВСЕХ приложений (часов в год)</t>
  </si>
  <si>
    <t>Используется защита тегов (protected tags)</t>
  </si>
  <si>
    <t>T-DEV-CICD-1-4</t>
  </si>
  <si>
    <t>T-DEV-CICD-1-5</t>
  </si>
  <si>
    <t>Запрет использования обхода запуска пайплайна на коммит [skip ci] pre-commit хуками</t>
  </si>
  <si>
    <t>T-DEV-SRC-3-6</t>
  </si>
  <si>
    <t>T-DEV-SCM-4-3</t>
  </si>
  <si>
    <t>Автоматизированный харденинг настроек гитлаб проектов через API или dev. platform eng. с сравнением состояния</t>
  </si>
  <si>
    <t>T-PROD-SM-4-3</t>
  </si>
  <si>
    <t>Используется инструменты авто-валидации секретов</t>
  </si>
  <si>
    <t>P-EDU-KB-3-3</t>
  </si>
  <si>
    <t>База знаний наполняется реальными примерами, которые были найдены на пентестах, багбаунти, триажа AppSec`ами с сложными кейсами (н/р нарушения бизнес-логики)</t>
  </si>
  <si>
    <t>P-EDU-KB-4-2</t>
  </si>
  <si>
    <t>В базе знаний подробно описаны кейсы с техническими подробностями и копией стенда (CTF like) для возможности тренинга</t>
  </si>
  <si>
    <t>Все фичи проходят согласование через подразделение ИБ на этапе планирования</t>
  </si>
  <si>
    <t>P-REQ-RD-4-1</t>
  </si>
  <si>
    <t>P-ROLE-RESP-3-2</t>
  </si>
  <si>
    <t>Разработаны и учитываются при выборе подрядчика детальные критерии в части безопасной разработки:
- Требования к наличию и использованию анализаторов кода и компонентов при разработке ПО;
- Требования к предоставлению отчетов об отсутствии и\или исправлении уязвимостей в разрабатываемом ПО;
и др.</t>
  </si>
  <si>
    <t>В Компании разработаны и применяются процедуры для выявления и контроля устранения выявленных уязвимостей в разрабатываемом подрядчиком ПО</t>
  </si>
  <si>
    <t>Используется подход IaC для контроля конфигурации компонентов инфраструктуры</t>
  </si>
  <si>
    <t>Использование подхода IaC для контроля конфигурации разрабатываемого ПО</t>
  </si>
  <si>
    <t xml:space="preserve">Неактивные (ненужные) приложения (applications, плагины или дополнения) удаляются из SCM системы </t>
  </si>
  <si>
    <t>Каждое изменение в исходном коде (каждый Merge Request) согласовывается как минимум двумя аутентифицированными пользователями</t>
  </si>
  <si>
    <t>Stream</t>
  </si>
  <si>
    <t>Level</t>
  </si>
  <si>
    <t>Требование</t>
  </si>
  <si>
    <t>Strategy&amp;Metrics</t>
  </si>
  <si>
    <t>Create and Promote</t>
  </si>
  <si>
    <t>Do you understand the enterprise-wide risk appetite for your applications?</t>
  </si>
  <si>
    <t>Do you have a strategic plan for application security and use it to make decisions?</t>
  </si>
  <si>
    <t>Do you regularly review and update the Strategic Plan for Application Security?</t>
  </si>
  <si>
    <t>Measure and Improve</t>
  </si>
  <si>
    <t>Do you use a set of metrics to measure the effectiveness and efficiency of the application security program across applications?</t>
  </si>
  <si>
    <t>Did you define Key Performance Indicators (KPI) from available application security metrics?</t>
  </si>
  <si>
    <t>Do you update the Application Security strategy and roadmap based on application security metrics and KPIs?</t>
  </si>
  <si>
    <t>Policy and Standards</t>
  </si>
  <si>
    <t>Do you have and apply a common set of policies and standards throughout your organization?</t>
  </si>
  <si>
    <t>Do you publish the organization's policies as test scripts or run-books for easy interpretation by development teams?</t>
  </si>
  <si>
    <t>Do you regularly report on policy and standard compliance, and use that information to guide compliance improvement efforts?</t>
  </si>
  <si>
    <t>Compliance Management</t>
  </si>
  <si>
    <t>Do you have a complete picture of your external compliance obligations?</t>
  </si>
  <si>
    <t>Do you have a standard set of security requirements and verification procedures addressing the organization's external compliance obligations?</t>
  </si>
  <si>
    <t>Do you regularly report on adherence to external compliance obligations and use that information to guide efforts to close compliance gaps?</t>
  </si>
  <si>
    <t>Education &amp; Guidance</t>
  </si>
  <si>
    <t>Training and Awareness</t>
  </si>
  <si>
    <t>Do you require employees involved with application development to take SDLC training?</t>
  </si>
  <si>
    <t>Is training customized for individual roles such as developers, testers, or security champions?</t>
  </si>
  <si>
    <t>Have you implemented a Learning Management System or equivalent to track employee training and certification processes?</t>
  </si>
  <si>
    <t>Organization and Culture</t>
  </si>
  <si>
    <t>Have you identified a Security Champion for each development team?</t>
  </si>
  <si>
    <t>Does the organization have a Secure Software Center of Excellence (SSCE)?</t>
  </si>
  <si>
    <t>Is there a centralized portal where developers and application security professionals from different teams and business units are able to communicate and share information?</t>
  </si>
  <si>
    <t>Application Risk Profile</t>
  </si>
  <si>
    <t>Do you classify applications according to business risk based on a simple and predefined set of questions?</t>
  </si>
  <si>
    <t>Do you use centralized and quantified application risk profiles to evaluate business risk?</t>
  </si>
  <si>
    <t>Do you regularly review and update the risk profiles for your applications?</t>
  </si>
  <si>
    <t>Threat Modeling</t>
  </si>
  <si>
    <t>Do you identify and manage architectural design flaws with threat modeling?</t>
  </si>
  <si>
    <t>Do you use a standard methodology, aligned with your application risk levels?</t>
  </si>
  <si>
    <t>Do you regularly review and update the threat modeling methodology for your applications?</t>
  </si>
  <si>
    <t>Security Requirements</t>
  </si>
  <si>
    <t>Software Requirements</t>
  </si>
  <si>
    <t>Do project teams specify security requirements during development?</t>
  </si>
  <si>
    <t>Do you define, structure, and include prioritization in the artifacts of the security requirements gathering process?</t>
  </si>
  <si>
    <t>Do you use a standard requirements framework to streamline the elicitation of security requirements?</t>
  </si>
  <si>
    <t>Supplier Security</t>
  </si>
  <si>
    <t>Do stakeholders review vendor collaborations for security requirements and methodology?</t>
  </si>
  <si>
    <t>Do vendors meet the security responsibilities and quality measures of service level agreements defined by the organization?</t>
  </si>
  <si>
    <t>Are vendors aligned with standard security controls and software development tools and processes that the organization utilizes?</t>
  </si>
  <si>
    <t>Secure Architecture</t>
  </si>
  <si>
    <t>Architecture Design</t>
  </si>
  <si>
    <t>Do teams use security principles during design?</t>
  </si>
  <si>
    <t>Do you use shared security services during design?</t>
  </si>
  <si>
    <t>Do you base your design on available reference architectures?</t>
  </si>
  <si>
    <t>Technology Management</t>
  </si>
  <si>
    <t>Do you evaluate the security quality of important technologies used for development?</t>
  </si>
  <si>
    <t>Do you have a list of recommended technologies for the organization?</t>
  </si>
  <si>
    <t>Do you enforce the use of recommended technologies within the organization?</t>
  </si>
  <si>
    <t>Is your full build process formally described?</t>
  </si>
  <si>
    <t>Is the build process fully automated?</t>
  </si>
  <si>
    <t>Do you enforce automated security checks in your build processes?</t>
  </si>
  <si>
    <t>Software Dependencies</t>
  </si>
  <si>
    <t>Do you have solid knowledge about dependencies you're relying on?</t>
  </si>
  <si>
    <t>Do you handle 3rd party dependency risk by a formal process?</t>
  </si>
  <si>
    <t>Do you prevent build of software if it's affected by vulnerabilities in dependencies?</t>
  </si>
  <si>
    <t>Deployment Process</t>
  </si>
  <si>
    <t>Do you use repeatable deployment processes?</t>
  </si>
  <si>
    <t>Are deployment processes automated and employing security checks?</t>
  </si>
  <si>
    <t>Do you consistently validate the integrity of deployed artifacts?</t>
  </si>
  <si>
    <t>Do you limit access to application secrets according to the least privilege principle?</t>
  </si>
  <si>
    <t>Do you inject production secrets into configuration files during deployment?</t>
  </si>
  <si>
    <t>Do you practice proper lifecycle management for application secrets?</t>
  </si>
  <si>
    <t>Defect Tracking</t>
  </si>
  <si>
    <t>Do you track all known security defects in accessible locations?</t>
  </si>
  <si>
    <t>Do you keep an overview of the state of security defects across the organization?</t>
  </si>
  <si>
    <t>Do you enforce SLAs for fixing security defects?</t>
  </si>
  <si>
    <t>Metrics and Feedback</t>
  </si>
  <si>
    <t>Do you use basic metrics about recorded security defects to carry out quick win improvement activities?</t>
  </si>
  <si>
    <t>Do you improve your security assurance program upon standardized metrics?</t>
  </si>
  <si>
    <t>Do you regularly evaluate the effectiveness of your security metrics so that its input helps drive your security strategy?</t>
  </si>
  <si>
    <t>Architecture Assessment</t>
  </si>
  <si>
    <t>Architecture Validation</t>
  </si>
  <si>
    <t>Do you review the application architecture for key security objectives on an ad-hoc basis?</t>
  </si>
  <si>
    <t>Do you regularly review the security mechanisms of your architecture?</t>
  </si>
  <si>
    <t>Do you regularly review the effectiveness of the security controls?</t>
  </si>
  <si>
    <t>Architecture Mitigation</t>
  </si>
  <si>
    <t>Do you review the application architecture for mitigations of typical threats on an ad-hoc basis?</t>
  </si>
  <si>
    <t>Do you regularly evaluate the threats to your architecture?</t>
  </si>
  <si>
    <t>Do you regularly update your reference architectures based on architecture assessment findings?</t>
  </si>
  <si>
    <t>Requirements Testing</t>
  </si>
  <si>
    <t>Control Verification</t>
  </si>
  <si>
    <t>Do you test applications for the correct functioning of standard security controls?</t>
  </si>
  <si>
    <t>Do you consistently write and execute test scripts to verify the functionality of security requirements?</t>
  </si>
  <si>
    <t>Do you automatically test applications for security regressions?</t>
  </si>
  <si>
    <t>Misuse/Abuse Testing</t>
  </si>
  <si>
    <t>Do you test applications using randomization or fuzzing techniques?</t>
  </si>
  <si>
    <t>Do you create abuse cases from functional requirements and use them to drive security tests?</t>
  </si>
  <si>
    <t>Do you perform denial of service and security stress testing?</t>
  </si>
  <si>
    <t>Scalable Baseline</t>
  </si>
  <si>
    <t>Do you scan applications with automated security testing tools?</t>
  </si>
  <si>
    <t>Do you customize the automated security tools to your applications and technology stacks?</t>
  </si>
  <si>
    <t>Do you integrate automated security testing into the build and deploy process?</t>
  </si>
  <si>
    <t>Deep Understanding</t>
  </si>
  <si>
    <t>Do you manually review the security quality of selected high-risk components?</t>
  </si>
  <si>
    <t>Do you perform penetration testing for your applications at regular intervals?</t>
  </si>
  <si>
    <t>Do you use the results of security testing to improve the development lifecycle?</t>
  </si>
  <si>
    <t>Incident Management</t>
  </si>
  <si>
    <t>Incident Detection</t>
  </si>
  <si>
    <t>Do you analyze log data for security incidents periodically?</t>
  </si>
  <si>
    <t>Do you follow a documented process for incident detection?</t>
  </si>
  <si>
    <t>Do you review and update the incident detection process regularly?</t>
  </si>
  <si>
    <t>Incident Response</t>
  </si>
  <si>
    <t>Do you respond to detected incidents?</t>
  </si>
  <si>
    <t>Do you use a repeatable process for incident handling?</t>
  </si>
  <si>
    <t>Do you have a dedicated incident response team available?</t>
  </si>
  <si>
    <t>Environment Management</t>
  </si>
  <si>
    <t>Configuration Hardening</t>
  </si>
  <si>
    <t>Do you harden configurations for key components of your technology stacks?</t>
  </si>
  <si>
    <t>Do you have hardening baselines for your components?</t>
  </si>
  <si>
    <t>Do you monitor and enforce conformity with hardening baselines?</t>
  </si>
  <si>
    <t>Patching and Updating</t>
  </si>
  <si>
    <t>Do you identify and patch vulnerable components?</t>
  </si>
  <si>
    <t>Do you follow an established process for updating components of your technology stacks?</t>
  </si>
  <si>
    <t>Do you regularly evaluate components and review patch level status?</t>
  </si>
  <si>
    <t>Operational Management</t>
  </si>
  <si>
    <t>Data Protection</t>
  </si>
  <si>
    <t>Do you protect and handle information according to protection requirements for data stored and processed on each application?</t>
  </si>
  <si>
    <t>Do you maintain a data catalog, including types, sensitivity levels, and processing and storage locations?</t>
  </si>
  <si>
    <t>Do you regularly review and update the data catalog and your data protection policies and procedures?</t>
  </si>
  <si>
    <t>System Decommissioning / Legacy Management</t>
  </si>
  <si>
    <t>Do you identify and remove systems, applications, application dependencies, or services that are no longer used, have reached end of life, or are no longer actively developed or supported?</t>
  </si>
  <si>
    <t>Do you follow an established process for removing all associated resources, as part of decommissioning of unused systems, applications, application dependencies, or services?</t>
  </si>
  <si>
    <t>Do you regularly evaluate the lifecycle state and support status of every software asset and underlying infrastructure component, and estimate their end of life?</t>
  </si>
  <si>
    <t>Комментарии</t>
  </si>
  <si>
    <t>Подсчет требований</t>
  </si>
  <si>
    <t>Разработаны метрики процессов DSO</t>
  </si>
  <si>
    <t>Определены, описаны и отслеживаются метрики процессов DSO</t>
  </si>
  <si>
    <t>T-CODE-SECDN-3-3</t>
  </si>
  <si>
    <t>Осуществляется регулярный мониторинг общедоступных баз, систем, информационных каналов и других источников в Интернете (и даркнете) на наличие утекших секретов Компании</t>
  </si>
  <si>
    <t>Регламентирована и осуществляется автоматизированная ротация всех секретов (как по расписанию, так и по событию\запросу).</t>
  </si>
  <si>
    <t>OWASP SAMMv2</t>
  </si>
  <si>
    <t>BSIMM v14</t>
  </si>
  <si>
    <t>5.1.2.3, 5.1.2.4</t>
  </si>
  <si>
    <t>5.2.2.3</t>
  </si>
  <si>
    <t>5.2.2.3,
5.2.2.6</t>
  </si>
  <si>
    <t>К разрабатываемым приложениям предъявляются требования по ИБ</t>
  </si>
  <si>
    <t>5.3.2.2</t>
  </si>
  <si>
    <t>Домен. Оценка эффективности процессов</t>
  </si>
  <si>
    <t>Осуществляется контроль за тем, как сканеры безопасности (SAST,SCA,Secrets) игнорируют "skip/ignore scan" inline комментарии и файлы конфигурации</t>
  </si>
  <si>
    <t>5.4.2.3</t>
  </si>
  <si>
    <t>5.5.2.5</t>
  </si>
  <si>
    <t>Существует перечень ответственных за работу с дефектами ИБ, описаны пути эскалаций устранения дефектов ИБ</t>
  </si>
  <si>
    <t>Количество администраторов SCM ограничено и регулярно проверяется</t>
  </si>
  <si>
    <t>Для добавления нового пользователя в SCM используются только корпоративные email</t>
  </si>
  <si>
    <t>Доступ к SCM системам осуществляется только с разрешенных IP-адресов</t>
  </si>
  <si>
    <t>5.6.2.1</t>
  </si>
  <si>
    <t>5.7.2.1</t>
  </si>
  <si>
    <t>5.7.2.4</t>
  </si>
  <si>
    <t>5.10.2.4</t>
  </si>
  <si>
    <t>5.11.2.5</t>
  </si>
  <si>
    <t>5.11.2.7</t>
  </si>
  <si>
    <t>5.13.2.2</t>
  </si>
  <si>
    <t>5.13.2.5</t>
  </si>
  <si>
    <t>5.13.2.4</t>
  </si>
  <si>
    <t>5.13.2.7</t>
  </si>
  <si>
    <t>5.13.2.8</t>
  </si>
  <si>
    <t>5.14.2.2</t>
  </si>
  <si>
    <t>5.14.2.3</t>
  </si>
  <si>
    <t>Разработчики и инженеры обмениваются секретами с помощью инструмента Secret Management, например, Hashicorp Vault</t>
  </si>
  <si>
    <t>5.15.2.2</t>
  </si>
  <si>
    <t>5.15.2.4</t>
  </si>
  <si>
    <t>5.15.2.1</t>
  </si>
  <si>
    <t>5.15.2.3</t>
  </si>
  <si>
    <t>5.16.2.2</t>
  </si>
  <si>
    <t>5.16.2.4</t>
  </si>
  <si>
    <t>5.17.2.5</t>
  </si>
  <si>
    <t>5.17.2.4</t>
  </si>
  <si>
    <t>5.18.2.1</t>
  </si>
  <si>
    <t>5.18.2.2</t>
  </si>
  <si>
    <t>5.19.2.2</t>
  </si>
  <si>
    <t>5.19.2.2,
5.24.2.1</t>
  </si>
  <si>
    <t>5.24.2.3</t>
  </si>
  <si>
    <t>5.24.2.2</t>
  </si>
  <si>
    <t>5.11.2.5,
5.24.2.3</t>
  </si>
  <si>
    <t>5.10.2.3</t>
  </si>
  <si>
    <t>5.16.2.1</t>
  </si>
  <si>
    <t>PC-B-1</t>
  </si>
  <si>
    <t>PC-B-2</t>
  </si>
  <si>
    <t>PC-B-3</t>
  </si>
  <si>
    <t>TA-A-3</t>
  </si>
  <si>
    <t>DM-A-1</t>
  </si>
  <si>
    <t>DM-B-1</t>
  </si>
  <si>
    <t>DM-B-2</t>
  </si>
  <si>
    <t>DM-B-3</t>
  </si>
  <si>
    <t>AA-A-2</t>
  </si>
  <si>
    <t>AA-A-3</t>
  </si>
  <si>
    <t>AA-B-1</t>
  </si>
  <si>
    <t>AA-B-2</t>
  </si>
  <si>
    <t>AA-B-3</t>
  </si>
  <si>
    <t>OM-A-3</t>
  </si>
  <si>
    <t>OM-A-2</t>
  </si>
  <si>
    <t>OM-A-1</t>
  </si>
  <si>
    <t>EM-B-1</t>
  </si>
  <si>
    <t>IM-A-1</t>
  </si>
  <si>
    <t>IM-A-3</t>
  </si>
  <si>
    <t>IM-B-1</t>
  </si>
  <si>
    <t>IM-B-3</t>
  </si>
  <si>
    <t>ST-B-3</t>
  </si>
  <si>
    <t>RT-A-2</t>
  </si>
  <si>
    <t>RT-B-1</t>
  </si>
  <si>
    <t>RT-B-3</t>
  </si>
  <si>
    <t>OM-B-1
OM-B-2
SB-B-2</t>
  </si>
  <si>
    <t>RT-B-2
ST-B-2</t>
  </si>
  <si>
    <t>SD-A-2
SB-A-3</t>
  </si>
  <si>
    <t>Dimension</t>
  </si>
  <si>
    <t>Sub Dimension</t>
  </si>
  <si>
    <t>Activity</t>
  </si>
  <si>
    <t>UUID</t>
  </si>
  <si>
    <t>Build and Deployment</t>
  </si>
  <si>
    <t>Build</t>
  </si>
  <si>
    <t>Building and testing of artifacts in virtual environments</t>
  </si>
  <si>
    <t>a340f46b-6360-4cb8-847b-a0d3483d09d3</t>
  </si>
  <si>
    <t>Pinning of artifacts</t>
  </si>
  <si>
    <t>f3c4971e-9f4d-4e59-8ed0-f0bdb6262477</t>
  </si>
  <si>
    <t>Defined build process</t>
  </si>
  <si>
    <t>f6f7737f-25a9-4317-8de2-09bf59f29b5b</t>
  </si>
  <si>
    <t>SBOM of components</t>
  </si>
  <si>
    <t>2858ac12-0179-40d9-9acf-1b839c030473</t>
  </si>
  <si>
    <t>Signing of artifacts</t>
  </si>
  <si>
    <t>5786959d-0c6f-46a6-8e1c-a32ff1a50222</t>
  </si>
  <si>
    <t>Signing of code</t>
  </si>
  <si>
    <t>9f107927-61e9-4574-85ad-3f2b4bca8665</t>
  </si>
  <si>
    <t>Deployment</t>
  </si>
  <si>
    <t>Environment depending configuration parameters (secrets)</t>
  </si>
  <si>
    <t>df428c9d-efa0-4226-9f47-a15bb53f822b</t>
  </si>
  <si>
    <t>Evaluation of the trust of used components</t>
  </si>
  <si>
    <t>0de465a6-55a7-4343-af79-948bb5ff10ba</t>
  </si>
  <si>
    <t>Patch Management</t>
  </si>
  <si>
    <t>A patch policy is defined</t>
  </si>
  <si>
    <t>99415139-6b50-441b-89e1-0aa59accd43d</t>
  </si>
  <si>
    <t>Automated PRs for patches</t>
  </si>
  <si>
    <t>8ae0b92c-10e0-4602-ba22-7524d6aed488</t>
  </si>
  <si>
    <t>Rolling update on deployment</t>
  </si>
  <si>
    <t>85d52588-f542-4225-a338-20dc22a5508d</t>
  </si>
  <si>
    <t>Reduction of the attack surface</t>
  </si>
  <si>
    <t>16e39c8f-5336-4001-88ed-a552d2447531</t>
  </si>
  <si>
    <t>Handover of confidential parameters</t>
  </si>
  <si>
    <t>94a96f79-8bd6-4904-97c0-994ff88f176a</t>
  </si>
  <si>
    <t>Automated deployment of automated PRs</t>
  </si>
  <si>
    <t>08f27c26-2c6a-47fe-9458-5e88f188085d</t>
  </si>
  <si>
    <t>Automated merge of automated PRs</t>
  </si>
  <si>
    <t>f2594f8f-1cd6-45f9-af29-eaf3315698eb</t>
  </si>
  <si>
    <t>Nightly build of images (base images)</t>
  </si>
  <si>
    <t>34869eaf-f2e1-4926-b0bd-28c43402f057</t>
  </si>
  <si>
    <t>Usage of a maximum lifetime for images</t>
  </si>
  <si>
    <t>485a3383-7f2e-4dba-bb84-479377070904</t>
  </si>
  <si>
    <t>Usage of a short maximum lifetime for images</t>
  </si>
  <si>
    <t>6b96e5a0-ce34-4ea4-a88f-469d3b84546e</t>
  </si>
  <si>
    <t>Same artifact for environments</t>
  </si>
  <si>
    <t>a854b48d-83bd-4f8d-8621-a0bdd470837f</t>
  </si>
  <si>
    <t>Usage of feature toggles</t>
  </si>
  <si>
    <t>a511799b-045e-4b96-9843-7d63d8c1e2ad</t>
  </si>
  <si>
    <t>Blue/Green Deployment</t>
  </si>
  <si>
    <t>0cb2626b-fb0d-4a0f-9688-57f787310d97</t>
  </si>
  <si>
    <t>Defined deployment process</t>
  </si>
  <si>
    <t>74938a3f-1269-49b9-9d0f-c43a79a1985a</t>
  </si>
  <si>
    <t>Defined decommissioning process</t>
  </si>
  <si>
    <t>da4ff665-dcb9-4e93-9d20-48cdedc50fc2</t>
  </si>
  <si>
    <t>Inventory of production artifacts</t>
  </si>
  <si>
    <t>83057028-0b77-4d2e-8135-40969768ae88</t>
  </si>
  <si>
    <t>Inventory of production components</t>
  </si>
  <si>
    <t>2a44b708-734f-4463-b0cb-86dc46344b2f</t>
  </si>
  <si>
    <t>Inventory of production dependencies</t>
  </si>
  <si>
    <t>13e9757e-58e2-4277-bc0f-eadc674891e6</t>
  </si>
  <si>
    <t>Culture and Organization</t>
  </si>
  <si>
    <t>Conduction of simple threat modeling on technical level</t>
  </si>
  <si>
    <t>47419324-e263-415b-815d-e7161b6b905e</t>
  </si>
  <si>
    <t>Creation of advanced abuse stories</t>
  </si>
  <si>
    <t>0a929c3e-ab9a-4206-8761-adf84b74622e</t>
  </si>
  <si>
    <t>Creation of simple abuse stories</t>
  </si>
  <si>
    <t>bacf85b6-5bc0-405d-b5ba-a5d971467cc1</t>
  </si>
  <si>
    <t>Creation of threat modeling processes and standards</t>
  </si>
  <si>
    <t>dd5ed7c1-bdbf-400f-b75f-6d3953a1a04e</t>
  </si>
  <si>
    <t>Education and Guidance</t>
  </si>
  <si>
    <t>Conduction of collaborative security checks with developers and system administrators</t>
  </si>
  <si>
    <t>95caef96-36ed-458c-a087-5c35d4f9dec2</t>
  </si>
  <si>
    <t>Security code review</t>
  </si>
  <si>
    <t>7121b0c7-6ace-4d6b-95d0-94535dbccb57</t>
  </si>
  <si>
    <t>Ad-Hoc Security trainings for software developers</t>
  </si>
  <si>
    <t>12c90cc6-3d58-4d9b-82ff-d469d2a0c298</t>
  </si>
  <si>
    <t>Conduction of build-it, break-it, fix-it contests</t>
  </si>
  <si>
    <t>bfdb576e-a416-4ec6-96fe-a078d58b2ff8</t>
  </si>
  <si>
    <t>Office Hours</t>
  </si>
  <si>
    <t>185d5a74-19dc-4422-be07-44ea35226783</t>
  </si>
  <si>
    <t>Regular security training for all</t>
  </si>
  <si>
    <t>9768f154-357a-4c06-af6f-d66570677c9b</t>
  </si>
  <si>
    <t>Regular security training for externals</t>
  </si>
  <si>
    <t>31833d56-35af-4ef3-9300-f23d27646ce7</t>
  </si>
  <si>
    <t>Information security targets are communicated</t>
  </si>
  <si>
    <t>1b9281b9-48e2-4c01-9ac6-9db9931c4885</t>
  </si>
  <si>
    <t>Aligning security in teams</t>
  </si>
  <si>
    <t>f994a55d-71bb-45a4-a887-0a213d72c504</t>
  </si>
  <si>
    <t>Conduction of simple threat modeling on business level</t>
  </si>
  <si>
    <t>48f97f31-931c-46eb-9b3e-e2fec0cd0426</t>
  </si>
  <si>
    <t>Conduction of advanced threat modeling</t>
  </si>
  <si>
    <t>ae22dafd-bcd6-41ee-ba01-8b7fe6fc1ad9</t>
  </si>
  <si>
    <t>Simple mob hacking</t>
  </si>
  <si>
    <t>535f301a-e8e8-4eda-ad77-a08b035c92de</t>
  </si>
  <si>
    <t>Security Coaching</t>
  </si>
  <si>
    <t>f7b215dc-73a4-4c61-9e49-b3a3af1c9ac3</t>
  </si>
  <si>
    <t>Process</t>
  </si>
  <si>
    <t>Definition of simple BCDR practices for critical components</t>
  </si>
  <si>
    <t>c72da779-86cc-45b1-a339-190ce5093171</t>
  </si>
  <si>
    <t>Security-Lessoned-Learned</t>
  </si>
  <si>
    <t>58c46807-fee9-448b-b6dd-8050c464ab52</t>
  </si>
  <si>
    <t>Definition of a change management process</t>
  </si>
  <si>
    <t>b4193d32-3948-47e2-a326-3748c48019a1</t>
  </si>
  <si>
    <t>Conduction of collaborative team security checks</t>
  </si>
  <si>
    <t>35446784-7610-40d9-af9e-d43f3173bf8c</t>
  </si>
  <si>
    <t>Conduction of war games</t>
  </si>
  <si>
    <t>534f60bf-0995-4314-bb9c-f0f2bf204694</t>
  </si>
  <si>
    <t>Reward of good communication</t>
  </si>
  <si>
    <t>91b6f75b-9f4a-4d77-95a2-af7ad3222c7c</t>
  </si>
  <si>
    <t>Each team has a security champion</t>
  </si>
  <si>
    <t>6217fe11-5ed7-4cf4-9de4-555bcfa6fe87</t>
  </si>
  <si>
    <t>Regular security training of security champions</t>
  </si>
  <si>
    <t>f88d1b17-3d7d-4c3d-8139-ad44fc4942d4</t>
  </si>
  <si>
    <t>Approval by reviewing any new version</t>
  </si>
  <si>
    <t>3f63bdbc-c75f-4780-a941-e6ad42e894e1</t>
  </si>
  <si>
    <t>Security consulting on request</t>
  </si>
  <si>
    <t>0b28367b-75a0-4bae-a926-3725c1bf9bb0</t>
  </si>
  <si>
    <t>Infrastructure Hardening</t>
  </si>
  <si>
    <t>Limitation of system events</t>
  </si>
  <si>
    <t>e5386abf-9154-4752-a1a8-c3a8900f732d</t>
  </si>
  <si>
    <t>Microservice-architecture</t>
  </si>
  <si>
    <t>118b869b-3850-456e-98d9-1abdb85cbc5a</t>
  </si>
  <si>
    <t>Hardening of the Environment</t>
  </si>
  <si>
    <t>dcf9601b-b4f2-4e25-9143-e39af75f7c33</t>
  </si>
  <si>
    <t>Role based authentication and authorization</t>
  </si>
  <si>
    <t>070bb14b-e04a-4f3d-896a-a08eba7a35f9</t>
  </si>
  <si>
    <t>Simple access control for systems</t>
  </si>
  <si>
    <t>82e499d1-f463-4a4b-be90-68812a874af6</t>
  </si>
  <si>
    <t>MFA</t>
  </si>
  <si>
    <t>598e9f13-1ac8-4a01-b85e-8fab93ee81de</t>
  </si>
  <si>
    <t>MFA for admins</t>
  </si>
  <si>
    <t>8098e416-e1ed-4ae4-a561-83efbe76bf57</t>
  </si>
  <si>
    <t>Development and Source Control</t>
  </si>
  <si>
    <t>Local development linting &amp; style checks performed</t>
  </si>
  <si>
    <t>517b0957-4981-4ac0-b4c7-0d8d1934c474</t>
  </si>
  <si>
    <t>WAF Advanced</t>
  </si>
  <si>
    <t>f0e01814-3b88-4bd0-a3a9-f91db001d20b-advanced</t>
  </si>
  <si>
    <t>Block force pushes</t>
  </si>
  <si>
    <t>c7d99b18-c3e1-4d22-b2e3-9aa9146c0b17</t>
  </si>
  <si>
    <t>Dismiss stale PR approvals</t>
  </si>
  <si>
    <t>ea6f69f7-54a5-4922-ac15-a77ff0c16162</t>
  </si>
  <si>
    <t>Require a PR before merging</t>
  </si>
  <si>
    <t>e7598ac4-b082-4e56-b7df-e2c6b426a5e2</t>
  </si>
  <si>
    <t>Production near environments are used by developers</t>
  </si>
  <si>
    <t>e14de741-94b3-447c-8b07-eea947d82e61</t>
  </si>
  <si>
    <t>.gitignore</t>
  </si>
  <si>
    <t>363a3eea-baf9-4010-88ca-bb8186a2989d</t>
  </si>
  <si>
    <t>Require status checks to pass</t>
  </si>
  <si>
    <t>ac8730a2-ccc0-465c-9550-d91edae9d5ee</t>
  </si>
  <si>
    <t>Application Hardening</t>
  </si>
  <si>
    <t>App. Hardening Level 1</t>
  </si>
  <si>
    <t>cf819225-30cb-4702-8e32-60225eedc33d</t>
  </si>
  <si>
    <t>App. Hardening Level 1 (50%)</t>
  </si>
  <si>
    <t>b597928e-54d6-48a5-a806-8003dcd56aab</t>
  </si>
  <si>
    <t>App. Hardening Level 2</t>
  </si>
  <si>
    <t>ffe86caf-2fec-4630-b514-2db83983984d</t>
  </si>
  <si>
    <t>App. Hardening Level 2 (75%)</t>
  </si>
  <si>
    <t>03643ca2-03c2-472b-8e19-956bf02fe9b7</t>
  </si>
  <si>
    <t>App. Hardening Level 3</t>
  </si>
  <si>
    <t>4cae98c2-4163-44ed-bb88-3c67c569533a</t>
  </si>
  <si>
    <t>Containers are running as non-root</t>
  </si>
  <si>
    <t>a86c1fbc-28fd-4610-89a3-a7f73acfe45f</t>
  </si>
  <si>
    <t>Context-aware output encoding</t>
  </si>
  <si>
    <t>e1f37abb-d848-4a3a-b3df-65e91a89dcb7</t>
  </si>
  <si>
    <t>Parametrization</t>
  </si>
  <si>
    <t>00e91a8a-3972-4692-8679-674ab8547486</t>
  </si>
  <si>
    <t>Secure headers</t>
  </si>
  <si>
    <t>29318d60-18ce-4526-80ea-f5928e49f639</t>
  </si>
  <si>
    <t>Applications are running in virtualized environments</t>
  </si>
  <si>
    <t>3a94d55e-fd82-4996-9eb3-20d23ff2a873</t>
  </si>
  <si>
    <t>Versioning</t>
  </si>
  <si>
    <t>066084c6-1135-4635-9cc5-9e75c7c5459f</t>
  </si>
  <si>
    <t>Backup</t>
  </si>
  <si>
    <t>5c61fd6b-8106-4c68-ac28-a8a42f1c67dc</t>
  </si>
  <si>
    <t>Immutable infrastructure</t>
  </si>
  <si>
    <t>48e92bb1-fdba-40e8-b6c2-35de0d431833</t>
  </si>
  <si>
    <t>Usage of a chaos monkey</t>
  </si>
  <si>
    <t>f8e80f18-2503-4e3e-b3bc-7f67bb28defe</t>
  </si>
  <si>
    <t>Baseline Hardening of the environment</t>
  </si>
  <si>
    <t>5992c38c-8597-4035-89db-d15820d81c3a</t>
  </si>
  <si>
    <t>Filter outgoing traffic</t>
  </si>
  <si>
    <t>6df508ef-86fc-4c22-bd9f-646c3127ce7d</t>
  </si>
  <si>
    <t>Isolated networks for virtual environments</t>
  </si>
  <si>
    <t>4ce24abd-8ba6-494c-828d-4d193e28e4a1</t>
  </si>
  <si>
    <t>Infrastructure as Code</t>
  </si>
  <si>
    <t>8b994601-575e-4ea5-b228-accb18c8e514</t>
  </si>
  <si>
    <t>Usage of an security account</t>
  </si>
  <si>
    <t>746025a6-dbfb-4087-a000-e46acab64ee1</t>
  </si>
  <si>
    <t>Usage of edge encryption at transit</t>
  </si>
  <si>
    <t>ad23be9c-5661-4f1f-81a3-5a5dc7061629</t>
  </si>
  <si>
    <t>Usage of encryption at rest</t>
  </si>
  <si>
    <t>0ff45fb8-7eef-46ed-9b3a-84c955cd7060</t>
  </si>
  <si>
    <t>Usage of internal encryption at transit</t>
  </si>
  <si>
    <t>ecb0184c-6bc9-45da-bbbb-a983797ffc93</t>
  </si>
  <si>
    <t>Usage of security by default for components</t>
  </si>
  <si>
    <t>11b3848e-e931-4146-a35d-35409ada24ee</t>
  </si>
  <si>
    <t>Virtual environments are limited</t>
  </si>
  <si>
    <t>760f1056-b0ee-4f22-a35b-f65446f944ca</t>
  </si>
  <si>
    <t>WAF baseline</t>
  </si>
  <si>
    <t>f0e01814-3b88-4bd0-a3a9-f91db001d20b</t>
  </si>
  <si>
    <t>WAF medium</t>
  </si>
  <si>
    <t>f0e01814-3b88-4bd0-a3a9-f91db001d20b-medium</t>
  </si>
  <si>
    <t>Usage of test and production environments</t>
  </si>
  <si>
    <t>bfdacb52-1e3f-431d-ae72-d844a5e86415</t>
  </si>
  <si>
    <t>Information Gathering</t>
  </si>
  <si>
    <t>Monitoring</t>
  </si>
  <si>
    <t>Coverage and control metrics</t>
  </si>
  <si>
    <t>d0d681e7-d6de-4829-ac64-a9eb2546aa0d</t>
  </si>
  <si>
    <t>Metrics are combined with tests</t>
  </si>
  <si>
    <t>71699daf-b2a4-466b-a0b2-89f7dbb18506</t>
  </si>
  <si>
    <t>Alerting</t>
  </si>
  <si>
    <t>8a442d8e-0eb1-4793-a513-571aef982edd</t>
  </si>
  <si>
    <t>Test KPI</t>
  </si>
  <si>
    <t>Patching mean time to resolution via production</t>
  </si>
  <si>
    <t>86d490b9-d798-4a5b-a011-ab9688014c46</t>
  </si>
  <si>
    <t>Advanced app. metrics</t>
  </si>
  <si>
    <t>d03bc410-74a7-4e92-82cb-d01a020cb6bf</t>
  </si>
  <si>
    <t>Audit of system events</t>
  </si>
  <si>
    <t>1cd5e4b8-be36-4726-adc7-d8f843f47ac8</t>
  </si>
  <si>
    <t>Screens with metric visualization</t>
  </si>
  <si>
    <t>8746647c-638c-473f-8e17-82c068e4c311</t>
  </si>
  <si>
    <t>Targeted alerting</t>
  </si>
  <si>
    <t>d6f06ae8-401a-4f44-85df-1079247fa030</t>
  </si>
  <si>
    <t>Generation of response statistics</t>
  </si>
  <si>
    <t>c922981b-65ed-40f3-a947-96fee9a0125f</t>
  </si>
  <si>
    <t>Logging</t>
  </si>
  <si>
    <t>Centralized application logging</t>
  </si>
  <si>
    <t>fe875e17-ae4a-45f8-a359-244aa4fcbc04</t>
  </si>
  <si>
    <t>Centralized system logging</t>
  </si>
  <si>
    <t>4eced38a-7904-4c45-adb0-50b663065540</t>
  </si>
  <si>
    <t>Correlation of security events</t>
  </si>
  <si>
    <t>ccf4561d-253f-4762-adcb-bc4622fd6fc5</t>
  </si>
  <si>
    <t>Logging of security events</t>
  </si>
  <si>
    <t>ccfdd0a8-991e-4269-ad77-c0a54ca655cb</t>
  </si>
  <si>
    <t>PII logging concept</t>
  </si>
  <si>
    <t>613a73dc-4f60-49db-a6ce-4fb7bf8519f9</t>
  </si>
  <si>
    <t>Visualized logging</t>
  </si>
  <si>
    <t>7c735089-6a83-419f-8b27-c1e676cedea1</t>
  </si>
  <si>
    <t>Defense metrics</t>
  </si>
  <si>
    <t>e808028c-351c-42f1-bcd9-fba738d1fc55</t>
  </si>
  <si>
    <t>Simple application metrics</t>
  </si>
  <si>
    <t>e9a6d403-a467-445e-b98a-74f0c29da0b1</t>
  </si>
  <si>
    <t>Advanced availability and stability metrics</t>
  </si>
  <si>
    <t>ed715b38-c34b-40cd-83fd-ce807f306fc1</t>
  </si>
  <si>
    <t>Deactivation of unused metrics</t>
  </si>
  <si>
    <t>7f36b9ba-bc05-4fd6-9a2a-73344c249722</t>
  </si>
  <si>
    <t>Grouping of metrics</t>
  </si>
  <si>
    <t>42170a71-d4c8-47af-bd71-bf36875fd05b</t>
  </si>
  <si>
    <t>Monitoring of costs</t>
  </si>
  <si>
    <t>10e23a8c-22ff-4487-a706-87ccc9d0798e</t>
  </si>
  <si>
    <t>Simple budget metrics</t>
  </si>
  <si>
    <t>f08a3219-6941-43ec-8762-4aff739f4664</t>
  </si>
  <si>
    <t>Simple system metrics</t>
  </si>
  <si>
    <t>3d1f4c3b-f713-46d9-933a-54a014a26c03</t>
  </si>
  <si>
    <t>Visualized metrics</t>
  </si>
  <si>
    <t>ded39bcf-4eaa-4c5f-9c94-09acde0a4734</t>
  </si>
  <si>
    <t>Number of vulnerabilities/severity</t>
  </si>
  <si>
    <t>bc548cba-cb82-4f76-bd4b-325d9d256279</t>
  </si>
  <si>
    <t>Number of vulnerabilities/severity/layer</t>
  </si>
  <si>
    <t>0ec92899-a5cb-4649-984b-2fb1d6c784ad</t>
  </si>
  <si>
    <t>Test and Verification</t>
  </si>
  <si>
    <t>Dynamic depth for applications</t>
  </si>
  <si>
    <t>Coverage analysis</t>
  </si>
  <si>
    <t>d0ba0be5-c573-405f-b905-b7a8f87a9cc7</t>
  </si>
  <si>
    <t>Coverage of hidden endpoints</t>
  </si>
  <si>
    <t>6a9cb303-0f98-48a8-bdcd-56d41c0012b8</t>
  </si>
  <si>
    <t>Coverage of more input vectors</t>
  </si>
  <si>
    <t>5e0ff85b-ec89-4ef0-96b1-5695fa0025dc</t>
  </si>
  <si>
    <t>Static depth for infrastructure</t>
  </si>
  <si>
    <t>Analyze logs</t>
  </si>
  <si>
    <t>b217c8bb-5d61-4b41-a675-1083993f83b1</t>
  </si>
  <si>
    <t>Test of virtualized environments</t>
  </si>
  <si>
    <t>58825d22-1ce6-4748-af81-0ec9956e4129</t>
  </si>
  <si>
    <t>Static depth for applications</t>
  </si>
  <si>
    <t>Local development security checks performed</t>
  </si>
  <si>
    <t>6e180abc-7c98-4265-b4e9-852cb91b067b</t>
  </si>
  <si>
    <t>Dynamic depth for infrastructure</t>
  </si>
  <si>
    <t>Weak password test</t>
  </si>
  <si>
    <t>61e10f9c-e126-4ffa-af12-fdbe0d0a831f</t>
  </si>
  <si>
    <t>Coverage of sequential operations</t>
  </si>
  <si>
    <t>845f06ec-148c-4c67-9755-7041911dcca5</t>
  </si>
  <si>
    <t>Coverage of service to service communication</t>
  </si>
  <si>
    <t>22aab0ef-76ce-4b8c-979c-3699784330db</t>
  </si>
  <si>
    <t>Test for stored secrets</t>
  </si>
  <si>
    <t>c6e3c812-56e2-41b0-ae01-b7afc41a004c</t>
  </si>
  <si>
    <t>Consolidation</t>
  </si>
  <si>
    <t>Reproducible defect tickets</t>
  </si>
  <si>
    <t>27337442-e4b1-4e87-8dc9-ce86fbb79a39</t>
  </si>
  <si>
    <t>Simple visualization of defects</t>
  </si>
  <si>
    <t>55f4c916-3a34-474d-ad96-9a9f7a4f6a83</t>
  </si>
  <si>
    <t>Integration of vulnerability issues into the development process</t>
  </si>
  <si>
    <t>ce970c9b-da94-41cf-bd78-8c15357b7e8e</t>
  </si>
  <si>
    <t>Simple false positive treatment</t>
  </si>
  <si>
    <t>c1acc8af-312e-4503-a817-a26220c993a0</t>
  </si>
  <si>
    <t>Coverage of client side dynamic components</t>
  </si>
  <si>
    <t>9711f871-f79d-4573-8d4f-d2c98fd0d18e</t>
  </si>
  <si>
    <t>Usage of multiple scanners</t>
  </si>
  <si>
    <t>5b5a1eb2-113f-41fb-a3d6-06af4fdc9cea</t>
  </si>
  <si>
    <t>Advanced visualization of defects</t>
  </si>
  <si>
    <t>7a82020c-94d1-471c-bbd3-5f7fe7df4876</t>
  </si>
  <si>
    <t>Fix based on accessibility</t>
  </si>
  <si>
    <t>0c10a7f7-f78f-49f2-943d-19fdef248fed</t>
  </si>
  <si>
    <t>Usage of a vulnerability management system</t>
  </si>
  <si>
    <t>85ba5623-84be-4219-8892-808837be582d</t>
  </si>
  <si>
    <t>Usage of different roles</t>
  </si>
  <si>
    <t>65a2d7d9-5441-46bf-a4e3-f76919857750</t>
  </si>
  <si>
    <t>Test of the configuration of cloud environments</t>
  </si>
  <si>
    <t>7bb70764-9392-4462-935d-e55b2e148199</t>
  </si>
  <si>
    <t>Test cluster deployment resources</t>
  </si>
  <si>
    <t>621fb6a5-5c0a-4408-826a-068868bb031b</t>
  </si>
  <si>
    <t>Test-Intensity</t>
  </si>
  <si>
    <t>Regular automated tests</t>
  </si>
  <si>
    <t>598897a2-358e-441f-984c-e12ec4f6110a</t>
  </si>
  <si>
    <t>Dead code elimination</t>
  </si>
  <si>
    <t>a8d7d1f1-fc24-49ab-8fb6-f3a03da9c61d</t>
  </si>
  <si>
    <t>Test for Patch Deployment Time</t>
  </si>
  <si>
    <t>0cb2c39a-3cec-4353-b3ab-8d70daf4c9d2</t>
  </si>
  <si>
    <t>Test for Time to Patch</t>
  </si>
  <si>
    <t>13af1227-3dd1-4d4f-a9e9-53deb793c18f</t>
  </si>
  <si>
    <t>Application tests</t>
  </si>
  <si>
    <t>High coverage of security related module and integration tests</t>
  </si>
  <si>
    <t>67667c97-c33e-4306-a4e5-e7b1d8e10c5a</t>
  </si>
  <si>
    <t>Security integration tests for important components</t>
  </si>
  <si>
    <t>f57d55f2-dc05-4b34-9d1f-f8ce5bfb0715</t>
  </si>
  <si>
    <t>Security unit tests for important components</t>
  </si>
  <si>
    <t>eb2c7f9d-d0bd-4253-a2ba-cff2ace4a075</t>
  </si>
  <si>
    <t>Smoke Test</t>
  </si>
  <si>
    <t>73aaae0b-5d68-4953-9fa4-fd25bf665f2a</t>
  </si>
  <si>
    <t>Simple Scan</t>
  </si>
  <si>
    <t>07796811-37f9-467c-9ff2-48f346e77ff3</t>
  </si>
  <si>
    <t>Load tests</t>
  </si>
  <si>
    <t>ab5725aa-4d53-47b9-96df-c14b3fa93bcd</t>
  </si>
  <si>
    <t>Test for exposed services</t>
  </si>
  <si>
    <t>a6c4cefb-a0b7-4787-8cc7-a0f96b4b00d8</t>
  </si>
  <si>
    <t>Test for unused Resources</t>
  </si>
  <si>
    <t>6532c1fe-9d23-4228-8722-558ddabca7d4</t>
  </si>
  <si>
    <t>Test network segmentation</t>
  </si>
  <si>
    <t>6d2c3ac6-8afc-4af6-a5e9-6188341aca01</t>
  </si>
  <si>
    <t>Test the cloud configuration</t>
  </si>
  <si>
    <t>46d6a2a8-f9dc-4c15-9fc8-1723cfecbddc</t>
  </si>
  <si>
    <t>API design validation</t>
  </si>
  <si>
    <t>017d9e26-42b5-49a4-b945-9f59b308fb99</t>
  </si>
  <si>
    <t>Exclusion of source code duplicates</t>
  </si>
  <si>
    <t>d17dbff0-1f10-492a-b4c7-17bb59a0a711</t>
  </si>
  <si>
    <t>Test libyear</t>
  </si>
  <si>
    <t>87b54313-fafd-4860-930f-5ef132b3e4ad</t>
  </si>
  <si>
    <t>Usage of multiple analyzers</t>
  </si>
  <si>
    <t>297be001-8d94-41ee-ab29-207020d423c0</t>
  </si>
  <si>
    <t>Correlate known vulnerabilities in infrastructure with new image versions</t>
  </si>
  <si>
    <t>7de0ae33-6538-45cd-8222-a1475647ba58</t>
  </si>
  <si>
    <t>Creation and application of a testing concept</t>
  </si>
  <si>
    <t>79ef8103-e1ed-4055-8df8-fd2b2015bebe</t>
  </si>
  <si>
    <t>Deactivating of unneeded tests</t>
  </si>
  <si>
    <t>1bd78cdd-ef11-4bb5-9b58-5af2e25fe1c5</t>
  </si>
  <si>
    <t>Default settings for intensity</t>
  </si>
  <si>
    <t>ab0a4b51-3b18-43f1-a6fc-a98e4b28453d</t>
  </si>
  <si>
    <t>High test intensity</t>
  </si>
  <si>
    <t>2ebfc421-8c76-415c-a3b0-fa518915bd10</t>
  </si>
  <si>
    <t>Treatment of all defects</t>
  </si>
  <si>
    <t>b2f77606-3e6c-41e9-b72d-7c0b1d3d581d</t>
  </si>
  <si>
    <t>Treatment of defects with severity high or higher</t>
  </si>
  <si>
    <t>44f2c8a9-4aaa-4c72-942d-63f78b89f385</t>
  </si>
  <si>
    <t>Treatment of defects with severity middle</t>
  </si>
  <si>
    <t>9cac3341-fe83-4079-bef2-bfc4279eb594</t>
  </si>
  <si>
    <t>Exploit likelihood estimation</t>
  </si>
  <si>
    <t>f2f0f274-c1a0-4501-92fe-7fc4452bc8ad</t>
  </si>
  <si>
    <t>Software Composition Analysis (client side)</t>
  </si>
  <si>
    <t>07fe8c4f-ae33-4409-b1b2-cf64cfccea86</t>
  </si>
  <si>
    <t>Software Composition Analysis (server side)</t>
  </si>
  <si>
    <t>d918cd44-a972-43e9-a974-eff3f4a5dcfe</t>
  </si>
  <si>
    <t>Static analysis for all components/libraries</t>
  </si>
  <si>
    <t>f4ff841d-3b2a-45d9-853e-5ec7ecbcb054</t>
  </si>
  <si>
    <t>Static analysis for all self written components</t>
  </si>
  <si>
    <t>ee68331f-9b1d-4f61-844b-b2ea04753a84</t>
  </si>
  <si>
    <t>Static analysis for important client side components</t>
  </si>
  <si>
    <t>e237176b-bec5-447d-a926-e37d6dd60e4b</t>
  </si>
  <si>
    <t>Static analysis for important server side components</t>
  </si>
  <si>
    <t>6c05c837-8c99-46e2-828b-7c903e27dba4</t>
  </si>
  <si>
    <t>Stylistic analysis</t>
  </si>
  <si>
    <t>efa52cc8-6c5c-4ba2-a3d2-7164b0402f34</t>
  </si>
  <si>
    <t>Software Composition Analysis</t>
  </si>
  <si>
    <t>26e1c6d5-5632-4ec7-80d2-e564b98732ad</t>
  </si>
  <si>
    <t>Test for image lifetime</t>
  </si>
  <si>
    <t>ddfe7c3c-b7a4-4cba-9041-b044d4a34e5b</t>
  </si>
  <si>
    <t>Test for new image version</t>
  </si>
  <si>
    <t>cb6321aa-0fbf-4996-9e08-05ab26ef4c1e</t>
  </si>
  <si>
    <t>Test of infrastructure components for known vulnerabilities</t>
  </si>
  <si>
    <t>13367d8f-e37f-4197-a610-9ffca4fde261</t>
  </si>
  <si>
    <t>Test the definition of virtualized environments</t>
  </si>
  <si>
    <t>8fc3de67-7b8d-420b-8d24-f35928cfed6e</t>
  </si>
  <si>
    <t>Test for unauthorized installation</t>
  </si>
  <si>
    <t>dccf1949-b9a8-4ce8-b992-6a4a7f3a623a</t>
  </si>
  <si>
    <t>Test for malware</t>
  </si>
  <si>
    <t>837f8f90-adc2-4e6b-9ebb-60c2ee29494d</t>
  </si>
  <si>
    <t>Integration in development process</t>
  </si>
  <si>
    <t>aaffa73f-59f6-4267-b0ab-732f3d13e90d</t>
  </si>
  <si>
    <t>DAF</t>
  </si>
  <si>
    <t>Статус выполнения</t>
  </si>
  <si>
    <t>4</t>
  </si>
  <si>
    <t>83
91
56</t>
  </si>
  <si>
    <t>60
58
57</t>
  </si>
  <si>
    <t>60
59</t>
  </si>
  <si>
    <t>108
106
101</t>
  </si>
  <si>
    <t>7</t>
  </si>
  <si>
    <t>83
56</t>
  </si>
  <si>
    <t>57
58</t>
  </si>
  <si>
    <t>3</t>
  </si>
  <si>
    <t>57</t>
  </si>
  <si>
    <t>59
60</t>
  </si>
  <si>
    <t>79</t>
  </si>
  <si>
    <t>68</t>
  </si>
  <si>
    <t>65</t>
  </si>
  <si>
    <t>63</t>
  </si>
  <si>
    <t>175
176
174
161
173</t>
  </si>
  <si>
    <t>174
175
176</t>
  </si>
  <si>
    <t>173</t>
  </si>
  <si>
    <t>171
172
178</t>
  </si>
  <si>
    <t>161</t>
  </si>
  <si>
    <t>131</t>
  </si>
  <si>
    <t>152</t>
  </si>
  <si>
    <t>122
123</t>
  </si>
  <si>
    <t>123</t>
  </si>
  <si>
    <t>124</t>
  </si>
  <si>
    <t>122</t>
  </si>
  <si>
    <t>123
124</t>
  </si>
  <si>
    <t>137</t>
  </si>
  <si>
    <t>136</t>
  </si>
  <si>
    <t>127
149
150</t>
  </si>
  <si>
    <t>142
154
181
184</t>
  </si>
  <si>
    <t>86</t>
  </si>
  <si>
    <t>156</t>
  </si>
  <si>
    <t>154
142
181
184</t>
  </si>
  <si>
    <t>108</t>
  </si>
  <si>
    <t>101
108</t>
  </si>
  <si>
    <t>106</t>
  </si>
  <si>
    <t>36</t>
  </si>
  <si>
    <t>53</t>
  </si>
  <si>
    <t>51</t>
  </si>
  <si>
    <t>49</t>
  </si>
  <si>
    <t>27
40
30</t>
  </si>
  <si>
    <t>41</t>
  </si>
  <si>
    <t>28
29</t>
  </si>
  <si>
    <t>149
150</t>
  </si>
  <si>
    <t>151</t>
  </si>
  <si>
    <t>148</t>
  </si>
  <si>
    <t>135
168
133</t>
  </si>
  <si>
    <t>185
134</t>
  </si>
  <si>
    <t>167
169</t>
  </si>
  <si>
    <t>5.13.2</t>
  </si>
  <si>
    <t>5.5.2.3</t>
  </si>
  <si>
    <t>5.5.2.3,
5.5.2.5</t>
  </si>
  <si>
    <t xml:space="preserve"> 5.13.2.7</t>
  </si>
  <si>
    <t>5.17.2.4
5.17.2.5</t>
  </si>
  <si>
    <t>5.17.2.2
5.17.2.5</t>
  </si>
  <si>
    <t xml:space="preserve">5.24.2.3 </t>
  </si>
  <si>
    <t>5.16.2.5</t>
  </si>
  <si>
    <t>5.19.2.4</t>
  </si>
  <si>
    <t>5.19.2.4,
5.24.2.3</t>
  </si>
  <si>
    <t>5.11.2.7,
5.24.2.3</t>
  </si>
  <si>
    <t>5.3.2</t>
  </si>
  <si>
    <t>5.5.2.3,
5.10.2.6,
5.11.2.6,
5.11.2.9,
5.16.2.5,
5.18.2.5</t>
  </si>
  <si>
    <t>5.20.2.2</t>
  </si>
  <si>
    <t>Предполагаемый базовый перечень и состав документов</t>
  </si>
  <si>
    <t>Предполагаемый базовый перечень и состав документов согласно ГОСТ 56939-2024</t>
  </si>
  <si>
    <t>Необходимые документы</t>
  </si>
  <si>
    <t>Документ должен содержать:</t>
  </si>
  <si>
    <t>Наименование процесса БРПО</t>
  </si>
  <si>
    <t>План развития процессов разработки безопасного ПО</t>
  </si>
  <si>
    <t>порядок (очередность) внедрения процессов разработки безопасного ПО с учетом приоритетов разработчика и имеющихся ресурсов</t>
  </si>
  <si>
    <t>Планирование процессов разработки безопасного программного обеспечения</t>
  </si>
  <si>
    <t>планируемые изменения в организационно-штатной структуре разработчика</t>
  </si>
  <si>
    <t>планируемые закупки необходимых инструментов</t>
  </si>
  <si>
    <t xml:space="preserve">затраты на обучение </t>
  </si>
  <si>
    <t>План реализации процессов разработки безопасного ПО</t>
  </si>
  <si>
    <t>цели, сроки и этапы внедрения процессов разработки безопасного ПО</t>
  </si>
  <si>
    <t>перечень необходимых ресурсов</t>
  </si>
  <si>
    <t>информацию об ответственных за внедрение процессов сотрудниках</t>
  </si>
  <si>
    <t xml:space="preserve">Описание области применения процессов разработки безопасного ПО </t>
  </si>
  <si>
    <t>состав ПО (версии, модули, компоненты, функциональные подсистемы и т. п.),</t>
  </si>
  <si>
    <t>План обучения</t>
  </si>
  <si>
    <t>список сотрудников, направляемых на обучение;</t>
  </si>
  <si>
    <t>Обучение сотрудников</t>
  </si>
  <si>
    <t>сроки прохождения обучения</t>
  </si>
  <si>
    <t>ожидаемый результат обучения</t>
  </si>
  <si>
    <t xml:space="preserve">Регламент управления требованиями безопасности ПО </t>
  </si>
  <si>
    <t>порядок предъявления требований безопасности ПО</t>
  </si>
  <si>
    <t>Формирование и предъявление требований безопасности к программному обеспечению</t>
  </si>
  <si>
    <t>порядок предоставления требований безопасности ПО исполнителям</t>
  </si>
  <si>
    <t>порядок отслеживания процесса предоставления, получения и выполнения требований безопасности ПО</t>
  </si>
  <si>
    <t>критерии пересмотра требований безопасности ПО</t>
  </si>
  <si>
    <t xml:space="preserve">Набор требований безопасности ПО </t>
  </si>
  <si>
    <t>идентификатор требования безопасности ПО</t>
  </si>
  <si>
    <t>формулировку требования безопасности ПО</t>
  </si>
  <si>
    <t>дату предъявления требований безопасности ПО</t>
  </si>
  <si>
    <t>приоритет/важность требования безопасности ПО</t>
  </si>
  <si>
    <t>предполагаемые сроки реализации</t>
  </si>
  <si>
    <t>сведения о сотрудниках (подразделениях), предъявивших требования;</t>
  </si>
  <si>
    <t>сведения о сотрудниках (подразделениях), принявших требования к реализации.</t>
  </si>
  <si>
    <t xml:space="preserve">Регламент управления конфигурацией ПО </t>
  </si>
  <si>
    <t>порядок формирования перечня элементов ПО (компонентов, модулей и т. п.), документации на ПО, подлежащих отслеживанию в рамках жизненного цикла ПО;</t>
  </si>
  <si>
    <t>Управление конфигурацией программного обеспечения</t>
  </si>
  <si>
    <t>порядок идентификации ПО (версий ПО, модулей ПО), документации для отслеживаемых элементов</t>
  </si>
  <si>
    <t>Перечень элементов конфигурации, подлежащих отслеживанию в рамках управления конфигурацией ПО</t>
  </si>
  <si>
    <t xml:space="preserve">Регламент управления недостатками ПО </t>
  </si>
  <si>
    <t>порядок идентификации недостатков ПО</t>
  </si>
  <si>
    <t>Управление недостатками и запросами на изменение программного обеспечения</t>
  </si>
  <si>
    <t>порядок управления недостатками ПО, включающий сведения о действиях, выполняемых при выявлении, устранении, тестировании, принятии решения об окончании работы с недостатком (закрытии недостатка)</t>
  </si>
  <si>
    <t>Регламент управления запросами на изменение ПО</t>
  </si>
  <si>
    <t>порядок идентификации запросов на изменение ПО</t>
  </si>
  <si>
    <t>порядок управления запросами на изменение ПО, включающий сведения о действиях, выполняемых при осуществлении запроса на изменение, тестировании, принятии решения о закрытии запроса на изменение</t>
  </si>
  <si>
    <t>Требования к принципам проектирования архитектуры ПО</t>
  </si>
  <si>
    <t>информацию, позволяющую на начальном этапе проектирования ПО получить представление о принятых подходах и принципах проектирования архитектуры ПО, в том числе с точки зрения безопасности</t>
  </si>
  <si>
    <t>Разработка, уточнение и анализ архитектуры программного обеспечения</t>
  </si>
  <si>
    <t xml:space="preserve">Описание архитектуры ПО </t>
  </si>
  <si>
    <t>назначение ПО и сценарии его использования;</t>
  </si>
  <si>
    <t>описание среды функционирования</t>
  </si>
  <si>
    <t>ограничения и указания по применению;</t>
  </si>
  <si>
    <t>проект ПО на уровне подсистем (модулей), включающий описание их назначения, структуры, особенностей реализации, применяемых языков программирования, взаимодействия друг с другом и другим ПО с указанием соответствующих интерфейсов, сетевых портов, протоколов.</t>
  </si>
  <si>
    <t>Критерии необходимости уточнения архитектуры ПО</t>
  </si>
  <si>
    <t>информацию о периодичности пересмотра (уточнения) архитектуры ПО в процессе разработки ПО или о событиях, при наступлении которых необходимо уточнять архитектуру ПО</t>
  </si>
  <si>
    <t>Модель угроз</t>
  </si>
  <si>
    <t>совокупность угроз безопасности, актуальных для разрабатываемого ПО.</t>
  </si>
  <si>
    <t>Моделирование угроз и разработка описания поверхности атаки</t>
  </si>
  <si>
    <t>Перечень мер по нейтрализации (снижению вероятности возникновения) угроз безопасности информации</t>
  </si>
  <si>
    <t>перечень необходимых действий (доработок ПО, иных мер), который должен быть приоритизирован с точки зрения критичности возможного ущерба от реализации угроз безопасности информации.</t>
  </si>
  <si>
    <t>Регламент оформления исходного кода и безопасного кодирования</t>
  </si>
  <si>
    <t>информацию о способах оформления исходного кода</t>
  </si>
  <si>
    <t>Формирование и поддержание в актуальном состоянии правил кодирования</t>
  </si>
  <si>
    <t xml:space="preserve">перечень запрещенных способов кодирования, конструкций и т. п. </t>
  </si>
  <si>
    <t>примеры опасных и безопасных конструкций для используемых языков программирования</t>
  </si>
  <si>
    <t>область применения правил кодирования</t>
  </si>
  <si>
    <t>порядок проверки выполнения правил кодирования для вносимых изменений в исходный код ПО</t>
  </si>
  <si>
    <t>рекомендации разработчиков языков программирования по использованию стандартов кодирования (языков программирования, в том числе собственной разработки), принятые разработчиком ПО</t>
  </si>
  <si>
    <t xml:space="preserve">Регламент проведения экспертизы исходного кода ПО </t>
  </si>
  <si>
    <t>обязанности сотрудников и их роли при проведении экспертизы исходного кода ПО;</t>
  </si>
  <si>
    <t>Экспертиза исходного кода</t>
  </si>
  <si>
    <t>базовые требования к экспертизе (количество участников; области кода, подлежащего экспертизе; используемые инструменты и т. д.)</t>
  </si>
  <si>
    <t>описание основных проверок (например, сценариев, шаблонов, чек-листов) проведения экспертизы исходного кода ПО</t>
  </si>
  <si>
    <t>Регламент проведения статического анализа исходного кода ПО</t>
  </si>
  <si>
    <t>обязанности сотрудников и их роли при проведении статического анализа</t>
  </si>
  <si>
    <t>Статический анализ исходного код</t>
  </si>
  <si>
    <t>критерии выбора инструментов статического анализа</t>
  </si>
  <si>
    <t>критерии выбора ПО (модулей ПО, компонентов ПО, функциональных подсистем ПО), подлежащих проведению статического анализа</t>
  </si>
  <si>
    <t>правила обработки срабатываний средств статического анализа</t>
  </si>
  <si>
    <t>типы и критичность ошибок (уязвимостей), выявляемых статическим анализатором, подлежащих устранению, и приоритеты устранения ошибок (уязвимостей)</t>
  </si>
  <si>
    <t>периодичность проведения статического анализа или события, при наступлении которых необходимо выполнять повторный статический анализ</t>
  </si>
  <si>
    <t>критерии пересмотра конфигурации и параметров настройки инструментов статического анализа</t>
  </si>
  <si>
    <t xml:space="preserve">Регламент проведения динамического анализа кода ПО </t>
  </si>
  <si>
    <t>обязанности сотрудников и их роли при проведении динамического анализа и фаззинг тестирования</t>
  </si>
  <si>
    <t>Динамический анализ кода программы</t>
  </si>
  <si>
    <t>критерии выбора инструментов динамического анализа, включая инструменты проведения фаззинг-тестирования</t>
  </si>
  <si>
    <t>критерии выбора методов и способов динамического анализа</t>
  </si>
  <si>
    <t>критерии выбора модулей (компонентов) ПО, которые необходимо подвергнуть динамическому анализу, включая фаззинг-тестирование</t>
  </si>
  <si>
    <t>правила обработки срабатываний средств динамического анализа, требующих обработки (аварийная остановка, зависание и т. п.)</t>
  </si>
  <si>
    <t>процедуры устранения найденных средствами динамического анализа ошибок</t>
  </si>
  <si>
    <t>периодичность проведения динамического анализа или события, при наступлении которых необходимо выполнять повторный динамический анализ (критерии проведения повторного динамического анализа)</t>
  </si>
  <si>
    <t>периодичность проведения фаззинг-тестирования и критерии его завершения</t>
  </si>
  <si>
    <t>Перечень инструментов динамического анализа, включая инструменты проведения фаззинг-тестирования</t>
  </si>
  <si>
    <t>наименования инструментов динамического анализа, их версии и их соответствие исследуемым модулям (компонентам) ПО</t>
  </si>
  <si>
    <t>параметры эксплуатации инструментов динамического анализа (для платформ, языков программирования и т. п.)</t>
  </si>
  <si>
    <t>Регламент использования системы безопасной сборки ПО</t>
  </si>
  <si>
    <t>обязанности сотрудников и их роли при выполнении сборки ПО</t>
  </si>
  <si>
    <t>Использование безопасной системы сборки программного обеспечения</t>
  </si>
  <si>
    <t>критерии выбора инструментов сборки ПО</t>
  </si>
  <si>
    <t>критерии приемки результатов сборки</t>
  </si>
  <si>
    <t>порядок регистрации событий, генерируемых инструментами сборки ПО</t>
  </si>
  <si>
    <t>Регламент обеспечения безопасности сборочной среды</t>
  </si>
  <si>
    <t>обязанности сотрудников и их роли при проведении сборок ПО</t>
  </si>
  <si>
    <t>Обеспечение безопасности сборочной среды программного обеспечения</t>
  </si>
  <si>
    <t>порядок регистрации событий безопасности при реализации сборок ПО в журналах аудита</t>
  </si>
  <si>
    <t>сроки хранения журналов аудита</t>
  </si>
  <si>
    <t>описание мер безопасности, необходимых для реализации в сборочной среде</t>
  </si>
  <si>
    <t>Информация о безопасности сборочной среды</t>
  </si>
  <si>
    <t>описание ожидаемых результатов сборки ПО</t>
  </si>
  <si>
    <t>описание прав доступа к сборочной среде и хранилищу результатов сборки ПО, а также ролей пользователей, участвующих в процессе сборки ПО</t>
  </si>
  <si>
    <t xml:space="preserve">Регламент доступа к исходному коду ПО и обеспечения его целостности </t>
  </si>
  <si>
    <t>обязанности сотрудников, их права и роли при разработке ПО</t>
  </si>
  <si>
    <t>Управление доступом и контроль целостности кода при разработке программного обеспечения</t>
  </si>
  <si>
    <t>правила хранения исходного кода ПО, включая правила резервного копирования исходного кода ПО</t>
  </si>
  <si>
    <t>правила внесения изменений (модификации, добавления, удаления) в исходный код ПО</t>
  </si>
  <si>
    <t>критерии выбора способов и инструментов контроля целостности ПО</t>
  </si>
  <si>
    <t>критерии выбора модулей (компонентов) ПО, подлежащих контролю целостности;</t>
  </si>
  <si>
    <t>описание процедуры контроля целостности исходного кода ПО.</t>
  </si>
  <si>
    <t>Описание модели управления доступом к исходному коду ПО</t>
  </si>
  <si>
    <t>перечень сотрудников, их права и обязанности при разработке ПО</t>
  </si>
  <si>
    <t>описание выбранной модели управления доступом и используемых инструментов управления доступом</t>
  </si>
  <si>
    <t>Регламент использования секретов</t>
  </si>
  <si>
    <t>обязанности сотрудников и их роли при использовании секретов</t>
  </si>
  <si>
    <t>Обеспечение безопасности используемых секретов</t>
  </si>
  <si>
    <t>основные принципы использования секретов</t>
  </si>
  <si>
    <t>зоны ответственности подразделений и сотрудников в части использования секретов</t>
  </si>
  <si>
    <t>порядок предоставления доступа к секретам</t>
  </si>
  <si>
    <t>типы секретов, сроки их эксплуатации, действия при компрометации</t>
  </si>
  <si>
    <t>порядок формирования и хранения секретов</t>
  </si>
  <si>
    <t>порядок ротации секретов</t>
  </si>
  <si>
    <t>требования к системам хранения секретов.</t>
  </si>
  <si>
    <t>Описание реализации процедуры использования секретов</t>
  </si>
  <si>
    <t>порядок подписи исполняемого кода ПО</t>
  </si>
  <si>
    <t>порядок подписи исходного кода</t>
  </si>
  <si>
    <t xml:space="preserve">Регламент композиционного анализа </t>
  </si>
  <si>
    <t>обязанности сотрудников и их роли при проведении композиционного анализа</t>
  </si>
  <si>
    <t>Использование инструментов композиционного анализ</t>
  </si>
  <si>
    <t>правила отслеживания уязвимостей для заимствованных компонентов, участвующих в сборке ПО</t>
  </si>
  <si>
    <t>правила проведения анализа заимствованных компонентов на предмет наличия известных уязвимостей</t>
  </si>
  <si>
    <t>правила принятия компенсирующих и защитных мер по противодействию выявленным угрозам безопасности в цепочке поставки сторонних компонентов</t>
  </si>
  <si>
    <t>периодичность проведения композиционного анализа в соответствии с установленными практиками сборки ПО</t>
  </si>
  <si>
    <t>Перечень зависимостей ПО</t>
  </si>
  <si>
    <t>перечень модулей (компонентов) заимствованного ПО с указанием их версий;</t>
  </si>
  <si>
    <t>источник (поставщик) модулей (компонентов) заимствованного ПО</t>
  </si>
  <si>
    <t>Перечень процессов, компонентов инфраструктуры, частей разрабатываемого ПО, зависящих от сторонних поставщиков</t>
  </si>
  <si>
    <t>описание внутренних процессов, зависящих от сторонних поставщиков</t>
  </si>
  <si>
    <t>Проверка кода на предмет внедрения вредоносного программного обеспечения
через цепочки поставок</t>
  </si>
  <si>
    <t>описание компонентов инфраструктуры разработки ПО, зависящих от сторонних поставщиков;</t>
  </si>
  <si>
    <t>описание компонентов, являющихся частью разрабатываемого ПО, которые поставляются или заимствуются от сторонних поставщиков</t>
  </si>
  <si>
    <t xml:space="preserve">Сведения о договорных обязательствах со сторонними поставщиками </t>
  </si>
  <si>
    <t>перечень поставщиков с указанием поставляемых продуктов (услуг);</t>
  </si>
  <si>
    <t>сведения о заключенных договорах со сторонними поставщиками, включающие информацию о поставляемых продуктах (услугах), сроках начала и окончания договоров, иную информацию.</t>
  </si>
  <si>
    <t>Сведения о критичных и вероятных с точки зрения внедрения недекларированных воз
можностей элементах инфраструктуры (компонентах инфраструктуры разработки ПО, зависящих от сторонних поставщиков)</t>
  </si>
  <si>
    <t>перечень элементов инфраструктуры разработчика, воздействие на которые может повлиять на возникновение недекларированных возможностей в ПО</t>
  </si>
  <si>
    <t>информацию о поставщиках продуктов (услуг) для указанных в перечне элементов инфраструктуры разработчика</t>
  </si>
  <si>
    <t>План функционального тестирования</t>
  </si>
  <si>
    <t>обязанности сотрудников и их роли при проведении функционального тестирования;</t>
  </si>
  <si>
    <t>описание тестового стенда (тестовой среды)</t>
  </si>
  <si>
    <t>описание сценариев тестирования для каждой функциональной возможности ПО, включающее формулировку функциональных требований, выполняемые действия по оценке, ожидаемые результа ты тестирования и критерии успешного прохождения проверок;</t>
  </si>
  <si>
    <t>критерии выполнения повторного тестирования</t>
  </si>
  <si>
    <t>критерии завершения и остановки тестирования.</t>
  </si>
  <si>
    <t xml:space="preserve">Журналы функционального тестирования </t>
  </si>
  <si>
    <t>дату и время выполнения тестовых операций (запуск и завершение сценария тестирования)</t>
  </si>
  <si>
    <t>результат выполнения сценария тестирования;</t>
  </si>
  <si>
    <t>изменения тестируемого ПО (состава и содержания модулей ПО, компонентов ПО, функциональных подсистем ПО и т. п.)</t>
  </si>
  <si>
    <t>возникновение любых сбоев и ошибок</t>
  </si>
  <si>
    <t xml:space="preserve">Регламент нефункционального тестирования </t>
  </si>
  <si>
    <t>критерии выбора версий ПО (модулей ПО, компонентов ПО), подлежащих нефункциональному тестированию, и определения периодичности тестирования</t>
  </si>
  <si>
    <t>Нефункциональное тестирование</t>
  </si>
  <si>
    <t>перечень используемых для нефункционального тестирования методов и средств</t>
  </si>
  <si>
    <t>обязанности сотрудников и их роли при проведении нефункционального тестирования</t>
  </si>
  <si>
    <t>описание типовых сценариев тестирования</t>
  </si>
  <si>
    <t>описание возможностей и мотивации потенциального нарушителя в соответствии с результатами моделирования угроз разрабатываемого ПО</t>
  </si>
  <si>
    <t>описание типовых сценариев проведения компьютерных атак для основных сценариев работы ПО (модулей ПО, компонентов ПО).</t>
  </si>
  <si>
    <t>Регламент приемки ПО</t>
  </si>
  <si>
    <t>обязанности сотрудников и их роли при проведении приемки ПО</t>
  </si>
  <si>
    <t>Обеспечение безопасности при выпуске готовой к эксплуатации версии программного обеспечения</t>
  </si>
  <si>
    <t>описание типовых сценариев приемки ПО перед предоставлением его пользователям</t>
  </si>
  <si>
    <t>Регламент обеспечения целостности ПО, передаваемого пользователям</t>
  </si>
  <si>
    <t>перечень мер, реализуемых разработчиком ПО с целью обеспечения возможности проверки целостности ПО пользователями</t>
  </si>
  <si>
    <t>порядок применения мер по обеспечению возможности проверки целостности ПО пользователями</t>
  </si>
  <si>
    <t>порядок информирования пользователей ПО о механизмах проверки целостности ПО</t>
  </si>
  <si>
    <t>Регламент безопасной поставки ПО пользователям</t>
  </si>
  <si>
    <t>обязанности сотрудников и их роли при осуществлении безопасной доставки ПО</t>
  </si>
  <si>
    <t>Безопасная поставка программного обеспечения пользователям</t>
  </si>
  <si>
    <t>процедуры хранения копий версий поставляемого пользователям ПО</t>
  </si>
  <si>
    <t>процедуры снятия копий (тиражирования) поставляемого пользователям ПО</t>
  </si>
  <si>
    <t>процедуры поставки ПО (обновлений ПО, включая обновления безопасности, предназначенных для устранения недостатков, в том числе уязвимостей);</t>
  </si>
  <si>
    <t>процедуры проверки подлинности ПО (обновлений ПО) пользователем.</t>
  </si>
  <si>
    <t>Сведения о версии поставляемого пользователям ПО</t>
  </si>
  <si>
    <t xml:space="preserve">Сведения о месте хранения копий (подлинников, дубликатов) версий поставляемого
пользователям ПО (инсталляционных пакетов, дистрибутивных носителей) </t>
  </si>
  <si>
    <t>Сведения о поставляемой эксплуатационной документации на ПО</t>
  </si>
  <si>
    <t>Регламент технической поддержки</t>
  </si>
  <si>
    <t>обязанности сотрудников и их роли при оказании технической поддержки</t>
  </si>
  <si>
    <t>Обеспечение поддержки программного обеспечения при эксплуатации пользователями</t>
  </si>
  <si>
    <t>описание организации службы технической поддержки: режим работы, сроки оказания услуг по технической поддержке пользователей, иная информация об организации службы технической поддержки</t>
  </si>
  <si>
    <t>используемые инструменты</t>
  </si>
  <si>
    <t>описание процедуры взаимодействия службы технической поддержки с пользователями (способы получения обращений пользователей, процесс обработки поступающих сообщений и др.)</t>
  </si>
  <si>
    <t>описание процедур оповещения пользователей о выпуске обновлений (включая обновления безопасности) и необходимости их установки</t>
  </si>
  <si>
    <t>описание процедур информирования пользователей ПО о выявленных уязвимостях и способах реализации мер по их нейтрализации до разработки обновлений безопасности, устраняющих уязвимость, по установленным каналам взаимодействия</t>
  </si>
  <si>
    <t>информацию об обучении сотрудников службы технической поддержки</t>
  </si>
  <si>
    <t xml:space="preserve">Регламент реагирования на информацию об уязвимостях </t>
  </si>
  <si>
    <t>обязанности сотрудников и их роли при реагировании на информацию об уязвимостях ПО</t>
  </si>
  <si>
    <t>Реагирование на информацию об уязвимостях</t>
  </si>
  <si>
    <t>правила реагирования на информацию об уязвимостях</t>
  </si>
  <si>
    <t>правила оценки актуальности и критичности уязвимости с точки зрения безопасности ПО</t>
  </si>
  <si>
    <t>периодичность проведения поиска известных (подтвержденных) уязвимостей в общедоступных источниках информации об уязвимостях ПО</t>
  </si>
  <si>
    <t>Регламент поиска ошибок и уязвимостей в эксплуатирующемся ПО</t>
  </si>
  <si>
    <t>обязанности сотрудников и их роли при поиске ошибок и уязвимостей в эксплуатирующемся ПО</t>
  </si>
  <si>
    <t>Поиск уязвимостей в программном обеспечении при эксплуатации</t>
  </si>
  <si>
    <t>правила поиска известных (подтвержденных) уязвимостей в общедоступных источниках информации об уязвимостях ПО, его программных компонентов и сред его функционирования</t>
  </si>
  <si>
    <t>состав проводимых проверок и периодичность их проведения на протяжении всего срока действия технической поддержки ПО для каждой версии ПО</t>
  </si>
  <si>
    <t>Регламент вывода ПО из эксплуатации</t>
  </si>
  <si>
    <t>описание условий, при которых ПО (версию ПО) необходимо выводить из эксплуатации</t>
  </si>
  <si>
    <t>Обеспечение безопасности при выводе программного обеспечения из эксплуатации</t>
  </si>
  <si>
    <t>обязанности сотрудников и их роли при осуществлении вывода ПО из эксплуатации ПО</t>
  </si>
  <si>
    <t>порядок оповещения пользователей о планах прекращения технической поддержки ПО (версии ПО)</t>
  </si>
  <si>
    <t>Существует и согласована дорожная карта развития DevSecOps</t>
  </si>
  <si>
    <t>Постоянный пересмотр и актуализация дорожной карты DevSecOps с учетом бизнес-целей организации и внешних факторов</t>
  </si>
  <si>
    <t>P-ROLE-RESP-2-4</t>
  </si>
  <si>
    <t>P-REQ-RD-4</t>
  </si>
  <si>
    <r>
      <t>Харденинг узлов сборки</t>
    </r>
    <r>
      <rPr>
        <sz val="8"/>
        <color theme="1"/>
        <rFont val="Calibri"/>
        <family val="2"/>
        <charset val="204"/>
        <scheme val="minor"/>
      </rPr>
      <t> </t>
    </r>
    <r>
      <rPr>
        <sz val="11"/>
        <color rgb="FF000000"/>
        <rFont val="Calibri"/>
        <family val="2"/>
        <charset val="204"/>
        <scheme val="minor"/>
      </rPr>
      <t xml:space="preserve">, настройка </t>
    </r>
    <r>
      <rPr>
        <sz val="11"/>
        <color theme="1"/>
        <rFont val="Calibri"/>
        <family val="2"/>
        <charset val="204"/>
        <scheme val="minor"/>
      </rPr>
      <t>мониторинга, сетевых доступов к workers и пр.</t>
    </r>
  </si>
  <si>
    <r>
      <t xml:space="preserve">Харденинг </t>
    </r>
    <r>
      <rPr>
        <sz val="11"/>
        <color theme="1"/>
        <rFont val="Calibri"/>
        <family val="2"/>
        <charset val="204"/>
        <scheme val="minor"/>
      </rPr>
      <t>СI\CD</t>
    </r>
    <r>
      <rPr>
        <sz val="11"/>
        <color rgb="FF000000"/>
        <rFont val="Calibri"/>
        <family val="2"/>
        <charset val="204"/>
        <scheme val="minor"/>
      </rPr>
      <t xml:space="preserve">, настройка RBAC, настройка и </t>
    </r>
    <r>
      <rPr>
        <sz val="11"/>
        <color theme="1"/>
        <rFont val="Calibri"/>
        <family val="2"/>
        <charset val="204"/>
        <scheme val="minor"/>
      </rPr>
      <t>анализ логов pipeline и пр.</t>
    </r>
  </si>
  <si>
    <t xml:space="preserve">Формирование Регламента приемки заказной разработки и настройка инструментов анализа SBOM </t>
  </si>
  <si>
    <t>Внедрить инструмент анализа dockerfile'ов</t>
  </si>
  <si>
    <r>
      <t>Разработать план обучения специалистов</t>
    </r>
    <r>
      <rPr>
        <sz val="11"/>
        <color theme="1"/>
        <rFont val="Calibri"/>
        <family val="2"/>
        <charset val="204"/>
        <scheme val="minor"/>
      </rPr>
      <t>, соглсасование плана обучений</t>
    </r>
  </si>
  <si>
    <t>Назначение ответственных за БЗ и регламентация процессов управления БЗ</t>
  </si>
  <si>
    <t>Разработка стандарта</t>
  </si>
  <si>
    <t>Разработка регламента с разграничением ролей</t>
  </si>
  <si>
    <t>T-CODE-IMG-4-2</t>
  </si>
  <si>
    <t>T-ADI-ART-4-2</t>
  </si>
  <si>
    <t>T-ADI-ART-4-3</t>
  </si>
  <si>
    <t>T-ADI-ART-4-4</t>
  </si>
  <si>
    <t>Уровень Пирамиды зрелости</t>
  </si>
  <si>
    <r>
      <t xml:space="preserve">Для </t>
    </r>
    <r>
      <rPr>
        <b/>
        <u/>
        <sz val="11"/>
        <color theme="1"/>
        <rFont val="Calibri"/>
        <family val="2"/>
        <charset val="204"/>
        <scheme val="minor"/>
      </rPr>
      <t>критичных</t>
    </r>
    <r>
      <rPr>
        <sz val="11"/>
        <color theme="1"/>
        <rFont val="Calibri"/>
        <family val="2"/>
        <charset val="204"/>
        <scheme val="minor"/>
      </rPr>
      <t xml:space="preserve"> приложений, разработанных подрядчиками, регулярно проводятся пентесты/исходный код проверяется своими силами или другими специализированными подрядчиками</t>
    </r>
  </si>
  <si>
    <r>
      <t xml:space="preserve">Для </t>
    </r>
    <r>
      <rPr>
        <b/>
        <u/>
        <sz val="11"/>
        <color theme="1"/>
        <rFont val="Calibri"/>
        <family val="2"/>
        <charset val="204"/>
        <scheme val="minor"/>
      </rPr>
      <t>всех</t>
    </r>
    <r>
      <rPr>
        <sz val="11"/>
        <color theme="1"/>
        <rFont val="Calibri"/>
        <family val="2"/>
        <charset val="204"/>
        <scheme val="minor"/>
      </rPr>
      <t xml:space="preserve"> приложений, разработанных подрядчиками ПО, проводятся пентесты/проходит проверку исходный код (в случае его предоставления) внутренними силами или при помощи специализированных подрядчиков</t>
    </r>
  </si>
  <si>
    <r>
      <t xml:space="preserve">SM3.4
</t>
    </r>
    <r>
      <rPr>
        <sz val="11"/>
        <color theme="1"/>
        <rFont val="Calibri"/>
        <family val="2"/>
        <charset val="204"/>
        <scheme val="minor"/>
      </rPr>
      <t>CR1.4
CR1.5</t>
    </r>
  </si>
  <si>
    <r>
      <t xml:space="preserve">Выполняется сканирование </t>
    </r>
    <r>
      <rPr>
        <b/>
        <u/>
        <sz val="11"/>
        <color theme="1"/>
        <rFont val="Calibri"/>
        <family val="2"/>
        <charset val="204"/>
        <scheme val="minor"/>
      </rPr>
      <t>исходного кода</t>
    </r>
    <r>
      <rPr>
        <sz val="11"/>
        <color theme="1"/>
        <rFont val="Calibri"/>
        <family val="2"/>
        <charset val="204"/>
        <scheme val="minor"/>
      </rPr>
      <t xml:space="preserve"> open source компонентов (сканирование на malware, protestware и т.д.)</t>
    </r>
  </si>
  <si>
    <r>
      <t xml:space="preserve">SM3.1
</t>
    </r>
    <r>
      <rPr>
        <sz val="11"/>
        <color theme="1"/>
        <rFont val="Calibri"/>
        <family val="2"/>
        <charset val="204"/>
        <scheme val="minor"/>
      </rPr>
      <t>AM2.9</t>
    </r>
  </si>
  <si>
    <r>
      <t xml:space="preserve">SM3.1
</t>
    </r>
    <r>
      <rPr>
        <sz val="11"/>
        <color theme="1"/>
        <rFont val="Calibri"/>
        <family val="2"/>
        <charset val="204"/>
        <scheme val="minor"/>
      </rPr>
      <t>AM2.9
CMVM2.3</t>
    </r>
  </si>
  <si>
    <r>
      <t xml:space="preserve">SM1.1
</t>
    </r>
    <r>
      <rPr>
        <sz val="11"/>
        <color theme="1"/>
        <rFont val="Calibri"/>
        <family val="2"/>
        <charset val="204"/>
        <scheme val="minor"/>
      </rPr>
      <t>SR1.1
SR1.2</t>
    </r>
  </si>
  <si>
    <r>
      <t xml:space="preserve">SR1.2
</t>
    </r>
    <r>
      <rPr>
        <sz val="11"/>
        <color theme="1"/>
        <rFont val="Calibri"/>
        <family val="2"/>
        <charset val="204"/>
        <scheme val="minor"/>
      </rPr>
      <t>SR3.3</t>
    </r>
  </si>
  <si>
    <r>
      <t xml:space="preserve">SR1.2
</t>
    </r>
    <r>
      <rPr>
        <sz val="11"/>
        <color theme="1"/>
        <rFont val="Calibri"/>
        <family val="2"/>
        <charset val="204"/>
        <scheme val="minor"/>
      </rPr>
      <t>SR2.2</t>
    </r>
  </si>
  <si>
    <r>
      <t xml:space="preserve">AM1.3
</t>
    </r>
    <r>
      <rPr>
        <sz val="11"/>
        <color theme="1"/>
        <rFont val="Calibri"/>
        <family val="2"/>
        <charset val="204"/>
        <scheme val="minor"/>
      </rPr>
      <t>AA2.1
AA2.2</t>
    </r>
  </si>
  <si>
    <r>
      <t>SA-A-3 (</t>
    </r>
    <r>
      <rPr>
        <sz val="11"/>
        <color theme="1"/>
        <rFont val="Calibri"/>
        <family val="2"/>
        <charset val="204"/>
        <scheme val="minor"/>
      </rPr>
      <t>???)</t>
    </r>
  </si>
  <si>
    <r>
      <t xml:space="preserve">SM1.4
</t>
    </r>
    <r>
      <rPr>
        <sz val="11"/>
        <color theme="1"/>
        <rFont val="Calibri"/>
        <family val="2"/>
        <charset val="204"/>
        <scheme val="minor"/>
      </rPr>
      <t>CP2.3</t>
    </r>
  </si>
  <si>
    <r>
      <t xml:space="preserve">SM1.4
</t>
    </r>
    <r>
      <rPr>
        <sz val="11"/>
        <color theme="1"/>
        <rFont val="Calibri"/>
        <family val="2"/>
        <charset val="204"/>
        <scheme val="minor"/>
      </rPr>
      <t>CP2.3
ST1.3</t>
    </r>
  </si>
  <si>
    <r>
      <t xml:space="preserve">SM3.1
</t>
    </r>
    <r>
      <rPr>
        <sz val="11"/>
        <color theme="1"/>
        <rFont val="Calibri"/>
        <family val="2"/>
        <charset val="204"/>
        <scheme val="minor"/>
      </rPr>
      <t>CR2.8</t>
    </r>
  </si>
  <si>
    <t>Целевой уровень 2</t>
  </si>
  <si>
    <t>Процессы и методология</t>
  </si>
  <si>
    <t>Оценка эффективности процессов DSO</t>
  </si>
  <si>
    <t xml:space="preserve">Функциональные роли  </t>
  </si>
  <si>
    <t>Целевой уровень 3</t>
  </si>
  <si>
    <t>Контроль разрабатываемого ПО в части ИБ</t>
  </si>
  <si>
    <t>Анализ ПО в режиме runtime – Preprod (после сборки, но до deploy в прод)</t>
  </si>
  <si>
    <t>Защита ПО и инфраструктуры в режиме runtime (monitor&amp;operate)</t>
  </si>
  <si>
    <t>Целевой уровень 4</t>
  </si>
  <si>
    <t>Целевой уровень 5</t>
  </si>
  <si>
    <t>Целевой уровень 6</t>
  </si>
  <si>
    <t>Целевой уровень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</si>
</sst>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0.0"/>
  </numFmts>
  <fonts count="29" x14ac:knownFonts="1">
    <font>
      <sz val="11"/>
      <color theme="1"/>
      <name val="Calibri"/>
      <family val="2"/>
      <charset val="204"/>
      <scheme val="minor"/>
    </font>
    <font>
      <b/>
      <sz val="11"/>
      <color theme="1"/>
      <name val="Calibri"/>
      <family val="2"/>
      <charset val="204"/>
      <scheme val="minor"/>
    </font>
    <font>
      <b/>
      <sz val="12"/>
      <color theme="1"/>
      <name val="Calibri"/>
      <family val="2"/>
      <scheme val="minor"/>
    </font>
    <font>
      <sz val="9"/>
      <color theme="1"/>
      <name val="Calibri"/>
      <family val="2"/>
      <charset val="204"/>
      <scheme val="minor"/>
    </font>
    <font>
      <sz val="11"/>
      <name val="Calibri"/>
      <family val="2"/>
      <charset val="204"/>
      <scheme val="minor"/>
    </font>
    <font>
      <sz val="11"/>
      <color rgb="FF000000"/>
      <name val="Calibri"/>
      <family val="2"/>
      <charset val="204"/>
      <scheme val="minor"/>
    </font>
    <font>
      <sz val="11"/>
      <color theme="1"/>
      <name val="Calibri"/>
      <family val="2"/>
      <charset val="204"/>
      <scheme val="minor"/>
    </font>
    <font>
      <b/>
      <sz val="18"/>
      <color theme="1"/>
      <name val="Calibri"/>
      <family val="2"/>
      <charset val="204"/>
      <scheme val="minor"/>
    </font>
    <font>
      <b/>
      <sz val="14"/>
      <color theme="1"/>
      <name val="Calibri"/>
      <family val="2"/>
      <charset val="204"/>
      <scheme val="minor"/>
    </font>
    <font>
      <b/>
      <sz val="26"/>
      <color theme="1"/>
      <name val="Calibri"/>
      <family val="2"/>
      <charset val="204"/>
      <scheme val="minor"/>
    </font>
    <font>
      <sz val="9"/>
      <color rgb="FFFF0000"/>
      <name val="Calibri"/>
      <family val="2"/>
      <charset val="204"/>
      <scheme val="minor"/>
    </font>
    <font>
      <b/>
      <sz val="12"/>
      <color theme="1"/>
      <name val="Calibri"/>
      <family val="2"/>
      <charset val="204"/>
      <scheme val="minor"/>
    </font>
    <font>
      <sz val="11"/>
      <color rgb="FFFF0000"/>
      <name val="Calibri"/>
      <family val="2"/>
      <charset val="204"/>
      <scheme val="minor"/>
    </font>
    <font>
      <b/>
      <sz val="12"/>
      <color rgb="FF000000"/>
      <name val="Calibri"/>
      <family val="2"/>
      <charset val="204"/>
      <scheme val="minor"/>
    </font>
    <font>
      <sz val="8"/>
      <color theme="1"/>
      <name val="Calibri"/>
      <family val="2"/>
      <charset val="204"/>
      <scheme val="minor"/>
    </font>
    <font>
      <b/>
      <sz val="11"/>
      <color rgb="FF000000"/>
      <name val="Calibri"/>
      <family val="2"/>
      <charset val="204"/>
      <scheme val="minor"/>
    </font>
    <font>
      <b/>
      <sz val="22"/>
      <color theme="1"/>
      <name val="Times New Roman"/>
      <family val="1"/>
      <charset val="204"/>
    </font>
    <font>
      <b/>
      <sz val="12"/>
      <color theme="1"/>
      <name val="Times New Roman"/>
      <family val="1"/>
      <charset val="204"/>
    </font>
    <font>
      <sz val="12"/>
      <color theme="1"/>
      <name val="Times New Roman"/>
      <family val="1"/>
      <charset val="204"/>
    </font>
    <font>
      <sz val="12"/>
      <color theme="1"/>
      <name val="Calibri"/>
      <family val="2"/>
      <charset val="204"/>
    </font>
    <font>
      <b/>
      <sz val="16"/>
      <color theme="1"/>
      <name val="Calibri"/>
      <family val="2"/>
      <charset val="204"/>
      <scheme val="minor"/>
    </font>
    <font>
      <b/>
      <sz val="16"/>
      <color theme="1"/>
      <name val="Times New Roman"/>
      <family val="1"/>
      <charset val="204"/>
    </font>
    <font>
      <b/>
      <sz val="9"/>
      <color theme="1"/>
      <name val="Arial"/>
      <family val="2"/>
    </font>
    <font>
      <sz val="9"/>
      <color theme="1"/>
      <name val="Arial"/>
      <family val="2"/>
    </font>
    <font>
      <sz val="11"/>
      <color theme="1"/>
      <name val="Calibri"/>
      <family val="2"/>
      <scheme val="minor"/>
    </font>
    <font>
      <b/>
      <u/>
      <sz val="11"/>
      <color theme="1"/>
      <name val="Calibri"/>
      <family val="2"/>
      <charset val="204"/>
      <scheme val="minor"/>
    </font>
    <font>
      <sz val="12"/>
      <color theme="1"/>
      <name val="Calibri"/>
      <family val="2"/>
      <scheme val="minor"/>
    </font>
    <font>
      <b/>
      <sz val="48"/>
      <color theme="1"/>
      <name val="Calibri"/>
      <family val="2"/>
      <charset val="204"/>
      <scheme val="minor"/>
    </font>
    <font>
      <sz val="48"/>
      <color theme="1"/>
      <name val="Calibri"/>
      <family val="2"/>
      <charset val="204"/>
      <scheme val="minor"/>
    </font>
  </fonts>
  <fills count="39">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3399FF"/>
        <bgColor indexed="64"/>
      </patternFill>
    </fill>
    <fill>
      <patternFill patternType="solid">
        <fgColor theme="9" tint="-0.249977111117893"/>
        <bgColor indexed="64"/>
      </patternFill>
    </fill>
    <fill>
      <patternFill patternType="solid">
        <fgColor rgb="FFDDEBF7"/>
        <bgColor indexed="64"/>
      </patternFill>
    </fill>
    <fill>
      <patternFill patternType="solid">
        <fgColor rgb="FFFCE4D6"/>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0000"/>
        <bgColor indexed="64"/>
      </patternFill>
    </fill>
    <fill>
      <patternFill patternType="solid">
        <fgColor theme="9"/>
        <bgColor indexed="64"/>
      </patternFill>
    </fill>
    <fill>
      <patternFill patternType="solid">
        <fgColor theme="4" tint="0.59999389629810485"/>
        <bgColor indexed="64"/>
      </patternFill>
    </fill>
    <fill>
      <patternFill patternType="solid">
        <fgColor rgb="FFFF7C80"/>
        <bgColor indexed="64"/>
      </patternFill>
    </fill>
    <fill>
      <patternFill patternType="solid">
        <fgColor theme="0" tint="-0.14999847407452621"/>
        <bgColor indexed="64"/>
      </patternFill>
    </fill>
    <fill>
      <patternFill patternType="solid">
        <fgColor theme="7"/>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5"/>
        <bgColor indexed="64"/>
      </patternFill>
    </fill>
    <fill>
      <patternFill patternType="solid">
        <fgColor theme="5" tint="0.39997558519241921"/>
        <bgColor indexed="64"/>
      </patternFill>
    </fill>
    <fill>
      <patternFill patternType="solid">
        <fgColor rgb="FFFF33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0">
    <xf numFmtId="0" fontId="0" fillId="0" borderId="0"/>
    <xf numFmtId="43" fontId="6" fillId="0" borderId="0" applyFont="0" applyFill="0" applyBorder="0" applyAlignment="0" applyProtection="0"/>
    <xf numFmtId="9" fontId="6" fillId="0" borderId="0" applyFont="0" applyFill="0" applyBorder="0" applyAlignment="0" applyProtection="0"/>
    <xf numFmtId="0" fontId="24" fillId="0" borderId="0"/>
    <xf numFmtId="0" fontId="2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cellStyleXfs>
  <cellXfs count="548">
    <xf numFmtId="0" fontId="0" fillId="0" borderId="0" xfId="0"/>
    <xf numFmtId="0" fontId="0" fillId="0" borderId="1" xfId="0" applyBorder="1" applyAlignment="1">
      <alignment horizontal="left" vertical="center" wrapText="1"/>
    </xf>
    <xf numFmtId="0" fontId="0" fillId="0" borderId="1" xfId="0" applyBorder="1" applyAlignment="1">
      <alignment wrapText="1"/>
    </xf>
    <xf numFmtId="0" fontId="0" fillId="0" borderId="0" xfId="0" applyAlignment="1">
      <alignment wrapText="1"/>
    </xf>
    <xf numFmtId="0" fontId="1" fillId="9" borderId="1" xfId="0" applyFont="1" applyFill="1" applyBorder="1" applyAlignment="1">
      <alignment horizontal="center" vertical="center" wrapText="1"/>
    </xf>
    <xf numFmtId="0" fontId="0" fillId="0" borderId="0" xfId="0" applyAlignment="1">
      <alignment horizontal="center" vertical="center"/>
    </xf>
    <xf numFmtId="0" fontId="0" fillId="0" borderId="1" xfId="0" applyBorder="1"/>
    <xf numFmtId="0" fontId="0" fillId="0" borderId="6" xfId="0" applyBorder="1" applyAlignment="1">
      <alignment horizontal="left" vertical="center" wrapText="1"/>
    </xf>
    <xf numFmtId="9" fontId="0" fillId="2" borderId="1" xfId="0" applyNumberFormat="1" applyFill="1" applyBorder="1" applyAlignment="1">
      <alignment horizontal="center" vertical="center" wrapText="1"/>
    </xf>
    <xf numFmtId="0" fontId="0" fillId="0" borderId="0" xfId="0" applyAlignment="1">
      <alignment horizontal="center" vertical="center" wrapText="1"/>
    </xf>
    <xf numFmtId="0" fontId="3" fillId="19" borderId="0" xfId="0" applyFont="1" applyFill="1" applyAlignment="1">
      <alignment horizontal="center" vertical="center" wrapText="1"/>
    </xf>
    <xf numFmtId="0" fontId="3" fillId="0" borderId="0" xfId="0" applyFont="1" applyAlignment="1">
      <alignment horizontal="center" vertical="center" wrapText="1"/>
    </xf>
    <xf numFmtId="10" fontId="0" fillId="0" borderId="0" xfId="0" applyNumberFormat="1" applyAlignment="1">
      <alignment horizontal="center" vertical="center"/>
    </xf>
    <xf numFmtId="0" fontId="0" fillId="0" borderId="0" xfId="0" applyAlignment="1">
      <alignment horizontal="left" vertical="center" wrapText="1"/>
    </xf>
    <xf numFmtId="0" fontId="11" fillId="4" borderId="2" xfId="0" applyFont="1" applyFill="1" applyBorder="1" applyAlignment="1">
      <alignment horizontal="center" vertical="center" wrapText="1"/>
    </xf>
    <xf numFmtId="0" fontId="1" fillId="0" borderId="0" xfId="0" applyFont="1" applyAlignment="1">
      <alignment horizontal="center" vertical="center"/>
    </xf>
    <xf numFmtId="0" fontId="0" fillId="11" borderId="1" xfId="0" applyFill="1" applyBorder="1" applyAlignment="1">
      <alignment horizontal="left" vertical="center" wrapText="1"/>
    </xf>
    <xf numFmtId="0" fontId="8" fillId="4" borderId="1" xfId="0" applyFont="1" applyFill="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0" fillId="0" borderId="28" xfId="0" applyBorder="1"/>
    <xf numFmtId="0" fontId="0" fillId="0" borderId="1" xfId="0" applyBorder="1" applyAlignment="1">
      <alignment horizontal="center" vertical="center" wrapText="1"/>
    </xf>
    <xf numFmtId="0" fontId="0" fillId="0" borderId="0" xfId="0" applyAlignment="1">
      <alignment horizontal="center"/>
    </xf>
    <xf numFmtId="0" fontId="0" fillId="26"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25" borderId="1" xfId="0"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xf>
    <xf numFmtId="1" fontId="0" fillId="0" borderId="0" xfId="0" applyNumberFormat="1"/>
    <xf numFmtId="0" fontId="0" fillId="8" borderId="1" xfId="0" applyFill="1" applyBorder="1" applyAlignment="1">
      <alignment horizontal="center" vertical="center" wrapText="1"/>
    </xf>
    <xf numFmtId="9" fontId="0" fillId="21" borderId="1" xfId="0" applyNumberFormat="1" applyFill="1" applyBorder="1" applyAlignment="1">
      <alignment horizontal="center" vertical="center" wrapText="1"/>
    </xf>
    <xf numFmtId="0" fontId="0" fillId="21" borderId="1" xfId="0" applyFill="1" applyBorder="1" applyAlignment="1">
      <alignment horizontal="center" vertical="center" wrapText="1"/>
    </xf>
    <xf numFmtId="9" fontId="0" fillId="30" borderId="1" xfId="0" applyNumberFormat="1" applyFill="1" applyBorder="1" applyAlignment="1">
      <alignment horizontal="center" vertical="center" wrapText="1"/>
    </xf>
    <xf numFmtId="0" fontId="2" fillId="4" borderId="33" xfId="0" applyFont="1" applyFill="1" applyBorder="1" applyAlignment="1">
      <alignment horizontal="center" vertical="center" wrapText="1"/>
    </xf>
    <xf numFmtId="0" fontId="2" fillId="4" borderId="15" xfId="0" applyFont="1" applyFill="1" applyBorder="1" applyAlignment="1">
      <alignment horizontal="center" vertical="center" wrapText="1"/>
    </xf>
    <xf numFmtId="49" fontId="2" fillId="4" borderId="16" xfId="0" applyNumberFormat="1" applyFont="1" applyFill="1" applyBorder="1" applyAlignment="1">
      <alignment horizontal="center" vertical="center" wrapText="1"/>
    </xf>
    <xf numFmtId="9" fontId="0" fillId="0" borderId="17" xfId="0" applyNumberFormat="1" applyBorder="1" applyAlignment="1">
      <alignment horizontal="center" vertical="center"/>
    </xf>
    <xf numFmtId="0" fontId="0" fillId="0" borderId="18" xfId="0" applyBorder="1" applyAlignment="1">
      <alignment horizontal="left" vertical="center" wrapText="1"/>
    </xf>
    <xf numFmtId="9" fontId="0" fillId="2" borderId="18" xfId="0" applyNumberFormat="1" applyFill="1" applyBorder="1" applyAlignment="1">
      <alignment horizontal="center" vertical="center" wrapText="1"/>
    </xf>
    <xf numFmtId="9" fontId="0" fillId="0" borderId="19" xfId="0" applyNumberFormat="1" applyBorder="1" applyAlignment="1">
      <alignment horizontal="center" vertical="center"/>
    </xf>
    <xf numFmtId="0" fontId="0" fillId="15" borderId="1" xfId="0" applyFill="1" applyBorder="1" applyAlignment="1">
      <alignment horizontal="left" vertical="center"/>
    </xf>
    <xf numFmtId="0" fontId="0" fillId="11" borderId="18" xfId="0" applyFill="1" applyBorder="1" applyAlignment="1">
      <alignment horizontal="left" vertical="center" wrapText="1"/>
    </xf>
    <xf numFmtId="0" fontId="20" fillId="8" borderId="1" xfId="0" applyFont="1" applyFill="1" applyBorder="1" applyAlignment="1">
      <alignment horizontal="center"/>
    </xf>
    <xf numFmtId="0" fontId="23" fillId="0" borderId="37" xfId="0" applyFont="1" applyBorder="1" applyAlignment="1">
      <alignment horizontal="left" vertical="center" wrapText="1"/>
    </xf>
    <xf numFmtId="0" fontId="23" fillId="0" borderId="37" xfId="0" applyFont="1" applyBorder="1"/>
    <xf numFmtId="0" fontId="23" fillId="0" borderId="0" xfId="0" applyFont="1"/>
    <xf numFmtId="0" fontId="3" fillId="0" borderId="0" xfId="0" applyFont="1"/>
    <xf numFmtId="0" fontId="23" fillId="0" borderId="37" xfId="0" applyFont="1" applyBorder="1" applyAlignment="1">
      <alignment wrapText="1"/>
    </xf>
    <xf numFmtId="0" fontId="23" fillId="18" borderId="37" xfId="0" applyFont="1" applyFill="1" applyBorder="1" applyAlignment="1">
      <alignment horizontal="left" vertical="center" wrapText="1"/>
    </xf>
    <xf numFmtId="0" fontId="23" fillId="18" borderId="37" xfId="0" applyFont="1" applyFill="1" applyBorder="1"/>
    <xf numFmtId="0" fontId="23" fillId="18" borderId="37" xfId="0" applyFont="1" applyFill="1" applyBorder="1" applyAlignment="1">
      <alignment horizontal="center" vertical="center" wrapText="1"/>
    </xf>
    <xf numFmtId="0" fontId="22" fillId="18" borderId="37" xfId="0" applyFont="1" applyFill="1" applyBorder="1" applyAlignment="1">
      <alignment horizontal="center" vertical="center" wrapText="1"/>
    </xf>
    <xf numFmtId="0" fontId="23" fillId="18" borderId="37" xfId="0" applyFont="1" applyFill="1" applyBorder="1" applyAlignment="1">
      <alignment horizontal="center"/>
    </xf>
    <xf numFmtId="2" fontId="22" fillId="18" borderId="37" xfId="0" applyNumberFormat="1" applyFont="1" applyFill="1" applyBorder="1" applyAlignment="1">
      <alignment horizontal="center"/>
    </xf>
    <xf numFmtId="0" fontId="22" fillId="0" borderId="37" xfId="0" applyFont="1" applyBorder="1" applyAlignment="1">
      <alignment horizontal="center" vertical="center" wrapText="1"/>
    </xf>
    <xf numFmtId="0" fontId="22" fillId="8" borderId="37" xfId="0" applyFont="1" applyFill="1" applyBorder="1" applyAlignment="1">
      <alignment horizontal="center" vertical="center"/>
    </xf>
    <xf numFmtId="0" fontId="22" fillId="8" borderId="37" xfId="0" applyFont="1" applyFill="1" applyBorder="1" applyAlignment="1">
      <alignment horizontal="center" vertical="center" wrapText="1"/>
    </xf>
    <xf numFmtId="2" fontId="23" fillId="0" borderId="37" xfId="0" applyNumberFormat="1" applyFont="1" applyBorder="1" applyAlignment="1">
      <alignment horizontal="center" vertical="center" wrapText="1"/>
    </xf>
    <xf numFmtId="2" fontId="22" fillId="0" borderId="37" xfId="0" applyNumberFormat="1" applyFont="1" applyBorder="1" applyAlignment="1">
      <alignment horizontal="center"/>
    </xf>
    <xf numFmtId="0" fontId="23" fillId="0" borderId="41" xfId="0" applyFont="1" applyBorder="1"/>
    <xf numFmtId="0" fontId="23" fillId="0" borderId="1" xfId="0" applyFont="1" applyBorder="1"/>
    <xf numFmtId="0" fontId="23" fillId="30" borderId="1" xfId="0" applyFont="1" applyFill="1" applyBorder="1" applyAlignment="1">
      <alignment vertical="center"/>
    </xf>
    <xf numFmtId="0" fontId="0" fillId="30" borderId="1" xfId="0" applyFill="1" applyBorder="1" applyAlignment="1">
      <alignment vertical="center"/>
    </xf>
    <xf numFmtId="0" fontId="0" fillId="21" borderId="1" xfId="0" applyFill="1" applyBorder="1"/>
    <xf numFmtId="2" fontId="1" fillId="21" borderId="1" xfId="0" applyNumberFormat="1" applyFont="1" applyFill="1" applyBorder="1"/>
    <xf numFmtId="0" fontId="0" fillId="0" borderId="0" xfId="0" applyAlignment="1">
      <alignment horizontal="left" vertical="center"/>
    </xf>
    <xf numFmtId="0" fontId="0" fillId="14" borderId="1" xfId="0" applyFill="1" applyBorder="1" applyAlignment="1">
      <alignment horizontal="center" vertical="center" wrapText="1"/>
    </xf>
    <xf numFmtId="0" fontId="0" fillId="14" borderId="1" xfId="0" applyFill="1" applyBorder="1" applyAlignment="1">
      <alignment horizontal="center" vertical="center"/>
    </xf>
    <xf numFmtId="0" fontId="0" fillId="6" borderId="1" xfId="0" applyFill="1" applyBorder="1" applyAlignment="1">
      <alignment horizontal="left" vertical="center" wrapText="1"/>
    </xf>
    <xf numFmtId="0" fontId="1" fillId="30" borderId="1" xfId="0" applyFont="1" applyFill="1" applyBorder="1" applyAlignment="1">
      <alignment horizontal="center" vertical="center" wrapText="1"/>
    </xf>
    <xf numFmtId="0" fontId="1" fillId="0" borderId="1" xfId="0" applyFont="1" applyBorder="1" applyAlignment="1">
      <alignment horizontal="center" vertical="center" wrapText="1"/>
    </xf>
    <xf numFmtId="2" fontId="1" fillId="0" borderId="1" xfId="0" applyNumberFormat="1" applyFont="1" applyBorder="1" applyAlignment="1">
      <alignment horizontal="center" vertical="center" wrapText="1"/>
    </xf>
    <xf numFmtId="1" fontId="0" fillId="0" borderId="1" xfId="2" applyNumberFormat="1" applyFont="1" applyFill="1" applyBorder="1" applyAlignment="1">
      <alignment horizontal="center" vertical="center" wrapText="1"/>
    </xf>
    <xf numFmtId="0" fontId="0" fillId="2" borderId="6" xfId="0" applyFill="1" applyBorder="1"/>
    <xf numFmtId="0" fontId="0" fillId="2" borderId="1" xfId="0" applyFill="1" applyBorder="1" applyAlignment="1">
      <alignment horizontal="center"/>
    </xf>
    <xf numFmtId="0" fontId="0" fillId="27" borderId="6" xfId="0" applyFill="1" applyBorder="1"/>
    <xf numFmtId="0" fontId="0" fillId="27" borderId="1" xfId="0" applyFill="1" applyBorder="1" applyAlignment="1">
      <alignment horizontal="center"/>
    </xf>
    <xf numFmtId="0" fontId="0" fillId="33" borderId="6" xfId="0" applyFill="1" applyBorder="1"/>
    <xf numFmtId="0" fontId="0" fillId="33" borderId="1" xfId="0" applyFill="1" applyBorder="1" applyAlignment="1">
      <alignment horizontal="center"/>
    </xf>
    <xf numFmtId="0" fontId="0" fillId="3" borderId="6" xfId="0" applyFill="1" applyBorder="1"/>
    <xf numFmtId="0" fontId="0" fillId="3" borderId="1" xfId="0" applyFill="1" applyBorder="1" applyAlignment="1">
      <alignment horizontal="center"/>
    </xf>
    <xf numFmtId="0" fontId="0" fillId="5" borderId="6" xfId="0" applyFill="1" applyBorder="1"/>
    <xf numFmtId="0" fontId="0" fillId="5" borderId="1" xfId="0" applyFill="1" applyBorder="1" applyAlignment="1">
      <alignment horizontal="center"/>
    </xf>
    <xf numFmtId="0" fontId="0" fillId="6" borderId="6" xfId="0" applyFill="1" applyBorder="1"/>
    <xf numFmtId="0" fontId="0" fillId="6" borderId="1" xfId="0" applyFill="1" applyBorder="1" applyAlignment="1">
      <alignment horizontal="center"/>
    </xf>
    <xf numFmtId="0" fontId="0" fillId="7" borderId="6" xfId="0" applyFill="1" applyBorder="1"/>
    <xf numFmtId="0" fontId="0" fillId="7" borderId="1" xfId="0" applyFill="1" applyBorder="1" applyAlignment="1">
      <alignment horizontal="center"/>
    </xf>
    <xf numFmtId="0" fontId="0" fillId="28" borderId="6" xfId="0" applyFill="1" applyBorder="1"/>
    <xf numFmtId="0" fontId="0" fillId="28" borderId="1" xfId="0" applyFill="1" applyBorder="1" applyAlignment="1">
      <alignment horizontal="center"/>
    </xf>
    <xf numFmtId="0" fontId="0" fillId="25" borderId="6" xfId="0" applyFill="1" applyBorder="1"/>
    <xf numFmtId="0" fontId="0" fillId="25" borderId="1" xfId="0" applyFill="1" applyBorder="1" applyAlignment="1">
      <alignment horizontal="center"/>
    </xf>
    <xf numFmtId="0" fontId="0" fillId="29" borderId="6" xfId="0" applyFill="1" applyBorder="1"/>
    <xf numFmtId="0" fontId="0" fillId="29" borderId="1" xfId="0" applyFill="1" applyBorder="1" applyAlignment="1">
      <alignment horizontal="center"/>
    </xf>
    <xf numFmtId="0" fontId="0" fillId="37" borderId="6" xfId="0" applyFill="1" applyBorder="1"/>
    <xf numFmtId="0" fontId="0" fillId="37" borderId="1" xfId="0" applyFill="1" applyBorder="1" applyAlignment="1">
      <alignment horizontal="center"/>
    </xf>
    <xf numFmtId="0" fontId="1" fillId="26" borderId="0" xfId="0" applyFont="1" applyFill="1"/>
    <xf numFmtId="0" fontId="11" fillId="26" borderId="0" xfId="0" applyFont="1" applyFill="1"/>
    <xf numFmtId="2" fontId="0" fillId="0" borderId="0" xfId="0" applyNumberFormat="1" applyAlignment="1">
      <alignment horizontal="center"/>
    </xf>
    <xf numFmtId="0" fontId="0" fillId="0" borderId="7" xfId="0" applyBorder="1"/>
    <xf numFmtId="0" fontId="0" fillId="0" borderId="20" xfId="0" applyBorder="1"/>
    <xf numFmtId="9" fontId="0" fillId="0" borderId="1" xfId="2" applyFont="1" applyFill="1" applyBorder="1" applyAlignment="1">
      <alignment horizontal="center" vertical="center" wrapText="1"/>
    </xf>
    <xf numFmtId="0" fontId="0" fillId="0" borderId="0" xfId="0" applyAlignment="1">
      <alignment horizontal="left" wrapText="1"/>
    </xf>
    <xf numFmtId="164" fontId="0" fillId="0" borderId="1" xfId="0" applyNumberFormat="1" applyBorder="1" applyAlignment="1">
      <alignment horizontal="center" vertical="center" wrapText="1"/>
    </xf>
    <xf numFmtId="2" fontId="0" fillId="0" borderId="0" xfId="0" applyNumberFormat="1" applyAlignment="1">
      <alignment vertical="center" wrapText="1"/>
    </xf>
    <xf numFmtId="0" fontId="0" fillId="0" borderId="12" xfId="0" applyBorder="1"/>
    <xf numFmtId="0" fontId="0" fillId="0" borderId="13" xfId="0" applyBorder="1"/>
    <xf numFmtId="0" fontId="0" fillId="0" borderId="22" xfId="0" applyBorder="1"/>
    <xf numFmtId="0" fontId="0" fillId="0" borderId="14" xfId="0" applyBorder="1"/>
    <xf numFmtId="0" fontId="0" fillId="0" borderId="27" xfId="0" applyBorder="1"/>
    <xf numFmtId="0" fontId="0" fillId="0" borderId="14" xfId="0" applyBorder="1" applyAlignment="1">
      <alignment horizontal="left" vertical="center" wrapText="1"/>
    </xf>
    <xf numFmtId="0" fontId="0" fillId="38" borderId="12" xfId="0" applyFill="1" applyBorder="1"/>
    <xf numFmtId="0" fontId="0" fillId="38" borderId="14" xfId="0" applyFill="1" applyBorder="1"/>
    <xf numFmtId="49" fontId="0" fillId="0" borderId="0" xfId="0" applyNumberFormat="1"/>
    <xf numFmtId="0" fontId="0" fillId="38" borderId="0" xfId="0" applyFill="1"/>
    <xf numFmtId="0" fontId="21" fillId="8" borderId="34" xfId="0" applyFont="1" applyFill="1" applyBorder="1" applyAlignment="1">
      <alignment horizontal="center" vertical="center"/>
    </xf>
    <xf numFmtId="0" fontId="20" fillId="8" borderId="17" xfId="0" applyFont="1" applyFill="1" applyBorder="1" applyAlignment="1">
      <alignment horizontal="center"/>
    </xf>
    <xf numFmtId="0" fontId="17" fillId="0" borderId="25" xfId="0" applyFont="1" applyBorder="1" applyAlignment="1">
      <alignment horizontal="justify" vertical="center"/>
    </xf>
    <xf numFmtId="0" fontId="0" fillId="0" borderId="25" xfId="0" applyBorder="1"/>
    <xf numFmtId="0" fontId="18" fillId="0" borderId="0" xfId="0" applyFont="1" applyAlignment="1">
      <alignment horizontal="justify" vertical="center"/>
    </xf>
    <xf numFmtId="0" fontId="18" fillId="0" borderId="0" xfId="0" applyFont="1" applyAlignment="1">
      <alignment vertical="center"/>
    </xf>
    <xf numFmtId="0" fontId="17" fillId="0" borderId="26" xfId="0" applyFont="1" applyBorder="1" applyAlignment="1">
      <alignment horizontal="justify" vertical="center"/>
    </xf>
    <xf numFmtId="0" fontId="21" fillId="8" borderId="44" xfId="0" applyFont="1" applyFill="1" applyBorder="1" applyAlignment="1">
      <alignment horizontal="center" vertical="center"/>
    </xf>
    <xf numFmtId="0" fontId="0" fillId="29" borderId="1" xfId="0" applyFill="1" applyBorder="1" applyAlignment="1">
      <alignment wrapText="1"/>
    </xf>
    <xf numFmtId="0" fontId="0" fillId="29" borderId="34" xfId="0" applyFill="1" applyBorder="1" applyAlignment="1">
      <alignment vertical="center" wrapText="1"/>
    </xf>
    <xf numFmtId="0" fontId="0" fillId="0" borderId="34" xfId="0" applyBorder="1" applyAlignment="1">
      <alignment vertical="center" wrapText="1"/>
    </xf>
    <xf numFmtId="0" fontId="0" fillId="29" borderId="18" xfId="0" applyFill="1" applyBorder="1" applyAlignment="1">
      <alignment wrapText="1"/>
    </xf>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0" fillId="0" borderId="1" xfId="0" applyBorder="1" applyAlignment="1">
      <alignment horizontal="center"/>
    </xf>
    <xf numFmtId="0" fontId="0" fillId="0" borderId="0" xfId="0" applyAlignment="1">
      <alignment horizontal="center"/>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0" xfId="0" applyAlignment="1">
      <alignment horizontal="left" vertical="center" wrapText="1"/>
    </xf>
    <xf numFmtId="0" fontId="23" fillId="0" borderId="37" xfId="0" applyFont="1" applyBorder="1" applyAlignment="1">
      <alignment horizontal="center" vertical="center" wrapText="1"/>
    </xf>
    <xf numFmtId="0" fontId="23" fillId="0" borderId="37"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0" fillId="0" borderId="7"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1" fillId="0" borderId="7" xfId="0" applyFont="1" applyBorder="1" applyAlignment="1">
      <alignment horizontal="center" vertical="center"/>
    </xf>
    <xf numFmtId="0" fontId="0" fillId="34" borderId="2" xfId="0" applyFill="1" applyBorder="1" applyAlignment="1">
      <alignment horizontal="center" vertical="center"/>
    </xf>
    <xf numFmtId="0" fontId="5" fillId="14" borderId="1" xfId="0" applyFont="1" applyFill="1" applyBorder="1" applyAlignment="1">
      <alignment horizontal="center" vertical="center" wrapText="1"/>
    </xf>
    <xf numFmtId="0" fontId="0" fillId="0" borderId="0" xfId="0" applyFill="1" applyAlignment="1">
      <alignment wrapText="1"/>
    </xf>
    <xf numFmtId="0" fontId="0" fillId="0" borderId="0" xfId="0" applyFill="1" applyAlignment="1">
      <alignment vertical="center" wrapText="1"/>
    </xf>
    <xf numFmtId="49" fontId="0" fillId="0" borderId="0" xfId="0" applyNumberFormat="1" applyFill="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center" wrapText="1"/>
    </xf>
    <xf numFmtId="49" fontId="0" fillId="0" borderId="0" xfId="0" applyNumberFormat="1" applyFill="1" applyAlignment="1">
      <alignment vertical="center" wrapText="1"/>
    </xf>
    <xf numFmtId="0" fontId="1" fillId="0" borderId="0" xfId="0" applyFont="1" applyFill="1" applyAlignment="1">
      <alignment horizontal="center" vertical="center" wrapText="1"/>
    </xf>
    <xf numFmtId="0" fontId="4" fillId="0" borderId="0" xfId="0" applyFont="1" applyFill="1" applyAlignment="1">
      <alignment horizontal="left" vertical="center" wrapText="1"/>
    </xf>
    <xf numFmtId="1" fontId="0" fillId="0" borderId="0" xfId="0" applyNumberFormat="1" applyFill="1" applyAlignment="1">
      <alignment horizontal="center" vertical="center" wrapText="1"/>
    </xf>
    <xf numFmtId="9" fontId="0" fillId="0" borderId="0" xfId="2" applyFont="1" applyFill="1" applyAlignment="1">
      <alignment vertical="center" wrapText="1"/>
    </xf>
    <xf numFmtId="43" fontId="0" fillId="0" borderId="1" xfId="1" applyFont="1" applyFill="1" applyBorder="1" applyAlignment="1">
      <alignment horizontal="center" wrapText="1"/>
    </xf>
    <xf numFmtId="0" fontId="0" fillId="0" borderId="0" xfId="0" applyFill="1" applyAlignment="1">
      <alignment horizontal="center" wrapText="1"/>
    </xf>
    <xf numFmtId="9" fontId="0" fillId="0" borderId="0" xfId="2" applyFont="1" applyFill="1" applyAlignment="1">
      <alignment horizontal="center" vertical="center" wrapText="1"/>
    </xf>
    <xf numFmtId="49" fontId="0" fillId="0" borderId="0" xfId="0" applyNumberFormat="1" applyFill="1" applyBorder="1" applyAlignment="1">
      <alignment vertical="center" wrapText="1"/>
    </xf>
    <xf numFmtId="1" fontId="8" fillId="4" borderId="1" xfId="0" applyNumberFormat="1" applyFont="1" applyFill="1" applyBorder="1" applyAlignment="1">
      <alignment horizontal="center" vertical="center" wrapText="1"/>
    </xf>
    <xf numFmtId="9" fontId="8" fillId="4" borderId="1" xfId="2" applyFont="1" applyFill="1" applyBorder="1" applyAlignment="1">
      <alignment horizontal="center" vertical="center" wrapText="1"/>
    </xf>
    <xf numFmtId="1" fontId="1" fillId="4"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wrapText="1"/>
    </xf>
    <xf numFmtId="1" fontId="0" fillId="0" borderId="0" xfId="0" applyNumberFormat="1" applyFill="1" applyBorder="1" applyAlignment="1">
      <alignment horizontal="center" vertical="center" wrapText="1"/>
    </xf>
    <xf numFmtId="0" fontId="0" fillId="0" borderId="0" xfId="0" applyFill="1" applyBorder="1" applyAlignment="1">
      <alignment wrapText="1"/>
    </xf>
    <xf numFmtId="1" fontId="0" fillId="0" borderId="0" xfId="0" applyNumberFormat="1" applyFill="1" applyBorder="1" applyAlignment="1">
      <alignment horizontal="center" wrapText="1"/>
    </xf>
    <xf numFmtId="0" fontId="1" fillId="0" borderId="1" xfId="0" applyFont="1" applyFill="1" applyBorder="1" applyAlignment="1">
      <alignment horizontal="center" vertical="center" wrapText="1"/>
    </xf>
    <xf numFmtId="0" fontId="1" fillId="0" borderId="0" xfId="0" applyFont="1" applyFill="1" applyBorder="1" applyAlignment="1">
      <alignment horizontal="center" vertical="center" wrapText="1"/>
    </xf>
    <xf numFmtId="9" fontId="0" fillId="0" borderId="0" xfId="2" applyFont="1" applyFill="1" applyBorder="1" applyAlignment="1">
      <alignment vertical="center" wrapText="1"/>
    </xf>
    <xf numFmtId="0" fontId="0" fillId="0" borderId="1" xfId="0" applyFont="1" applyFill="1" applyBorder="1" applyAlignment="1">
      <alignment vertical="center" wrapText="1"/>
    </xf>
    <xf numFmtId="0" fontId="0" fillId="0" borderId="1" xfId="0"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horizontal="center" wrapText="1"/>
    </xf>
    <xf numFmtId="9" fontId="0" fillId="0" borderId="1" xfId="0" applyNumberFormat="1" applyFont="1" applyFill="1" applyBorder="1" applyAlignment="1">
      <alignment horizontal="center" vertical="center" wrapText="1"/>
    </xf>
    <xf numFmtId="49" fontId="0" fillId="0" borderId="1" xfId="0" applyNumberFormat="1" applyFont="1" applyFill="1" applyBorder="1" applyAlignment="1">
      <alignment vertical="center" wrapText="1"/>
    </xf>
    <xf numFmtId="1" fontId="0" fillId="0" borderId="1" xfId="0" applyNumberFormat="1" applyFont="1" applyFill="1" applyBorder="1" applyAlignment="1">
      <alignment horizontal="center" vertical="center" wrapText="1"/>
    </xf>
    <xf numFmtId="0" fontId="0" fillId="0" borderId="1" xfId="0" applyFont="1" applyFill="1" applyBorder="1" applyAlignment="1">
      <alignment wrapText="1"/>
    </xf>
    <xf numFmtId="0" fontId="0" fillId="0" borderId="1" xfId="0" applyFont="1" applyFill="1" applyBorder="1" applyAlignment="1">
      <alignment horizontal="left" wrapText="1"/>
    </xf>
    <xf numFmtId="0" fontId="0" fillId="0" borderId="1" xfId="0" applyFont="1" applyFill="1" applyBorder="1" applyAlignment="1">
      <alignment horizontal="center" vertical="center"/>
    </xf>
    <xf numFmtId="0" fontId="0" fillId="0" borderId="1" xfId="2" applyNumberFormat="1" applyFont="1" applyFill="1" applyBorder="1" applyAlignment="1">
      <alignment horizontal="center" vertical="center" wrapText="1"/>
    </xf>
    <xf numFmtId="0" fontId="0" fillId="0" borderId="1" xfId="3" applyFont="1" applyFill="1" applyBorder="1" applyAlignment="1">
      <alignment vertical="center" wrapText="1"/>
    </xf>
    <xf numFmtId="0" fontId="0" fillId="0" borderId="2" xfId="0" applyFont="1" applyFill="1" applyBorder="1" applyAlignment="1">
      <alignment wrapText="1"/>
    </xf>
    <xf numFmtId="0" fontId="0" fillId="0" borderId="0" xfId="0" applyFont="1" applyFill="1" applyBorder="1" applyAlignment="1">
      <alignment horizontal="left" vertical="center" wrapText="1"/>
    </xf>
    <xf numFmtId="0" fontId="0" fillId="0" borderId="0" xfId="0" applyFont="1" applyFill="1" applyBorder="1" applyAlignment="1">
      <alignment vertical="center" wrapText="1"/>
    </xf>
    <xf numFmtId="0" fontId="0" fillId="0" borderId="0" xfId="0"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0" fontId="0" fillId="0" borderId="0" xfId="0" applyFont="1" applyFill="1" applyBorder="1" applyAlignment="1">
      <alignment wrapText="1"/>
    </xf>
    <xf numFmtId="0" fontId="0" fillId="8" borderId="2" xfId="0" applyFill="1" applyBorder="1" applyAlignment="1">
      <alignment horizontal="center" vertical="center" wrapText="1"/>
    </xf>
    <xf numFmtId="0" fontId="8" fillId="8" borderId="1" xfId="0" applyFont="1" applyFill="1" applyBorder="1" applyAlignment="1">
      <alignment horizontal="center" vertical="center" wrapText="1"/>
    </xf>
    <xf numFmtId="2" fontId="0" fillId="0" borderId="1" xfId="0" applyNumberFormat="1" applyBorder="1" applyAlignment="1">
      <alignment horizontal="center"/>
    </xf>
    <xf numFmtId="0" fontId="0" fillId="0" borderId="12" xfId="0" applyBorder="1" applyAlignment="1">
      <alignment horizontal="left" vertical="center" wrapText="1"/>
    </xf>
    <xf numFmtId="0" fontId="1" fillId="26" borderId="1" xfId="0" applyFont="1" applyFill="1" applyBorder="1"/>
    <xf numFmtId="0" fontId="11" fillId="26" borderId="1" xfId="0" applyFont="1" applyFill="1" applyBorder="1"/>
    <xf numFmtId="0" fontId="0" fillId="6" borderId="1" xfId="0" applyNumberFormat="1" applyFill="1" applyBorder="1" applyAlignment="1">
      <alignment horizontal="center"/>
    </xf>
    <xf numFmtId="0" fontId="0" fillId="0" borderId="0" xfId="0"/>
    <xf numFmtId="0" fontId="0" fillId="0" borderId="0" xfId="0" applyAlignment="1">
      <alignment horizontal="center" vertical="center" wrapText="1"/>
    </xf>
    <xf numFmtId="0" fontId="0" fillId="19" borderId="25" xfId="0" applyFill="1" applyBorder="1" applyAlignment="1">
      <alignment horizontal="center" vertical="center" wrapText="1"/>
    </xf>
    <xf numFmtId="0" fontId="0" fillId="19" borderId="0" xfId="0" applyFill="1" applyAlignment="1">
      <alignment horizontal="center" vertical="center" wrapText="1"/>
    </xf>
    <xf numFmtId="0" fontId="0" fillId="19" borderId="22" xfId="0" applyFill="1" applyBorder="1" applyAlignment="1">
      <alignment horizontal="center" vertical="center" wrapText="1"/>
    </xf>
    <xf numFmtId="0" fontId="0" fillId="19" borderId="26" xfId="0" applyFill="1" applyBorder="1" applyAlignment="1">
      <alignment horizontal="center" vertical="center" wrapText="1"/>
    </xf>
    <xf numFmtId="0" fontId="0" fillId="19" borderId="14" xfId="0" applyFill="1" applyBorder="1" applyAlignment="1">
      <alignment horizontal="center" vertical="center" wrapText="1"/>
    </xf>
    <xf numFmtId="0" fontId="0" fillId="19" borderId="27" xfId="0" applyFill="1" applyBorder="1" applyAlignment="1">
      <alignment horizontal="center" vertical="center" wrapText="1"/>
    </xf>
    <xf numFmtId="0" fontId="0" fillId="18" borderId="11" xfId="0" applyFill="1" applyBorder="1" applyAlignment="1">
      <alignment horizontal="center" vertical="center" wrapText="1"/>
    </xf>
    <xf numFmtId="0" fontId="0" fillId="18" borderId="12" xfId="0" applyFill="1" applyBorder="1" applyAlignment="1">
      <alignment horizontal="center" vertical="center" wrapText="1"/>
    </xf>
    <xf numFmtId="0" fontId="0" fillId="18" borderId="13" xfId="0" applyFill="1" applyBorder="1" applyAlignment="1">
      <alignment horizontal="center" vertical="center" wrapText="1"/>
    </xf>
    <xf numFmtId="0" fontId="0" fillId="18" borderId="25" xfId="0" applyFill="1" applyBorder="1" applyAlignment="1">
      <alignment horizontal="center" vertical="center" wrapText="1"/>
    </xf>
    <xf numFmtId="0" fontId="0" fillId="18" borderId="22" xfId="0" applyFill="1" applyBorder="1" applyAlignment="1">
      <alignment horizontal="center" vertical="center" wrapText="1"/>
    </xf>
    <xf numFmtId="0" fontId="0" fillId="18" borderId="0" xfId="0" applyFill="1" applyAlignment="1">
      <alignment horizontal="center" vertical="center" wrapText="1"/>
    </xf>
    <xf numFmtId="0" fontId="0" fillId="18" borderId="26" xfId="0" applyFill="1" applyBorder="1" applyAlignment="1">
      <alignment horizontal="center" vertical="center" wrapText="1"/>
    </xf>
    <xf numFmtId="0" fontId="0" fillId="18" borderId="27" xfId="0" applyFill="1" applyBorder="1" applyAlignment="1">
      <alignment horizontal="center" vertical="center" wrapText="1"/>
    </xf>
    <xf numFmtId="0" fontId="0" fillId="18" borderId="14" xfId="0" applyFill="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25" xfId="0" applyBorder="1" applyAlignment="1">
      <alignment horizontal="center" vertical="center" wrapText="1"/>
    </xf>
    <xf numFmtId="0" fontId="0" fillId="0" borderId="22" xfId="0" applyBorder="1" applyAlignment="1">
      <alignment horizontal="center" vertical="center" wrapText="1"/>
    </xf>
    <xf numFmtId="0" fontId="0" fillId="17" borderId="25" xfId="0" applyFill="1" applyBorder="1" applyAlignment="1">
      <alignment horizontal="center" vertical="center" wrapText="1"/>
    </xf>
    <xf numFmtId="0" fontId="0" fillId="17" borderId="22" xfId="0" applyFill="1" applyBorder="1" applyAlignment="1">
      <alignment horizontal="center" vertical="center" wrapText="1"/>
    </xf>
    <xf numFmtId="0" fontId="0" fillId="17" borderId="26" xfId="0" applyFill="1" applyBorder="1" applyAlignment="1">
      <alignment horizontal="center" vertical="center" wrapText="1"/>
    </xf>
    <xf numFmtId="0" fontId="0" fillId="17" borderId="14" xfId="0" applyFill="1" applyBorder="1" applyAlignment="1">
      <alignment horizontal="center" vertical="center" wrapText="1"/>
    </xf>
    <xf numFmtId="0" fontId="0" fillId="17" borderId="27" xfId="0" applyFill="1" applyBorder="1" applyAlignment="1">
      <alignment horizontal="center" vertical="center" wrapText="1"/>
    </xf>
    <xf numFmtId="0" fontId="0" fillId="19" borderId="11" xfId="0" applyFill="1" applyBorder="1" applyAlignment="1">
      <alignment horizontal="center" vertical="center" wrapText="1"/>
    </xf>
    <xf numFmtId="0" fontId="0" fillId="19" borderId="13" xfId="0" applyFill="1" applyBorder="1" applyAlignment="1">
      <alignment horizontal="center" vertical="center" wrapText="1"/>
    </xf>
    <xf numFmtId="0" fontId="12" fillId="18" borderId="22" xfId="0" applyFont="1" applyFill="1" applyBorder="1" applyAlignment="1">
      <alignment horizontal="center" vertical="center" wrapText="1"/>
    </xf>
    <xf numFmtId="0" fontId="12" fillId="18" borderId="27" xfId="0" applyFont="1" applyFill="1" applyBorder="1" applyAlignment="1">
      <alignment horizontal="center" vertical="center" wrapText="1"/>
    </xf>
    <xf numFmtId="0" fontId="0" fillId="19" borderId="0" xfId="0" applyFill="1"/>
    <xf numFmtId="0" fontId="0" fillId="19" borderId="22" xfId="0" applyFill="1" applyBorder="1"/>
    <xf numFmtId="0" fontId="0" fillId="29" borderId="22" xfId="0" applyFill="1" applyBorder="1" applyAlignment="1">
      <alignment horizontal="center" vertical="center" wrapText="1"/>
    </xf>
    <xf numFmtId="0" fontId="0" fillId="29" borderId="27" xfId="0" applyFill="1" applyBorder="1" applyAlignment="1">
      <alignment horizontal="center" vertical="center" wrapText="1"/>
    </xf>
    <xf numFmtId="0" fontId="0" fillId="29" borderId="25" xfId="0" applyFill="1" applyBorder="1" applyAlignment="1">
      <alignment horizontal="center" vertical="center" wrapText="1"/>
    </xf>
    <xf numFmtId="0" fontId="0" fillId="29" borderId="26" xfId="0" applyFill="1" applyBorder="1" applyAlignment="1">
      <alignment horizontal="center" vertical="center" wrapText="1"/>
    </xf>
    <xf numFmtId="0" fontId="0" fillId="29" borderId="14" xfId="0" applyFill="1" applyBorder="1" applyAlignment="1">
      <alignment horizontal="center" vertical="center" wrapText="1"/>
    </xf>
    <xf numFmtId="0" fontId="12" fillId="18" borderId="0" xfId="0" applyFont="1" applyFill="1" applyAlignment="1">
      <alignment horizontal="center" vertical="center" wrapText="1"/>
    </xf>
    <xf numFmtId="0" fontId="12" fillId="18" borderId="14" xfId="0" applyFont="1" applyFill="1" applyBorder="1" applyAlignment="1">
      <alignment horizontal="center" vertical="center" wrapText="1"/>
    </xf>
    <xf numFmtId="0" fontId="0" fillId="7" borderId="25" xfId="0" applyFill="1" applyBorder="1" applyAlignment="1">
      <alignment horizontal="center" vertical="center" wrapText="1"/>
    </xf>
    <xf numFmtId="0" fontId="0" fillId="7" borderId="22" xfId="0" applyFill="1" applyBorder="1" applyAlignment="1">
      <alignment horizontal="center" vertical="center" wrapText="1"/>
    </xf>
    <xf numFmtId="0" fontId="0" fillId="7" borderId="26"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27" xfId="0" applyFill="1" applyBorder="1" applyAlignment="1">
      <alignment horizontal="center" vertical="center" wrapText="1"/>
    </xf>
    <xf numFmtId="0" fontId="0" fillId="6" borderId="25" xfId="0" applyFill="1" applyBorder="1" applyAlignment="1">
      <alignment horizontal="center" vertical="center" wrapText="1"/>
    </xf>
    <xf numFmtId="0" fontId="0" fillId="6" borderId="22" xfId="0" applyFill="1" applyBorder="1" applyAlignment="1">
      <alignment horizontal="center" vertical="center" wrapText="1"/>
    </xf>
    <xf numFmtId="0" fontId="0" fillId="6" borderId="26"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27" xfId="0" applyFill="1" applyBorder="1" applyAlignment="1">
      <alignment horizontal="center" vertical="center" wrapText="1"/>
    </xf>
    <xf numFmtId="0" fontId="0" fillId="25" borderId="25" xfId="0" applyFill="1" applyBorder="1" applyAlignment="1">
      <alignment horizontal="center" vertical="center" wrapText="1"/>
    </xf>
    <xf numFmtId="0" fontId="0" fillId="25" borderId="22" xfId="0" applyFill="1" applyBorder="1" applyAlignment="1">
      <alignment horizontal="center" vertical="center" wrapText="1"/>
    </xf>
    <xf numFmtId="0" fontId="0" fillId="25" borderId="26" xfId="0" applyFill="1" applyBorder="1" applyAlignment="1">
      <alignment horizontal="center" vertical="center" wrapText="1"/>
    </xf>
    <xf numFmtId="0" fontId="0" fillId="25" borderId="14" xfId="0" applyFill="1" applyBorder="1" applyAlignment="1">
      <alignment horizontal="center" vertical="center" wrapText="1"/>
    </xf>
    <xf numFmtId="0" fontId="0" fillId="25" borderId="27" xfId="0" applyFill="1" applyBorder="1" applyAlignment="1">
      <alignment horizontal="center" vertical="center" wrapText="1"/>
    </xf>
    <xf numFmtId="0" fontId="28" fillId="0" borderId="0" xfId="0" applyFont="1" applyAlignment="1">
      <alignment horizontal="center" vertical="center" wrapText="1"/>
    </xf>
    <xf numFmtId="9" fontId="0" fillId="2" borderId="1" xfId="0" applyNumberFormat="1" applyFill="1" applyBorder="1" applyAlignment="1">
      <alignment horizontal="center"/>
    </xf>
    <xf numFmtId="9" fontId="0" fillId="33" borderId="1" xfId="0" applyNumberFormat="1" applyFill="1" applyBorder="1" applyAlignment="1">
      <alignment horizontal="center"/>
    </xf>
    <xf numFmtId="9" fontId="0" fillId="3" borderId="1" xfId="0" applyNumberFormat="1" applyFill="1" applyBorder="1" applyAlignment="1">
      <alignment horizontal="center"/>
    </xf>
    <xf numFmtId="9" fontId="0" fillId="5" borderId="1" xfId="0" applyNumberFormat="1" applyFill="1" applyBorder="1" applyAlignment="1">
      <alignment horizontal="center"/>
    </xf>
    <xf numFmtId="9" fontId="0" fillId="6" borderId="1" xfId="0" applyNumberFormat="1" applyFill="1" applyBorder="1" applyAlignment="1">
      <alignment horizontal="center"/>
    </xf>
    <xf numFmtId="9" fontId="0" fillId="7" borderId="1" xfId="0" applyNumberFormat="1" applyFill="1" applyBorder="1" applyAlignment="1">
      <alignment horizontal="center"/>
    </xf>
    <xf numFmtId="9" fontId="0" fillId="28" borderId="1" xfId="0" applyNumberFormat="1" applyFill="1" applyBorder="1" applyAlignment="1">
      <alignment horizontal="center"/>
    </xf>
    <xf numFmtId="9" fontId="0" fillId="25" borderId="1" xfId="0" applyNumberFormat="1" applyFill="1" applyBorder="1" applyAlignment="1">
      <alignment horizontal="center"/>
    </xf>
    <xf numFmtId="9" fontId="0" fillId="29" borderId="1" xfId="0" applyNumberFormat="1" applyFill="1" applyBorder="1" applyAlignment="1">
      <alignment horizontal="center"/>
    </xf>
    <xf numFmtId="9" fontId="0" fillId="37" borderId="1" xfId="0" applyNumberFormat="1" applyFill="1" applyBorder="1" applyAlignment="1">
      <alignment horizontal="center"/>
    </xf>
    <xf numFmtId="0" fontId="0" fillId="0" borderId="0" xfId="0"/>
    <xf numFmtId="0" fontId="0" fillId="0" borderId="1" xfId="0" applyBorder="1" applyAlignment="1">
      <alignment horizontal="center"/>
    </xf>
    <xf numFmtId="0" fontId="0" fillId="0" borderId="1" xfId="0" applyBorder="1" applyAlignment="1">
      <alignment vertical="center"/>
    </xf>
    <xf numFmtId="0" fontId="1" fillId="26" borderId="1" xfId="0" applyFont="1" applyFill="1" applyBorder="1"/>
    <xf numFmtId="0" fontId="11" fillId="26" borderId="1" xfId="0" applyFont="1" applyFill="1" applyBorder="1"/>
    <xf numFmtId="2" fontId="0" fillId="0" borderId="1" xfId="0" applyNumberFormat="1" applyBorder="1" applyAlignment="1">
      <alignment horizontal="center"/>
    </xf>
    <xf numFmtId="0" fontId="8" fillId="8" borderId="1" xfId="0" applyFont="1" applyFill="1" applyBorder="1" applyAlignment="1">
      <alignment horizontal="center" vertical="center" wrapText="1"/>
    </xf>
    <xf numFmtId="11" fontId="0" fillId="0" borderId="1" xfId="0" applyNumberFormat="1" applyBorder="1" applyAlignment="1">
      <alignment vertical="center"/>
    </xf>
    <xf numFmtId="0" fontId="24" fillId="0" borderId="1" xfId="4" applyFont="1" applyBorder="1" applyAlignment="1">
      <alignment vertical="center"/>
    </xf>
    <xf numFmtId="0" fontId="1" fillId="11" borderId="1" xfId="0" applyFont="1" applyFill="1" applyBorder="1" applyAlignment="1">
      <alignment horizontal="center" vertical="center" wrapText="1"/>
    </xf>
    <xf numFmtId="9" fontId="0" fillId="0" borderId="1" xfId="0" applyNumberFormat="1" applyFont="1" applyFill="1" applyBorder="1" applyAlignment="1">
      <alignment horizontal="center" vertical="center" wrapText="1"/>
    </xf>
    <xf numFmtId="9" fontId="0" fillId="0" borderId="1" xfId="2" applyFont="1" applyFill="1" applyBorder="1" applyAlignment="1">
      <alignment horizontal="center" vertical="center" wrapText="1"/>
    </xf>
    <xf numFmtId="0" fontId="7" fillId="11"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1" fontId="0" fillId="0" borderId="1" xfId="2" applyNumberFormat="1" applyFont="1" applyFill="1" applyBorder="1" applyAlignment="1">
      <alignment horizontal="center" vertical="center" wrapText="1"/>
    </xf>
    <xf numFmtId="0" fontId="7" fillId="13"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0" fontId="1" fillId="16" borderId="3" xfId="0" applyFont="1" applyFill="1" applyBorder="1" applyAlignment="1">
      <alignment horizontal="center" vertical="center" wrapText="1"/>
    </xf>
    <xf numFmtId="0" fontId="1" fillId="16" borderId="4"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0" fillId="0" borderId="1" xfId="2" applyNumberFormat="1"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7" fillId="12"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7" fillId="33"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2" fillId="4" borderId="36"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1" fillId="15" borderId="1" xfId="0" applyFont="1" applyFill="1" applyBorder="1" applyAlignment="1">
      <alignment horizontal="center" vertical="center" textRotation="90" wrapText="1"/>
    </xf>
    <xf numFmtId="0" fontId="1" fillId="11" borderId="1" xfId="0" applyFont="1" applyFill="1" applyBorder="1" applyAlignment="1">
      <alignment horizontal="center" vertical="center" textRotation="90"/>
    </xf>
    <xf numFmtId="0" fontId="20" fillId="0" borderId="34" xfId="0" applyFont="1" applyBorder="1" applyAlignment="1">
      <alignment horizontal="center" vertical="center" textRotation="90"/>
    </xf>
    <xf numFmtId="0" fontId="20" fillId="0" borderId="35" xfId="0" applyFont="1" applyBorder="1" applyAlignment="1">
      <alignment horizontal="center" vertical="center" textRotation="90"/>
    </xf>
    <xf numFmtId="0" fontId="0" fillId="0" borderId="1" xfId="0" applyBorder="1" applyAlignment="1">
      <alignment horizontal="left" vertical="center" wrapText="1"/>
    </xf>
    <xf numFmtId="0" fontId="0" fillId="0" borderId="18"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0" fillId="0" borderId="0" xfId="0" applyAlignment="1">
      <alignment horizontal="center" vertical="center" wrapText="1"/>
    </xf>
    <xf numFmtId="0" fontId="0" fillId="0" borderId="22" xfId="0" applyBorder="1" applyAlignment="1">
      <alignment horizontal="center" vertical="center" wrapText="1"/>
    </xf>
    <xf numFmtId="0" fontId="0" fillId="0" borderId="26" xfId="0" applyBorder="1" applyAlignment="1">
      <alignment horizontal="center" vertical="center" wrapText="1"/>
    </xf>
    <xf numFmtId="0" fontId="0" fillId="0" borderId="14" xfId="0" applyBorder="1" applyAlignment="1">
      <alignment horizontal="center" vertical="center" wrapText="1"/>
    </xf>
    <xf numFmtId="0" fontId="0" fillId="0" borderId="27" xfId="0" applyBorder="1" applyAlignment="1">
      <alignment horizontal="center" vertical="center" wrapText="1"/>
    </xf>
    <xf numFmtId="0" fontId="8" fillId="19" borderId="11" xfId="0" applyFont="1" applyFill="1" applyBorder="1" applyAlignment="1">
      <alignment horizontal="center" vertical="center" wrapText="1"/>
    </xf>
    <xf numFmtId="0" fontId="8" fillId="19" borderId="12" xfId="0" applyFont="1" applyFill="1" applyBorder="1" applyAlignment="1">
      <alignment horizontal="center" vertical="center" wrapText="1"/>
    </xf>
    <xf numFmtId="0" fontId="8" fillId="19" borderId="13" xfId="0" applyFont="1" applyFill="1" applyBorder="1" applyAlignment="1">
      <alignment horizontal="center" vertical="center" wrapText="1"/>
    </xf>
    <xf numFmtId="0" fontId="8" fillId="19" borderId="25" xfId="0" applyFont="1" applyFill="1" applyBorder="1" applyAlignment="1">
      <alignment horizontal="center" vertical="center" wrapText="1"/>
    </xf>
    <xf numFmtId="0" fontId="8" fillId="19" borderId="0" xfId="0" applyFont="1" applyFill="1" applyAlignment="1">
      <alignment horizontal="center" vertical="center" wrapText="1"/>
    </xf>
    <xf numFmtId="0" fontId="8" fillId="19" borderId="22" xfId="0" applyFont="1" applyFill="1" applyBorder="1" applyAlignment="1">
      <alignment horizontal="center" vertical="center" wrapText="1"/>
    </xf>
    <xf numFmtId="0" fontId="0" fillId="19" borderId="11" xfId="0" applyFill="1" applyBorder="1" applyAlignment="1">
      <alignment horizontal="center" vertical="center" wrapText="1"/>
    </xf>
    <xf numFmtId="0" fontId="0" fillId="19" borderId="12" xfId="0" applyFill="1" applyBorder="1" applyAlignment="1">
      <alignment horizontal="center" vertical="center" wrapText="1"/>
    </xf>
    <xf numFmtId="0" fontId="0" fillId="19" borderId="13" xfId="0" applyFill="1" applyBorder="1" applyAlignment="1">
      <alignment horizontal="center" vertical="center" wrapText="1"/>
    </xf>
    <xf numFmtId="0" fontId="0" fillId="19" borderId="26" xfId="0" applyFill="1" applyBorder="1" applyAlignment="1">
      <alignment horizontal="center" vertical="center" wrapText="1"/>
    </xf>
    <xf numFmtId="0" fontId="0" fillId="19" borderId="14" xfId="0" applyFill="1" applyBorder="1" applyAlignment="1">
      <alignment horizontal="center" vertical="center" wrapText="1"/>
    </xf>
    <xf numFmtId="0" fontId="0" fillId="19" borderId="27" xfId="0" applyFill="1" applyBorder="1" applyAlignment="1">
      <alignment horizontal="center" vertical="center" wrapText="1"/>
    </xf>
    <xf numFmtId="0" fontId="9" fillId="18" borderId="0" xfId="0" applyFont="1" applyFill="1" applyAlignment="1">
      <alignment horizontal="center" vertical="center" wrapText="1"/>
    </xf>
    <xf numFmtId="0" fontId="27" fillId="19" borderId="11" xfId="0" applyFont="1" applyFill="1" applyBorder="1" applyAlignment="1">
      <alignment horizontal="center" vertical="center" wrapText="1"/>
    </xf>
    <xf numFmtId="0" fontId="27" fillId="19" borderId="12" xfId="0" applyFont="1" applyFill="1" applyBorder="1" applyAlignment="1">
      <alignment horizontal="center" vertical="center" wrapText="1"/>
    </xf>
    <xf numFmtId="0" fontId="27" fillId="19" borderId="13" xfId="0" applyFont="1" applyFill="1" applyBorder="1" applyAlignment="1">
      <alignment horizontal="center" vertical="center" wrapText="1"/>
    </xf>
    <xf numFmtId="0" fontId="27" fillId="25" borderId="11" xfId="0" applyFont="1" applyFill="1" applyBorder="1" applyAlignment="1">
      <alignment horizontal="center" vertical="center" wrapText="1"/>
    </xf>
    <xf numFmtId="0" fontId="27" fillId="25" borderId="12" xfId="0" applyFont="1" applyFill="1" applyBorder="1" applyAlignment="1">
      <alignment horizontal="center" vertical="center" wrapText="1"/>
    </xf>
    <xf numFmtId="0" fontId="27" fillId="25" borderId="13" xfId="0" applyFont="1" applyFill="1" applyBorder="1" applyAlignment="1">
      <alignment horizontal="center" vertical="center" wrapText="1"/>
    </xf>
    <xf numFmtId="0" fontId="27" fillId="29" borderId="11" xfId="0" applyFont="1" applyFill="1" applyBorder="1" applyAlignment="1">
      <alignment horizontal="center" vertical="center" wrapText="1"/>
    </xf>
    <xf numFmtId="0" fontId="27" fillId="29" borderId="12" xfId="0" applyFont="1" applyFill="1" applyBorder="1" applyAlignment="1">
      <alignment horizontal="center" vertical="center" wrapText="1"/>
    </xf>
    <xf numFmtId="0" fontId="27" fillId="29" borderId="13" xfId="0" applyFont="1" applyFill="1" applyBorder="1" applyAlignment="1">
      <alignment horizontal="center" vertical="center" wrapText="1"/>
    </xf>
    <xf numFmtId="0" fontId="27" fillId="6" borderId="11" xfId="0" applyFont="1" applyFill="1" applyBorder="1" applyAlignment="1">
      <alignment horizontal="center" vertical="center" wrapText="1"/>
    </xf>
    <xf numFmtId="0" fontId="27" fillId="6" borderId="12" xfId="0" applyFont="1" applyFill="1" applyBorder="1" applyAlignment="1">
      <alignment horizontal="center" vertical="center" wrapText="1"/>
    </xf>
    <xf numFmtId="0" fontId="27" fillId="6" borderId="13" xfId="0" applyFont="1" applyFill="1" applyBorder="1" applyAlignment="1">
      <alignment horizontal="center" vertical="center" wrapText="1"/>
    </xf>
    <xf numFmtId="0" fontId="27" fillId="7" borderId="11" xfId="0" applyFont="1" applyFill="1" applyBorder="1" applyAlignment="1">
      <alignment horizontal="center" vertical="center" wrapText="1"/>
    </xf>
    <xf numFmtId="0" fontId="27" fillId="7" borderId="12" xfId="0" applyFont="1" applyFill="1" applyBorder="1" applyAlignment="1">
      <alignment horizontal="center" vertical="center" wrapText="1"/>
    </xf>
    <xf numFmtId="0" fontId="27" fillId="7" borderId="13" xfId="0" applyFont="1" applyFill="1" applyBorder="1" applyAlignment="1">
      <alignment horizontal="center" vertical="center" wrapText="1"/>
    </xf>
    <xf numFmtId="0" fontId="27" fillId="17" borderId="11" xfId="0" applyFont="1" applyFill="1" applyBorder="1" applyAlignment="1">
      <alignment horizontal="center" vertical="center" wrapText="1"/>
    </xf>
    <xf numFmtId="0" fontId="27" fillId="17" borderId="12" xfId="0" applyFont="1" applyFill="1" applyBorder="1" applyAlignment="1">
      <alignment horizontal="center" vertical="center" wrapText="1"/>
    </xf>
    <xf numFmtId="0" fontId="27" fillId="17" borderId="13"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13" fillId="4" borderId="1" xfId="0" applyFont="1" applyFill="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15" fillId="24" borderId="1" xfId="0" applyFont="1" applyFill="1" applyBorder="1" applyAlignment="1">
      <alignment horizontal="center" vertical="center" textRotation="90" wrapText="1"/>
    </xf>
    <xf numFmtId="0" fontId="5" fillId="0" borderId="1" xfId="0" applyFont="1" applyBorder="1" applyAlignment="1">
      <alignment horizontal="left" vertical="center" wrapText="1"/>
    </xf>
    <xf numFmtId="0" fontId="0" fillId="0" borderId="5" xfId="0" applyBorder="1" applyAlignment="1">
      <alignment horizontal="center" wrapText="1"/>
    </xf>
    <xf numFmtId="0" fontId="0" fillId="0" borderId="6" xfId="0" applyBorder="1" applyAlignment="1">
      <alignment horizontal="center" wrapText="1"/>
    </xf>
    <xf numFmtId="0" fontId="15" fillId="23" borderId="1" xfId="0" applyFont="1" applyFill="1" applyBorder="1" applyAlignment="1">
      <alignment horizontal="center" vertical="center" textRotation="90" wrapText="1"/>
    </xf>
    <xf numFmtId="0" fontId="0" fillId="29" borderId="34" xfId="0" applyFill="1" applyBorder="1" applyAlignment="1">
      <alignment vertical="center" wrapText="1"/>
    </xf>
    <xf numFmtId="0" fontId="0" fillId="29" borderId="35" xfId="0" applyFill="1" applyBorder="1" applyAlignment="1">
      <alignment vertical="center" wrapText="1"/>
    </xf>
    <xf numFmtId="0" fontId="0" fillId="29" borderId="17" xfId="0" applyFill="1" applyBorder="1" applyAlignment="1">
      <alignment vertical="center" wrapText="1"/>
    </xf>
    <xf numFmtId="0" fontId="0" fillId="29" borderId="19" xfId="0" applyFill="1" applyBorder="1" applyAlignment="1">
      <alignment vertical="center" wrapText="1"/>
    </xf>
    <xf numFmtId="0" fontId="0" fillId="0" borderId="34" xfId="0" applyBorder="1" applyAlignment="1">
      <alignment vertical="center" wrapText="1"/>
    </xf>
    <xf numFmtId="0" fontId="0" fillId="0" borderId="17" xfId="0" applyBorder="1" applyAlignment="1">
      <alignment vertical="center" wrapText="1"/>
    </xf>
    <xf numFmtId="0" fontId="0" fillId="0" borderId="34" xfId="0" applyBorder="1" applyAlignment="1">
      <alignment vertical="center"/>
    </xf>
    <xf numFmtId="0" fontId="0" fillId="0" borderId="17" xfId="0" applyBorder="1" applyAlignment="1">
      <alignment vertical="center"/>
    </xf>
    <xf numFmtId="0" fontId="0" fillId="29" borderId="17" xfId="0" applyFill="1" applyBorder="1" applyAlignment="1">
      <alignment vertical="center"/>
    </xf>
    <xf numFmtId="0" fontId="0" fillId="29" borderId="34" xfId="0" applyFill="1" applyBorder="1" applyAlignment="1">
      <alignment vertical="center"/>
    </xf>
    <xf numFmtId="0" fontId="16" fillId="2" borderId="33" xfId="0" applyFont="1" applyFill="1" applyBorder="1" applyAlignment="1">
      <alignment horizontal="center" vertical="center"/>
    </xf>
    <xf numFmtId="0" fontId="16" fillId="2" borderId="15" xfId="0" applyFont="1" applyFill="1" applyBorder="1" applyAlignment="1">
      <alignment horizontal="center" vertical="center"/>
    </xf>
    <xf numFmtId="0" fontId="16" fillId="2" borderId="16" xfId="0" applyFont="1" applyFill="1" applyBorder="1" applyAlignment="1">
      <alignment horizontal="center" vertical="center"/>
    </xf>
    <xf numFmtId="0" fontId="16" fillId="25" borderId="33" xfId="0" applyFont="1" applyFill="1" applyBorder="1" applyAlignment="1">
      <alignment horizontal="center" vertical="center"/>
    </xf>
    <xf numFmtId="0" fontId="16" fillId="25" borderId="15" xfId="0" applyFont="1" applyFill="1" applyBorder="1" applyAlignment="1">
      <alignment horizontal="center" vertical="center"/>
    </xf>
    <xf numFmtId="0" fontId="16" fillId="25" borderId="16" xfId="0" applyFont="1" applyFill="1" applyBorder="1" applyAlignment="1">
      <alignment horizontal="center" vertical="center"/>
    </xf>
    <xf numFmtId="0" fontId="22" fillId="0" borderId="37" xfId="0" applyFont="1" applyBorder="1" applyAlignment="1">
      <alignment horizontal="right" vertical="center" wrapText="1"/>
    </xf>
    <xf numFmtId="0" fontId="23" fillId="0" borderId="38" xfId="0" applyFont="1" applyBorder="1" applyAlignment="1">
      <alignment horizontal="center" vertical="center" wrapText="1"/>
    </xf>
    <xf numFmtId="0" fontId="23" fillId="0" borderId="39" xfId="0" applyFont="1" applyBorder="1" applyAlignment="1">
      <alignment horizontal="center" vertical="center" wrapText="1"/>
    </xf>
    <xf numFmtId="0" fontId="23" fillId="0" borderId="40" xfId="0" applyFont="1" applyBorder="1" applyAlignment="1">
      <alignment horizontal="center" vertical="center" wrapText="1"/>
    </xf>
    <xf numFmtId="0" fontId="23" fillId="31" borderId="37" xfId="0" applyFont="1" applyFill="1" applyBorder="1" applyAlignment="1">
      <alignment horizontal="left" wrapText="1"/>
    </xf>
    <xf numFmtId="0" fontId="23" fillId="18" borderId="38" xfId="0" applyFont="1" applyFill="1" applyBorder="1" applyAlignment="1">
      <alignment horizontal="center" vertical="center" wrapText="1"/>
    </xf>
    <xf numFmtId="0" fontId="23" fillId="18" borderId="39" xfId="0" applyFont="1" applyFill="1" applyBorder="1" applyAlignment="1">
      <alignment horizontal="center" vertical="center" wrapText="1"/>
    </xf>
    <xf numFmtId="0" fontId="23" fillId="18" borderId="40" xfId="0" applyFont="1" applyFill="1" applyBorder="1" applyAlignment="1">
      <alignment horizontal="center" vertical="center" wrapText="1"/>
    </xf>
    <xf numFmtId="0" fontId="23" fillId="0" borderId="37" xfId="0" applyFont="1" applyBorder="1" applyAlignment="1">
      <alignment horizontal="center" vertical="center" wrapText="1"/>
    </xf>
    <xf numFmtId="0" fontId="22" fillId="18" borderId="37" xfId="0" applyFont="1" applyFill="1" applyBorder="1" applyAlignment="1">
      <alignment horizontal="right" vertical="center" wrapText="1"/>
    </xf>
    <xf numFmtId="0" fontId="22" fillId="30" borderId="37" xfId="0" applyFont="1" applyFill="1" applyBorder="1" applyAlignment="1">
      <alignment horizontal="center" vertical="center"/>
    </xf>
    <xf numFmtId="0" fontId="23" fillId="0" borderId="37" xfId="0" applyFont="1" applyBorder="1" applyAlignment="1">
      <alignment horizontal="center"/>
    </xf>
    <xf numFmtId="0" fontId="0" fillId="0" borderId="1" xfId="0" applyBorder="1" applyAlignment="1">
      <alignment horizontal="center" vertical="center" wrapText="1"/>
    </xf>
    <xf numFmtId="0" fontId="0" fillId="36" borderId="29" xfId="0" applyFill="1" applyBorder="1" applyAlignment="1">
      <alignment horizontal="center" vertical="center" wrapText="1"/>
    </xf>
    <xf numFmtId="0" fontId="0" fillId="36" borderId="24" xfId="0" applyFill="1" applyBorder="1" applyAlignment="1">
      <alignment horizontal="center" vertical="center" wrapText="1"/>
    </xf>
    <xf numFmtId="0" fontId="0" fillId="36" borderId="28" xfId="0" applyFill="1" applyBorder="1" applyAlignment="1">
      <alignment horizontal="center" vertical="center" wrapText="1"/>
    </xf>
    <xf numFmtId="0" fontId="0" fillId="36" borderId="32" xfId="0" applyFill="1" applyBorder="1" applyAlignment="1">
      <alignment horizontal="center" vertical="center" wrapText="1"/>
    </xf>
    <xf numFmtId="0" fontId="0" fillId="36" borderId="30" xfId="0" applyFill="1" applyBorder="1" applyAlignment="1">
      <alignment horizontal="center" vertical="center" wrapText="1"/>
    </xf>
    <xf numFmtId="0" fontId="0" fillId="36" borderId="23" xfId="0" applyFill="1" applyBorder="1" applyAlignment="1">
      <alignment horizontal="center" vertical="center" wrapText="1"/>
    </xf>
    <xf numFmtId="0" fontId="0" fillId="37" borderId="2" xfId="0" applyFill="1" applyBorder="1" applyAlignment="1">
      <alignment horizontal="center" vertical="center" wrapText="1"/>
    </xf>
    <xf numFmtId="0" fontId="0" fillId="37" borderId="3" xfId="0" applyFill="1" applyBorder="1" applyAlignment="1">
      <alignment horizontal="center" vertical="center" wrapText="1"/>
    </xf>
    <xf numFmtId="0" fontId="0" fillId="37" borderId="4" xfId="0" applyFill="1" applyBorder="1" applyAlignment="1">
      <alignment horizontal="center" vertical="center" wrapText="1"/>
    </xf>
    <xf numFmtId="0" fontId="0" fillId="37" borderId="2" xfId="0" applyFill="1" applyBorder="1" applyAlignment="1">
      <alignment vertical="center"/>
    </xf>
    <xf numFmtId="0" fontId="0" fillId="37" borderId="3" xfId="0" applyFill="1" applyBorder="1" applyAlignment="1">
      <alignment vertical="center"/>
    </xf>
    <xf numFmtId="0" fontId="0" fillId="37" borderId="4" xfId="0" applyFill="1" applyBorder="1" applyAlignment="1">
      <alignment vertical="center"/>
    </xf>
    <xf numFmtId="0" fontId="0" fillId="37" borderId="2" xfId="0" applyFill="1" applyBorder="1" applyAlignment="1">
      <alignment horizontal="center" vertical="center"/>
    </xf>
    <xf numFmtId="0" fontId="0" fillId="37" borderId="3" xfId="0" applyFill="1" applyBorder="1" applyAlignment="1">
      <alignment horizontal="center" vertical="center"/>
    </xf>
    <xf numFmtId="0" fontId="0" fillId="37" borderId="4" xfId="0" applyFill="1" applyBorder="1" applyAlignment="1">
      <alignment horizontal="center" vertical="center"/>
    </xf>
    <xf numFmtId="0" fontId="0" fillId="35" borderId="2" xfId="0" applyFill="1" applyBorder="1" applyAlignment="1">
      <alignment horizontal="center" vertical="center" wrapText="1"/>
    </xf>
    <xf numFmtId="0" fontId="0" fillId="35" borderId="3" xfId="0" applyFill="1" applyBorder="1" applyAlignment="1">
      <alignment horizontal="center" vertical="center" wrapText="1"/>
    </xf>
    <xf numFmtId="0" fontId="0" fillId="35" borderId="4" xfId="0" applyFill="1" applyBorder="1" applyAlignment="1">
      <alignment horizontal="center" vertical="center" wrapText="1"/>
    </xf>
    <xf numFmtId="0" fontId="0" fillId="25" borderId="2" xfId="0" applyFill="1" applyBorder="1" applyAlignment="1">
      <alignment horizontal="center" vertical="center" wrapText="1"/>
    </xf>
    <xf numFmtId="0" fontId="0" fillId="25" borderId="3" xfId="0" applyFill="1" applyBorder="1" applyAlignment="1">
      <alignment horizontal="center" vertical="center" wrapText="1"/>
    </xf>
    <xf numFmtId="0" fontId="0" fillId="25" borderId="4" xfId="0" applyFill="1" applyBorder="1" applyAlignment="1">
      <alignment horizontal="center" vertical="center" wrapText="1"/>
    </xf>
    <xf numFmtId="0" fontId="0" fillId="25" borderId="2" xfId="0" applyFill="1" applyBorder="1" applyAlignment="1">
      <alignment vertical="center"/>
    </xf>
    <xf numFmtId="0" fontId="0" fillId="25" borderId="3" xfId="0" applyFill="1" applyBorder="1" applyAlignment="1">
      <alignment vertical="center"/>
    </xf>
    <xf numFmtId="0" fontId="0" fillId="25" borderId="4" xfId="0" applyFill="1" applyBorder="1" applyAlignment="1">
      <alignment vertical="center"/>
    </xf>
    <xf numFmtId="0" fontId="0" fillId="25" borderId="2" xfId="0" applyFill="1" applyBorder="1" applyAlignment="1">
      <alignment horizontal="center" vertical="center"/>
    </xf>
    <xf numFmtId="0" fontId="0" fillId="25" borderId="3" xfId="0" applyFill="1" applyBorder="1" applyAlignment="1">
      <alignment horizontal="center" vertical="center"/>
    </xf>
    <xf numFmtId="0" fontId="0" fillId="25" borderId="4" xfId="0" applyFill="1" applyBorder="1" applyAlignment="1">
      <alignment horizontal="center" vertical="center"/>
    </xf>
    <xf numFmtId="0" fontId="0" fillId="29" borderId="2" xfId="0" applyFill="1" applyBorder="1" applyAlignment="1">
      <alignment horizontal="center" vertical="center" wrapText="1"/>
    </xf>
    <xf numFmtId="0" fontId="0" fillId="29" borderId="3" xfId="0" applyFill="1" applyBorder="1" applyAlignment="1">
      <alignment horizontal="center" vertical="center" wrapText="1"/>
    </xf>
    <xf numFmtId="0" fontId="0" fillId="29" borderId="4" xfId="0" applyFill="1" applyBorder="1" applyAlignment="1">
      <alignment horizontal="center" vertical="center" wrapText="1"/>
    </xf>
    <xf numFmtId="0" fontId="0" fillId="29" borderId="2" xfId="0" applyFill="1" applyBorder="1" applyAlignment="1">
      <alignment vertical="center"/>
    </xf>
    <xf numFmtId="0" fontId="0" fillId="29" borderId="3" xfId="0" applyFill="1" applyBorder="1" applyAlignment="1">
      <alignment vertical="center"/>
    </xf>
    <xf numFmtId="0" fontId="0" fillId="29" borderId="4" xfId="0" applyFill="1" applyBorder="1" applyAlignment="1">
      <alignment vertical="center"/>
    </xf>
    <xf numFmtId="0" fontId="0" fillId="29" borderId="2" xfId="0" applyFill="1" applyBorder="1" applyAlignment="1">
      <alignment horizontal="center" vertical="center"/>
    </xf>
    <xf numFmtId="0" fontId="0" fillId="29" borderId="3" xfId="0" applyFill="1" applyBorder="1" applyAlignment="1">
      <alignment horizontal="center" vertical="center"/>
    </xf>
    <xf numFmtId="0" fontId="0" fillId="29" borderId="4" xfId="0" applyFill="1" applyBorder="1" applyAlignment="1">
      <alignment horizontal="center" vertical="center"/>
    </xf>
    <xf numFmtId="0" fontId="0" fillId="29" borderId="2" xfId="0" applyFill="1" applyBorder="1" applyAlignment="1">
      <alignment horizontal="left" vertical="center"/>
    </xf>
    <xf numFmtId="0" fontId="0" fillId="29" borderId="3" xfId="0" applyFill="1" applyBorder="1" applyAlignment="1">
      <alignment horizontal="left" vertical="center"/>
    </xf>
    <xf numFmtId="0" fontId="0" fillId="29" borderId="4" xfId="0" applyFill="1" applyBorder="1" applyAlignment="1">
      <alignment horizontal="left" vertical="center"/>
    </xf>
    <xf numFmtId="0" fontId="0" fillId="7" borderId="2" xfId="0" applyFill="1" applyBorder="1" applyAlignment="1">
      <alignment horizontal="center" vertical="center" wrapText="1"/>
    </xf>
    <xf numFmtId="0" fontId="0" fillId="7" borderId="3" xfId="0" applyFill="1" applyBorder="1" applyAlignment="1">
      <alignment horizontal="center" vertical="center" wrapText="1"/>
    </xf>
    <xf numFmtId="0" fontId="0" fillId="7" borderId="4" xfId="0" applyFill="1" applyBorder="1" applyAlignment="1">
      <alignment horizontal="center" vertical="center" wrapText="1"/>
    </xf>
    <xf numFmtId="0" fontId="0" fillId="7" borderId="2" xfId="0" applyFill="1" applyBorder="1" applyAlignment="1">
      <alignment vertical="center"/>
    </xf>
    <xf numFmtId="0" fontId="0" fillId="7" borderId="4" xfId="0" applyFill="1" applyBorder="1" applyAlignment="1">
      <alignment vertical="center"/>
    </xf>
    <xf numFmtId="0" fontId="0" fillId="7" borderId="2" xfId="0" applyFill="1" applyBorder="1" applyAlignment="1">
      <alignment horizontal="center" vertical="center"/>
    </xf>
    <xf numFmtId="0" fontId="0" fillId="7" borderId="4" xfId="0" applyFill="1" applyBorder="1" applyAlignment="1">
      <alignment horizontal="center" vertical="center"/>
    </xf>
    <xf numFmtId="0" fontId="0" fillId="28" borderId="2" xfId="0" applyFill="1" applyBorder="1" applyAlignment="1">
      <alignment horizontal="center" vertical="center" wrapText="1"/>
    </xf>
    <xf numFmtId="0" fontId="0" fillId="28" borderId="3" xfId="0" applyFill="1" applyBorder="1" applyAlignment="1">
      <alignment horizontal="center" vertical="center" wrapText="1"/>
    </xf>
    <xf numFmtId="0" fontId="0" fillId="28" borderId="4" xfId="0" applyFill="1" applyBorder="1" applyAlignment="1">
      <alignment horizontal="center" vertical="center" wrapText="1"/>
    </xf>
    <xf numFmtId="0" fontId="0" fillId="28" borderId="2" xfId="0" applyFill="1" applyBorder="1" applyAlignment="1">
      <alignment vertical="center"/>
    </xf>
    <xf numFmtId="0" fontId="0" fillId="28" borderId="3" xfId="0" applyFill="1" applyBorder="1" applyAlignment="1">
      <alignment vertical="center"/>
    </xf>
    <xf numFmtId="0" fontId="0" fillId="28" borderId="4" xfId="0" applyFill="1" applyBorder="1" applyAlignment="1">
      <alignment vertical="center"/>
    </xf>
    <xf numFmtId="0" fontId="0" fillId="28" borderId="2" xfId="0" applyFill="1" applyBorder="1" applyAlignment="1">
      <alignment horizontal="center" vertical="center"/>
    </xf>
    <xf numFmtId="0" fontId="0" fillId="28" borderId="3" xfId="0" applyFill="1" applyBorder="1" applyAlignment="1">
      <alignment horizontal="center" vertical="center"/>
    </xf>
    <xf numFmtId="0" fontId="0" fillId="28" borderId="4" xfId="0" applyFill="1" applyBorder="1" applyAlignment="1">
      <alignment horizontal="center" vertical="center"/>
    </xf>
    <xf numFmtId="0" fontId="0" fillId="17" borderId="2"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4" xfId="0" applyFill="1" applyBorder="1" applyAlignment="1">
      <alignment horizontal="center" vertic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4" xfId="0" applyFill="1" applyBorder="1" applyAlignment="1">
      <alignment horizontal="left"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7" borderId="2" xfId="0" applyFill="1" applyBorder="1" applyAlignment="1">
      <alignment horizontal="left" vertical="center"/>
    </xf>
    <xf numFmtId="0" fontId="0" fillId="7" borderId="4" xfId="0" applyFill="1" applyBorder="1" applyAlignment="1">
      <alignment horizontal="left" vertical="center"/>
    </xf>
    <xf numFmtId="0" fontId="0" fillId="7" borderId="3" xfId="0" applyFill="1" applyBorder="1" applyAlignment="1">
      <alignment horizontal="left" vertical="center"/>
    </xf>
    <xf numFmtId="0" fontId="0" fillId="7" borderId="3" xfId="0" applyFill="1" applyBorder="1" applyAlignment="1">
      <alignment horizontal="center" vertical="center"/>
    </xf>
    <xf numFmtId="0" fontId="0" fillId="7" borderId="3" xfId="0" applyFill="1" applyBorder="1" applyAlignment="1">
      <alignment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2" xfId="0" applyFill="1" applyBorder="1" applyAlignment="1">
      <alignment vertical="center"/>
    </xf>
    <xf numFmtId="0" fontId="0" fillId="5" borderId="4" xfId="0" applyFill="1" applyBorder="1" applyAlignment="1">
      <alignment vertical="center"/>
    </xf>
    <xf numFmtId="0" fontId="0" fillId="6" borderId="4" xfId="0" applyFill="1" applyBorder="1" applyAlignment="1">
      <alignment horizontal="center" vertical="center" wrapText="1"/>
    </xf>
    <xf numFmtId="0" fontId="0" fillId="5" borderId="3" xfId="0" applyFill="1" applyBorder="1" applyAlignment="1">
      <alignmen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2" xfId="0" applyFill="1"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2" borderId="2" xfId="0" applyFill="1" applyBorder="1" applyAlignment="1">
      <alignment horizontal="center" vertical="center" wrapText="1"/>
    </xf>
    <xf numFmtId="0" fontId="0" fillId="32" borderId="3" xfId="0" applyFill="1" applyBorder="1" applyAlignment="1">
      <alignment horizontal="center" vertical="center" wrapText="1"/>
    </xf>
    <xf numFmtId="0" fontId="0" fillId="32" borderId="4" xfId="0"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 xfId="0" applyFill="1" applyBorder="1" applyAlignment="1">
      <alignment horizontal="left" vertical="center"/>
    </xf>
    <xf numFmtId="0" fontId="0" fillId="2" borderId="4" xfId="0" applyFill="1" applyBorder="1" applyAlignment="1">
      <alignment horizontal="left" vertical="center"/>
    </xf>
    <xf numFmtId="0" fontId="0" fillId="2" borderId="2" xfId="0" applyFill="1" applyBorder="1" applyAlignment="1">
      <alignment horizontal="center"/>
    </xf>
    <xf numFmtId="0" fontId="0" fillId="2" borderId="4" xfId="0" applyFill="1" applyBorder="1" applyAlignment="1">
      <alignment horizontal="center"/>
    </xf>
    <xf numFmtId="0" fontId="0" fillId="33" borderId="2" xfId="0" applyFill="1" applyBorder="1" applyAlignment="1">
      <alignment horizontal="center" vertical="center" wrapText="1"/>
    </xf>
    <xf numFmtId="0" fontId="0" fillId="33" borderId="3" xfId="0" applyFill="1" applyBorder="1" applyAlignment="1">
      <alignment horizontal="center" vertical="center" wrapText="1"/>
    </xf>
    <xf numFmtId="0" fontId="0" fillId="33" borderId="4" xfId="0" applyFill="1" applyBorder="1" applyAlignment="1">
      <alignment horizontal="center" vertical="center" wrapText="1"/>
    </xf>
    <xf numFmtId="0" fontId="0" fillId="33" borderId="2" xfId="0" applyFill="1" applyBorder="1" applyAlignment="1">
      <alignment vertical="center"/>
    </xf>
    <xf numFmtId="0" fontId="0" fillId="33" borderId="3" xfId="0" applyFill="1" applyBorder="1" applyAlignment="1">
      <alignment vertical="center"/>
    </xf>
    <xf numFmtId="0" fontId="0" fillId="33" borderId="4" xfId="0" applyFill="1" applyBorder="1" applyAlignment="1">
      <alignment vertical="center"/>
    </xf>
    <xf numFmtId="0" fontId="0" fillId="33" borderId="2" xfId="0" applyFill="1" applyBorder="1" applyAlignment="1">
      <alignment horizontal="center" vertical="center"/>
    </xf>
    <xf numFmtId="0" fontId="0" fillId="33" borderId="3" xfId="0" applyFill="1" applyBorder="1" applyAlignment="1">
      <alignment horizontal="center" vertical="center"/>
    </xf>
    <xf numFmtId="0" fontId="0" fillId="33" borderId="4" xfId="0" applyFill="1" applyBorder="1" applyAlignment="1">
      <alignment horizontal="center" vertical="center"/>
    </xf>
    <xf numFmtId="0" fontId="0" fillId="33" borderId="2" xfId="0" applyFill="1" applyBorder="1" applyAlignment="1">
      <alignment horizontal="center"/>
    </xf>
    <xf numFmtId="0" fontId="0" fillId="33" borderId="4" xfId="0" applyFill="1" applyBorder="1" applyAlignment="1">
      <alignment horizontal="center"/>
    </xf>
    <xf numFmtId="0" fontId="0" fillId="0" borderId="7"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11" fillId="34" borderId="11" xfId="0" applyFont="1" applyFill="1" applyBorder="1" applyAlignment="1">
      <alignment horizontal="center" vertical="center"/>
    </xf>
    <xf numFmtId="0" fontId="11" fillId="34" borderId="12" xfId="0" applyFont="1" applyFill="1" applyBorder="1" applyAlignment="1">
      <alignment horizontal="center" vertical="center"/>
    </xf>
    <xf numFmtId="0" fontId="11" fillId="34" borderId="13" xfId="0" applyFont="1" applyFill="1" applyBorder="1" applyAlignment="1">
      <alignment horizontal="center" vertical="center"/>
    </xf>
    <xf numFmtId="0" fontId="1" fillId="34" borderId="26" xfId="0" applyFont="1" applyFill="1" applyBorder="1" applyAlignment="1">
      <alignment horizontal="center" vertical="center"/>
    </xf>
    <xf numFmtId="0" fontId="1" fillId="34" borderId="14" xfId="0" applyFont="1" applyFill="1" applyBorder="1" applyAlignment="1">
      <alignment horizontal="center" vertical="center"/>
    </xf>
    <xf numFmtId="0" fontId="1" fillId="34" borderId="27" xfId="0" applyFont="1" applyFill="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0" fillId="0" borderId="20" xfId="0" applyBorder="1" applyAlignment="1">
      <alignment horizontal="left" vertical="center" wrapText="1"/>
    </xf>
    <xf numFmtId="0" fontId="0" fillId="0" borderId="21" xfId="0" applyBorder="1" applyAlignment="1">
      <alignment horizontal="left" vertical="center" wrapText="1"/>
    </xf>
    <xf numFmtId="0" fontId="1" fillId="34" borderId="8" xfId="0" applyFont="1" applyFill="1" applyBorder="1" applyAlignment="1">
      <alignment horizontal="center" vertical="center"/>
    </xf>
    <xf numFmtId="0" fontId="1" fillId="34" borderId="9" xfId="0" applyFont="1" applyFill="1" applyBorder="1" applyAlignment="1">
      <alignment horizontal="center" vertical="center"/>
    </xf>
    <xf numFmtId="0" fontId="1" fillId="34" borderId="10" xfId="0" applyFont="1" applyFill="1" applyBorder="1" applyAlignment="1">
      <alignment horizontal="center" vertical="center"/>
    </xf>
    <xf numFmtId="0" fontId="1" fillId="0" borderId="7" xfId="0" applyFont="1" applyBorder="1" applyAlignment="1">
      <alignment horizontal="center" vertical="center"/>
    </xf>
    <xf numFmtId="0" fontId="0" fillId="0" borderId="7" xfId="0" applyBorder="1" applyAlignment="1">
      <alignment horizontal="left" vertical="center" wrapText="1"/>
    </xf>
    <xf numFmtId="0" fontId="11" fillId="34" borderId="42" xfId="0" applyFont="1" applyFill="1" applyBorder="1" applyAlignment="1">
      <alignment horizontal="center" vertical="center"/>
    </xf>
    <xf numFmtId="0" fontId="11" fillId="34" borderId="45" xfId="0" applyFont="1" applyFill="1" applyBorder="1" applyAlignment="1">
      <alignment horizontal="center" vertical="center"/>
    </xf>
    <xf numFmtId="0" fontId="11" fillId="34" borderId="31" xfId="0" applyFont="1" applyFill="1" applyBorder="1" applyAlignment="1">
      <alignment horizontal="center" vertical="center"/>
    </xf>
    <xf numFmtId="0" fontId="1" fillId="34" borderId="43" xfId="0" applyFont="1" applyFill="1" applyBorder="1" applyAlignment="1">
      <alignment horizontal="center" vertical="center"/>
    </xf>
    <xf numFmtId="0" fontId="1" fillId="34" borderId="46" xfId="0" applyFont="1" applyFill="1" applyBorder="1" applyAlignment="1">
      <alignment horizontal="center" vertical="center"/>
    </xf>
    <xf numFmtId="0" fontId="1" fillId="34" borderId="47" xfId="0" applyFont="1" applyFill="1" applyBorder="1" applyAlignment="1">
      <alignment horizontal="center" vertical="center"/>
    </xf>
    <xf numFmtId="0" fontId="0" fillId="0" borderId="7"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vertical="center"/>
    </xf>
    <xf numFmtId="0" fontId="24" fillId="0" borderId="1" xfId="4" applyFont="1" applyBorder="1" applyAlignment="1">
      <alignment vertical="center"/>
    </xf>
    <xf numFmtId="0" fontId="3" fillId="18" borderId="11" xfId="0" applyFont="1" applyFill="1" applyBorder="1" applyAlignment="1">
      <alignment horizontal="center" vertical="center" wrapText="1"/>
    </xf>
    <xf numFmtId="0" fontId="3" fillId="18" borderId="13" xfId="0" applyFont="1" applyFill="1" applyBorder="1" applyAlignment="1">
      <alignment horizontal="center" vertical="center" wrapText="1"/>
    </xf>
    <xf numFmtId="0" fontId="3" fillId="18" borderId="26" xfId="0" applyFont="1" applyFill="1" applyBorder="1" applyAlignment="1">
      <alignment horizontal="center" vertical="center" wrapText="1"/>
    </xf>
    <xf numFmtId="0" fontId="3" fillId="18" borderId="27" xfId="0" applyFont="1" applyFill="1" applyBorder="1" applyAlignment="1">
      <alignment horizontal="center" vertical="center" wrapText="1"/>
    </xf>
    <xf numFmtId="0" fontId="10" fillId="18" borderId="11" xfId="0" applyFont="1" applyFill="1" applyBorder="1" applyAlignment="1">
      <alignment horizontal="center" vertical="center" wrapText="1"/>
    </xf>
    <xf numFmtId="0" fontId="10" fillId="18" borderId="13" xfId="0" applyFont="1" applyFill="1" applyBorder="1" applyAlignment="1">
      <alignment horizontal="center" vertical="center" wrapText="1"/>
    </xf>
    <xf numFmtId="0" fontId="10" fillId="18" borderId="26" xfId="0" applyFont="1" applyFill="1" applyBorder="1" applyAlignment="1">
      <alignment horizontal="center" vertical="center" wrapText="1"/>
    </xf>
    <xf numFmtId="0" fontId="10" fillId="18" borderId="27" xfId="0" applyFont="1" applyFill="1" applyBorder="1" applyAlignment="1">
      <alignment horizontal="center" vertical="center" wrapText="1"/>
    </xf>
    <xf numFmtId="0" fontId="3" fillId="21" borderId="11" xfId="0" applyFont="1" applyFill="1" applyBorder="1" applyAlignment="1">
      <alignment horizontal="center" vertical="center" wrapText="1"/>
    </xf>
    <xf numFmtId="0" fontId="3" fillId="21" borderId="13" xfId="0" applyFont="1" applyFill="1" applyBorder="1" applyAlignment="1">
      <alignment horizontal="center" vertical="center" wrapText="1"/>
    </xf>
    <xf numFmtId="0" fontId="3" fillId="21" borderId="26" xfId="0" applyFont="1" applyFill="1" applyBorder="1" applyAlignment="1">
      <alignment horizontal="center" vertical="center" wrapText="1"/>
    </xf>
    <xf numFmtId="0" fontId="3" fillId="21" borderId="27" xfId="0" applyFont="1" applyFill="1" applyBorder="1" applyAlignment="1">
      <alignment horizontal="center" vertical="center" wrapText="1"/>
    </xf>
    <xf numFmtId="0" fontId="0" fillId="9" borderId="1" xfId="0" applyFill="1" applyBorder="1" applyAlignment="1">
      <alignment horizontal="center"/>
    </xf>
  </cellXfs>
  <cellStyles count="10">
    <cellStyle name="Обычный" xfId="0" builtinId="0"/>
    <cellStyle name="Обычный 2" xfId="3"/>
    <cellStyle name="Обычный 3" xfId="4"/>
    <cellStyle name="Процентный" xfId="2" builtinId="5"/>
    <cellStyle name="Финансовый" xfId="1" builtinId="3"/>
    <cellStyle name="Финансовый 2" xfId="5"/>
    <cellStyle name="Финансовый 2 2" xfId="7"/>
    <cellStyle name="Финансовый 2 3" xfId="9"/>
    <cellStyle name="Финансовый 3" xfId="6"/>
    <cellStyle name="Финансовый 4" xfId="8"/>
  </cellStyles>
  <dxfs count="2007">
    <dxf>
      <fill>
        <patternFill>
          <bgColor rgb="FFFF7C80"/>
        </patternFill>
      </fill>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9" tint="0.39994506668294322"/>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ont>
        <color rgb="FF9C0006"/>
      </font>
      <fill>
        <patternFill>
          <bgColor rgb="FFFF505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theme="0" tint="-0.34998626667073579"/>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colors>
    <mruColors>
      <color rgb="FFC6E0B4"/>
      <color rgb="FF00B0F0"/>
      <color rgb="FFFCE4D6"/>
      <color rgb="FFFFF2CC"/>
      <color rgb="FFD9E1F2"/>
      <color rgb="FFBFBFBF"/>
      <color rgb="FFEDEDED"/>
      <color rgb="FFFFE699"/>
      <color rgb="FF990033"/>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pro.jet.su/PWA/common/dep/cib/DocLib1/&#1056;&#1072;&#1073;&#1086;&#1095;&#1072;&#1103;%20&#1087;&#1072;&#1087;&#1082;&#1072;%20&#1075;&#1088;&#1091;&#1087;&#1087;&#1099;%20DevSecOps/R&amp;D/DAF%20(DevSecOps%20Assessment%20Framework)/Framework/&#1058;&#1077;&#1087;&#1083;&#1086;&#1074;&#1072;&#1103;_&#1082;&#1072;&#1088;&#1090;&#1072;_&#1086;&#1094;&#1077;&#1085;&#1082;&#1080;_&#1079;&#1088;&#1077;&#1083;&#1086;&#1089;&#1090;&#1080;_v4.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Алгоритм работы с DAF"/>
      <sheetName val="Release notes_2025"/>
      <sheetName val="Маппинг со стандартами"/>
      <sheetName val="Heatmap"/>
      <sheetName val="Кирилламида"/>
      <sheetName val="real_Roadmap"/>
      <sheetName val="miniRoadmap"/>
      <sheetName val="Документы для процессов DSO"/>
      <sheetName val="RACI"/>
      <sheetName val="Роли в команде"/>
      <sheetName val="Матрица компетенций_new"/>
      <sheetName val="Схема бизнес-процесса SSDLC"/>
      <sheetName val="Расчет FTE DSO"/>
      <sheetName val="Расчет FTE AppSec"/>
      <sheetName val="PT TableTop"/>
      <sheetName val="SAMM_mapping"/>
      <sheetName val="DSOMM_mapping"/>
      <sheetName val="План интервью"/>
      <sheetName val="ОЛ_NEW"/>
      <sheetName val="ОЛ_alternative"/>
      <sheetName val="old. Пиратская карта"/>
      <sheetName val="old. Кирилламида"/>
      <sheetName val="Условные обозначения"/>
    </sheetNames>
    <sheetDataSet>
      <sheetData sheetId="0"/>
      <sheetData sheetId="1"/>
      <sheetData sheetId="2">
        <row r="3">
          <cell r="C3" t="str">
            <v>T-ADI-DEP-0-1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ables/table1.xml><?xml version="1.0" encoding="utf-8"?>
<table xmlns="http://schemas.openxmlformats.org/spreadsheetml/2006/main" id="1" name="Таблица1" displayName="Таблица1" ref="R25:U69" totalsRowShown="0" headerRowDxfId="7">
  <autoFilter ref="R25:U69"/>
  <tableColumns count="4">
    <tableColumn id="1" name="ЯП" dataDxfId="6"/>
    <tableColumn id="2" name="коэф. Сложности (от 1 до 2)" dataDxfId="5"/>
    <tableColumn id="3" name="Группы знаний" dataDxfId="4"/>
    <tableColumn id="4" name="Столбец1" dataDxfId="3"/>
  </tableColumns>
  <tableStyleInfo name="TableStyleMedium2" showFirstColumn="0" showLastColumn="0" showRowStripes="1" showColumnStripes="0"/>
</table>
</file>

<file path=xl/tables/table2.xml><?xml version="1.0" encoding="utf-8"?>
<table xmlns="http://schemas.openxmlformats.org/spreadsheetml/2006/main" id="2" name="Таблица3" displayName="Таблица3" ref="R18:S22" totalsRowShown="0">
  <autoFilter ref="R18:S22"/>
  <tableColumns count="2">
    <tableColumn id="1" name="Тип приложения" dataDxfId="2"/>
    <tableColumn id="2" name="Сложность динамического анализа (от 1 до 2)" dataDxfId="1"/>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B1:O414"/>
  <sheetViews>
    <sheetView tabSelected="1" zoomScale="70" zoomScaleNormal="70" workbookViewId="0">
      <pane xSplit="4" ySplit="1" topLeftCell="E2" activePane="bottomRight" state="frozen"/>
      <selection pane="topRight" activeCell="C1" sqref="C1"/>
      <selection pane="bottomLeft" activeCell="A2" sqref="A2"/>
      <selection pane="bottomRight" activeCell="R44" sqref="R44"/>
    </sheetView>
  </sheetViews>
  <sheetFormatPr defaultColWidth="8.54296875" defaultRowHeight="14.5" outlineLevelRow="2" x14ac:dyDescent="0.35"/>
  <cols>
    <col min="1" max="1" width="2" style="150" customWidth="1"/>
    <col min="2" max="2" width="20" style="156" customWidth="1"/>
    <col min="3" max="3" width="17.81640625" style="151" customWidth="1"/>
    <col min="4" max="4" width="89.54296875" style="151" customWidth="1"/>
    <col min="5" max="5" width="17.54296875" style="153" customWidth="1"/>
    <col min="6" max="6" width="14.1796875" style="158" customWidth="1"/>
    <col min="7" max="7" width="17.1796875" style="159" customWidth="1"/>
    <col min="8" max="8" width="12.54296875" style="159" customWidth="1"/>
    <col min="9" max="9" width="18.54296875" style="168" customWidth="1"/>
    <col min="10" max="11" width="10.54296875" style="152" customWidth="1"/>
    <col min="12" max="12" width="15.1796875" style="152" customWidth="1"/>
    <col min="13" max="13" width="10.1796875" style="152" customWidth="1"/>
    <col min="14" max="14" width="12.81640625" style="155" customWidth="1"/>
    <col min="15" max="15" width="38.54296875" style="151" customWidth="1"/>
    <col min="16" max="16384" width="8.54296875" style="150"/>
  </cols>
  <sheetData>
    <row r="1" spans="2:15" s="153" customFormat="1" ht="58" x14ac:dyDescent="0.35">
      <c r="B1" s="17" t="s">
        <v>1</v>
      </c>
      <c r="C1" s="17" t="s">
        <v>2</v>
      </c>
      <c r="D1" s="17" t="s">
        <v>3</v>
      </c>
      <c r="E1" s="17" t="s">
        <v>4</v>
      </c>
      <c r="F1" s="164" t="s">
        <v>5</v>
      </c>
      <c r="G1" s="165" t="s">
        <v>6</v>
      </c>
      <c r="H1" s="166" t="s">
        <v>7</v>
      </c>
      <c r="I1" s="164" t="s">
        <v>3109</v>
      </c>
      <c r="J1" s="167" t="s">
        <v>2338</v>
      </c>
      <c r="K1" s="167" t="s">
        <v>8</v>
      </c>
      <c r="L1" s="167" t="s">
        <v>2337</v>
      </c>
      <c r="M1" s="167" t="s">
        <v>1818</v>
      </c>
      <c r="N1" s="167" t="s">
        <v>1819</v>
      </c>
      <c r="O1" s="167" t="s">
        <v>2330</v>
      </c>
    </row>
    <row r="2" spans="2:15" ht="24" customHeight="1" x14ac:dyDescent="0.35">
      <c r="B2" s="282" t="s">
        <v>9</v>
      </c>
      <c r="C2" s="282"/>
      <c r="D2" s="282"/>
      <c r="E2" s="282"/>
      <c r="F2" s="282"/>
      <c r="G2" s="282"/>
      <c r="H2" s="282"/>
      <c r="I2" s="282"/>
      <c r="J2" s="282"/>
      <c r="K2" s="282"/>
      <c r="L2" s="282"/>
      <c r="M2" s="282"/>
      <c r="N2" s="282"/>
      <c r="O2" s="282"/>
    </row>
    <row r="3" spans="2:15" ht="44.25" hidden="1" customHeight="1" outlineLevel="1" x14ac:dyDescent="0.35">
      <c r="B3" s="299" t="str">
        <f>Heatmap!G3</f>
        <v>Контроль использования сторонних компонентов</v>
      </c>
      <c r="C3" s="174" t="s">
        <v>10</v>
      </c>
      <c r="D3" s="174" t="s">
        <v>11</v>
      </c>
      <c r="E3" s="175" t="s">
        <v>12</v>
      </c>
      <c r="F3" s="78">
        <v>0</v>
      </c>
      <c r="G3" s="106">
        <f>(COUNTIF(E3:E3,$E$407))/COUNTA(E3:E3)</f>
        <v>1</v>
      </c>
      <c r="H3" s="277">
        <f>SUM(G4:G15)/4</f>
        <v>0</v>
      </c>
      <c r="I3" s="78">
        <v>0</v>
      </c>
      <c r="J3" s="176"/>
      <c r="K3" s="176" t="s">
        <v>2809</v>
      </c>
      <c r="L3" s="176" t="s">
        <v>33</v>
      </c>
      <c r="M3" s="176"/>
      <c r="N3" s="176"/>
      <c r="O3" s="177"/>
    </row>
    <row r="4" spans="2:15" ht="57.65" hidden="1" customHeight="1" outlineLevel="2" x14ac:dyDescent="0.35">
      <c r="B4" s="299"/>
      <c r="C4" s="174" t="s">
        <v>13</v>
      </c>
      <c r="D4" s="174" t="s">
        <v>14</v>
      </c>
      <c r="E4" s="175" t="s">
        <v>19</v>
      </c>
      <c r="F4" s="280">
        <v>1</v>
      </c>
      <c r="G4" s="277">
        <f>(COUNTIF(E4:E8,$F$410)+(COUNTIF(E4:E8,$F$409)*0.5))/(COUNTA(E4:E8)-COUNTIF(E4:E8,$F$411))</f>
        <v>0</v>
      </c>
      <c r="H4" s="277"/>
      <c r="I4" s="78">
        <v>2</v>
      </c>
      <c r="J4" s="176"/>
      <c r="K4" s="176"/>
      <c r="L4" s="176" t="s">
        <v>16</v>
      </c>
      <c r="M4" s="176"/>
      <c r="N4" s="175" t="s">
        <v>1876</v>
      </c>
      <c r="O4" s="174"/>
    </row>
    <row r="5" spans="2:15" ht="43.25" hidden="1" customHeight="1" outlineLevel="2" x14ac:dyDescent="0.35">
      <c r="B5" s="299"/>
      <c r="C5" s="174" t="s">
        <v>17</v>
      </c>
      <c r="D5" s="174" t="s">
        <v>18</v>
      </c>
      <c r="E5" s="175" t="s">
        <v>19</v>
      </c>
      <c r="F5" s="280"/>
      <c r="G5" s="277"/>
      <c r="H5" s="277"/>
      <c r="I5" s="78">
        <v>2</v>
      </c>
      <c r="J5" s="176"/>
      <c r="K5" s="176" t="s">
        <v>168</v>
      </c>
      <c r="L5" s="176" t="s">
        <v>1839</v>
      </c>
      <c r="M5" s="176"/>
      <c r="N5" s="176"/>
      <c r="O5" s="174"/>
    </row>
    <row r="6" spans="2:15" ht="28.75" hidden="1" customHeight="1" outlineLevel="2" x14ac:dyDescent="0.35">
      <c r="B6" s="299"/>
      <c r="C6" s="174" t="s">
        <v>20</v>
      </c>
      <c r="D6" s="174" t="s">
        <v>21</v>
      </c>
      <c r="E6" s="175" t="s">
        <v>19</v>
      </c>
      <c r="F6" s="280"/>
      <c r="G6" s="277"/>
      <c r="H6" s="277"/>
      <c r="I6" s="78">
        <v>2</v>
      </c>
      <c r="J6" s="176" t="s">
        <v>22</v>
      </c>
      <c r="K6" s="176"/>
      <c r="L6" s="176"/>
      <c r="M6" s="176" t="s">
        <v>2382</v>
      </c>
      <c r="N6" s="176" t="s">
        <v>1877</v>
      </c>
      <c r="O6" s="174"/>
    </row>
    <row r="7" spans="2:15" ht="43.25" hidden="1" customHeight="1" outlineLevel="2" x14ac:dyDescent="0.35">
      <c r="B7" s="299"/>
      <c r="C7" s="174" t="s">
        <v>23</v>
      </c>
      <c r="D7" s="174" t="s">
        <v>24</v>
      </c>
      <c r="E7" s="175" t="s">
        <v>19</v>
      </c>
      <c r="F7" s="280"/>
      <c r="G7" s="277"/>
      <c r="H7" s="277"/>
      <c r="I7" s="78">
        <v>2</v>
      </c>
      <c r="J7" s="176"/>
      <c r="K7" s="176" t="s">
        <v>2810</v>
      </c>
      <c r="L7" s="176" t="s">
        <v>1840</v>
      </c>
      <c r="M7" s="176"/>
      <c r="N7" s="176" t="s">
        <v>1878</v>
      </c>
      <c r="O7" s="174"/>
    </row>
    <row r="8" spans="2:15" ht="14.4" hidden="1" customHeight="1" outlineLevel="2" x14ac:dyDescent="0.35">
      <c r="B8" s="299"/>
      <c r="C8" s="174" t="s">
        <v>25</v>
      </c>
      <c r="D8" s="174" t="s">
        <v>26</v>
      </c>
      <c r="E8" s="175" t="s">
        <v>19</v>
      </c>
      <c r="F8" s="280"/>
      <c r="G8" s="277"/>
      <c r="H8" s="277"/>
      <c r="I8" s="78">
        <v>2</v>
      </c>
      <c r="J8" s="176"/>
      <c r="K8" s="176"/>
      <c r="L8" s="176" t="s">
        <v>744</v>
      </c>
      <c r="M8" s="176"/>
      <c r="N8" s="176"/>
      <c r="O8" s="174"/>
    </row>
    <row r="9" spans="2:15" ht="28.75" hidden="1" customHeight="1" outlineLevel="2" x14ac:dyDescent="0.35">
      <c r="B9" s="299"/>
      <c r="C9" s="174" t="s">
        <v>27</v>
      </c>
      <c r="D9" s="174" t="s">
        <v>28</v>
      </c>
      <c r="E9" s="175" t="s">
        <v>19</v>
      </c>
      <c r="F9" s="280">
        <v>2</v>
      </c>
      <c r="G9" s="277">
        <f>(COUNTIF(E9:E10,$F$410)+(COUNTIF(E9:E10,$F$409)*0.5))/(COUNTA(E9:E10)-COUNTIF(E9:E10,$F$411))</f>
        <v>0</v>
      </c>
      <c r="H9" s="277"/>
      <c r="I9" s="78">
        <v>3</v>
      </c>
      <c r="J9" s="176" t="s">
        <v>22</v>
      </c>
      <c r="K9" s="176"/>
      <c r="L9" s="176"/>
      <c r="M9" s="176"/>
      <c r="N9" s="176"/>
      <c r="O9" s="174"/>
    </row>
    <row r="10" spans="2:15" ht="72" hidden="1" customHeight="1" outlineLevel="2" x14ac:dyDescent="0.35">
      <c r="B10" s="299"/>
      <c r="C10" s="174" t="s">
        <v>29</v>
      </c>
      <c r="D10" s="174" t="s">
        <v>30</v>
      </c>
      <c r="E10" s="175" t="s">
        <v>19</v>
      </c>
      <c r="F10" s="280"/>
      <c r="G10" s="277"/>
      <c r="H10" s="277"/>
      <c r="I10" s="78">
        <v>3</v>
      </c>
      <c r="J10" s="176"/>
      <c r="K10" s="176"/>
      <c r="L10" s="176" t="s">
        <v>2408</v>
      </c>
      <c r="M10" s="176"/>
      <c r="N10" s="176"/>
      <c r="O10" s="174"/>
    </row>
    <row r="11" spans="2:15" ht="28.75" hidden="1" customHeight="1" outlineLevel="2" x14ac:dyDescent="0.35">
      <c r="B11" s="299"/>
      <c r="C11" s="174" t="s">
        <v>31</v>
      </c>
      <c r="D11" s="174" t="s">
        <v>32</v>
      </c>
      <c r="E11" s="175" t="s">
        <v>19</v>
      </c>
      <c r="F11" s="280">
        <v>3</v>
      </c>
      <c r="G11" s="277">
        <f>(COUNTIF(E11:E13,$F$410)+(COUNTIF(E11:E13,$F$409)*0.5))/(COUNTA(E11:E13)-COUNTIF(E11:E13,$F$411))</f>
        <v>0</v>
      </c>
      <c r="H11" s="277"/>
      <c r="I11" s="78">
        <v>4</v>
      </c>
      <c r="J11" s="176" t="s">
        <v>1348</v>
      </c>
      <c r="K11" s="176"/>
      <c r="L11" s="178" t="s">
        <v>33</v>
      </c>
      <c r="M11" s="176" t="s">
        <v>2370</v>
      </c>
      <c r="N11" s="175" t="s">
        <v>1879</v>
      </c>
      <c r="O11" s="174"/>
    </row>
    <row r="12" spans="2:15" ht="43.25" hidden="1" customHeight="1" outlineLevel="2" x14ac:dyDescent="0.35">
      <c r="B12" s="299"/>
      <c r="C12" s="174" t="s">
        <v>34</v>
      </c>
      <c r="D12" s="174" t="s">
        <v>1440</v>
      </c>
      <c r="E12" s="175" t="s">
        <v>19</v>
      </c>
      <c r="F12" s="280"/>
      <c r="G12" s="277"/>
      <c r="H12" s="277"/>
      <c r="I12" s="78">
        <v>4</v>
      </c>
      <c r="J12" s="176"/>
      <c r="K12" s="176"/>
      <c r="L12" s="178"/>
      <c r="M12" s="176"/>
      <c r="N12" s="175"/>
      <c r="O12" s="174"/>
    </row>
    <row r="13" spans="2:15" ht="28.75" hidden="1" customHeight="1" outlineLevel="2" x14ac:dyDescent="0.35">
      <c r="B13" s="299"/>
      <c r="C13" s="174" t="s">
        <v>35</v>
      </c>
      <c r="D13" s="174" t="s">
        <v>36</v>
      </c>
      <c r="E13" s="175" t="s">
        <v>19</v>
      </c>
      <c r="F13" s="280"/>
      <c r="G13" s="277"/>
      <c r="H13" s="277"/>
      <c r="I13" s="78">
        <v>4</v>
      </c>
      <c r="J13" s="176"/>
      <c r="K13" s="176" t="s">
        <v>159</v>
      </c>
      <c r="L13" s="176"/>
      <c r="M13" s="176"/>
      <c r="N13" s="176"/>
      <c r="O13" s="174"/>
    </row>
    <row r="14" spans="2:15" ht="43.25" hidden="1" customHeight="1" outlineLevel="2" x14ac:dyDescent="0.35">
      <c r="B14" s="299"/>
      <c r="C14" s="174" t="s">
        <v>37</v>
      </c>
      <c r="D14" s="174" t="s">
        <v>1441</v>
      </c>
      <c r="E14" s="175" t="s">
        <v>19</v>
      </c>
      <c r="F14" s="280">
        <v>4</v>
      </c>
      <c r="G14" s="277">
        <f>(COUNTIF(E14:E15,$F$410)+(COUNTIF(E14:E15,$F$409)*0.5))/(COUNTA(E14:E15)-COUNTIF(E14:E15,$F$411))</f>
        <v>0</v>
      </c>
      <c r="H14" s="277"/>
      <c r="I14" s="78">
        <v>6</v>
      </c>
      <c r="J14" s="176"/>
      <c r="K14" s="176"/>
      <c r="L14" s="176"/>
      <c r="M14" s="176"/>
      <c r="N14" s="176" t="s">
        <v>1881</v>
      </c>
      <c r="O14" s="174"/>
    </row>
    <row r="15" spans="2:15" ht="14.4" hidden="1" customHeight="1" outlineLevel="2" x14ac:dyDescent="0.35">
      <c r="B15" s="299"/>
      <c r="C15" s="174" t="s">
        <v>39</v>
      </c>
      <c r="D15" s="174" t="s">
        <v>38</v>
      </c>
      <c r="E15" s="175" t="s">
        <v>19</v>
      </c>
      <c r="F15" s="280"/>
      <c r="G15" s="277"/>
      <c r="H15" s="277"/>
      <c r="I15" s="78">
        <v>6</v>
      </c>
      <c r="J15" s="176"/>
      <c r="K15" s="176"/>
      <c r="L15" s="176"/>
      <c r="M15" s="176"/>
      <c r="N15" s="176"/>
      <c r="O15" s="174"/>
    </row>
    <row r="16" spans="2:15" ht="14.4" hidden="1" customHeight="1" outlineLevel="1" collapsed="1" x14ac:dyDescent="0.35">
      <c r="B16" s="301" t="str">
        <f>Heatmap!G4</f>
        <v>Управление артефактами</v>
      </c>
      <c r="C16" s="174" t="s">
        <v>40</v>
      </c>
      <c r="D16" s="174" t="s">
        <v>41</v>
      </c>
      <c r="E16" s="175" t="s">
        <v>12</v>
      </c>
      <c r="F16" s="78">
        <v>0</v>
      </c>
      <c r="G16" s="106">
        <f>(COUNTIF(E16:E16,$E$407))/COUNTA(E16:E16)</f>
        <v>1</v>
      </c>
      <c r="H16" s="277">
        <f>SUM(G17:G29)/4</f>
        <v>0</v>
      </c>
      <c r="I16" s="78">
        <v>0</v>
      </c>
      <c r="J16" s="176"/>
      <c r="K16" s="176"/>
      <c r="L16" s="176" t="s">
        <v>745</v>
      </c>
      <c r="M16" s="176"/>
      <c r="N16" s="176"/>
      <c r="O16" s="174"/>
    </row>
    <row r="17" spans="2:15" ht="28.75" hidden="1" customHeight="1" outlineLevel="2" x14ac:dyDescent="0.35">
      <c r="B17" s="301"/>
      <c r="C17" s="174" t="s">
        <v>42</v>
      </c>
      <c r="D17" s="174" t="s">
        <v>43</v>
      </c>
      <c r="E17" s="175" t="s">
        <v>19</v>
      </c>
      <c r="F17" s="280">
        <v>1</v>
      </c>
      <c r="G17" s="277">
        <f>(COUNTIF(E17:E21,$F$410)+(COUNTIF(E17:E21,$F$409)*0.5))/(COUNTA(E17:E21)-COUNTIF(E17:E21,$F$411))</f>
        <v>0</v>
      </c>
      <c r="H17" s="277"/>
      <c r="I17" s="78">
        <v>1</v>
      </c>
      <c r="J17" s="176"/>
      <c r="K17" s="176"/>
      <c r="L17" s="176"/>
      <c r="M17" s="176" t="s">
        <v>2359</v>
      </c>
      <c r="N17" s="176" t="s">
        <v>1882</v>
      </c>
      <c r="O17" s="174"/>
    </row>
    <row r="18" spans="2:15" ht="43.25" hidden="1" customHeight="1" outlineLevel="2" x14ac:dyDescent="0.35">
      <c r="B18" s="301"/>
      <c r="C18" s="174" t="s">
        <v>44</v>
      </c>
      <c r="D18" s="174" t="s">
        <v>45</v>
      </c>
      <c r="E18" s="175" t="s">
        <v>19</v>
      </c>
      <c r="F18" s="280"/>
      <c r="G18" s="277"/>
      <c r="H18" s="277"/>
      <c r="I18" s="78">
        <v>1</v>
      </c>
      <c r="J18" s="176"/>
      <c r="K18" s="176" t="s">
        <v>2811</v>
      </c>
      <c r="L18" s="176"/>
      <c r="M18" s="176" t="s">
        <v>2358</v>
      </c>
      <c r="N18" s="176" t="s">
        <v>1883</v>
      </c>
      <c r="O18" s="174"/>
    </row>
    <row r="19" spans="2:15" ht="43.25" hidden="1" customHeight="1" outlineLevel="2" x14ac:dyDescent="0.35">
      <c r="B19" s="301"/>
      <c r="C19" s="174" t="s">
        <v>46</v>
      </c>
      <c r="D19" s="174" t="s">
        <v>47</v>
      </c>
      <c r="E19" s="175" t="s">
        <v>19</v>
      </c>
      <c r="F19" s="280"/>
      <c r="G19" s="277"/>
      <c r="H19" s="277"/>
      <c r="I19" s="78">
        <v>1</v>
      </c>
      <c r="J19" s="176"/>
      <c r="K19" s="176" t="s">
        <v>2812</v>
      </c>
      <c r="L19" s="176"/>
      <c r="M19" s="176"/>
      <c r="N19" s="176"/>
      <c r="O19" s="174"/>
    </row>
    <row r="20" spans="2:15" ht="28.75" hidden="1" customHeight="1" outlineLevel="2" x14ac:dyDescent="0.35">
      <c r="B20" s="301"/>
      <c r="C20" s="174" t="s">
        <v>48</v>
      </c>
      <c r="D20" s="174" t="s">
        <v>49</v>
      </c>
      <c r="E20" s="175" t="s">
        <v>19</v>
      </c>
      <c r="F20" s="280"/>
      <c r="G20" s="277"/>
      <c r="H20" s="277"/>
      <c r="I20" s="78">
        <v>1</v>
      </c>
      <c r="J20" s="176"/>
      <c r="K20" s="176"/>
      <c r="L20" s="176"/>
      <c r="M20" s="176"/>
      <c r="N20" s="176" t="s">
        <v>1884</v>
      </c>
      <c r="O20" s="174"/>
    </row>
    <row r="21" spans="2:15" ht="43.25" hidden="1" customHeight="1" outlineLevel="2" x14ac:dyDescent="0.35">
      <c r="B21" s="301"/>
      <c r="C21" s="174" t="s">
        <v>50</v>
      </c>
      <c r="D21" s="174" t="s">
        <v>51</v>
      </c>
      <c r="E21" s="175" t="s">
        <v>19</v>
      </c>
      <c r="F21" s="280"/>
      <c r="G21" s="277"/>
      <c r="H21" s="277"/>
      <c r="I21" s="78">
        <v>1</v>
      </c>
      <c r="J21" s="176"/>
      <c r="K21" s="176" t="s">
        <v>2813</v>
      </c>
      <c r="L21" s="176"/>
      <c r="M21" s="176"/>
      <c r="N21" s="176" t="s">
        <v>1878</v>
      </c>
      <c r="O21" s="174"/>
    </row>
    <row r="22" spans="2:15" ht="14.4" hidden="1" customHeight="1" outlineLevel="2" x14ac:dyDescent="0.35">
      <c r="B22" s="301"/>
      <c r="C22" s="174" t="s">
        <v>52</v>
      </c>
      <c r="D22" s="174" t="s">
        <v>53</v>
      </c>
      <c r="E22" s="175" t="s">
        <v>19</v>
      </c>
      <c r="F22" s="280">
        <v>2</v>
      </c>
      <c r="G22" s="277">
        <f>(COUNTIF(E22:E23,$F$410)+(COUNTIF(E22:E23,$F$409)*0.5))/(COUNTA(E22:E23)-COUNTIF(E22:E23,$F$411))</f>
        <v>0</v>
      </c>
      <c r="H22" s="277"/>
      <c r="I22" s="78">
        <v>3</v>
      </c>
      <c r="J22" s="176"/>
      <c r="K22" s="176"/>
      <c r="L22" s="176"/>
      <c r="M22" s="176"/>
      <c r="N22" s="176"/>
      <c r="O22" s="174"/>
    </row>
    <row r="23" spans="2:15" ht="14.4" hidden="1" customHeight="1" outlineLevel="2" x14ac:dyDescent="0.35">
      <c r="B23" s="301"/>
      <c r="C23" s="174" t="s">
        <v>54</v>
      </c>
      <c r="D23" s="174" t="s">
        <v>56</v>
      </c>
      <c r="E23" s="175" t="s">
        <v>19</v>
      </c>
      <c r="F23" s="280"/>
      <c r="G23" s="277"/>
      <c r="H23" s="277"/>
      <c r="I23" s="78">
        <v>3</v>
      </c>
      <c r="J23" s="176"/>
      <c r="K23" s="176"/>
      <c r="L23" s="176"/>
      <c r="M23" s="176"/>
      <c r="N23" s="176"/>
      <c r="O23" s="174"/>
    </row>
    <row r="24" spans="2:15" ht="28.75" hidden="1" customHeight="1" outlineLevel="2" x14ac:dyDescent="0.35">
      <c r="B24" s="301"/>
      <c r="C24" s="174" t="s">
        <v>57</v>
      </c>
      <c r="D24" s="174" t="s">
        <v>61</v>
      </c>
      <c r="E24" s="175" t="s">
        <v>19</v>
      </c>
      <c r="F24" s="280">
        <v>3</v>
      </c>
      <c r="G24" s="277">
        <f>(COUNTIF(E24:E25,$F$410)+(COUNTIF(E24:E25,$F$409)*0.5))/(COUNTA(E24:E25)-COUNTIF(E24:E25,$F$411))</f>
        <v>0</v>
      </c>
      <c r="H24" s="277"/>
      <c r="I24" s="78">
        <v>4</v>
      </c>
      <c r="J24" s="176" t="s">
        <v>1349</v>
      </c>
      <c r="K24" s="176" t="s">
        <v>2809</v>
      </c>
      <c r="L24" s="176"/>
      <c r="M24" s="176" t="s">
        <v>2370</v>
      </c>
      <c r="N24" s="176"/>
      <c r="O24" s="174"/>
    </row>
    <row r="25" spans="2:15" ht="28.75" hidden="1" customHeight="1" outlineLevel="2" x14ac:dyDescent="0.35">
      <c r="B25" s="301"/>
      <c r="C25" s="174" t="s">
        <v>60</v>
      </c>
      <c r="D25" s="174" t="s">
        <v>62</v>
      </c>
      <c r="E25" s="175" t="s">
        <v>19</v>
      </c>
      <c r="F25" s="280"/>
      <c r="G25" s="277"/>
      <c r="H25" s="277"/>
      <c r="I25" s="78">
        <v>4</v>
      </c>
      <c r="J25" s="176"/>
      <c r="K25" s="176" t="s">
        <v>2812</v>
      </c>
      <c r="L25" s="176"/>
      <c r="M25" s="176"/>
      <c r="N25" s="176"/>
      <c r="O25" s="174"/>
    </row>
    <row r="26" spans="2:15" ht="14.4" hidden="1" customHeight="1" outlineLevel="2" x14ac:dyDescent="0.35">
      <c r="B26" s="301"/>
      <c r="C26" s="174" t="s">
        <v>65</v>
      </c>
      <c r="D26" s="174" t="s">
        <v>64</v>
      </c>
      <c r="E26" s="175" t="s">
        <v>19</v>
      </c>
      <c r="F26" s="78">
        <v>4</v>
      </c>
      <c r="G26" s="277">
        <f>(COUNTIF(E26:E29,$F$410)+(COUNTIF(E26:E29,$F$409)*0.5))/(COUNTA(E26:E29))</f>
        <v>0</v>
      </c>
      <c r="H26" s="277"/>
      <c r="I26" s="78">
        <v>5</v>
      </c>
      <c r="J26" s="176" t="s">
        <v>59</v>
      </c>
      <c r="K26" s="176"/>
      <c r="L26" s="176"/>
      <c r="M26" s="176"/>
      <c r="N26" s="176" t="s">
        <v>1880</v>
      </c>
      <c r="O26" s="174"/>
    </row>
    <row r="27" spans="2:15" ht="14.4" hidden="1" customHeight="1" outlineLevel="2" x14ac:dyDescent="0.35">
      <c r="B27" s="301"/>
      <c r="C27" s="174" t="s">
        <v>3106</v>
      </c>
      <c r="D27" s="174" t="s">
        <v>1451</v>
      </c>
      <c r="E27" s="175" t="s">
        <v>19</v>
      </c>
      <c r="F27" s="78">
        <v>4</v>
      </c>
      <c r="G27" s="277"/>
      <c r="H27" s="277"/>
      <c r="I27" s="78">
        <v>5</v>
      </c>
      <c r="J27" s="176"/>
      <c r="K27" s="176"/>
      <c r="L27" s="176"/>
      <c r="M27" s="176"/>
      <c r="N27" s="176"/>
      <c r="O27" s="174"/>
    </row>
    <row r="28" spans="2:15" ht="28.75" hidden="1" customHeight="1" outlineLevel="2" x14ac:dyDescent="0.35">
      <c r="B28" s="301"/>
      <c r="C28" s="174" t="s">
        <v>3107</v>
      </c>
      <c r="D28" s="174" t="s">
        <v>58</v>
      </c>
      <c r="E28" s="175" t="s">
        <v>19</v>
      </c>
      <c r="F28" s="78">
        <v>4</v>
      </c>
      <c r="G28" s="277"/>
      <c r="H28" s="277"/>
      <c r="I28" s="78">
        <v>5</v>
      </c>
      <c r="J28" s="176" t="s">
        <v>59</v>
      </c>
      <c r="K28" s="176"/>
      <c r="L28" s="176"/>
      <c r="M28" s="176"/>
      <c r="N28" s="176" t="s">
        <v>1881</v>
      </c>
      <c r="O28" s="174"/>
    </row>
    <row r="29" spans="2:15" ht="28.75" hidden="1" customHeight="1" outlineLevel="2" x14ac:dyDescent="0.35">
      <c r="B29" s="301"/>
      <c r="C29" s="174" t="s">
        <v>3108</v>
      </c>
      <c r="D29" s="174" t="s">
        <v>55</v>
      </c>
      <c r="E29" s="175" t="s">
        <v>19</v>
      </c>
      <c r="F29" s="78">
        <v>4</v>
      </c>
      <c r="G29" s="277"/>
      <c r="H29" s="277"/>
      <c r="I29" s="78">
        <v>5</v>
      </c>
      <c r="J29" s="176"/>
      <c r="K29" s="176"/>
      <c r="L29" s="176"/>
      <c r="M29" s="176"/>
      <c r="N29" s="176" t="s">
        <v>1881</v>
      </c>
      <c r="O29" s="174"/>
    </row>
    <row r="30" spans="2:15" ht="4.5" hidden="1" customHeight="1" outlineLevel="1" collapsed="1" x14ac:dyDescent="0.35">
      <c r="B30" s="171"/>
      <c r="C30" s="174"/>
      <c r="D30" s="174"/>
      <c r="E30" s="175"/>
      <c r="F30" s="78"/>
      <c r="G30" s="106"/>
      <c r="H30" s="179"/>
      <c r="I30" s="175"/>
      <c r="J30" s="176"/>
      <c r="K30" s="176"/>
      <c r="L30" s="176"/>
      <c r="M30" s="176"/>
      <c r="N30" s="180"/>
      <c r="O30" s="174"/>
    </row>
    <row r="31" spans="2:15" ht="23.75" customHeight="1" collapsed="1" x14ac:dyDescent="0.35">
      <c r="B31" s="296" t="s">
        <v>66</v>
      </c>
      <c r="C31" s="296"/>
      <c r="D31" s="296"/>
      <c r="E31" s="296"/>
      <c r="F31" s="296"/>
      <c r="G31" s="296"/>
      <c r="H31" s="296"/>
      <c r="I31" s="296"/>
      <c r="J31" s="296"/>
      <c r="K31" s="296"/>
      <c r="L31" s="296"/>
      <c r="M31" s="296"/>
      <c r="N31" s="296"/>
      <c r="O31" s="296"/>
    </row>
    <row r="32" spans="2:15" ht="29" hidden="1" outlineLevel="1" x14ac:dyDescent="0.35">
      <c r="B32" s="288" t="str">
        <f>Heatmap!G5</f>
        <v>Защита рабочих мест разработчика</v>
      </c>
      <c r="C32" s="174" t="s">
        <v>67</v>
      </c>
      <c r="D32" s="174" t="s">
        <v>68</v>
      </c>
      <c r="E32" s="175" t="s">
        <v>12</v>
      </c>
      <c r="F32" s="181">
        <v>0</v>
      </c>
      <c r="G32" s="106">
        <f>(COUNTIF(E32:E32,$E$407))/COUNTA(E32:E32)</f>
        <v>1</v>
      </c>
      <c r="H32" s="277">
        <f>SUM(G33:G35)/2</f>
        <v>0</v>
      </c>
      <c r="I32" s="181">
        <v>0</v>
      </c>
      <c r="J32" s="176"/>
      <c r="K32" s="176"/>
      <c r="L32" s="176"/>
      <c r="M32" s="176"/>
      <c r="N32" s="176" t="s">
        <v>1885</v>
      </c>
      <c r="O32" s="174"/>
    </row>
    <row r="33" spans="2:15" ht="43.25" hidden="1" customHeight="1" outlineLevel="2" x14ac:dyDescent="0.35">
      <c r="B33" s="288"/>
      <c r="C33" s="174" t="s">
        <v>69</v>
      </c>
      <c r="D33" s="174" t="s">
        <v>70</v>
      </c>
      <c r="E33" s="175" t="s">
        <v>19</v>
      </c>
      <c r="F33" s="280">
        <v>1</v>
      </c>
      <c r="G33" s="277">
        <f>(COUNTIF(E33:E34,$F$410)+(COUNTIF(E33:E34,$F$409)*0.5))/(COUNTA(E33:E34)-COUNTIF(E33:E34,$F$411))</f>
        <v>0</v>
      </c>
      <c r="H33" s="277"/>
      <c r="I33" s="78">
        <v>1</v>
      </c>
      <c r="J33" s="176"/>
      <c r="K33" s="176"/>
      <c r="L33" s="176"/>
      <c r="M33" s="176"/>
      <c r="N33" s="176"/>
      <c r="O33" s="174"/>
    </row>
    <row r="34" spans="2:15" ht="28.75" hidden="1" customHeight="1" outlineLevel="2" x14ac:dyDescent="0.35">
      <c r="B34" s="288"/>
      <c r="C34" s="174" t="s">
        <v>71</v>
      </c>
      <c r="D34" s="174" t="s">
        <v>72</v>
      </c>
      <c r="E34" s="175" t="s">
        <v>19</v>
      </c>
      <c r="F34" s="280"/>
      <c r="G34" s="277"/>
      <c r="H34" s="277"/>
      <c r="I34" s="78">
        <v>1</v>
      </c>
      <c r="J34" s="176"/>
      <c r="K34" s="176"/>
      <c r="L34" s="176"/>
      <c r="M34" s="176"/>
      <c r="N34" s="176" t="s">
        <v>1886</v>
      </c>
      <c r="O34" s="174"/>
    </row>
    <row r="35" spans="2:15" ht="43.25" hidden="1" customHeight="1" outlineLevel="2" x14ac:dyDescent="0.35">
      <c r="B35" s="288"/>
      <c r="C35" s="174" t="s">
        <v>73</v>
      </c>
      <c r="D35" s="174" t="s">
        <v>1442</v>
      </c>
      <c r="E35" s="175" t="s">
        <v>19</v>
      </c>
      <c r="F35" s="78">
        <v>2</v>
      </c>
      <c r="G35" s="106">
        <f>(COUNTIF(E35,$F$410)+(COUNTIF(E35,$F$409)*0.5))/COUNTA(E35)</f>
        <v>0</v>
      </c>
      <c r="H35" s="277"/>
      <c r="I35" s="78">
        <v>3</v>
      </c>
      <c r="J35" s="176"/>
      <c r="K35" s="176"/>
      <c r="L35" s="176"/>
      <c r="M35" s="176"/>
      <c r="N35" s="176" t="s">
        <v>1887</v>
      </c>
      <c r="O35" s="174"/>
    </row>
    <row r="36" spans="2:15" hidden="1" outlineLevel="1" collapsed="1" x14ac:dyDescent="0.35">
      <c r="B36" s="298" t="str">
        <f>Heatmap!G6</f>
        <v>Защита секретов</v>
      </c>
      <c r="C36" s="174" t="s">
        <v>74</v>
      </c>
      <c r="D36" s="174" t="s">
        <v>75</v>
      </c>
      <c r="E36" s="175" t="s">
        <v>12</v>
      </c>
      <c r="F36" s="78">
        <v>0</v>
      </c>
      <c r="G36" s="106">
        <f>(COUNTIF(E36:E36,$E$407))/COUNTA(E36:E36)</f>
        <v>1</v>
      </c>
      <c r="H36" s="277">
        <f>SUM(G37:G43)/4</f>
        <v>0</v>
      </c>
      <c r="I36" s="78">
        <v>0</v>
      </c>
      <c r="J36" s="176"/>
      <c r="K36" s="176" t="s">
        <v>2814</v>
      </c>
      <c r="L36" s="176" t="s">
        <v>1377</v>
      </c>
      <c r="M36" s="176" t="s">
        <v>2366</v>
      </c>
      <c r="N36" s="176"/>
      <c r="O36" s="182"/>
    </row>
    <row r="37" spans="2:15" ht="28.75" hidden="1" customHeight="1" outlineLevel="2" x14ac:dyDescent="0.35">
      <c r="B37" s="298"/>
      <c r="C37" s="174" t="s">
        <v>76</v>
      </c>
      <c r="D37" s="174" t="s">
        <v>77</v>
      </c>
      <c r="E37" s="175" t="s">
        <v>19</v>
      </c>
      <c r="F37" s="280">
        <v>1</v>
      </c>
      <c r="G37" s="277">
        <f>(COUNTIF(E37:E38,$F$410)+(COUNTIF(E37:E38,$F$409)*0.5))/(COUNTA(E37:E38)-COUNTIF(E37:E38,$F$411))</f>
        <v>0</v>
      </c>
      <c r="H37" s="277"/>
      <c r="I37" s="78">
        <v>1</v>
      </c>
      <c r="J37" s="176"/>
      <c r="K37" s="176" t="s">
        <v>2814</v>
      </c>
      <c r="L37" s="176" t="s">
        <v>1377</v>
      </c>
      <c r="M37" s="176"/>
      <c r="N37" s="176"/>
      <c r="O37" s="182"/>
    </row>
    <row r="38" spans="2:15" ht="28.75" hidden="1" customHeight="1" outlineLevel="2" x14ac:dyDescent="0.35">
      <c r="B38" s="298"/>
      <c r="C38" s="174" t="s">
        <v>78</v>
      </c>
      <c r="D38" s="174" t="s">
        <v>79</v>
      </c>
      <c r="E38" s="175" t="s">
        <v>19</v>
      </c>
      <c r="F38" s="280"/>
      <c r="G38" s="277"/>
      <c r="H38" s="277"/>
      <c r="I38" s="78">
        <v>1</v>
      </c>
      <c r="J38" s="176" t="s">
        <v>1350</v>
      </c>
      <c r="K38" s="176"/>
      <c r="L38" s="176" t="s">
        <v>1842</v>
      </c>
      <c r="M38" s="176"/>
      <c r="N38" s="176" t="s">
        <v>1877</v>
      </c>
      <c r="O38" s="182"/>
    </row>
    <row r="39" spans="2:15" ht="28.75" hidden="1" customHeight="1" outlineLevel="2" x14ac:dyDescent="0.35">
      <c r="B39" s="298"/>
      <c r="C39" s="174" t="s">
        <v>80</v>
      </c>
      <c r="D39" s="174" t="s">
        <v>81</v>
      </c>
      <c r="E39" s="175" t="s">
        <v>19</v>
      </c>
      <c r="F39" s="280">
        <v>2</v>
      </c>
      <c r="G39" s="277">
        <f>(COUNTIF(E39:E40,$F$410)+(COUNTIF(E39:E40,$F$409)*0.5))/(COUNTA(E39:E40)-COUNTIF(E39:E40,$F$411))</f>
        <v>0</v>
      </c>
      <c r="H39" s="277"/>
      <c r="I39" s="78">
        <v>2</v>
      </c>
      <c r="J39" s="176"/>
      <c r="K39" s="176" t="s">
        <v>2814</v>
      </c>
      <c r="L39" s="176" t="s">
        <v>1386</v>
      </c>
      <c r="M39" s="176" t="s">
        <v>2367</v>
      </c>
      <c r="N39" s="176" t="s">
        <v>1888</v>
      </c>
      <c r="O39" s="174"/>
    </row>
    <row r="40" spans="2:15" ht="28.75" hidden="1" customHeight="1" outlineLevel="2" x14ac:dyDescent="0.35">
      <c r="B40" s="298"/>
      <c r="C40" s="174" t="s">
        <v>82</v>
      </c>
      <c r="D40" s="174" t="s">
        <v>2365</v>
      </c>
      <c r="E40" s="175" t="s">
        <v>19</v>
      </c>
      <c r="F40" s="280"/>
      <c r="G40" s="277"/>
      <c r="H40" s="277"/>
      <c r="I40" s="78">
        <v>2</v>
      </c>
      <c r="J40" s="176"/>
      <c r="K40" s="176"/>
      <c r="L40" s="176" t="s">
        <v>1386</v>
      </c>
      <c r="M40" s="176" t="s">
        <v>2367</v>
      </c>
      <c r="N40" s="176"/>
      <c r="O40" s="174"/>
    </row>
    <row r="41" spans="2:15" ht="57.65" hidden="1" customHeight="1" outlineLevel="2" x14ac:dyDescent="0.35">
      <c r="B41" s="298"/>
      <c r="C41" s="174" t="s">
        <v>83</v>
      </c>
      <c r="D41" s="174" t="s">
        <v>1443</v>
      </c>
      <c r="E41" s="175" t="s">
        <v>19</v>
      </c>
      <c r="F41" s="280">
        <v>3</v>
      </c>
      <c r="G41" s="277">
        <f>(COUNTIF(E41:E42,$F$410)+(COUNTIF(E41:E42,$F$409)*0.5))/(COUNTA(E41:E42)-COUNTIF(E41:E42,$F$411))</f>
        <v>0</v>
      </c>
      <c r="H41" s="277"/>
      <c r="I41" s="78">
        <v>3</v>
      </c>
      <c r="J41" s="176"/>
      <c r="K41" s="176" t="s">
        <v>2814</v>
      </c>
      <c r="L41" s="176" t="s">
        <v>1377</v>
      </c>
      <c r="M41" s="176"/>
      <c r="N41" s="176"/>
      <c r="O41" s="174"/>
    </row>
    <row r="42" spans="2:15" ht="14.4" hidden="1" customHeight="1" outlineLevel="2" x14ac:dyDescent="0.35">
      <c r="B42" s="298"/>
      <c r="C42" s="174" t="s">
        <v>84</v>
      </c>
      <c r="D42" s="174" t="s">
        <v>85</v>
      </c>
      <c r="E42" s="175" t="s">
        <v>19</v>
      </c>
      <c r="F42" s="280"/>
      <c r="G42" s="277"/>
      <c r="H42" s="277"/>
      <c r="I42" s="78">
        <v>3</v>
      </c>
      <c r="J42" s="176"/>
      <c r="K42" s="176"/>
      <c r="L42" s="176" t="s">
        <v>1378</v>
      </c>
      <c r="M42" s="176" t="s">
        <v>2368</v>
      </c>
      <c r="N42" s="176"/>
      <c r="O42" s="174"/>
    </row>
    <row r="43" spans="2:15" ht="14.4" hidden="1" customHeight="1" outlineLevel="2" x14ac:dyDescent="0.35">
      <c r="B43" s="298"/>
      <c r="C43" s="174" t="s">
        <v>86</v>
      </c>
      <c r="D43" s="174" t="s">
        <v>87</v>
      </c>
      <c r="E43" s="175" t="s">
        <v>19</v>
      </c>
      <c r="F43" s="78">
        <v>4</v>
      </c>
      <c r="G43" s="106">
        <f>(COUNTIF(E43,$F$410)+(COUNTIF(E43,$F$409)*0.5))/COUNTA(E43)</f>
        <v>0</v>
      </c>
      <c r="H43" s="277"/>
      <c r="I43" s="78">
        <v>6</v>
      </c>
      <c r="J43" s="176"/>
      <c r="K43" s="176"/>
      <c r="L43" s="176"/>
      <c r="M43" s="176"/>
      <c r="N43" s="176"/>
      <c r="O43" s="174"/>
    </row>
    <row r="44" spans="2:15" ht="177.75" hidden="1" customHeight="1" outlineLevel="1" collapsed="1" x14ac:dyDescent="0.35">
      <c r="B44" s="288" t="str">
        <f>Heatmap!G7</f>
        <v>Защита Build-среды</v>
      </c>
      <c r="C44" s="174" t="s">
        <v>88</v>
      </c>
      <c r="D44" s="174" t="s">
        <v>89</v>
      </c>
      <c r="E44" s="175" t="s">
        <v>12</v>
      </c>
      <c r="F44" s="78">
        <v>0</v>
      </c>
      <c r="G44" s="106">
        <f>(COUNTIF(E44:E44,$E$407))/COUNTA(E44:E44)</f>
        <v>1</v>
      </c>
      <c r="H44" s="277">
        <f>SUM(G45:G53)/4</f>
        <v>0</v>
      </c>
      <c r="I44" s="78">
        <v>0</v>
      </c>
      <c r="J44" s="176"/>
      <c r="K44" s="176" t="s">
        <v>2815</v>
      </c>
      <c r="L44" s="176" t="s">
        <v>1841</v>
      </c>
      <c r="M44" s="176" t="s">
        <v>2859</v>
      </c>
      <c r="N44" s="176" t="s">
        <v>1889</v>
      </c>
      <c r="O44" s="174"/>
    </row>
    <row r="45" spans="2:15" ht="28.75" hidden="1" customHeight="1" outlineLevel="2" x14ac:dyDescent="0.35">
      <c r="B45" s="288"/>
      <c r="C45" s="174" t="s">
        <v>90</v>
      </c>
      <c r="D45" s="174" t="s">
        <v>91</v>
      </c>
      <c r="E45" s="175" t="s">
        <v>19</v>
      </c>
      <c r="F45" s="280">
        <v>1</v>
      </c>
      <c r="G45" s="277">
        <f>(COUNTIF(E45:E48,$F$410)+(COUNTIF(E45:E48,$F$409)*0.5))/(COUNTA(E45:E48)-COUNTIF(E45:E48,$F$411))</f>
        <v>0</v>
      </c>
      <c r="H45" s="277"/>
      <c r="I45" s="78">
        <v>2</v>
      </c>
      <c r="J45" s="176"/>
      <c r="K45" s="176" t="s">
        <v>2816</v>
      </c>
      <c r="L45" s="176"/>
      <c r="M45" s="176" t="s">
        <v>2361</v>
      </c>
      <c r="N45" s="176" t="s">
        <v>1886</v>
      </c>
      <c r="O45" s="174"/>
    </row>
    <row r="46" spans="2:15" ht="28.75" hidden="1" customHeight="1" outlineLevel="2" x14ac:dyDescent="0.35">
      <c r="B46" s="288"/>
      <c r="C46" s="174" t="s">
        <v>92</v>
      </c>
      <c r="D46" s="174" t="s">
        <v>93</v>
      </c>
      <c r="E46" s="175" t="s">
        <v>19</v>
      </c>
      <c r="F46" s="280"/>
      <c r="G46" s="277"/>
      <c r="H46" s="277"/>
      <c r="I46" s="78">
        <v>2</v>
      </c>
      <c r="J46" s="176"/>
      <c r="K46" s="176"/>
      <c r="L46" s="176"/>
      <c r="M46" s="176"/>
      <c r="N46" s="176"/>
      <c r="O46" s="174"/>
    </row>
    <row r="47" spans="2:15" ht="28.75" hidden="1" customHeight="1" outlineLevel="2" x14ac:dyDescent="0.35">
      <c r="B47" s="288"/>
      <c r="C47" s="174" t="s">
        <v>94</v>
      </c>
      <c r="D47" s="174" t="s">
        <v>95</v>
      </c>
      <c r="E47" s="175" t="s">
        <v>19</v>
      </c>
      <c r="F47" s="280"/>
      <c r="G47" s="277"/>
      <c r="H47" s="277"/>
      <c r="I47" s="78">
        <v>2</v>
      </c>
      <c r="J47" s="176"/>
      <c r="K47" s="176"/>
      <c r="L47" s="176" t="s">
        <v>1375</v>
      </c>
      <c r="M47" s="176" t="s">
        <v>2362</v>
      </c>
      <c r="N47" s="176" t="s">
        <v>1890</v>
      </c>
      <c r="O47" s="174"/>
    </row>
    <row r="48" spans="2:15" ht="28.75" hidden="1" customHeight="1" outlineLevel="2" x14ac:dyDescent="0.35">
      <c r="B48" s="288"/>
      <c r="C48" s="174" t="s">
        <v>96</v>
      </c>
      <c r="D48" s="174" t="s">
        <v>97</v>
      </c>
      <c r="E48" s="175" t="s">
        <v>19</v>
      </c>
      <c r="F48" s="280"/>
      <c r="G48" s="277"/>
      <c r="H48" s="277"/>
      <c r="I48" s="78">
        <v>2</v>
      </c>
      <c r="J48" s="176"/>
      <c r="K48" s="176"/>
      <c r="L48" s="176" t="s">
        <v>1376</v>
      </c>
      <c r="M48" s="176" t="s">
        <v>2360</v>
      </c>
      <c r="N48" s="176" t="s">
        <v>1891</v>
      </c>
      <c r="O48" s="174"/>
    </row>
    <row r="49" spans="2:15" ht="28.75" hidden="1" customHeight="1" outlineLevel="2" x14ac:dyDescent="0.35">
      <c r="B49" s="288"/>
      <c r="C49" s="174" t="s">
        <v>99</v>
      </c>
      <c r="D49" s="174" t="s">
        <v>100</v>
      </c>
      <c r="E49" s="175" t="s">
        <v>19</v>
      </c>
      <c r="F49" s="78">
        <v>2</v>
      </c>
      <c r="G49" s="106">
        <f>(COUNTIF(E49,$F$410)+(COUNTIF(E49,$F$409)*0.5))/COUNTA(E49)</f>
        <v>0</v>
      </c>
      <c r="H49" s="277"/>
      <c r="I49" s="78">
        <v>3</v>
      </c>
      <c r="J49" s="175" t="s">
        <v>1350</v>
      </c>
      <c r="K49" s="175"/>
      <c r="L49" s="176"/>
      <c r="M49" s="176"/>
      <c r="N49" s="176"/>
      <c r="O49" s="174"/>
    </row>
    <row r="50" spans="2:15" ht="28.75" hidden="1" customHeight="1" outlineLevel="2" x14ac:dyDescent="0.35">
      <c r="B50" s="288"/>
      <c r="C50" s="174" t="s">
        <v>101</v>
      </c>
      <c r="D50" s="174" t="s">
        <v>102</v>
      </c>
      <c r="E50" s="175" t="s">
        <v>19</v>
      </c>
      <c r="F50" s="280">
        <v>3</v>
      </c>
      <c r="G50" s="277">
        <f>(COUNTIF(E50:E52,$F$410)+(COUNTIF(E50:E52,$F$409)*0.5))/(COUNTA(E50:E52)-COUNTIF(E50:E52,$F$411))</f>
        <v>0</v>
      </c>
      <c r="H50" s="277"/>
      <c r="I50" s="78">
        <v>5</v>
      </c>
      <c r="J50" s="176"/>
      <c r="K50" s="176" t="s">
        <v>2817</v>
      </c>
      <c r="L50" s="176"/>
      <c r="M50" s="176"/>
      <c r="N50" s="176" t="s">
        <v>1892</v>
      </c>
      <c r="O50" s="174"/>
    </row>
    <row r="51" spans="2:15" ht="28.75" hidden="1" customHeight="1" outlineLevel="2" x14ac:dyDescent="0.35">
      <c r="B51" s="288"/>
      <c r="C51" s="174" t="s">
        <v>103</v>
      </c>
      <c r="D51" s="174" t="s">
        <v>104</v>
      </c>
      <c r="E51" s="175" t="s">
        <v>19</v>
      </c>
      <c r="F51" s="280"/>
      <c r="G51" s="277"/>
      <c r="H51" s="277"/>
      <c r="I51" s="78">
        <v>5</v>
      </c>
      <c r="J51" s="176"/>
      <c r="K51" s="176" t="s">
        <v>2815</v>
      </c>
      <c r="L51" s="176" t="s">
        <v>1379</v>
      </c>
      <c r="M51" s="176"/>
      <c r="N51" s="176" t="s">
        <v>1878</v>
      </c>
      <c r="O51" s="174"/>
    </row>
    <row r="52" spans="2:15" ht="28.75" hidden="1" customHeight="1" outlineLevel="2" x14ac:dyDescent="0.35">
      <c r="B52" s="288"/>
      <c r="C52" s="174" t="s">
        <v>105</v>
      </c>
      <c r="D52" s="174" t="s">
        <v>106</v>
      </c>
      <c r="E52" s="175" t="s">
        <v>19</v>
      </c>
      <c r="F52" s="280"/>
      <c r="G52" s="277"/>
      <c r="H52" s="277"/>
      <c r="I52" s="78">
        <v>5</v>
      </c>
      <c r="J52" s="176"/>
      <c r="K52" s="176"/>
      <c r="L52" s="176"/>
      <c r="M52" s="176"/>
      <c r="N52" s="176"/>
      <c r="O52" s="174"/>
    </row>
    <row r="53" spans="2:15" ht="14.4" hidden="1" customHeight="1" outlineLevel="2" x14ac:dyDescent="0.35">
      <c r="B53" s="288"/>
      <c r="C53" s="174" t="s">
        <v>107</v>
      </c>
      <c r="D53" s="174" t="s">
        <v>108</v>
      </c>
      <c r="E53" s="175" t="s">
        <v>19</v>
      </c>
      <c r="F53" s="78">
        <v>4</v>
      </c>
      <c r="G53" s="106">
        <f>(COUNTIF(E53,$F$410)+(COUNTIF(E53,$F$409)*0.5))/COUNTA(E53)</f>
        <v>0</v>
      </c>
      <c r="H53" s="277"/>
      <c r="I53" s="78">
        <v>6</v>
      </c>
      <c r="J53" s="176"/>
      <c r="K53" s="176" t="s">
        <v>2817</v>
      </c>
      <c r="L53" s="176"/>
      <c r="M53" s="176"/>
      <c r="N53" s="176" t="s">
        <v>1891</v>
      </c>
      <c r="O53" s="174"/>
    </row>
    <row r="54" spans="2:15" ht="15" hidden="1" customHeight="1" outlineLevel="1" collapsed="1" x14ac:dyDescent="0.35">
      <c r="B54" s="285" t="str">
        <f>Heatmap!G8</f>
        <v>Защита source code management (SCM)</v>
      </c>
      <c r="C54" s="174" t="s">
        <v>109</v>
      </c>
      <c r="D54" s="174" t="s">
        <v>110</v>
      </c>
      <c r="E54" s="175" t="s">
        <v>12</v>
      </c>
      <c r="F54" s="78">
        <v>0</v>
      </c>
      <c r="G54" s="106">
        <f>(COUNTIF(E54:E54,$E$407))/COUNTA(E54:E54)</f>
        <v>1</v>
      </c>
      <c r="H54" s="277">
        <f>SUM(G55:G74)/4</f>
        <v>0</v>
      </c>
      <c r="I54" s="78">
        <v>0</v>
      </c>
      <c r="J54" s="176"/>
      <c r="K54" s="176" t="s">
        <v>2818</v>
      </c>
      <c r="L54" s="176"/>
      <c r="M54" s="176"/>
      <c r="N54" s="176"/>
      <c r="O54" s="174"/>
    </row>
    <row r="55" spans="2:15" ht="28.75" hidden="1" customHeight="1" outlineLevel="2" x14ac:dyDescent="0.35">
      <c r="B55" s="286"/>
      <c r="C55" s="174" t="s">
        <v>111</v>
      </c>
      <c r="D55" s="174" t="s">
        <v>112</v>
      </c>
      <c r="E55" s="175" t="s">
        <v>19</v>
      </c>
      <c r="F55" s="280">
        <v>1</v>
      </c>
      <c r="G55" s="277">
        <f>(COUNTIF(E55:E61,$F$410)+(COUNTIF(E55:E61,$F$409)*0.5))/(COUNTA(E55:E61)-COUNTIF(E55:E61,$F$411))</f>
        <v>0</v>
      </c>
      <c r="H55" s="277"/>
      <c r="I55" s="78">
        <v>2</v>
      </c>
      <c r="J55" s="176"/>
      <c r="K55" s="176" t="s">
        <v>2818</v>
      </c>
      <c r="L55" s="176"/>
      <c r="M55" s="176" t="s">
        <v>2363</v>
      </c>
      <c r="N55" s="176" t="s">
        <v>1883</v>
      </c>
      <c r="O55" s="174"/>
    </row>
    <row r="56" spans="2:15" ht="14.4" hidden="1" customHeight="1" outlineLevel="2" x14ac:dyDescent="0.35">
      <c r="B56" s="286"/>
      <c r="C56" s="174" t="s">
        <v>113</v>
      </c>
      <c r="D56" s="174" t="s">
        <v>114</v>
      </c>
      <c r="E56" s="175" t="s">
        <v>19</v>
      </c>
      <c r="F56" s="280"/>
      <c r="G56" s="277"/>
      <c r="H56" s="277"/>
      <c r="I56" s="78">
        <v>2</v>
      </c>
      <c r="J56" s="176"/>
      <c r="K56" s="176"/>
      <c r="L56" s="176"/>
      <c r="M56" s="176"/>
      <c r="N56" s="176" t="s">
        <v>1883</v>
      </c>
      <c r="O56" s="174"/>
    </row>
    <row r="57" spans="2:15" ht="14.4" hidden="1" customHeight="1" outlineLevel="2" x14ac:dyDescent="0.35">
      <c r="B57" s="286"/>
      <c r="C57" s="174" t="s">
        <v>115</v>
      </c>
      <c r="D57" s="174" t="s">
        <v>116</v>
      </c>
      <c r="E57" s="175" t="s">
        <v>19</v>
      </c>
      <c r="F57" s="280"/>
      <c r="G57" s="277"/>
      <c r="H57" s="277"/>
      <c r="I57" s="78">
        <v>2</v>
      </c>
      <c r="J57" s="176"/>
      <c r="K57" s="176"/>
      <c r="L57" s="176"/>
      <c r="M57" s="176" t="s">
        <v>2363</v>
      </c>
      <c r="N57" s="176" t="s">
        <v>1883</v>
      </c>
      <c r="O57" s="174"/>
    </row>
    <row r="58" spans="2:15" ht="14.4" hidden="1" customHeight="1" outlineLevel="2" x14ac:dyDescent="0.35">
      <c r="B58" s="286"/>
      <c r="C58" s="174" t="s">
        <v>117</v>
      </c>
      <c r="D58" s="174" t="s">
        <v>2349</v>
      </c>
      <c r="E58" s="175" t="s">
        <v>19</v>
      </c>
      <c r="F58" s="280"/>
      <c r="G58" s="277"/>
      <c r="H58" s="277"/>
      <c r="I58" s="78">
        <v>2</v>
      </c>
      <c r="J58" s="175"/>
      <c r="K58" s="175"/>
      <c r="L58" s="176"/>
      <c r="M58" s="176"/>
      <c r="N58" s="176"/>
      <c r="O58" s="174"/>
    </row>
    <row r="59" spans="2:15" ht="86.4" hidden="1" customHeight="1" outlineLevel="2" x14ac:dyDescent="0.35">
      <c r="B59" s="286"/>
      <c r="C59" s="174" t="s">
        <v>119</v>
      </c>
      <c r="D59" s="174" t="s">
        <v>120</v>
      </c>
      <c r="E59" s="175" t="s">
        <v>19</v>
      </c>
      <c r="F59" s="280"/>
      <c r="G59" s="277"/>
      <c r="H59" s="277"/>
      <c r="I59" s="78">
        <v>2</v>
      </c>
      <c r="J59" s="176"/>
      <c r="K59" s="176"/>
      <c r="L59" s="176"/>
      <c r="M59" s="176" t="s">
        <v>2363</v>
      </c>
      <c r="N59" s="176"/>
      <c r="O59" s="174"/>
    </row>
    <row r="60" spans="2:15" ht="14.4" hidden="1" customHeight="1" outlineLevel="2" x14ac:dyDescent="0.35">
      <c r="B60" s="286"/>
      <c r="C60" s="174" t="s">
        <v>121</v>
      </c>
      <c r="D60" s="174" t="s">
        <v>122</v>
      </c>
      <c r="E60" s="175" t="s">
        <v>19</v>
      </c>
      <c r="F60" s="280"/>
      <c r="G60" s="277"/>
      <c r="H60" s="277"/>
      <c r="I60" s="78">
        <v>2</v>
      </c>
      <c r="J60" s="176"/>
      <c r="K60" s="176"/>
      <c r="L60" s="176"/>
      <c r="M60" s="176" t="s">
        <v>2363</v>
      </c>
      <c r="N60" s="176" t="s">
        <v>1883</v>
      </c>
      <c r="O60" s="174"/>
    </row>
    <row r="61" spans="2:15" ht="28.75" hidden="1" customHeight="1" outlineLevel="2" x14ac:dyDescent="0.35">
      <c r="B61" s="286"/>
      <c r="C61" s="174" t="s">
        <v>123</v>
      </c>
      <c r="D61" s="174" t="s">
        <v>124</v>
      </c>
      <c r="E61" s="175" t="s">
        <v>19</v>
      </c>
      <c r="F61" s="280"/>
      <c r="G61" s="277"/>
      <c r="H61" s="277"/>
      <c r="I61" s="78">
        <v>2</v>
      </c>
      <c r="J61" s="176"/>
      <c r="K61" s="176"/>
      <c r="L61" s="176"/>
      <c r="M61" s="176"/>
      <c r="N61" s="176"/>
      <c r="O61" s="174"/>
    </row>
    <row r="62" spans="2:15" ht="14.4" hidden="1" customHeight="1" outlineLevel="2" x14ac:dyDescent="0.35">
      <c r="B62" s="286"/>
      <c r="C62" s="174" t="s">
        <v>125</v>
      </c>
      <c r="D62" s="174" t="s">
        <v>126</v>
      </c>
      <c r="E62" s="175" t="s">
        <v>19</v>
      </c>
      <c r="F62" s="280">
        <v>2</v>
      </c>
      <c r="G62" s="277">
        <f>(COUNTIF(E62:E67,$F$410)+(COUNTIF(E62:E67,$F$409)*0.5))/(COUNTA(E62:E67)-COUNTIF(E62:E67,$F$411))</f>
        <v>0</v>
      </c>
      <c r="H62" s="277"/>
      <c r="I62" s="78">
        <v>3</v>
      </c>
      <c r="J62" s="176"/>
      <c r="K62" s="176"/>
      <c r="L62" s="176"/>
      <c r="M62" s="176"/>
      <c r="N62" s="176"/>
      <c r="O62" s="174"/>
    </row>
    <row r="63" spans="2:15" ht="14.4" hidden="1" customHeight="1" outlineLevel="2" x14ac:dyDescent="0.35">
      <c r="B63" s="286"/>
      <c r="C63" s="174" t="s">
        <v>127</v>
      </c>
      <c r="D63" s="174" t="s">
        <v>128</v>
      </c>
      <c r="E63" s="175" t="s">
        <v>19</v>
      </c>
      <c r="F63" s="280"/>
      <c r="G63" s="277"/>
      <c r="H63" s="277"/>
      <c r="I63" s="78">
        <v>3</v>
      </c>
      <c r="J63" s="176"/>
      <c r="K63" s="176"/>
      <c r="L63" s="175"/>
      <c r="M63" s="176"/>
      <c r="N63" s="175"/>
      <c r="O63" s="174"/>
    </row>
    <row r="64" spans="2:15" ht="14.4" hidden="1" customHeight="1" outlineLevel="2" x14ac:dyDescent="0.35">
      <c r="B64" s="286"/>
      <c r="C64" s="174" t="s">
        <v>129</v>
      </c>
      <c r="D64" s="174" t="s">
        <v>130</v>
      </c>
      <c r="E64" s="175" t="s">
        <v>19</v>
      </c>
      <c r="F64" s="280"/>
      <c r="G64" s="277"/>
      <c r="H64" s="277"/>
      <c r="I64" s="78">
        <v>3</v>
      </c>
      <c r="J64" s="176"/>
      <c r="K64" s="176"/>
      <c r="L64" s="176"/>
      <c r="M64" s="176"/>
      <c r="N64" s="176"/>
      <c r="O64" s="174"/>
    </row>
    <row r="65" spans="2:15" ht="28.75" hidden="1" customHeight="1" outlineLevel="2" x14ac:dyDescent="0.35">
      <c r="B65" s="286"/>
      <c r="C65" s="174" t="s">
        <v>131</v>
      </c>
      <c r="D65" s="174" t="s">
        <v>2198</v>
      </c>
      <c r="E65" s="175" t="s">
        <v>19</v>
      </c>
      <c r="F65" s="280"/>
      <c r="G65" s="277"/>
      <c r="H65" s="277"/>
      <c r="I65" s="78">
        <v>3</v>
      </c>
      <c r="J65" s="176"/>
      <c r="K65" s="176"/>
      <c r="L65" s="176" t="s">
        <v>1843</v>
      </c>
      <c r="M65" s="176"/>
      <c r="N65" s="176"/>
      <c r="O65" s="174"/>
    </row>
    <row r="66" spans="2:15" ht="14.4" hidden="1" customHeight="1" outlineLevel="2" x14ac:dyDescent="0.35">
      <c r="B66" s="286"/>
      <c r="C66" s="174" t="s">
        <v>132</v>
      </c>
      <c r="D66" s="174" t="s">
        <v>133</v>
      </c>
      <c r="E66" s="175" t="s">
        <v>19</v>
      </c>
      <c r="F66" s="280"/>
      <c r="G66" s="277"/>
      <c r="H66" s="277"/>
      <c r="I66" s="78">
        <v>3</v>
      </c>
      <c r="J66" s="176"/>
      <c r="K66" s="176"/>
      <c r="L66" s="176" t="s">
        <v>570</v>
      </c>
      <c r="M66" s="176"/>
      <c r="N66" s="176"/>
      <c r="O66" s="174"/>
    </row>
    <row r="67" spans="2:15" ht="14.4" hidden="1" customHeight="1" outlineLevel="2" x14ac:dyDescent="0.35">
      <c r="B67" s="286"/>
      <c r="C67" s="174" t="s">
        <v>134</v>
      </c>
      <c r="D67" s="174" t="s">
        <v>2350</v>
      </c>
      <c r="E67" s="175" t="s">
        <v>19</v>
      </c>
      <c r="F67" s="280"/>
      <c r="G67" s="277"/>
      <c r="H67" s="277"/>
      <c r="I67" s="78">
        <v>3</v>
      </c>
      <c r="J67" s="176"/>
      <c r="K67" s="176"/>
      <c r="L67" s="176"/>
      <c r="M67" s="176"/>
      <c r="N67" s="176"/>
      <c r="O67" s="174"/>
    </row>
    <row r="68" spans="2:15" ht="14.4" hidden="1" customHeight="1" outlineLevel="2" x14ac:dyDescent="0.35">
      <c r="B68" s="286"/>
      <c r="C68" s="174" t="s">
        <v>135</v>
      </c>
      <c r="D68" s="174" t="s">
        <v>136</v>
      </c>
      <c r="E68" s="175" t="s">
        <v>19</v>
      </c>
      <c r="F68" s="280">
        <v>3</v>
      </c>
      <c r="G68" s="277">
        <f>(COUNTIF(E68:E71,$F$410)+(COUNTIF(E68:E71,$F$409)*0.5))/(COUNTA(E68:E71)-COUNTIF(E68:E71,$F$411))</f>
        <v>0</v>
      </c>
      <c r="H68" s="277"/>
      <c r="I68" s="78">
        <v>4</v>
      </c>
      <c r="J68" s="176"/>
      <c r="K68" s="176"/>
      <c r="L68" s="176"/>
      <c r="M68" s="176"/>
      <c r="N68" s="176"/>
      <c r="O68" s="174"/>
    </row>
    <row r="69" spans="2:15" ht="14.4" hidden="1" customHeight="1" outlineLevel="2" x14ac:dyDescent="0.35">
      <c r="B69" s="286"/>
      <c r="C69" s="174" t="s">
        <v>137</v>
      </c>
      <c r="D69" s="174" t="s">
        <v>138</v>
      </c>
      <c r="E69" s="175" t="s">
        <v>19</v>
      </c>
      <c r="F69" s="280"/>
      <c r="G69" s="277"/>
      <c r="H69" s="277"/>
      <c r="I69" s="78">
        <v>4</v>
      </c>
      <c r="J69" s="176"/>
      <c r="K69" s="176"/>
      <c r="L69" s="176"/>
      <c r="M69" s="176"/>
      <c r="N69" s="176"/>
      <c r="O69" s="174"/>
    </row>
    <row r="70" spans="2:15" ht="28.75" hidden="1" customHeight="1" outlineLevel="2" x14ac:dyDescent="0.35">
      <c r="B70" s="286"/>
      <c r="C70" s="174" t="s">
        <v>139</v>
      </c>
      <c r="D70" s="174" t="s">
        <v>140</v>
      </c>
      <c r="E70" s="175" t="s">
        <v>19</v>
      </c>
      <c r="F70" s="280"/>
      <c r="G70" s="277"/>
      <c r="H70" s="277"/>
      <c r="I70" s="78">
        <v>4</v>
      </c>
      <c r="J70" s="175"/>
      <c r="K70" s="176" t="s">
        <v>2819</v>
      </c>
      <c r="L70" s="176"/>
      <c r="M70" s="176"/>
      <c r="N70" s="176"/>
      <c r="O70" s="174"/>
    </row>
    <row r="71" spans="2:15" ht="14.4" hidden="1" customHeight="1" outlineLevel="2" x14ac:dyDescent="0.35">
      <c r="B71" s="286"/>
      <c r="C71" s="174" t="s">
        <v>142</v>
      </c>
      <c r="D71" s="174" t="s">
        <v>2351</v>
      </c>
      <c r="E71" s="175" t="s">
        <v>19</v>
      </c>
      <c r="F71" s="280"/>
      <c r="G71" s="277"/>
      <c r="H71" s="277"/>
      <c r="I71" s="78">
        <v>4</v>
      </c>
      <c r="J71" s="176"/>
      <c r="K71" s="176"/>
      <c r="L71" s="175"/>
      <c r="M71" s="176"/>
      <c r="N71" s="175" t="s">
        <v>1893</v>
      </c>
      <c r="O71" s="174"/>
    </row>
    <row r="72" spans="2:15" ht="43.25" hidden="1" customHeight="1" outlineLevel="2" x14ac:dyDescent="0.35">
      <c r="B72" s="286"/>
      <c r="C72" s="174" t="s">
        <v>144</v>
      </c>
      <c r="D72" s="174" t="s">
        <v>1450</v>
      </c>
      <c r="E72" s="175" t="s">
        <v>19</v>
      </c>
      <c r="F72" s="280">
        <v>4</v>
      </c>
      <c r="G72" s="277">
        <f>(COUNTIF(E72:E74,$F$410)+(COUNTIF(E72:E74,$F$409)*0.5))/(COUNTA(E72:E74)-COUNTIF(E72:E74,$F$411))</f>
        <v>0</v>
      </c>
      <c r="H72" s="277"/>
      <c r="I72" s="78">
        <v>6</v>
      </c>
      <c r="J72" s="176"/>
      <c r="K72" s="176"/>
      <c r="L72" s="176"/>
      <c r="M72" s="176"/>
      <c r="N72" s="176" t="s">
        <v>1877</v>
      </c>
      <c r="O72" s="174"/>
    </row>
    <row r="73" spans="2:15" ht="43.25" hidden="1" customHeight="1" outlineLevel="2" x14ac:dyDescent="0.35">
      <c r="B73" s="286"/>
      <c r="C73" s="174" t="s">
        <v>145</v>
      </c>
      <c r="D73" s="174" t="s">
        <v>146</v>
      </c>
      <c r="E73" s="175" t="s">
        <v>19</v>
      </c>
      <c r="F73" s="280"/>
      <c r="G73" s="277"/>
      <c r="H73" s="277"/>
      <c r="I73" s="78">
        <v>6</v>
      </c>
      <c r="J73" s="176"/>
      <c r="K73" s="176"/>
      <c r="L73" s="176"/>
      <c r="M73" s="176"/>
      <c r="N73" s="176"/>
      <c r="O73" s="174"/>
    </row>
    <row r="74" spans="2:15" ht="28.75" hidden="1" customHeight="1" outlineLevel="2" x14ac:dyDescent="0.35">
      <c r="B74" s="287"/>
      <c r="C74" s="174" t="s">
        <v>2183</v>
      </c>
      <c r="D74" s="174" t="s">
        <v>2184</v>
      </c>
      <c r="E74" s="175" t="s">
        <v>19</v>
      </c>
      <c r="F74" s="280"/>
      <c r="G74" s="277"/>
      <c r="H74" s="277"/>
      <c r="I74" s="78">
        <v>6</v>
      </c>
      <c r="J74" s="176"/>
      <c r="K74" s="176"/>
      <c r="L74" s="176"/>
      <c r="M74" s="176"/>
      <c r="N74" s="176"/>
      <c r="O74" s="174"/>
    </row>
    <row r="75" spans="2:15" ht="15" hidden="1" customHeight="1" outlineLevel="1" collapsed="1" x14ac:dyDescent="0.35">
      <c r="B75" s="288" t="str">
        <f>Heatmap!G9</f>
        <v>Контроль внесения изменений в исходный код</v>
      </c>
      <c r="C75" s="174" t="s">
        <v>147</v>
      </c>
      <c r="D75" s="174" t="s">
        <v>148</v>
      </c>
      <c r="E75" s="175" t="s">
        <v>12</v>
      </c>
      <c r="F75" s="78">
        <v>0</v>
      </c>
      <c r="G75" s="106">
        <f>(COUNTIF(E75:E75,$E$407))/COUNTA(E75:E75)</f>
        <v>1</v>
      </c>
      <c r="H75" s="277">
        <f>SUM(G76:G93)/4</f>
        <v>0</v>
      </c>
      <c r="I75" s="78">
        <v>0</v>
      </c>
      <c r="J75" s="176"/>
      <c r="K75" s="176" t="s">
        <v>2820</v>
      </c>
      <c r="L75" s="176" t="s">
        <v>1844</v>
      </c>
      <c r="M75" s="176" t="s">
        <v>2860</v>
      </c>
      <c r="N75" s="176"/>
      <c r="O75" s="174"/>
    </row>
    <row r="76" spans="2:15" ht="28.75" hidden="1" customHeight="1" outlineLevel="2" x14ac:dyDescent="0.35">
      <c r="B76" s="288"/>
      <c r="C76" s="174" t="s">
        <v>149</v>
      </c>
      <c r="D76" s="174" t="s">
        <v>150</v>
      </c>
      <c r="E76" s="175" t="s">
        <v>19</v>
      </c>
      <c r="F76" s="280">
        <v>1</v>
      </c>
      <c r="G76" s="277">
        <f>(COUNTIF(E76:E80,$F$410)+(COUNTIF(E76:E80,$F$409)*0.5))/(COUNTA(E76:E80)-COUNTIF(E76:E80,$F$411))</f>
        <v>0</v>
      </c>
      <c r="H76" s="277"/>
      <c r="I76" s="78">
        <v>1</v>
      </c>
      <c r="J76" s="176"/>
      <c r="K76" s="176"/>
      <c r="L76" s="176"/>
      <c r="M76" s="176" t="s">
        <v>2861</v>
      </c>
      <c r="N76" s="176" t="s">
        <v>1894</v>
      </c>
      <c r="O76" s="174"/>
    </row>
    <row r="77" spans="2:15" ht="28.75" hidden="1" customHeight="1" outlineLevel="2" x14ac:dyDescent="0.35">
      <c r="B77" s="288"/>
      <c r="C77" s="174" t="s">
        <v>151</v>
      </c>
      <c r="D77" s="174" t="s">
        <v>152</v>
      </c>
      <c r="E77" s="175" t="s">
        <v>19</v>
      </c>
      <c r="F77" s="280"/>
      <c r="G77" s="277"/>
      <c r="H77" s="277"/>
      <c r="I77" s="78">
        <v>1</v>
      </c>
      <c r="J77" s="176"/>
      <c r="K77" s="176"/>
      <c r="L77" s="176"/>
      <c r="M77" s="176"/>
      <c r="N77" s="176" t="s">
        <v>1894</v>
      </c>
      <c r="O77" s="174"/>
    </row>
    <row r="78" spans="2:15" ht="28.75" hidden="1" customHeight="1" outlineLevel="2" x14ac:dyDescent="0.35">
      <c r="B78" s="288"/>
      <c r="C78" s="174" t="s">
        <v>153</v>
      </c>
      <c r="D78" s="174" t="s">
        <v>154</v>
      </c>
      <c r="E78" s="175" t="s">
        <v>19</v>
      </c>
      <c r="F78" s="280"/>
      <c r="G78" s="277"/>
      <c r="H78" s="277"/>
      <c r="I78" s="78">
        <v>1</v>
      </c>
      <c r="J78" s="176"/>
      <c r="K78" s="176"/>
      <c r="L78" s="176"/>
      <c r="M78" s="176"/>
      <c r="N78" s="176" t="s">
        <v>1883</v>
      </c>
      <c r="O78" s="174"/>
    </row>
    <row r="79" spans="2:15" ht="28.75" hidden="1" customHeight="1" outlineLevel="2" x14ac:dyDescent="0.35">
      <c r="B79" s="288"/>
      <c r="C79" s="174" t="s">
        <v>155</v>
      </c>
      <c r="D79" s="174" t="s">
        <v>156</v>
      </c>
      <c r="E79" s="175" t="s">
        <v>19</v>
      </c>
      <c r="F79" s="280"/>
      <c r="G79" s="277"/>
      <c r="H79" s="277"/>
      <c r="I79" s="78">
        <v>1</v>
      </c>
      <c r="J79" s="176"/>
      <c r="K79" s="176"/>
      <c r="L79" s="176"/>
      <c r="M79" s="176"/>
      <c r="N79" s="176"/>
      <c r="O79" s="174"/>
    </row>
    <row r="80" spans="2:15" ht="14.4" hidden="1" customHeight="1" outlineLevel="2" x14ac:dyDescent="0.35">
      <c r="B80" s="288"/>
      <c r="C80" s="174" t="s">
        <v>157</v>
      </c>
      <c r="D80" s="174" t="s">
        <v>158</v>
      </c>
      <c r="E80" s="175" t="s">
        <v>19</v>
      </c>
      <c r="F80" s="280"/>
      <c r="G80" s="277"/>
      <c r="H80" s="277"/>
      <c r="I80" s="78">
        <v>1</v>
      </c>
      <c r="J80" s="176"/>
      <c r="K80" s="176"/>
      <c r="L80" s="175"/>
      <c r="M80" s="176"/>
      <c r="N80" s="175"/>
      <c r="O80" s="174"/>
    </row>
    <row r="81" spans="2:15" ht="14.4" hidden="1" customHeight="1" outlineLevel="2" x14ac:dyDescent="0.35">
      <c r="B81" s="288"/>
      <c r="C81" s="174" t="s">
        <v>160</v>
      </c>
      <c r="D81" s="174" t="s">
        <v>161</v>
      </c>
      <c r="E81" s="175" t="s">
        <v>19</v>
      </c>
      <c r="F81" s="280">
        <v>2</v>
      </c>
      <c r="G81" s="277">
        <f>(COUNTIF(E81:E86,$F$410)+(COUNTIF(E81:E86,$F$409)*0.5))/(COUNTA(E81:E86)-COUNTIF(E81:E86,$F$411))</f>
        <v>0</v>
      </c>
      <c r="H81" s="277"/>
      <c r="I81" s="78">
        <v>3</v>
      </c>
      <c r="J81" s="176"/>
      <c r="K81" s="176"/>
      <c r="L81" s="176"/>
      <c r="M81" s="176"/>
      <c r="N81" s="176"/>
      <c r="O81" s="174"/>
    </row>
    <row r="82" spans="2:15" ht="14.4" hidden="1" customHeight="1" outlineLevel="2" x14ac:dyDescent="0.35">
      <c r="B82" s="288"/>
      <c r="C82" s="174" t="s">
        <v>162</v>
      </c>
      <c r="D82" s="174" t="s">
        <v>163</v>
      </c>
      <c r="E82" s="175" t="s">
        <v>19</v>
      </c>
      <c r="F82" s="280"/>
      <c r="G82" s="277"/>
      <c r="H82" s="277"/>
      <c r="I82" s="78">
        <v>3</v>
      </c>
      <c r="J82" s="176" t="s">
        <v>726</v>
      </c>
      <c r="K82" s="176" t="s">
        <v>2821</v>
      </c>
      <c r="L82" s="176"/>
      <c r="M82" s="176"/>
      <c r="N82" s="176"/>
      <c r="O82" s="174"/>
    </row>
    <row r="83" spans="2:15" ht="14.4" hidden="1" customHeight="1" outlineLevel="2" x14ac:dyDescent="0.35">
      <c r="B83" s="288"/>
      <c r="C83" s="174" t="s">
        <v>164</v>
      </c>
      <c r="D83" s="174" t="s">
        <v>165</v>
      </c>
      <c r="E83" s="175" t="s">
        <v>19</v>
      </c>
      <c r="F83" s="280"/>
      <c r="G83" s="277"/>
      <c r="H83" s="277"/>
      <c r="I83" s="78">
        <v>3</v>
      </c>
      <c r="J83" s="176"/>
      <c r="K83" s="176"/>
      <c r="L83" s="176"/>
      <c r="M83" s="176"/>
      <c r="N83" s="176"/>
      <c r="O83" s="174"/>
    </row>
    <row r="84" spans="2:15" ht="28.75" hidden="1" customHeight="1" outlineLevel="2" x14ac:dyDescent="0.35">
      <c r="B84" s="288"/>
      <c r="C84" s="174" t="s">
        <v>166</v>
      </c>
      <c r="D84" s="174" t="s">
        <v>167</v>
      </c>
      <c r="E84" s="175" t="s">
        <v>19</v>
      </c>
      <c r="F84" s="280"/>
      <c r="G84" s="277"/>
      <c r="H84" s="277"/>
      <c r="I84" s="78">
        <v>3</v>
      </c>
      <c r="J84" s="176"/>
      <c r="K84" s="176"/>
      <c r="L84" s="176"/>
      <c r="M84" s="176"/>
      <c r="N84" s="176"/>
      <c r="O84" s="174"/>
    </row>
    <row r="85" spans="2:15" ht="28.75" hidden="1" customHeight="1" outlineLevel="2" x14ac:dyDescent="0.35">
      <c r="B85" s="288"/>
      <c r="C85" s="174" t="s">
        <v>169</v>
      </c>
      <c r="D85" s="174" t="s">
        <v>170</v>
      </c>
      <c r="E85" s="175" t="s">
        <v>19</v>
      </c>
      <c r="F85" s="280"/>
      <c r="G85" s="277"/>
      <c r="H85" s="277"/>
      <c r="I85" s="78">
        <v>3</v>
      </c>
      <c r="J85" s="176"/>
      <c r="K85" s="176"/>
      <c r="L85" s="176"/>
      <c r="M85" s="176"/>
      <c r="N85" s="176"/>
      <c r="O85" s="174"/>
    </row>
    <row r="86" spans="2:15" ht="28.75" hidden="1" customHeight="1" outlineLevel="2" x14ac:dyDescent="0.35">
      <c r="B86" s="288"/>
      <c r="C86" s="174" t="s">
        <v>171</v>
      </c>
      <c r="D86" s="174" t="s">
        <v>172</v>
      </c>
      <c r="E86" s="175" t="s">
        <v>19</v>
      </c>
      <c r="F86" s="280"/>
      <c r="G86" s="277"/>
      <c r="H86" s="277"/>
      <c r="I86" s="78">
        <v>3</v>
      </c>
      <c r="J86" s="176"/>
      <c r="K86" s="176" t="s">
        <v>2822</v>
      </c>
      <c r="L86" s="176"/>
      <c r="M86" s="176"/>
      <c r="N86" s="176"/>
      <c r="O86" s="174"/>
    </row>
    <row r="87" spans="2:15" ht="14.4" hidden="1" customHeight="1" outlineLevel="2" x14ac:dyDescent="0.35">
      <c r="B87" s="288"/>
      <c r="C87" s="174" t="s">
        <v>173</v>
      </c>
      <c r="D87" s="174" t="s">
        <v>174</v>
      </c>
      <c r="E87" s="175" t="s">
        <v>19</v>
      </c>
      <c r="F87" s="280">
        <v>3</v>
      </c>
      <c r="G87" s="277">
        <f>(COUNTIF(E87:E92,$F$410)+(COUNTIF(E87:E92,$F$409)*0.5))/(COUNTA(E87:E92)-COUNTIF(E87:E92,$F$411))</f>
        <v>0</v>
      </c>
      <c r="H87" s="277"/>
      <c r="I87" s="78">
        <v>4</v>
      </c>
      <c r="J87" s="176"/>
      <c r="K87" s="176"/>
      <c r="L87" s="176"/>
      <c r="M87" s="176"/>
      <c r="N87" s="176"/>
      <c r="O87" s="174"/>
    </row>
    <row r="88" spans="2:15" ht="14.4" hidden="1" customHeight="1" outlineLevel="2" x14ac:dyDescent="0.35">
      <c r="B88" s="288"/>
      <c r="C88" s="174" t="s">
        <v>175</v>
      </c>
      <c r="D88" s="174" t="s">
        <v>176</v>
      </c>
      <c r="E88" s="175" t="s">
        <v>19</v>
      </c>
      <c r="F88" s="280"/>
      <c r="G88" s="277"/>
      <c r="H88" s="277"/>
      <c r="I88" s="78">
        <v>4</v>
      </c>
      <c r="J88" s="176"/>
      <c r="K88" s="176"/>
      <c r="L88" s="176"/>
      <c r="M88" s="176"/>
      <c r="N88" s="176"/>
      <c r="O88" s="174"/>
    </row>
    <row r="89" spans="2:15" ht="14.4" hidden="1" customHeight="1" outlineLevel="2" x14ac:dyDescent="0.35">
      <c r="B89" s="288"/>
      <c r="C89" s="174" t="s">
        <v>177</v>
      </c>
      <c r="D89" s="174" t="s">
        <v>178</v>
      </c>
      <c r="E89" s="175" t="s">
        <v>19</v>
      </c>
      <c r="F89" s="280"/>
      <c r="G89" s="277"/>
      <c r="H89" s="277"/>
      <c r="I89" s="78">
        <v>4</v>
      </c>
      <c r="J89" s="176" t="s">
        <v>59</v>
      </c>
      <c r="K89" s="176"/>
      <c r="L89" s="176"/>
      <c r="M89" s="176" t="s">
        <v>2364</v>
      </c>
      <c r="N89" s="176"/>
      <c r="O89" s="174"/>
    </row>
    <row r="90" spans="2:15" ht="28.75" hidden="1" customHeight="1" outlineLevel="2" x14ac:dyDescent="0.35">
      <c r="B90" s="288"/>
      <c r="C90" s="174" t="s">
        <v>179</v>
      </c>
      <c r="D90" s="174" t="s">
        <v>2199</v>
      </c>
      <c r="E90" s="175" t="s">
        <v>19</v>
      </c>
      <c r="F90" s="280"/>
      <c r="G90" s="277"/>
      <c r="H90" s="277"/>
      <c r="I90" s="78">
        <v>4</v>
      </c>
      <c r="J90" s="176"/>
      <c r="K90" s="176"/>
      <c r="L90" s="176"/>
      <c r="M90" s="176"/>
      <c r="N90" s="176"/>
      <c r="O90" s="174"/>
    </row>
    <row r="91" spans="2:15" ht="14.4" hidden="1" customHeight="1" outlineLevel="2" x14ac:dyDescent="0.35">
      <c r="B91" s="288"/>
      <c r="C91" s="174" t="s">
        <v>180</v>
      </c>
      <c r="D91" s="174" t="s">
        <v>181</v>
      </c>
      <c r="E91" s="175" t="s">
        <v>19</v>
      </c>
      <c r="F91" s="280"/>
      <c r="G91" s="277"/>
      <c r="H91" s="277"/>
      <c r="I91" s="78">
        <v>4</v>
      </c>
      <c r="J91" s="176"/>
      <c r="K91" s="176"/>
      <c r="L91" s="176"/>
      <c r="M91" s="176"/>
      <c r="N91" s="176"/>
      <c r="O91" s="174"/>
    </row>
    <row r="92" spans="2:15" ht="28.75" hidden="1" customHeight="1" outlineLevel="2" x14ac:dyDescent="0.35">
      <c r="B92" s="288"/>
      <c r="C92" s="174" t="s">
        <v>2182</v>
      </c>
      <c r="D92" s="174" t="s">
        <v>2345</v>
      </c>
      <c r="E92" s="175" t="s">
        <v>19</v>
      </c>
      <c r="F92" s="280"/>
      <c r="G92" s="277"/>
      <c r="H92" s="277"/>
      <c r="I92" s="78">
        <v>4</v>
      </c>
      <c r="J92" s="176"/>
      <c r="K92" s="176" t="s">
        <v>2821</v>
      </c>
      <c r="L92" s="176"/>
      <c r="M92" s="176"/>
      <c r="N92" s="176"/>
      <c r="O92" s="174"/>
    </row>
    <row r="93" spans="2:15" ht="14.4" hidden="1" customHeight="1" outlineLevel="2" x14ac:dyDescent="0.35">
      <c r="B93" s="288"/>
      <c r="C93" s="174" t="s">
        <v>182</v>
      </c>
      <c r="D93" s="174" t="s">
        <v>183</v>
      </c>
      <c r="E93" s="175" t="s">
        <v>19</v>
      </c>
      <c r="F93" s="78">
        <v>4</v>
      </c>
      <c r="G93" s="106">
        <f>(COUNTIF(E93,$F$410)+(COUNTIF(E93,$F$409)*0.5))/COUNTA(E93)</f>
        <v>0</v>
      </c>
      <c r="H93" s="277"/>
      <c r="I93" s="78">
        <v>6</v>
      </c>
      <c r="J93" s="176"/>
      <c r="K93" s="176" t="s">
        <v>2823</v>
      </c>
      <c r="L93" s="176"/>
      <c r="M93" s="176"/>
      <c r="N93" s="176"/>
      <c r="O93" s="174"/>
    </row>
    <row r="94" spans="2:15" ht="37.5" hidden="1" customHeight="1" outlineLevel="1" collapsed="1" x14ac:dyDescent="0.35">
      <c r="B94" s="298" t="str">
        <f>Heatmap!G10</f>
        <v>Защита конвейера сборки</v>
      </c>
      <c r="C94" s="174" t="s">
        <v>184</v>
      </c>
      <c r="D94" s="174" t="s">
        <v>185</v>
      </c>
      <c r="E94" s="175" t="s">
        <v>12</v>
      </c>
      <c r="F94" s="78">
        <v>0</v>
      </c>
      <c r="G94" s="106">
        <f>(COUNTIF(E94:E94,$E$407))/COUNTA(E94:E94)</f>
        <v>1</v>
      </c>
      <c r="H94" s="277">
        <f>SUM(G95:G103)/4</f>
        <v>0</v>
      </c>
      <c r="I94" s="78">
        <v>0</v>
      </c>
      <c r="J94" s="176"/>
      <c r="K94" s="176" t="s">
        <v>2815</v>
      </c>
      <c r="L94" s="176" t="s">
        <v>1841</v>
      </c>
      <c r="M94" s="176"/>
      <c r="N94" s="176" t="s">
        <v>1886</v>
      </c>
      <c r="O94" s="174"/>
    </row>
    <row r="95" spans="2:15" ht="14.4" hidden="1" customHeight="1" outlineLevel="2" x14ac:dyDescent="0.35">
      <c r="B95" s="298"/>
      <c r="C95" s="174" t="s">
        <v>186</v>
      </c>
      <c r="D95" s="174" t="s">
        <v>187</v>
      </c>
      <c r="E95" s="175" t="s">
        <v>19</v>
      </c>
      <c r="F95" s="280">
        <v>1</v>
      </c>
      <c r="G95" s="277">
        <f>(COUNTIF(E95:E99,$F$410)+(COUNTIF(E95:E99,$F$409)*0.5))/(COUNTA(E95:E99)-COUNTIF(E95:E99,$F$411))</f>
        <v>0</v>
      </c>
      <c r="H95" s="277"/>
      <c r="I95" s="78">
        <v>1</v>
      </c>
      <c r="J95" s="176"/>
      <c r="K95" s="176"/>
      <c r="L95" s="176"/>
      <c r="M95" s="176" t="s">
        <v>2862</v>
      </c>
      <c r="N95" s="176" t="s">
        <v>1891</v>
      </c>
      <c r="O95" s="174"/>
    </row>
    <row r="96" spans="2:15" ht="14.4" hidden="1" customHeight="1" outlineLevel="2" x14ac:dyDescent="0.35">
      <c r="B96" s="298"/>
      <c r="C96" s="174" t="s">
        <v>188</v>
      </c>
      <c r="D96" s="174" t="s">
        <v>189</v>
      </c>
      <c r="E96" s="175" t="s">
        <v>19</v>
      </c>
      <c r="F96" s="280"/>
      <c r="G96" s="277"/>
      <c r="H96" s="277"/>
      <c r="I96" s="78">
        <v>1</v>
      </c>
      <c r="J96" s="176"/>
      <c r="K96" s="176"/>
      <c r="L96" s="176"/>
      <c r="M96" s="176" t="s">
        <v>2360</v>
      </c>
      <c r="N96" s="176"/>
      <c r="O96" s="174"/>
    </row>
    <row r="97" spans="2:15" ht="14.4" hidden="1" customHeight="1" outlineLevel="2" x14ac:dyDescent="0.35">
      <c r="B97" s="298"/>
      <c r="C97" s="174" t="s">
        <v>190</v>
      </c>
      <c r="D97" s="174" t="s">
        <v>191</v>
      </c>
      <c r="E97" s="175" t="s">
        <v>19</v>
      </c>
      <c r="F97" s="280"/>
      <c r="G97" s="277"/>
      <c r="H97" s="277"/>
      <c r="I97" s="78">
        <v>1</v>
      </c>
      <c r="J97" s="176" t="s">
        <v>1351</v>
      </c>
      <c r="K97" s="176"/>
      <c r="L97" s="176"/>
      <c r="M97" s="176"/>
      <c r="N97" s="176"/>
      <c r="O97" s="174"/>
    </row>
    <row r="98" spans="2:15" ht="14.4" hidden="1" customHeight="1" outlineLevel="2" x14ac:dyDescent="0.35">
      <c r="B98" s="298"/>
      <c r="C98" s="174" t="s">
        <v>2179</v>
      </c>
      <c r="D98" s="174" t="s">
        <v>2178</v>
      </c>
      <c r="E98" s="175" t="s">
        <v>19</v>
      </c>
      <c r="F98" s="280"/>
      <c r="G98" s="277"/>
      <c r="H98" s="277"/>
      <c r="I98" s="78">
        <v>1</v>
      </c>
      <c r="J98" s="176"/>
      <c r="K98" s="176"/>
      <c r="L98" s="176"/>
      <c r="M98" s="176"/>
      <c r="N98" s="176"/>
      <c r="O98" s="174"/>
    </row>
    <row r="99" spans="2:15" ht="14.4" hidden="1" customHeight="1" outlineLevel="2" x14ac:dyDescent="0.35">
      <c r="B99" s="298"/>
      <c r="C99" s="174" t="s">
        <v>2180</v>
      </c>
      <c r="D99" s="182" t="s">
        <v>2181</v>
      </c>
      <c r="E99" s="175" t="s">
        <v>19</v>
      </c>
      <c r="F99" s="280"/>
      <c r="G99" s="277"/>
      <c r="H99" s="277"/>
      <c r="I99" s="78">
        <v>1</v>
      </c>
      <c r="J99" s="176"/>
      <c r="K99" s="176"/>
      <c r="L99" s="176"/>
      <c r="M99" s="176"/>
      <c r="N99" s="176"/>
      <c r="O99" s="182"/>
    </row>
    <row r="100" spans="2:15" ht="14.4" hidden="1" customHeight="1" outlineLevel="2" x14ac:dyDescent="0.35">
      <c r="B100" s="298"/>
      <c r="C100" s="174" t="s">
        <v>192</v>
      </c>
      <c r="D100" s="174" t="s">
        <v>193</v>
      </c>
      <c r="E100" s="175" t="s">
        <v>19</v>
      </c>
      <c r="F100" s="280">
        <v>2</v>
      </c>
      <c r="G100" s="277">
        <f>(COUNTIF(E100:E101,$F$410)+(COUNTIF(E100:E101,$F$409)*0.5))/(COUNTA(E100:E101)-COUNTIF(E100:E101,$F$411))</f>
        <v>0</v>
      </c>
      <c r="H100" s="277"/>
      <c r="I100" s="78">
        <v>3</v>
      </c>
      <c r="J100" s="176"/>
      <c r="K100" s="176"/>
      <c r="L100" s="176"/>
      <c r="M100" s="176" t="s">
        <v>2358</v>
      </c>
      <c r="N100" s="176"/>
      <c r="O100" s="174"/>
    </row>
    <row r="101" spans="2:15" ht="14.4" hidden="1" customHeight="1" outlineLevel="2" x14ac:dyDescent="0.35">
      <c r="B101" s="298"/>
      <c r="C101" s="174" t="s">
        <v>194</v>
      </c>
      <c r="D101" s="174" t="s">
        <v>195</v>
      </c>
      <c r="E101" s="175" t="s">
        <v>19</v>
      </c>
      <c r="F101" s="280"/>
      <c r="G101" s="277"/>
      <c r="H101" s="277"/>
      <c r="I101" s="78">
        <v>3</v>
      </c>
      <c r="J101" s="176"/>
      <c r="K101" s="176"/>
      <c r="L101" s="176"/>
      <c r="M101" s="176"/>
      <c r="N101" s="176"/>
      <c r="O101" s="174"/>
    </row>
    <row r="102" spans="2:15" ht="14.4" hidden="1" customHeight="1" outlineLevel="2" x14ac:dyDescent="0.35">
      <c r="B102" s="298"/>
      <c r="C102" s="174" t="s">
        <v>196</v>
      </c>
      <c r="D102" s="174" t="s">
        <v>197</v>
      </c>
      <c r="E102" s="175" t="s">
        <v>19</v>
      </c>
      <c r="F102" s="78">
        <v>3</v>
      </c>
      <c r="G102" s="106">
        <f>(COUNTIF(E102:E102,$F$410)+(COUNTIF(E102:E102,$F$409)*0.5))/COUNTA(E102:E102)</f>
        <v>0</v>
      </c>
      <c r="H102" s="277"/>
      <c r="I102" s="78">
        <v>4</v>
      </c>
      <c r="J102" s="176"/>
      <c r="K102" s="176"/>
      <c r="L102" s="176"/>
      <c r="M102" s="176" t="s">
        <v>2360</v>
      </c>
      <c r="N102" s="176" t="s">
        <v>1891</v>
      </c>
      <c r="O102" s="174"/>
    </row>
    <row r="103" spans="2:15" ht="43.25" hidden="1" customHeight="1" outlineLevel="2" x14ac:dyDescent="0.35">
      <c r="B103" s="298"/>
      <c r="C103" s="174" t="s">
        <v>198</v>
      </c>
      <c r="D103" s="174" t="s">
        <v>199</v>
      </c>
      <c r="E103" s="175" t="s">
        <v>19</v>
      </c>
      <c r="F103" s="78">
        <v>4</v>
      </c>
      <c r="G103" s="106">
        <f>(COUNTIF(E103,$F$410)+(COUNTIF(E103,$F$409)*0.5))/COUNTA(E103)</f>
        <v>0</v>
      </c>
      <c r="H103" s="277"/>
      <c r="I103" s="78">
        <v>5</v>
      </c>
      <c r="J103" s="176"/>
      <c r="K103" s="176"/>
      <c r="L103" s="176"/>
      <c r="M103" s="176"/>
      <c r="N103" s="176" t="s">
        <v>1892</v>
      </c>
      <c r="O103" s="174"/>
    </row>
    <row r="104" spans="2:15" ht="4.5" hidden="1" customHeight="1" outlineLevel="1" collapsed="1" x14ac:dyDescent="0.35">
      <c r="B104" s="171"/>
      <c r="C104" s="174"/>
      <c r="D104" s="174"/>
      <c r="E104" s="175"/>
      <c r="F104" s="78"/>
      <c r="G104" s="106"/>
      <c r="H104" s="179"/>
      <c r="I104" s="175"/>
      <c r="J104" s="176"/>
      <c r="K104" s="176"/>
      <c r="L104" s="176"/>
      <c r="M104" s="176"/>
      <c r="N104" s="180"/>
      <c r="O104" s="174"/>
    </row>
    <row r="105" spans="2:15" ht="29.25" customHeight="1" collapsed="1" x14ac:dyDescent="0.35">
      <c r="B105" s="300" t="s">
        <v>2165</v>
      </c>
      <c r="C105" s="300"/>
      <c r="D105" s="300"/>
      <c r="E105" s="300"/>
      <c r="F105" s="300"/>
      <c r="G105" s="300"/>
      <c r="H105" s="300"/>
      <c r="I105" s="300"/>
      <c r="J105" s="300"/>
      <c r="K105" s="300"/>
      <c r="L105" s="300"/>
      <c r="M105" s="300"/>
      <c r="N105" s="300"/>
      <c r="O105" s="300"/>
    </row>
    <row r="106" spans="2:15" ht="14.4" hidden="1" customHeight="1" outlineLevel="1" x14ac:dyDescent="0.35">
      <c r="B106" s="290" t="str">
        <f>Heatmap!G11</f>
        <v>Безопасность заказной разработки</v>
      </c>
      <c r="C106" s="183" t="s">
        <v>1865</v>
      </c>
      <c r="D106" s="182" t="s">
        <v>2012</v>
      </c>
      <c r="E106" s="175" t="s">
        <v>12</v>
      </c>
      <c r="F106" s="78">
        <v>0</v>
      </c>
      <c r="G106" s="106">
        <f>(COUNTIF(E106:E106,$E$407))/COUNTA(E106:E106)</f>
        <v>1</v>
      </c>
      <c r="H106" s="277">
        <f>SUM(G107:G118)/4</f>
        <v>0</v>
      </c>
      <c r="I106" s="78">
        <v>0</v>
      </c>
      <c r="J106" s="182"/>
      <c r="K106" s="182"/>
      <c r="L106" s="182"/>
      <c r="M106" s="176"/>
      <c r="N106" s="182"/>
      <c r="O106" s="182"/>
    </row>
    <row r="107" spans="2:15" ht="28.75" hidden="1" customHeight="1" outlineLevel="2" x14ac:dyDescent="0.35">
      <c r="B107" s="290"/>
      <c r="C107" s="183" t="s">
        <v>1866</v>
      </c>
      <c r="D107" s="182" t="s">
        <v>2013</v>
      </c>
      <c r="E107" s="175" t="s">
        <v>19</v>
      </c>
      <c r="F107" s="280">
        <v>1</v>
      </c>
      <c r="G107" s="277">
        <f>(COUNTIF(E107:E108,$F$410)+(COUNTIF(E107:E108,$F$409)*0.5))/(COUNTA(E107:E108)-COUNTIF(E107:E108,$F$411))</f>
        <v>0</v>
      </c>
      <c r="H107" s="277"/>
      <c r="I107" s="78">
        <v>2</v>
      </c>
      <c r="J107" s="179"/>
      <c r="K107" s="179"/>
      <c r="L107" s="179"/>
      <c r="M107" s="176"/>
      <c r="N107" s="182"/>
      <c r="O107" s="182"/>
    </row>
    <row r="108" spans="2:15" ht="28.75" hidden="1" customHeight="1" outlineLevel="2" x14ac:dyDescent="0.35">
      <c r="B108" s="290"/>
      <c r="C108" s="183" t="s">
        <v>1867</v>
      </c>
      <c r="D108" s="182" t="s">
        <v>2014</v>
      </c>
      <c r="E108" s="175" t="s">
        <v>19</v>
      </c>
      <c r="F108" s="280"/>
      <c r="G108" s="277"/>
      <c r="H108" s="277"/>
      <c r="I108" s="78">
        <v>2</v>
      </c>
      <c r="J108" s="179"/>
      <c r="K108" s="179"/>
      <c r="L108" s="179"/>
      <c r="M108" s="176"/>
      <c r="N108" s="182"/>
      <c r="O108" s="182"/>
    </row>
    <row r="109" spans="2:15" ht="43.25" hidden="1" customHeight="1" outlineLevel="2" x14ac:dyDescent="0.35">
      <c r="B109" s="290"/>
      <c r="C109" s="183" t="s">
        <v>1868</v>
      </c>
      <c r="D109" s="182" t="s">
        <v>3110</v>
      </c>
      <c r="E109" s="175" t="s">
        <v>19</v>
      </c>
      <c r="F109" s="280">
        <v>2</v>
      </c>
      <c r="G109" s="277">
        <f>(COUNTIF(E109:E112,$F$410)+(COUNTIF(E109:E112,$F$409)*0.5))/(COUNTA(E109:E112)-COUNTIF(E109:E112,$F$411))</f>
        <v>0</v>
      </c>
      <c r="H109" s="277"/>
      <c r="I109" s="78">
        <v>4</v>
      </c>
      <c r="J109" s="179"/>
      <c r="K109" s="179"/>
      <c r="L109" s="179"/>
      <c r="M109" s="176" t="s">
        <v>2863</v>
      </c>
      <c r="N109" s="182"/>
      <c r="O109" s="182"/>
    </row>
    <row r="110" spans="2:15" ht="86.4" hidden="1" customHeight="1" outlineLevel="2" x14ac:dyDescent="0.35">
      <c r="B110" s="290"/>
      <c r="C110" s="183" t="s">
        <v>1869</v>
      </c>
      <c r="D110" s="182" t="s">
        <v>2194</v>
      </c>
      <c r="E110" s="175" t="s">
        <v>19</v>
      </c>
      <c r="F110" s="280"/>
      <c r="G110" s="277"/>
      <c r="H110" s="277"/>
      <c r="I110" s="78">
        <v>4</v>
      </c>
      <c r="J110" s="179"/>
      <c r="K110" s="179"/>
      <c r="L110" s="179"/>
      <c r="M110" s="176"/>
      <c r="N110" s="182"/>
      <c r="O110" s="182"/>
    </row>
    <row r="111" spans="2:15" ht="28.75" hidden="1" customHeight="1" outlineLevel="2" x14ac:dyDescent="0.35">
      <c r="B111" s="290"/>
      <c r="C111" s="183" t="s">
        <v>1870</v>
      </c>
      <c r="D111" s="182" t="s">
        <v>2195</v>
      </c>
      <c r="E111" s="175" t="s">
        <v>19</v>
      </c>
      <c r="F111" s="280"/>
      <c r="G111" s="277"/>
      <c r="H111" s="277"/>
      <c r="I111" s="78">
        <v>4</v>
      </c>
      <c r="J111" s="179"/>
      <c r="K111" s="179"/>
      <c r="L111" s="179"/>
      <c r="M111" s="176"/>
      <c r="N111" s="182"/>
      <c r="O111" s="182"/>
    </row>
    <row r="112" spans="2:15" ht="43.25" hidden="1" customHeight="1" outlineLevel="2" x14ac:dyDescent="0.35">
      <c r="B112" s="290"/>
      <c r="C112" s="183" t="s">
        <v>1873</v>
      </c>
      <c r="D112" s="182" t="s">
        <v>2015</v>
      </c>
      <c r="E112" s="175" t="s">
        <v>19</v>
      </c>
      <c r="F112" s="280"/>
      <c r="G112" s="277"/>
      <c r="H112" s="277"/>
      <c r="I112" s="78">
        <v>4</v>
      </c>
      <c r="J112" s="179"/>
      <c r="K112" s="179"/>
      <c r="L112" s="179"/>
      <c r="M112" s="176" t="s">
        <v>2373</v>
      </c>
      <c r="N112" s="182"/>
      <c r="O112" s="182"/>
    </row>
    <row r="113" spans="2:15" ht="28.75" hidden="1" customHeight="1" outlineLevel="2" x14ac:dyDescent="0.35">
      <c r="B113" s="290"/>
      <c r="C113" s="183" t="s">
        <v>1871</v>
      </c>
      <c r="D113" s="182" t="s">
        <v>2016</v>
      </c>
      <c r="E113" s="175" t="s">
        <v>19</v>
      </c>
      <c r="F113" s="280">
        <v>3</v>
      </c>
      <c r="G113" s="277">
        <f>(COUNTIF(E113:E117,$F$410)+(COUNTIF(E113:E117,$F$409)*0.5))/(COUNTA(E113:E117)-COUNTIF(E113:E117,$F$411))</f>
        <v>0</v>
      </c>
      <c r="H113" s="277"/>
      <c r="I113" s="78">
        <v>5</v>
      </c>
      <c r="J113" s="179"/>
      <c r="K113" s="179"/>
      <c r="L113" s="179"/>
      <c r="M113" s="176"/>
      <c r="N113" s="182"/>
      <c r="O113" s="182"/>
    </row>
    <row r="114" spans="2:15" ht="43.25" hidden="1" customHeight="1" outlineLevel="2" x14ac:dyDescent="0.35">
      <c r="B114" s="290"/>
      <c r="C114" s="183" t="s">
        <v>1872</v>
      </c>
      <c r="D114" s="182" t="s">
        <v>3111</v>
      </c>
      <c r="E114" s="175" t="s">
        <v>19</v>
      </c>
      <c r="F114" s="280"/>
      <c r="G114" s="277"/>
      <c r="H114" s="277"/>
      <c r="I114" s="78">
        <v>5</v>
      </c>
      <c r="J114" s="179"/>
      <c r="K114" s="179"/>
      <c r="L114" s="179"/>
      <c r="M114" s="176" t="s">
        <v>2863</v>
      </c>
      <c r="N114" s="182"/>
      <c r="O114" s="182"/>
    </row>
    <row r="115" spans="2:15" ht="43.25" hidden="1" customHeight="1" outlineLevel="2" x14ac:dyDescent="0.35">
      <c r="B115" s="290"/>
      <c r="C115" s="183" t="s">
        <v>1874</v>
      </c>
      <c r="D115" s="182" t="s">
        <v>2017</v>
      </c>
      <c r="E115" s="175" t="s">
        <v>19</v>
      </c>
      <c r="F115" s="280"/>
      <c r="G115" s="277"/>
      <c r="H115" s="277"/>
      <c r="I115" s="78">
        <v>5</v>
      </c>
      <c r="J115" s="179"/>
      <c r="K115" s="179"/>
      <c r="L115" s="179"/>
      <c r="M115" s="176"/>
      <c r="N115" s="182"/>
      <c r="O115" s="182"/>
    </row>
    <row r="116" spans="2:15" ht="28.75" hidden="1" customHeight="1" outlineLevel="2" x14ac:dyDescent="0.35">
      <c r="B116" s="290"/>
      <c r="C116" s="183" t="s">
        <v>2003</v>
      </c>
      <c r="D116" s="182" t="s">
        <v>2018</v>
      </c>
      <c r="E116" s="175" t="s">
        <v>19</v>
      </c>
      <c r="F116" s="280"/>
      <c r="G116" s="277"/>
      <c r="H116" s="277"/>
      <c r="I116" s="78">
        <v>5</v>
      </c>
      <c r="J116" s="179"/>
      <c r="K116" s="179"/>
      <c r="L116" s="179"/>
      <c r="M116" s="176" t="s">
        <v>2864</v>
      </c>
      <c r="N116" s="182"/>
      <c r="O116" s="182"/>
    </row>
    <row r="117" spans="2:15" ht="28.75" hidden="1" customHeight="1" outlineLevel="2" x14ac:dyDescent="0.35">
      <c r="B117" s="290"/>
      <c r="C117" s="183" t="s">
        <v>2005</v>
      </c>
      <c r="D117" s="182" t="s">
        <v>2019</v>
      </c>
      <c r="E117" s="175" t="s">
        <v>19</v>
      </c>
      <c r="F117" s="280"/>
      <c r="G117" s="277"/>
      <c r="H117" s="277"/>
      <c r="I117" s="78">
        <v>5</v>
      </c>
      <c r="J117" s="179"/>
      <c r="K117" s="179"/>
      <c r="L117" s="179"/>
      <c r="M117" s="176" t="s">
        <v>2372</v>
      </c>
      <c r="N117" s="182"/>
      <c r="O117" s="182"/>
    </row>
    <row r="118" spans="2:15" ht="43.25" hidden="1" customHeight="1" outlineLevel="2" x14ac:dyDescent="0.35">
      <c r="B118" s="290"/>
      <c r="C118" s="183" t="s">
        <v>1875</v>
      </c>
      <c r="D118" s="182" t="s">
        <v>2020</v>
      </c>
      <c r="E118" s="175" t="s">
        <v>19</v>
      </c>
      <c r="F118" s="78">
        <v>4</v>
      </c>
      <c r="G118" s="106">
        <f>(COUNTIF(E118,$F$410)+(COUNTIF(E118,$F$409)*0.5))/COUNTA(E118)</f>
        <v>0</v>
      </c>
      <c r="H118" s="277"/>
      <c r="I118" s="78">
        <v>7</v>
      </c>
      <c r="J118" s="179"/>
      <c r="K118" s="179"/>
      <c r="L118" s="179"/>
      <c r="M118" s="176"/>
      <c r="N118" s="182"/>
      <c r="O118" s="182"/>
    </row>
    <row r="119" spans="2:15" ht="15" hidden="1" customHeight="1" outlineLevel="1" collapsed="1" x14ac:dyDescent="0.35">
      <c r="B119" s="284" t="str">
        <f>Heatmap!G12</f>
        <v>Статический анализ (SAST)</v>
      </c>
      <c r="C119" s="174" t="s">
        <v>200</v>
      </c>
      <c r="D119" s="174" t="s">
        <v>201</v>
      </c>
      <c r="E119" s="175" t="s">
        <v>12</v>
      </c>
      <c r="F119" s="78">
        <v>0</v>
      </c>
      <c r="G119" s="106">
        <f>(COUNTIF(E119:E119,$E$407))/COUNTA(E119:E119)</f>
        <v>1</v>
      </c>
      <c r="H119" s="276">
        <f>SUM(G120:G129)/4</f>
        <v>0</v>
      </c>
      <c r="I119" s="175">
        <v>0</v>
      </c>
      <c r="J119" s="176"/>
      <c r="K119" s="176" t="s">
        <v>2824</v>
      </c>
      <c r="L119" s="176" t="s">
        <v>1380</v>
      </c>
      <c r="M119" s="176" t="s">
        <v>2355</v>
      </c>
      <c r="N119" s="176" t="s">
        <v>1895</v>
      </c>
      <c r="O119" s="174"/>
    </row>
    <row r="120" spans="2:15" ht="14.4" hidden="1" customHeight="1" outlineLevel="2" x14ac:dyDescent="0.35">
      <c r="B120" s="284"/>
      <c r="C120" s="174" t="s">
        <v>203</v>
      </c>
      <c r="D120" s="174" t="s">
        <v>204</v>
      </c>
      <c r="E120" s="175" t="s">
        <v>19</v>
      </c>
      <c r="F120" s="280">
        <v>1</v>
      </c>
      <c r="G120" s="277">
        <f>(COUNTIF(E120:E121,$F$410)+(COUNTIF(E120:E121,$F$409)*0.5))/(COUNTA(E120:E121)-COUNTIF(E120:E121,$F$411))</f>
        <v>0</v>
      </c>
      <c r="H120" s="276"/>
      <c r="I120" s="175">
        <v>2</v>
      </c>
      <c r="J120" s="176" t="s">
        <v>723</v>
      </c>
      <c r="K120" s="176"/>
      <c r="L120" s="176" t="s">
        <v>1380</v>
      </c>
      <c r="M120" s="176" t="s">
        <v>2355</v>
      </c>
      <c r="N120" s="176"/>
      <c r="O120" s="174"/>
    </row>
    <row r="121" spans="2:15" ht="14.4" hidden="1" customHeight="1" outlineLevel="2" x14ac:dyDescent="0.35">
      <c r="B121" s="284"/>
      <c r="C121" s="174" t="s">
        <v>205</v>
      </c>
      <c r="D121" s="174" t="s">
        <v>206</v>
      </c>
      <c r="E121" s="175" t="s">
        <v>19</v>
      </c>
      <c r="F121" s="280"/>
      <c r="G121" s="277"/>
      <c r="H121" s="276"/>
      <c r="I121" s="175">
        <v>2</v>
      </c>
      <c r="J121" s="176"/>
      <c r="K121" s="176"/>
      <c r="L121" s="176" t="s">
        <v>1380</v>
      </c>
      <c r="M121" s="176" t="s">
        <v>2381</v>
      </c>
      <c r="N121" s="176"/>
      <c r="O121" s="174"/>
    </row>
    <row r="122" spans="2:15" ht="57.65" hidden="1" customHeight="1" outlineLevel="2" x14ac:dyDescent="0.35">
      <c r="B122" s="284"/>
      <c r="C122" s="174" t="s">
        <v>207</v>
      </c>
      <c r="D122" s="174" t="s">
        <v>208</v>
      </c>
      <c r="E122" s="175" t="s">
        <v>19</v>
      </c>
      <c r="F122" s="280">
        <v>2</v>
      </c>
      <c r="G122" s="277">
        <f>(COUNTIF(E122:E125,$F$410)+(COUNTIF(E122:E125,$F$409)*0.5))/(COUNTA(E122:E125)-COUNTIF(E122:E125,$F$411))</f>
        <v>0</v>
      </c>
      <c r="H122" s="276"/>
      <c r="I122" s="175">
        <v>3</v>
      </c>
      <c r="J122" s="176"/>
      <c r="K122" s="176" t="s">
        <v>2825</v>
      </c>
      <c r="L122" s="176" t="s">
        <v>1382</v>
      </c>
      <c r="M122" s="176" t="s">
        <v>2355</v>
      </c>
      <c r="N122" s="176" t="s">
        <v>1896</v>
      </c>
      <c r="O122" s="174"/>
    </row>
    <row r="123" spans="2:15" ht="14.4" hidden="1" customHeight="1" outlineLevel="2" x14ac:dyDescent="0.35">
      <c r="B123" s="284"/>
      <c r="C123" s="174" t="s">
        <v>209</v>
      </c>
      <c r="D123" s="174" t="s">
        <v>210</v>
      </c>
      <c r="E123" s="175" t="s">
        <v>19</v>
      </c>
      <c r="F123" s="280"/>
      <c r="G123" s="277"/>
      <c r="H123" s="276"/>
      <c r="I123" s="175">
        <v>3</v>
      </c>
      <c r="J123" s="176"/>
      <c r="K123" s="176"/>
      <c r="L123" s="176" t="s">
        <v>1382</v>
      </c>
      <c r="M123" s="176" t="s">
        <v>2381</v>
      </c>
      <c r="N123" s="176" t="s">
        <v>1897</v>
      </c>
      <c r="O123" s="174"/>
    </row>
    <row r="124" spans="2:15" ht="43.25" hidden="1" customHeight="1" outlineLevel="2" x14ac:dyDescent="0.35">
      <c r="B124" s="284"/>
      <c r="C124" s="174" t="s">
        <v>211</v>
      </c>
      <c r="D124" s="174" t="s">
        <v>212</v>
      </c>
      <c r="E124" s="175" t="s">
        <v>19</v>
      </c>
      <c r="F124" s="280"/>
      <c r="G124" s="277"/>
      <c r="H124" s="276"/>
      <c r="I124" s="175">
        <v>3</v>
      </c>
      <c r="J124" s="176" t="s">
        <v>3112</v>
      </c>
      <c r="K124" s="176"/>
      <c r="L124" s="176" t="s">
        <v>1381</v>
      </c>
      <c r="M124" s="176"/>
      <c r="N124" s="176" t="s">
        <v>1898</v>
      </c>
      <c r="O124" s="174"/>
    </row>
    <row r="125" spans="2:15" ht="14.4" hidden="1" customHeight="1" outlineLevel="2" x14ac:dyDescent="0.35">
      <c r="B125" s="284"/>
      <c r="C125" s="174" t="s">
        <v>213</v>
      </c>
      <c r="D125" s="174" t="s">
        <v>214</v>
      </c>
      <c r="E125" s="175" t="s">
        <v>19</v>
      </c>
      <c r="F125" s="280"/>
      <c r="G125" s="277"/>
      <c r="H125" s="276"/>
      <c r="I125" s="175">
        <v>3</v>
      </c>
      <c r="J125" s="176"/>
      <c r="K125" s="176"/>
      <c r="L125" s="176"/>
      <c r="M125" s="176"/>
      <c r="N125" s="176" t="s">
        <v>1895</v>
      </c>
      <c r="O125" s="174"/>
    </row>
    <row r="126" spans="2:15" ht="14.4" hidden="1" customHeight="1" outlineLevel="2" x14ac:dyDescent="0.35">
      <c r="B126" s="284"/>
      <c r="C126" s="174" t="s">
        <v>215</v>
      </c>
      <c r="D126" s="174" t="s">
        <v>216</v>
      </c>
      <c r="E126" s="175" t="s">
        <v>19</v>
      </c>
      <c r="F126" s="280">
        <v>3</v>
      </c>
      <c r="G126" s="277">
        <f>(COUNTIF(E126:E128,$F$410)+(COUNTIF(E126:E128,$F$409)*0.5))/(COUNTA(E126:E128)-COUNTIF(E126:E128,$F$411))</f>
        <v>0</v>
      </c>
      <c r="H126" s="276"/>
      <c r="I126" s="175">
        <v>4</v>
      </c>
      <c r="J126" s="176"/>
      <c r="K126" s="176"/>
      <c r="L126" s="176" t="s">
        <v>1380</v>
      </c>
      <c r="M126" s="176" t="s">
        <v>2865</v>
      </c>
      <c r="N126" s="176" t="s">
        <v>1896</v>
      </c>
      <c r="O126" s="174"/>
    </row>
    <row r="127" spans="2:15" ht="28.75" hidden="1" customHeight="1" outlineLevel="2" x14ac:dyDescent="0.35">
      <c r="B127" s="284"/>
      <c r="C127" s="174" t="s">
        <v>217</v>
      </c>
      <c r="D127" s="174" t="s">
        <v>218</v>
      </c>
      <c r="E127" s="175" t="s">
        <v>19</v>
      </c>
      <c r="F127" s="280"/>
      <c r="G127" s="277"/>
      <c r="H127" s="276"/>
      <c r="I127" s="175">
        <v>4</v>
      </c>
      <c r="J127" s="176" t="s">
        <v>219</v>
      </c>
      <c r="K127" s="176"/>
      <c r="L127" s="176" t="s">
        <v>1382</v>
      </c>
      <c r="M127" s="176" t="s">
        <v>2381</v>
      </c>
      <c r="N127" s="176" t="s">
        <v>1899</v>
      </c>
      <c r="O127" s="174"/>
    </row>
    <row r="128" spans="2:15" ht="14.4" hidden="1" customHeight="1" outlineLevel="2" x14ac:dyDescent="0.35">
      <c r="B128" s="284"/>
      <c r="C128" s="174" t="s">
        <v>220</v>
      </c>
      <c r="D128" s="174" t="s">
        <v>221</v>
      </c>
      <c r="E128" s="175" t="s">
        <v>19</v>
      </c>
      <c r="F128" s="280"/>
      <c r="G128" s="277"/>
      <c r="H128" s="276"/>
      <c r="I128" s="175">
        <v>4</v>
      </c>
      <c r="J128" s="176"/>
      <c r="K128" s="176"/>
      <c r="L128" s="176"/>
      <c r="M128" s="176"/>
      <c r="N128" s="176"/>
      <c r="O128" s="174"/>
    </row>
    <row r="129" spans="2:15" ht="28.75" hidden="1" customHeight="1" outlineLevel="2" x14ac:dyDescent="0.35">
      <c r="B129" s="284"/>
      <c r="C129" s="174" t="s">
        <v>222</v>
      </c>
      <c r="D129" s="174" t="s">
        <v>3113</v>
      </c>
      <c r="E129" s="175" t="s">
        <v>19</v>
      </c>
      <c r="F129" s="78">
        <v>4</v>
      </c>
      <c r="G129" s="106">
        <f>(COUNTIF(E129,$F$410)+(COUNTIF(E129,$F$409)*0.5))/COUNTA(E129)</f>
        <v>0</v>
      </c>
      <c r="H129" s="276"/>
      <c r="I129" s="175">
        <v>7</v>
      </c>
      <c r="J129" s="176"/>
      <c r="K129" s="176" t="s">
        <v>2826</v>
      </c>
      <c r="L129" s="176" t="s">
        <v>1374</v>
      </c>
      <c r="M129" s="176"/>
      <c r="N129" s="176"/>
      <c r="O129" s="174"/>
    </row>
    <row r="130" spans="2:15" ht="15" hidden="1" customHeight="1" outlineLevel="1" collapsed="1" x14ac:dyDescent="0.35">
      <c r="B130" s="289" t="str">
        <f>Heatmap!G13</f>
        <v>Композиционный анализ (SCA)</v>
      </c>
      <c r="C130" s="174" t="s">
        <v>223</v>
      </c>
      <c r="D130" s="174" t="s">
        <v>224</v>
      </c>
      <c r="E130" s="175" t="s">
        <v>12</v>
      </c>
      <c r="F130" s="78">
        <v>0</v>
      </c>
      <c r="G130" s="106">
        <f>(COUNTIF(E130:E130,$E$407))/COUNTA(E130:E130)</f>
        <v>1</v>
      </c>
      <c r="H130" s="276">
        <f>SUM(G131:G143)/4</f>
        <v>0</v>
      </c>
      <c r="I130" s="175">
        <v>0</v>
      </c>
      <c r="J130" s="176" t="s">
        <v>1352</v>
      </c>
      <c r="K130" s="176" t="s">
        <v>2827</v>
      </c>
      <c r="L130" s="176" t="s">
        <v>16</v>
      </c>
      <c r="M130" s="176" t="s">
        <v>2371</v>
      </c>
      <c r="N130" s="176" t="s">
        <v>1900</v>
      </c>
      <c r="O130" s="174"/>
    </row>
    <row r="131" spans="2:15" ht="14.4" hidden="1" customHeight="1" outlineLevel="2" x14ac:dyDescent="0.35">
      <c r="B131" s="289"/>
      <c r="C131" s="174" t="s">
        <v>225</v>
      </c>
      <c r="D131" s="174" t="s">
        <v>226</v>
      </c>
      <c r="E131" s="175" t="s">
        <v>19</v>
      </c>
      <c r="F131" s="280">
        <v>1</v>
      </c>
      <c r="G131" s="277">
        <f>(COUNTIF(E131:E133,$F$410)+(COUNTIF(E131:E133,$F$409)*0.5))/(COUNTA(E131:E133)-COUNTIF(E131:E133,$F$411))</f>
        <v>0</v>
      </c>
      <c r="H131" s="276"/>
      <c r="I131" s="175">
        <v>1</v>
      </c>
      <c r="J131" s="176" t="s">
        <v>227</v>
      </c>
      <c r="K131" s="176"/>
      <c r="L131" s="176"/>
      <c r="M131" s="176"/>
      <c r="N131" s="176" t="s">
        <v>1901</v>
      </c>
      <c r="O131" s="174"/>
    </row>
    <row r="132" spans="2:15" ht="28.75" hidden="1" customHeight="1" outlineLevel="2" x14ac:dyDescent="0.35">
      <c r="B132" s="289"/>
      <c r="C132" s="174" t="s">
        <v>228</v>
      </c>
      <c r="D132" s="174" t="s">
        <v>229</v>
      </c>
      <c r="E132" s="175" t="s">
        <v>19</v>
      </c>
      <c r="F132" s="280"/>
      <c r="G132" s="277"/>
      <c r="H132" s="276"/>
      <c r="I132" s="175">
        <v>1</v>
      </c>
      <c r="J132" s="176"/>
      <c r="K132" s="176"/>
      <c r="L132" s="176"/>
      <c r="M132" s="176" t="s">
        <v>2866</v>
      </c>
      <c r="N132" s="176"/>
      <c r="O132" s="174"/>
    </row>
    <row r="133" spans="2:15" ht="14.4" hidden="1" customHeight="1" outlineLevel="2" x14ac:dyDescent="0.35">
      <c r="B133" s="289"/>
      <c r="C133" s="174" t="s">
        <v>230</v>
      </c>
      <c r="D133" s="174" t="s">
        <v>231</v>
      </c>
      <c r="E133" s="175" t="s">
        <v>19</v>
      </c>
      <c r="F133" s="280"/>
      <c r="G133" s="277"/>
      <c r="H133" s="276"/>
      <c r="I133" s="175">
        <v>1</v>
      </c>
      <c r="J133" s="176" t="s">
        <v>1348</v>
      </c>
      <c r="K133" s="176"/>
      <c r="L133" s="176"/>
      <c r="M133" s="176"/>
      <c r="N133" s="176"/>
      <c r="O133" s="174"/>
    </row>
    <row r="134" spans="2:15" ht="28.75" hidden="1" customHeight="1" outlineLevel="2" x14ac:dyDescent="0.35">
      <c r="B134" s="289"/>
      <c r="C134" s="174" t="s">
        <v>232</v>
      </c>
      <c r="D134" s="174" t="s">
        <v>233</v>
      </c>
      <c r="E134" s="175" t="s">
        <v>19</v>
      </c>
      <c r="F134" s="280">
        <v>2</v>
      </c>
      <c r="G134" s="277">
        <f>(COUNTIF(E134:E138,$F$410)+(COUNTIF(E134:E138,$F$409)*0.5))/(COUNTA(E134:E138)-COUNTIF(E134:E138,$F$411))</f>
        <v>0</v>
      </c>
      <c r="H134" s="276"/>
      <c r="I134" s="175">
        <v>2</v>
      </c>
      <c r="J134" s="176"/>
      <c r="K134" s="176"/>
      <c r="L134" s="176" t="s">
        <v>1845</v>
      </c>
      <c r="M134" s="176" t="s">
        <v>2866</v>
      </c>
      <c r="N134" s="176"/>
      <c r="O134" s="174"/>
    </row>
    <row r="135" spans="2:15" ht="14.4" hidden="1" customHeight="1" outlineLevel="2" x14ac:dyDescent="0.35">
      <c r="B135" s="289"/>
      <c r="C135" s="174" t="s">
        <v>234</v>
      </c>
      <c r="D135" s="174" t="s">
        <v>235</v>
      </c>
      <c r="E135" s="175" t="s">
        <v>19</v>
      </c>
      <c r="F135" s="280"/>
      <c r="G135" s="277"/>
      <c r="H135" s="276"/>
      <c r="I135" s="175">
        <v>2</v>
      </c>
      <c r="J135" s="176"/>
      <c r="K135" s="176"/>
      <c r="L135" s="176"/>
      <c r="M135" s="176"/>
      <c r="N135" s="176"/>
      <c r="O135" s="174"/>
    </row>
    <row r="136" spans="2:15" ht="14.4" hidden="1" customHeight="1" outlineLevel="2" x14ac:dyDescent="0.35">
      <c r="B136" s="289"/>
      <c r="C136" s="174" t="s">
        <v>236</v>
      </c>
      <c r="D136" s="174" t="s">
        <v>237</v>
      </c>
      <c r="E136" s="175" t="s">
        <v>19</v>
      </c>
      <c r="F136" s="280"/>
      <c r="G136" s="277"/>
      <c r="H136" s="276"/>
      <c r="I136" s="175">
        <v>2</v>
      </c>
      <c r="J136" s="176" t="s">
        <v>59</v>
      </c>
      <c r="K136" s="176"/>
      <c r="L136" s="176" t="s">
        <v>1841</v>
      </c>
      <c r="M136" s="176"/>
      <c r="N136" s="176"/>
      <c r="O136" s="174"/>
    </row>
    <row r="137" spans="2:15" ht="43.25" hidden="1" customHeight="1" outlineLevel="2" x14ac:dyDescent="0.35">
      <c r="B137" s="289"/>
      <c r="C137" s="174" t="s">
        <v>238</v>
      </c>
      <c r="D137" s="174" t="s">
        <v>239</v>
      </c>
      <c r="E137" s="175" t="s">
        <v>19</v>
      </c>
      <c r="F137" s="280"/>
      <c r="G137" s="277"/>
      <c r="H137" s="276"/>
      <c r="I137" s="175">
        <v>2</v>
      </c>
      <c r="J137" s="176" t="s">
        <v>3112</v>
      </c>
      <c r="K137" s="176"/>
      <c r="L137" s="176" t="s">
        <v>1381</v>
      </c>
      <c r="M137" s="176"/>
      <c r="N137" s="176" t="s">
        <v>1902</v>
      </c>
      <c r="O137" s="174"/>
    </row>
    <row r="138" spans="2:15" ht="14.4" hidden="1" customHeight="1" outlineLevel="2" x14ac:dyDescent="0.35">
      <c r="B138" s="289"/>
      <c r="C138" s="174" t="s">
        <v>240</v>
      </c>
      <c r="D138" s="174" t="s">
        <v>241</v>
      </c>
      <c r="E138" s="175" t="s">
        <v>19</v>
      </c>
      <c r="F138" s="280"/>
      <c r="G138" s="277"/>
      <c r="H138" s="276"/>
      <c r="I138" s="175">
        <v>2</v>
      </c>
      <c r="J138" s="176" t="s">
        <v>22</v>
      </c>
      <c r="K138" s="176"/>
      <c r="L138" s="176" t="s">
        <v>16</v>
      </c>
      <c r="M138" s="176"/>
      <c r="N138" s="176" t="s">
        <v>1903</v>
      </c>
      <c r="O138" s="174"/>
    </row>
    <row r="139" spans="2:15" ht="14.4" hidden="1" customHeight="1" outlineLevel="2" x14ac:dyDescent="0.35">
      <c r="B139" s="289"/>
      <c r="C139" s="174" t="s">
        <v>242</v>
      </c>
      <c r="D139" s="174" t="s">
        <v>243</v>
      </c>
      <c r="E139" s="175" t="s">
        <v>19</v>
      </c>
      <c r="F139" s="280">
        <v>3</v>
      </c>
      <c r="G139" s="277">
        <f>(COUNTIF(E139:E142,$F$410)+(COUNTIF(E139:E142,$F$409)*0.5))/(COUNTA(E139:E142)-COUNTIF(E139:E142,$F$411))</f>
        <v>0</v>
      </c>
      <c r="H139" s="276"/>
      <c r="I139" s="175">
        <v>4</v>
      </c>
      <c r="J139" s="176"/>
      <c r="K139" s="176"/>
      <c r="L139" s="176"/>
      <c r="M139" s="176" t="s">
        <v>2379</v>
      </c>
      <c r="N139" s="176"/>
      <c r="O139" s="174"/>
    </row>
    <row r="140" spans="2:15" ht="28.75" hidden="1" customHeight="1" outlineLevel="2" x14ac:dyDescent="0.35">
      <c r="B140" s="289"/>
      <c r="C140" s="174" t="s">
        <v>244</v>
      </c>
      <c r="D140" s="174" t="s">
        <v>245</v>
      </c>
      <c r="E140" s="175" t="s">
        <v>19</v>
      </c>
      <c r="F140" s="280"/>
      <c r="G140" s="277"/>
      <c r="H140" s="276"/>
      <c r="I140" s="175">
        <v>4</v>
      </c>
      <c r="J140" s="176" t="s">
        <v>1353</v>
      </c>
      <c r="K140" s="176" t="s">
        <v>2828</v>
      </c>
      <c r="L140" s="176"/>
      <c r="M140" s="176"/>
      <c r="N140" s="176"/>
      <c r="O140" s="174"/>
    </row>
    <row r="141" spans="2:15" ht="14.4" hidden="1" customHeight="1" outlineLevel="2" x14ac:dyDescent="0.35">
      <c r="B141" s="289"/>
      <c r="C141" s="174" t="s">
        <v>246</v>
      </c>
      <c r="D141" s="174" t="s">
        <v>247</v>
      </c>
      <c r="E141" s="175" t="s">
        <v>19</v>
      </c>
      <c r="F141" s="280"/>
      <c r="G141" s="277"/>
      <c r="H141" s="276"/>
      <c r="I141" s="175">
        <v>4</v>
      </c>
      <c r="J141" s="176"/>
      <c r="K141" s="176"/>
      <c r="L141" s="176"/>
      <c r="M141" s="176"/>
      <c r="N141" s="176"/>
      <c r="O141" s="174"/>
    </row>
    <row r="142" spans="2:15" ht="14.4" hidden="1" customHeight="1" outlineLevel="2" x14ac:dyDescent="0.35">
      <c r="B142" s="289"/>
      <c r="C142" s="174" t="s">
        <v>248</v>
      </c>
      <c r="D142" s="174" t="s">
        <v>249</v>
      </c>
      <c r="E142" s="175" t="s">
        <v>19</v>
      </c>
      <c r="F142" s="280"/>
      <c r="G142" s="277"/>
      <c r="H142" s="276"/>
      <c r="I142" s="175">
        <v>4</v>
      </c>
      <c r="J142" s="176"/>
      <c r="K142" s="176"/>
      <c r="L142" s="176" t="s">
        <v>1373</v>
      </c>
      <c r="M142" s="176"/>
      <c r="N142" s="176"/>
      <c r="O142" s="174"/>
    </row>
    <row r="143" spans="2:15" ht="14.4" hidden="1" customHeight="1" outlineLevel="2" x14ac:dyDescent="0.35">
      <c r="B143" s="289"/>
      <c r="C143" s="174" t="s">
        <v>250</v>
      </c>
      <c r="D143" s="174" t="s">
        <v>251</v>
      </c>
      <c r="E143" s="175" t="s">
        <v>19</v>
      </c>
      <c r="F143" s="78">
        <v>4</v>
      </c>
      <c r="G143" s="106">
        <f>(COUNTIF(E143,$F$410)+(COUNTIF(E143,$F$409)*0.5))/COUNTA(E143)</f>
        <v>0</v>
      </c>
      <c r="H143" s="276"/>
      <c r="I143" s="175">
        <v>6</v>
      </c>
      <c r="J143" s="176"/>
      <c r="K143" s="176"/>
      <c r="L143" s="176"/>
      <c r="M143" s="176"/>
      <c r="N143" s="176"/>
      <c r="O143" s="174"/>
    </row>
    <row r="144" spans="2:15" ht="15" hidden="1" customHeight="1" outlineLevel="1" collapsed="1" x14ac:dyDescent="0.35">
      <c r="B144" s="284" t="str">
        <f>Heatmap!G14</f>
        <v>Анализ образов контейнеров</v>
      </c>
      <c r="C144" s="174" t="s">
        <v>252</v>
      </c>
      <c r="D144" s="174" t="s">
        <v>253</v>
      </c>
      <c r="E144" s="175" t="s">
        <v>12</v>
      </c>
      <c r="F144" s="78">
        <v>0</v>
      </c>
      <c r="G144" s="106">
        <f>(COUNTIF(E144:E144,$E$407))/COUNTA(E144:E144)</f>
        <v>1</v>
      </c>
      <c r="H144" s="276">
        <f>SUM(G145:G152)/4</f>
        <v>0</v>
      </c>
      <c r="I144" s="175">
        <v>0</v>
      </c>
      <c r="J144" s="176"/>
      <c r="K144" s="176"/>
      <c r="L144" s="176"/>
      <c r="M144" s="176" t="s">
        <v>2371</v>
      </c>
      <c r="N144" s="176"/>
      <c r="O144" s="174"/>
    </row>
    <row r="145" spans="2:15" ht="28.75" hidden="1" customHeight="1" outlineLevel="2" x14ac:dyDescent="0.35">
      <c r="B145" s="284"/>
      <c r="C145" s="174" t="s">
        <v>254</v>
      </c>
      <c r="D145" s="174" t="s">
        <v>255</v>
      </c>
      <c r="E145" s="175" t="s">
        <v>19</v>
      </c>
      <c r="F145" s="280">
        <v>1</v>
      </c>
      <c r="G145" s="277">
        <f>(COUNTIF(E145:E147,$F$410)+(COUNTIF(E145:E147,$F$409)*0.5))/(COUNTA(E145:E147)-COUNTIF(E145:E147,$F$411))</f>
        <v>0</v>
      </c>
      <c r="H145" s="276"/>
      <c r="I145" s="175">
        <v>1</v>
      </c>
      <c r="J145" s="176"/>
      <c r="K145" s="176"/>
      <c r="L145" s="176"/>
      <c r="M145" s="176" t="s">
        <v>2382</v>
      </c>
      <c r="N145" s="176"/>
      <c r="O145" s="174"/>
    </row>
    <row r="146" spans="2:15" ht="28.75" hidden="1" customHeight="1" outlineLevel="2" x14ac:dyDescent="0.35">
      <c r="B146" s="284"/>
      <c r="C146" s="174" t="s">
        <v>256</v>
      </c>
      <c r="D146" s="174" t="s">
        <v>257</v>
      </c>
      <c r="E146" s="175" t="s">
        <v>19</v>
      </c>
      <c r="F146" s="280"/>
      <c r="G146" s="277"/>
      <c r="H146" s="276"/>
      <c r="I146" s="175">
        <v>1</v>
      </c>
      <c r="J146" s="176"/>
      <c r="K146" s="176"/>
      <c r="L146" s="176"/>
      <c r="M146" s="176" t="s">
        <v>2371</v>
      </c>
      <c r="N146" s="176" t="s">
        <v>1904</v>
      </c>
      <c r="O146" s="174"/>
    </row>
    <row r="147" spans="2:15" ht="14.4" hidden="1" customHeight="1" outlineLevel="2" x14ac:dyDescent="0.35">
      <c r="B147" s="284"/>
      <c r="C147" s="174" t="s">
        <v>258</v>
      </c>
      <c r="D147" s="174" t="s">
        <v>259</v>
      </c>
      <c r="E147" s="175" t="s">
        <v>19</v>
      </c>
      <c r="F147" s="280"/>
      <c r="G147" s="277"/>
      <c r="H147" s="276"/>
      <c r="I147" s="175">
        <v>1</v>
      </c>
      <c r="J147" s="176"/>
      <c r="K147" s="176"/>
      <c r="L147" s="176"/>
      <c r="M147" s="176" t="s">
        <v>2866</v>
      </c>
      <c r="N147" s="176"/>
      <c r="O147" s="174"/>
    </row>
    <row r="148" spans="2:15" ht="14.4" hidden="1" customHeight="1" outlineLevel="2" x14ac:dyDescent="0.35">
      <c r="B148" s="284"/>
      <c r="C148" s="174" t="s">
        <v>260</v>
      </c>
      <c r="D148" s="174" t="s">
        <v>261</v>
      </c>
      <c r="E148" s="175" t="s">
        <v>19</v>
      </c>
      <c r="F148" s="280">
        <v>2</v>
      </c>
      <c r="G148" s="277">
        <f>(COUNTIF(E148:E150,$F$410)+(COUNTIF(E148:E150,$F$409)*0.5))/(COUNTA(E148:E150)-COUNTIF(E148:E150,$F$411))</f>
        <v>0</v>
      </c>
      <c r="H148" s="276"/>
      <c r="I148" s="175">
        <v>2</v>
      </c>
      <c r="J148" s="176" t="s">
        <v>1351</v>
      </c>
      <c r="K148" s="176"/>
      <c r="L148" s="176"/>
      <c r="M148" s="176" t="s">
        <v>2371</v>
      </c>
      <c r="N148" s="176"/>
      <c r="O148" s="174"/>
    </row>
    <row r="149" spans="2:15" ht="28.75" hidden="1" customHeight="1" outlineLevel="2" x14ac:dyDescent="0.35">
      <c r="B149" s="284"/>
      <c r="C149" s="174" t="s">
        <v>262</v>
      </c>
      <c r="D149" s="174" t="s">
        <v>263</v>
      </c>
      <c r="E149" s="175" t="s">
        <v>19</v>
      </c>
      <c r="F149" s="280"/>
      <c r="G149" s="277"/>
      <c r="H149" s="276"/>
      <c r="I149" s="175">
        <v>2</v>
      </c>
      <c r="J149" s="176"/>
      <c r="K149" s="176"/>
      <c r="L149" s="176"/>
      <c r="M149" s="176" t="s">
        <v>2865</v>
      </c>
      <c r="N149" s="176"/>
      <c r="O149" s="174"/>
    </row>
    <row r="150" spans="2:15" ht="28.75" hidden="1" customHeight="1" outlineLevel="2" x14ac:dyDescent="0.35">
      <c r="B150" s="284"/>
      <c r="C150" s="174" t="s">
        <v>264</v>
      </c>
      <c r="D150" s="174" t="s">
        <v>265</v>
      </c>
      <c r="E150" s="175" t="s">
        <v>19</v>
      </c>
      <c r="F150" s="280"/>
      <c r="G150" s="277"/>
      <c r="H150" s="276"/>
      <c r="I150" s="175">
        <v>2</v>
      </c>
      <c r="J150" s="176"/>
      <c r="K150" s="176"/>
      <c r="L150" s="176"/>
      <c r="M150" s="176" t="s">
        <v>2347</v>
      </c>
      <c r="N150" s="176"/>
      <c r="O150" s="174"/>
    </row>
    <row r="151" spans="2:15" ht="14.4" hidden="1" customHeight="1" outlineLevel="2" x14ac:dyDescent="0.35">
      <c r="B151" s="284"/>
      <c r="C151" s="174" t="s">
        <v>266</v>
      </c>
      <c r="D151" s="174" t="s">
        <v>268</v>
      </c>
      <c r="E151" s="175" t="s">
        <v>19</v>
      </c>
      <c r="F151" s="78">
        <v>3</v>
      </c>
      <c r="G151" s="106">
        <f>(COUNTIF(E151,$F$410)+(COUNTIF(E151,$F$409)*0.5))/(COUNTA(E151)-COUNTIF(E151,$F$411))</f>
        <v>0</v>
      </c>
      <c r="H151" s="276"/>
      <c r="I151" s="175">
        <v>3</v>
      </c>
      <c r="J151" s="176" t="s">
        <v>59</v>
      </c>
      <c r="K151" s="176"/>
      <c r="L151" s="176"/>
      <c r="M151" s="176"/>
      <c r="N151" s="176"/>
      <c r="O151" s="174"/>
    </row>
    <row r="152" spans="2:15" ht="14.4" hidden="1" customHeight="1" outlineLevel="2" x14ac:dyDescent="0.35">
      <c r="B152" s="284"/>
      <c r="C152" s="174" t="s">
        <v>269</v>
      </c>
      <c r="D152" s="174" t="s">
        <v>267</v>
      </c>
      <c r="E152" s="175" t="s">
        <v>19</v>
      </c>
      <c r="F152" s="280">
        <v>4</v>
      </c>
      <c r="G152" s="277">
        <f>(COUNTIF(E152:E153,$F$410)+(COUNTIF(E152:E153,$F$409)*0.5))/COUNTA(E152:E153)</f>
        <v>0</v>
      </c>
      <c r="H152" s="276"/>
      <c r="I152" s="175">
        <v>4</v>
      </c>
      <c r="J152" s="176"/>
      <c r="K152" s="176"/>
      <c r="L152" s="176"/>
      <c r="M152" s="176" t="s">
        <v>2866</v>
      </c>
      <c r="N152" s="176"/>
      <c r="O152" s="174"/>
    </row>
    <row r="153" spans="2:15" ht="28.75" hidden="1" customHeight="1" outlineLevel="2" x14ac:dyDescent="0.35">
      <c r="B153" s="284"/>
      <c r="C153" s="174" t="s">
        <v>3105</v>
      </c>
      <c r="D153" s="174" t="s">
        <v>270</v>
      </c>
      <c r="E153" s="175" t="s">
        <v>19</v>
      </c>
      <c r="F153" s="280"/>
      <c r="G153" s="277"/>
      <c r="H153" s="276"/>
      <c r="I153" s="175">
        <v>4</v>
      </c>
      <c r="J153" s="176"/>
      <c r="K153" s="176"/>
      <c r="L153" s="176"/>
      <c r="M153" s="176" t="s">
        <v>2866</v>
      </c>
      <c r="N153" s="176"/>
      <c r="O153" s="174"/>
    </row>
    <row r="154" spans="2:15" ht="15" hidden="1" customHeight="1" outlineLevel="1" collapsed="1" x14ac:dyDescent="0.35">
      <c r="B154" s="289" t="str">
        <f>Heatmap!G15</f>
        <v>Идентификация секретов</v>
      </c>
      <c r="C154" s="174" t="s">
        <v>271</v>
      </c>
      <c r="D154" s="174" t="s">
        <v>272</v>
      </c>
      <c r="E154" s="175" t="s">
        <v>12</v>
      </c>
      <c r="F154" s="78">
        <v>0</v>
      </c>
      <c r="G154" s="106">
        <f>(COUNTIF(E154:E154,$E$407))/COUNTA(E154:E154)</f>
        <v>1</v>
      </c>
      <c r="H154" s="276">
        <f>SUM(G155:G165)/4</f>
        <v>0</v>
      </c>
      <c r="I154" s="175">
        <v>0</v>
      </c>
      <c r="J154" s="176"/>
      <c r="K154" s="176" t="s">
        <v>2829</v>
      </c>
      <c r="L154" s="176"/>
      <c r="M154" s="176" t="s">
        <v>2369</v>
      </c>
      <c r="N154" s="176" t="s">
        <v>1905</v>
      </c>
      <c r="O154" s="174"/>
    </row>
    <row r="155" spans="2:15" ht="14.4" hidden="1" customHeight="1" outlineLevel="2" x14ac:dyDescent="0.35">
      <c r="B155" s="289"/>
      <c r="C155" s="174" t="s">
        <v>273</v>
      </c>
      <c r="D155" s="174" t="s">
        <v>274</v>
      </c>
      <c r="E155" s="175" t="s">
        <v>19</v>
      </c>
      <c r="F155" s="280">
        <v>1</v>
      </c>
      <c r="G155" s="277">
        <f>(COUNTIF(E155:E158,$F$410)+(COUNTIF(E155:E158,$F$409)*0.5))/(COUNTA(E155:E158)-COUNTIF(E155:E158,$F$411))</f>
        <v>0</v>
      </c>
      <c r="H155" s="276"/>
      <c r="I155" s="175">
        <v>1</v>
      </c>
      <c r="J155" s="176"/>
      <c r="K155" s="176" t="s">
        <v>2829</v>
      </c>
      <c r="L155" s="176"/>
      <c r="M155" s="176" t="s">
        <v>2369</v>
      </c>
      <c r="N155" s="176"/>
      <c r="O155" s="174"/>
    </row>
    <row r="156" spans="2:15" ht="14.4" hidden="1" customHeight="1" outlineLevel="2" x14ac:dyDescent="0.35">
      <c r="B156" s="289"/>
      <c r="C156" s="174" t="s">
        <v>275</v>
      </c>
      <c r="D156" s="174" t="s">
        <v>276</v>
      </c>
      <c r="E156" s="175" t="s">
        <v>19</v>
      </c>
      <c r="F156" s="280"/>
      <c r="G156" s="277"/>
      <c r="H156" s="276"/>
      <c r="I156" s="175">
        <v>1</v>
      </c>
      <c r="J156" s="176"/>
      <c r="K156" s="176"/>
      <c r="L156" s="176"/>
      <c r="M156" s="176"/>
      <c r="N156" s="176"/>
      <c r="O156" s="174"/>
    </row>
    <row r="157" spans="2:15" ht="28.75" hidden="1" customHeight="1" outlineLevel="2" x14ac:dyDescent="0.35">
      <c r="B157" s="289"/>
      <c r="C157" s="174" t="s">
        <v>277</v>
      </c>
      <c r="D157" s="174" t="s">
        <v>278</v>
      </c>
      <c r="E157" s="175" t="s">
        <v>19</v>
      </c>
      <c r="F157" s="280"/>
      <c r="G157" s="277"/>
      <c r="H157" s="276"/>
      <c r="I157" s="175">
        <v>1</v>
      </c>
      <c r="J157" s="176"/>
      <c r="K157" s="176"/>
      <c r="L157" s="176"/>
      <c r="M157" s="176"/>
      <c r="N157" s="176" t="s">
        <v>1905</v>
      </c>
      <c r="O157" s="174"/>
    </row>
    <row r="158" spans="2:15" ht="28.75" hidden="1" customHeight="1" outlineLevel="2" x14ac:dyDescent="0.35">
      <c r="B158" s="289"/>
      <c r="C158" s="174" t="s">
        <v>279</v>
      </c>
      <c r="D158" s="174" t="s">
        <v>280</v>
      </c>
      <c r="E158" s="175" t="s">
        <v>19</v>
      </c>
      <c r="F158" s="280"/>
      <c r="G158" s="277"/>
      <c r="H158" s="276"/>
      <c r="I158" s="175">
        <v>1</v>
      </c>
      <c r="J158" s="176" t="s">
        <v>1350</v>
      </c>
      <c r="K158" s="176"/>
      <c r="L158" s="176" t="s">
        <v>1384</v>
      </c>
      <c r="M158" s="176" t="s">
        <v>2368</v>
      </c>
      <c r="N158" s="176"/>
      <c r="O158" s="174"/>
    </row>
    <row r="159" spans="2:15" ht="115.25" hidden="1" customHeight="1" outlineLevel="2" x14ac:dyDescent="0.35">
      <c r="B159" s="289"/>
      <c r="C159" s="174" t="s">
        <v>281</v>
      </c>
      <c r="D159" s="174" t="s">
        <v>282</v>
      </c>
      <c r="E159" s="175" t="s">
        <v>19</v>
      </c>
      <c r="F159" s="280">
        <v>2</v>
      </c>
      <c r="G159" s="277">
        <f>(COUNTIF(E159:E161,$F$410)+(COUNTIF(E159:E161,$F$409)*0.5))/(COUNTA(E159:E161)-COUNTIF(E159:E161,$F$411))</f>
        <v>0</v>
      </c>
      <c r="H159" s="276"/>
      <c r="I159" s="175">
        <v>2</v>
      </c>
      <c r="J159" s="176"/>
      <c r="K159" s="176" t="s">
        <v>2829</v>
      </c>
      <c r="L159" s="176"/>
      <c r="M159" s="176"/>
      <c r="N159" s="176"/>
      <c r="O159" s="174"/>
    </row>
    <row r="160" spans="2:15" ht="28.75" hidden="1" customHeight="1" outlineLevel="2" x14ac:dyDescent="0.35">
      <c r="B160" s="289"/>
      <c r="C160" s="174" t="s">
        <v>283</v>
      </c>
      <c r="D160" s="174" t="s">
        <v>2164</v>
      </c>
      <c r="E160" s="175" t="s">
        <v>19</v>
      </c>
      <c r="F160" s="280"/>
      <c r="G160" s="277"/>
      <c r="H160" s="276"/>
      <c r="I160" s="175">
        <v>2</v>
      </c>
      <c r="J160" s="176" t="s">
        <v>219</v>
      </c>
      <c r="K160" s="176"/>
      <c r="L160" s="176"/>
      <c r="M160" s="176"/>
      <c r="N160" s="176" t="s">
        <v>1906</v>
      </c>
      <c r="O160" s="174"/>
    </row>
    <row r="161" spans="2:15" ht="14.4" hidden="1" customHeight="1" outlineLevel="2" x14ac:dyDescent="0.35">
      <c r="B161" s="289"/>
      <c r="C161" s="174" t="s">
        <v>284</v>
      </c>
      <c r="D161" s="174" t="s">
        <v>285</v>
      </c>
      <c r="E161" s="175" t="s">
        <v>19</v>
      </c>
      <c r="F161" s="280"/>
      <c r="G161" s="277"/>
      <c r="H161" s="276"/>
      <c r="I161" s="175">
        <v>2</v>
      </c>
      <c r="J161" s="176"/>
      <c r="K161" s="176"/>
      <c r="L161" s="176" t="s">
        <v>1385</v>
      </c>
      <c r="M161" s="176"/>
      <c r="N161" s="176"/>
      <c r="O161" s="174"/>
    </row>
    <row r="162" spans="2:15" ht="43.25" hidden="1" customHeight="1" outlineLevel="2" x14ac:dyDescent="0.35">
      <c r="B162" s="289"/>
      <c r="C162" s="174" t="s">
        <v>286</v>
      </c>
      <c r="D162" s="174" t="s">
        <v>287</v>
      </c>
      <c r="E162" s="175" t="s">
        <v>19</v>
      </c>
      <c r="F162" s="280">
        <v>3</v>
      </c>
      <c r="G162" s="277">
        <f>(COUNTIF(E162:E164,$F$410)+(COUNTIF(E162:E164,$F$409)*0.5))/(COUNTA(E162:E164)-COUNTIF(E162:E164,$F$411))</f>
        <v>0</v>
      </c>
      <c r="H162" s="276"/>
      <c r="I162" s="175">
        <v>3</v>
      </c>
      <c r="J162" s="176"/>
      <c r="K162" s="176"/>
      <c r="L162" s="176"/>
      <c r="M162" s="176"/>
      <c r="N162" s="176"/>
      <c r="O162" s="174"/>
    </row>
    <row r="163" spans="2:15" ht="43.25" hidden="1" customHeight="1" outlineLevel="2" x14ac:dyDescent="0.35">
      <c r="B163" s="289"/>
      <c r="C163" s="174" t="s">
        <v>288</v>
      </c>
      <c r="D163" s="174" t="s">
        <v>289</v>
      </c>
      <c r="E163" s="175" t="s">
        <v>19</v>
      </c>
      <c r="F163" s="280"/>
      <c r="G163" s="277"/>
      <c r="H163" s="276"/>
      <c r="I163" s="175">
        <v>3</v>
      </c>
      <c r="J163" s="176"/>
      <c r="K163" s="176"/>
      <c r="L163" s="176"/>
      <c r="M163" s="176"/>
      <c r="N163" s="176"/>
      <c r="O163" s="174"/>
    </row>
    <row r="164" spans="2:15" ht="14.4" hidden="1" customHeight="1" outlineLevel="2" x14ac:dyDescent="0.35">
      <c r="B164" s="289"/>
      <c r="C164" s="174" t="s">
        <v>2334</v>
      </c>
      <c r="D164" s="174" t="s">
        <v>2186</v>
      </c>
      <c r="E164" s="175" t="s">
        <v>19</v>
      </c>
      <c r="F164" s="280"/>
      <c r="G164" s="277"/>
      <c r="H164" s="276"/>
      <c r="I164" s="175">
        <v>3</v>
      </c>
      <c r="J164" s="176"/>
      <c r="K164" s="176"/>
      <c r="L164" s="176"/>
      <c r="M164" s="176"/>
      <c r="N164" s="176"/>
      <c r="O164" s="174"/>
    </row>
    <row r="165" spans="2:15" ht="14.4" hidden="1" customHeight="1" outlineLevel="2" x14ac:dyDescent="0.35">
      <c r="B165" s="289"/>
      <c r="C165" s="174" t="s">
        <v>290</v>
      </c>
      <c r="D165" s="174" t="s">
        <v>291</v>
      </c>
      <c r="E165" s="175" t="s">
        <v>19</v>
      </c>
      <c r="F165" s="78">
        <v>4</v>
      </c>
      <c r="G165" s="106">
        <f>(COUNTIF(E165,$F$410)+(COUNTIF(E165,$F$409)*0.5))/COUNTA(E165)</f>
        <v>0</v>
      </c>
      <c r="H165" s="276"/>
      <c r="I165" s="175">
        <v>5</v>
      </c>
      <c r="J165" s="176"/>
      <c r="K165" s="176"/>
      <c r="L165" s="176" t="s">
        <v>1386</v>
      </c>
      <c r="M165" s="176"/>
      <c r="N165" s="176"/>
      <c r="O165" s="174"/>
    </row>
    <row r="166" spans="2:15" ht="58.5" hidden="1" customHeight="1" outlineLevel="1" collapsed="1" x14ac:dyDescent="0.35">
      <c r="B166" s="284" t="str">
        <f>Heatmap!G16</f>
        <v>Контроль безопасности Dockerfile’ов</v>
      </c>
      <c r="C166" s="174" t="s">
        <v>292</v>
      </c>
      <c r="D166" s="174" t="s">
        <v>293</v>
      </c>
      <c r="E166" s="175" t="s">
        <v>12</v>
      </c>
      <c r="F166" s="78">
        <v>0</v>
      </c>
      <c r="G166" s="106">
        <f>(COUNTIF(E166:E166,$E$407))/COUNTA(E166:E166)</f>
        <v>1</v>
      </c>
      <c r="H166" s="276">
        <f>SUM(G167:G169)/2</f>
        <v>0</v>
      </c>
      <c r="I166" s="175">
        <v>0</v>
      </c>
      <c r="J166" s="176"/>
      <c r="K166" s="176"/>
      <c r="L166" s="176"/>
      <c r="M166" s="176"/>
      <c r="N166" s="180"/>
      <c r="O166" s="174"/>
    </row>
    <row r="167" spans="2:15" ht="28.75" hidden="1" customHeight="1" outlineLevel="2" x14ac:dyDescent="0.35">
      <c r="B167" s="284"/>
      <c r="C167" s="174" t="s">
        <v>294</v>
      </c>
      <c r="D167" s="174" t="s">
        <v>295</v>
      </c>
      <c r="E167" s="175" t="s">
        <v>19</v>
      </c>
      <c r="F167" s="280">
        <v>1</v>
      </c>
      <c r="G167" s="277">
        <f>(COUNTIF(E167:E168,$F$410)+(COUNTIF(E167:E168,$F$409)*0.5))/(COUNTA(E167:E168)-COUNTIF(E167:E168,$F$411))</f>
        <v>0</v>
      </c>
      <c r="H167" s="276"/>
      <c r="I167" s="175">
        <v>1</v>
      </c>
      <c r="J167" s="176"/>
      <c r="K167" s="176"/>
      <c r="L167" s="176"/>
      <c r="M167" s="176"/>
      <c r="N167" s="180"/>
      <c r="O167" s="174"/>
    </row>
    <row r="168" spans="2:15" ht="28.75" hidden="1" customHeight="1" outlineLevel="2" x14ac:dyDescent="0.35">
      <c r="B168" s="284"/>
      <c r="C168" s="174" t="s">
        <v>296</v>
      </c>
      <c r="D168" s="174" t="s">
        <v>297</v>
      </c>
      <c r="E168" s="175" t="s">
        <v>19</v>
      </c>
      <c r="F168" s="280"/>
      <c r="G168" s="277"/>
      <c r="H168" s="276"/>
      <c r="I168" s="175">
        <v>1</v>
      </c>
      <c r="J168" s="176"/>
      <c r="K168" s="176"/>
      <c r="L168" s="176"/>
      <c r="M168" s="176"/>
      <c r="N168" s="180"/>
      <c r="O168" s="174"/>
    </row>
    <row r="169" spans="2:15" ht="28.75" hidden="1" customHeight="1" outlineLevel="2" x14ac:dyDescent="0.35">
      <c r="B169" s="284"/>
      <c r="C169" s="174" t="s">
        <v>298</v>
      </c>
      <c r="D169" s="174" t="s">
        <v>299</v>
      </c>
      <c r="E169" s="175" t="s">
        <v>19</v>
      </c>
      <c r="F169" s="78">
        <v>2</v>
      </c>
      <c r="G169" s="106">
        <f>(COUNTIF(E169,$F$410)+(COUNTIF(E169,$F$409)*0.5))/COUNTA(E169)</f>
        <v>0</v>
      </c>
      <c r="H169" s="276"/>
      <c r="I169" s="175">
        <v>2</v>
      </c>
      <c r="J169" s="176"/>
      <c r="K169" s="176"/>
      <c r="L169" s="176"/>
      <c r="M169" s="176"/>
      <c r="N169" s="180"/>
      <c r="O169" s="174"/>
    </row>
    <row r="170" spans="2:15" ht="4.5" hidden="1" customHeight="1" outlineLevel="1" collapsed="1" x14ac:dyDescent="0.35">
      <c r="B170" s="171"/>
      <c r="C170" s="174"/>
      <c r="D170" s="174"/>
      <c r="E170" s="175"/>
      <c r="F170" s="78"/>
      <c r="G170" s="106"/>
      <c r="H170" s="179"/>
      <c r="I170" s="175"/>
      <c r="J170" s="176"/>
      <c r="K170" s="176"/>
      <c r="L170" s="176"/>
      <c r="M170" s="176"/>
      <c r="N170" s="180"/>
      <c r="O170" s="174"/>
    </row>
    <row r="171" spans="2:15" ht="24" customHeight="1" collapsed="1" x14ac:dyDescent="0.35">
      <c r="B171" s="281" t="s">
        <v>300</v>
      </c>
      <c r="C171" s="281"/>
      <c r="D171" s="281"/>
      <c r="E171" s="281"/>
      <c r="F171" s="281"/>
      <c r="G171" s="281"/>
      <c r="H171" s="281"/>
      <c r="I171" s="281"/>
      <c r="J171" s="281"/>
      <c r="K171" s="281"/>
      <c r="L171" s="281"/>
      <c r="M171" s="281"/>
      <c r="N171" s="281"/>
      <c r="O171" s="281"/>
    </row>
    <row r="172" spans="2:15" ht="15" hidden="1" customHeight="1" outlineLevel="1" x14ac:dyDescent="0.35">
      <c r="B172" s="279" t="str">
        <f>Heatmap!G17</f>
        <v>Динамический анализ приложений (DAST) в PREPROD среде</v>
      </c>
      <c r="C172" s="174" t="s">
        <v>301</v>
      </c>
      <c r="D172" s="174" t="s">
        <v>302</v>
      </c>
      <c r="E172" s="175" t="s">
        <v>12</v>
      </c>
      <c r="F172" s="78">
        <v>0</v>
      </c>
      <c r="G172" s="106">
        <f>(COUNTIF(E172:E172,$E$407))/COUNTA(E172:E172)</f>
        <v>1</v>
      </c>
      <c r="H172" s="276">
        <f>SUM(G173:G185)/4</f>
        <v>0</v>
      </c>
      <c r="I172" s="175">
        <v>0</v>
      </c>
      <c r="J172" s="176"/>
      <c r="K172" s="176" t="s">
        <v>2830</v>
      </c>
      <c r="L172" s="176" t="s">
        <v>1380</v>
      </c>
      <c r="M172" s="176" t="s">
        <v>2356</v>
      </c>
      <c r="N172" s="176" t="s">
        <v>1907</v>
      </c>
      <c r="O172" s="174"/>
    </row>
    <row r="173" spans="2:15" ht="28.75" hidden="1" customHeight="1" outlineLevel="2" x14ac:dyDescent="0.35">
      <c r="B173" s="279"/>
      <c r="C173" s="174" t="s">
        <v>303</v>
      </c>
      <c r="D173" s="174" t="s">
        <v>304</v>
      </c>
      <c r="E173" s="175" t="s">
        <v>19</v>
      </c>
      <c r="F173" s="280">
        <v>1</v>
      </c>
      <c r="G173" s="277">
        <f>(COUNTIF(E173:E174,$F$410)+(COUNTIF(E173:E174,$F$409)*0.5))/(COUNTA(E173:E174)-COUNTIF(E173:E174,$F$411))</f>
        <v>0</v>
      </c>
      <c r="H173" s="276"/>
      <c r="I173" s="175">
        <v>3</v>
      </c>
      <c r="J173" s="176"/>
      <c r="K173" s="176" t="s">
        <v>2830</v>
      </c>
      <c r="L173" s="176" t="s">
        <v>1380</v>
      </c>
      <c r="M173" s="176" t="s">
        <v>2356</v>
      </c>
      <c r="N173" s="176"/>
      <c r="O173" s="174"/>
    </row>
    <row r="174" spans="2:15" ht="28.75" hidden="1" customHeight="1" outlineLevel="2" x14ac:dyDescent="0.35">
      <c r="B174" s="279"/>
      <c r="C174" s="174" t="s">
        <v>305</v>
      </c>
      <c r="D174" s="174" t="s">
        <v>306</v>
      </c>
      <c r="E174" s="175" t="s">
        <v>19</v>
      </c>
      <c r="F174" s="280"/>
      <c r="G174" s="277"/>
      <c r="H174" s="276"/>
      <c r="I174" s="175">
        <v>3</v>
      </c>
      <c r="J174" s="176"/>
      <c r="K174" s="176"/>
      <c r="L174" s="176"/>
      <c r="M174" s="176" t="s">
        <v>2356</v>
      </c>
      <c r="N174" s="176"/>
      <c r="O174" s="174"/>
    </row>
    <row r="175" spans="2:15" ht="28.75" hidden="1" customHeight="1" outlineLevel="2" x14ac:dyDescent="0.35">
      <c r="B175" s="279"/>
      <c r="C175" s="174" t="s">
        <v>307</v>
      </c>
      <c r="D175" s="174" t="s">
        <v>308</v>
      </c>
      <c r="E175" s="175" t="s">
        <v>19</v>
      </c>
      <c r="F175" s="280">
        <v>2</v>
      </c>
      <c r="G175" s="277">
        <f>(COUNTIF(E175:E178,$F$410)+(COUNTIF(E175:E178,$F$409)*0.5))/(COUNTA(E175:E178)-COUNTIF(E175:E178,$F$411))</f>
        <v>0</v>
      </c>
      <c r="H175" s="276"/>
      <c r="I175" s="175">
        <v>4</v>
      </c>
      <c r="J175" s="176"/>
      <c r="K175" s="176"/>
      <c r="L175" s="176" t="s">
        <v>1382</v>
      </c>
      <c r="M175" s="176"/>
      <c r="N175" s="176" t="s">
        <v>1908</v>
      </c>
      <c r="O175" s="174"/>
    </row>
    <row r="176" spans="2:15" ht="57.65" hidden="1" customHeight="1" outlineLevel="2" x14ac:dyDescent="0.35">
      <c r="B176" s="279"/>
      <c r="C176" s="174" t="s">
        <v>309</v>
      </c>
      <c r="D176" s="174" t="s">
        <v>310</v>
      </c>
      <c r="E176" s="175" t="s">
        <v>19</v>
      </c>
      <c r="F176" s="280"/>
      <c r="G176" s="277"/>
      <c r="H176" s="276"/>
      <c r="I176" s="175">
        <v>4</v>
      </c>
      <c r="J176" s="176" t="s">
        <v>313</v>
      </c>
      <c r="K176" s="176" t="s">
        <v>2831</v>
      </c>
      <c r="L176" s="176"/>
      <c r="M176" s="176" t="s">
        <v>2356</v>
      </c>
      <c r="N176" s="176"/>
      <c r="O176" s="174"/>
    </row>
    <row r="177" spans="2:15" ht="86.75" hidden="1" customHeight="1" outlineLevel="2" x14ac:dyDescent="0.35">
      <c r="B177" s="279"/>
      <c r="C177" s="174" t="s">
        <v>311</v>
      </c>
      <c r="D177" s="174" t="s">
        <v>312</v>
      </c>
      <c r="E177" s="175" t="s">
        <v>19</v>
      </c>
      <c r="F177" s="280"/>
      <c r="G177" s="277"/>
      <c r="H177" s="276"/>
      <c r="I177" s="175">
        <v>4</v>
      </c>
      <c r="J177" s="176" t="s">
        <v>313</v>
      </c>
      <c r="K177" s="176"/>
      <c r="L177" s="176"/>
      <c r="M177" s="176" t="s">
        <v>2356</v>
      </c>
      <c r="N177" s="176"/>
      <c r="O177" s="174"/>
    </row>
    <row r="178" spans="2:15" ht="28.75" hidden="1" customHeight="1" outlineLevel="2" x14ac:dyDescent="0.35">
      <c r="B178" s="279"/>
      <c r="C178" s="174" t="s">
        <v>314</v>
      </c>
      <c r="D178" s="174" t="s">
        <v>315</v>
      </c>
      <c r="E178" s="175" t="s">
        <v>19</v>
      </c>
      <c r="F178" s="280"/>
      <c r="G178" s="277"/>
      <c r="H178" s="276"/>
      <c r="I178" s="175">
        <v>4</v>
      </c>
      <c r="J178" s="176"/>
      <c r="K178" s="176"/>
      <c r="L178" s="176" t="s">
        <v>1381</v>
      </c>
      <c r="M178" s="176"/>
      <c r="N178" s="176" t="s">
        <v>1909</v>
      </c>
      <c r="O178" s="174"/>
    </row>
    <row r="179" spans="2:15" ht="28.75" hidden="1" customHeight="1" outlineLevel="2" x14ac:dyDescent="0.35">
      <c r="B179" s="279"/>
      <c r="C179" s="174" t="s">
        <v>316</v>
      </c>
      <c r="D179" s="174" t="s">
        <v>317</v>
      </c>
      <c r="E179" s="175" t="s">
        <v>19</v>
      </c>
      <c r="F179" s="280">
        <v>3</v>
      </c>
      <c r="G179" s="277">
        <f>(COUNTIF(E179:E182,$F$410)+(COUNTIF(E179:E182,$F$409)*0.5))/(COUNTA(E179:E182)-COUNTIF(E179:E182,$F$411))</f>
        <v>0</v>
      </c>
      <c r="H179" s="276"/>
      <c r="I179" s="175">
        <v>5</v>
      </c>
      <c r="J179" s="176"/>
      <c r="K179" s="176" t="s">
        <v>2832</v>
      </c>
      <c r="L179" s="176"/>
      <c r="M179" s="176"/>
      <c r="N179" s="176" t="s">
        <v>1910</v>
      </c>
      <c r="O179" s="174"/>
    </row>
    <row r="180" spans="2:15" ht="28.75" hidden="1" customHeight="1" outlineLevel="2" x14ac:dyDescent="0.35">
      <c r="B180" s="279"/>
      <c r="C180" s="174" t="s">
        <v>318</v>
      </c>
      <c r="D180" s="174" t="s">
        <v>319</v>
      </c>
      <c r="E180" s="175" t="s">
        <v>19</v>
      </c>
      <c r="F180" s="280"/>
      <c r="G180" s="277"/>
      <c r="H180" s="276"/>
      <c r="I180" s="175">
        <v>5</v>
      </c>
      <c r="J180" s="176"/>
      <c r="K180" s="176" t="s">
        <v>2833</v>
      </c>
      <c r="L180" s="176" t="s">
        <v>1382</v>
      </c>
      <c r="M180" s="176"/>
      <c r="N180" s="176" t="s">
        <v>1911</v>
      </c>
      <c r="O180" s="174"/>
    </row>
    <row r="181" spans="2:15" ht="43.25" hidden="1" customHeight="1" outlineLevel="2" x14ac:dyDescent="0.35">
      <c r="B181" s="279"/>
      <c r="C181" s="174" t="s">
        <v>320</v>
      </c>
      <c r="D181" s="174" t="s">
        <v>321</v>
      </c>
      <c r="E181" s="175" t="s">
        <v>19</v>
      </c>
      <c r="F181" s="280"/>
      <c r="G181" s="277"/>
      <c r="H181" s="276"/>
      <c r="I181" s="175">
        <v>5</v>
      </c>
      <c r="J181" s="176"/>
      <c r="K181" s="176" t="s">
        <v>2834</v>
      </c>
      <c r="L181" s="176" t="s">
        <v>1390</v>
      </c>
      <c r="M181" s="176"/>
      <c r="N181" s="176"/>
      <c r="O181" s="174"/>
    </row>
    <row r="182" spans="2:15" ht="57.65" hidden="1" customHeight="1" outlineLevel="2" x14ac:dyDescent="0.35">
      <c r="B182" s="279"/>
      <c r="C182" s="174" t="s">
        <v>322</v>
      </c>
      <c r="D182" s="174" t="s">
        <v>323</v>
      </c>
      <c r="E182" s="175" t="s">
        <v>19</v>
      </c>
      <c r="F182" s="280"/>
      <c r="G182" s="277"/>
      <c r="H182" s="276"/>
      <c r="I182" s="175">
        <v>5</v>
      </c>
      <c r="J182" s="176" t="s">
        <v>324</v>
      </c>
      <c r="K182" s="176"/>
      <c r="L182" s="176"/>
      <c r="M182" s="176" t="s">
        <v>2357</v>
      </c>
      <c r="N182" s="176" t="s">
        <v>1912</v>
      </c>
      <c r="O182" s="174"/>
    </row>
    <row r="183" spans="2:15" ht="28.75" hidden="1" customHeight="1" outlineLevel="2" x14ac:dyDescent="0.35">
      <c r="B183" s="279"/>
      <c r="C183" s="174" t="s">
        <v>325</v>
      </c>
      <c r="D183" s="174" t="s">
        <v>326</v>
      </c>
      <c r="E183" s="175" t="s">
        <v>19</v>
      </c>
      <c r="F183" s="280">
        <v>4</v>
      </c>
      <c r="G183" s="277">
        <f>(COUNTIF(E183:E185,$F$410)+(COUNTIF(E183:E185,$F$409)*0.5))/(COUNTA(E183:E185)-COUNTIF(E183:E185,$F$411))</f>
        <v>0</v>
      </c>
      <c r="H183" s="276"/>
      <c r="I183" s="175">
        <v>6</v>
      </c>
      <c r="J183" s="176"/>
      <c r="K183" s="176" t="s">
        <v>2835</v>
      </c>
      <c r="L183" s="176"/>
      <c r="M183" s="176"/>
      <c r="N183" s="176"/>
      <c r="O183" s="174"/>
    </row>
    <row r="184" spans="2:15" ht="28.75" hidden="1" customHeight="1" outlineLevel="2" x14ac:dyDescent="0.35">
      <c r="B184" s="279"/>
      <c r="C184" s="174" t="s">
        <v>327</v>
      </c>
      <c r="D184" s="174" t="s">
        <v>328</v>
      </c>
      <c r="E184" s="175" t="s">
        <v>19</v>
      </c>
      <c r="F184" s="280"/>
      <c r="G184" s="277"/>
      <c r="H184" s="276"/>
      <c r="I184" s="175">
        <v>6</v>
      </c>
      <c r="J184" s="176"/>
      <c r="K184" s="176" t="s">
        <v>2836</v>
      </c>
      <c r="L184" s="176" t="s">
        <v>1380</v>
      </c>
      <c r="M184" s="176"/>
      <c r="N184" s="176"/>
      <c r="O184" s="174"/>
    </row>
    <row r="185" spans="2:15" ht="28.75" hidden="1" customHeight="1" outlineLevel="2" x14ac:dyDescent="0.35">
      <c r="B185" s="279"/>
      <c r="C185" s="174" t="s">
        <v>329</v>
      </c>
      <c r="D185" s="174" t="s">
        <v>330</v>
      </c>
      <c r="E185" s="175" t="s">
        <v>19</v>
      </c>
      <c r="F185" s="280"/>
      <c r="G185" s="277"/>
      <c r="H185" s="276"/>
      <c r="I185" s="175">
        <v>6</v>
      </c>
      <c r="J185" s="176"/>
      <c r="K185" s="176" t="s">
        <v>2837</v>
      </c>
      <c r="L185" s="176" t="s">
        <v>1388</v>
      </c>
      <c r="M185" s="176"/>
      <c r="N185" s="176"/>
      <c r="O185" s="174"/>
    </row>
    <row r="186" spans="2:15" ht="47.15" hidden="1" customHeight="1" outlineLevel="1" collapsed="1" x14ac:dyDescent="0.35">
      <c r="B186" s="291" t="str">
        <f>Heatmap!G18</f>
        <v>Тестирование на проникновение перед внедрением приложений в продуктив</v>
      </c>
      <c r="C186" s="174" t="s">
        <v>331</v>
      </c>
      <c r="D186" s="174" t="s">
        <v>332</v>
      </c>
      <c r="E186" s="175" t="s">
        <v>12</v>
      </c>
      <c r="F186" s="78">
        <v>0</v>
      </c>
      <c r="G186" s="106">
        <f>(COUNTIF(E186:E186,$E$407))/COUNTA(E186:E186)</f>
        <v>1</v>
      </c>
      <c r="H186" s="276">
        <f>SUM(G187:G191)/2</f>
        <v>0</v>
      </c>
      <c r="I186" s="175">
        <v>0</v>
      </c>
      <c r="J186" s="176"/>
      <c r="K186" s="176"/>
      <c r="L186" s="176" t="s">
        <v>1387</v>
      </c>
      <c r="M186" s="176" t="s">
        <v>2867</v>
      </c>
      <c r="N186" s="176" t="s">
        <v>1913</v>
      </c>
      <c r="O186" s="174"/>
    </row>
    <row r="187" spans="2:15" ht="28.75" hidden="1" customHeight="1" outlineLevel="2" x14ac:dyDescent="0.35">
      <c r="B187" s="291"/>
      <c r="C187" s="174" t="s">
        <v>333</v>
      </c>
      <c r="D187" s="174" t="s">
        <v>334</v>
      </c>
      <c r="E187" s="175" t="s">
        <v>19</v>
      </c>
      <c r="F187" s="280">
        <v>1</v>
      </c>
      <c r="G187" s="277">
        <f>(COUNTIF(E187:E189,$F$410)+(COUNTIF(E187:E189,$F$409)*0.5))/(COUNTA(E187:E189)-COUNTIF(E187:E189,$F$411))</f>
        <v>0</v>
      </c>
      <c r="H187" s="276"/>
      <c r="I187" s="175">
        <v>1</v>
      </c>
      <c r="J187" s="176"/>
      <c r="K187" s="176"/>
      <c r="L187" s="176" t="s">
        <v>1387</v>
      </c>
      <c r="M187" s="176" t="s">
        <v>2867</v>
      </c>
      <c r="N187" s="176" t="s">
        <v>1913</v>
      </c>
      <c r="O187" s="174"/>
    </row>
    <row r="188" spans="2:15" ht="28.75" hidden="1" customHeight="1" outlineLevel="2" x14ac:dyDescent="0.35">
      <c r="B188" s="291"/>
      <c r="C188" s="174" t="s">
        <v>336</v>
      </c>
      <c r="D188" s="174" t="s">
        <v>1444</v>
      </c>
      <c r="E188" s="175" t="s">
        <v>19</v>
      </c>
      <c r="F188" s="280"/>
      <c r="G188" s="277"/>
      <c r="H188" s="276"/>
      <c r="I188" s="175">
        <v>1</v>
      </c>
      <c r="J188" s="176"/>
      <c r="K188" s="176"/>
      <c r="L188" s="176" t="s">
        <v>1846</v>
      </c>
      <c r="M188" s="176" t="s">
        <v>2867</v>
      </c>
      <c r="N188" s="176"/>
      <c r="O188" s="174"/>
    </row>
    <row r="189" spans="2:15" ht="28.75" hidden="1" customHeight="1" outlineLevel="2" x14ac:dyDescent="0.35">
      <c r="B189" s="291"/>
      <c r="C189" s="174" t="s">
        <v>337</v>
      </c>
      <c r="D189" s="174" t="s">
        <v>1445</v>
      </c>
      <c r="E189" s="175" t="s">
        <v>19</v>
      </c>
      <c r="F189" s="280"/>
      <c r="G189" s="277"/>
      <c r="H189" s="276"/>
      <c r="I189" s="175">
        <v>1</v>
      </c>
      <c r="J189" s="176" t="s">
        <v>727</v>
      </c>
      <c r="K189" s="176"/>
      <c r="L189" s="176" t="s">
        <v>1846</v>
      </c>
      <c r="M189" s="176" t="s">
        <v>2867</v>
      </c>
      <c r="N189" s="176"/>
      <c r="O189" s="174"/>
    </row>
    <row r="190" spans="2:15" ht="28.75" hidden="1" customHeight="1" outlineLevel="2" x14ac:dyDescent="0.35">
      <c r="B190" s="291"/>
      <c r="C190" s="174" t="s">
        <v>338</v>
      </c>
      <c r="D190" s="174" t="s">
        <v>339</v>
      </c>
      <c r="E190" s="175" t="s">
        <v>19</v>
      </c>
      <c r="F190" s="78">
        <v>2</v>
      </c>
      <c r="G190" s="106">
        <f>(COUNTIF(E190,$F$410)+(COUNTIF(E190,$F$409)*0.5))/COUNTA(E190)</f>
        <v>0</v>
      </c>
      <c r="H190" s="276"/>
      <c r="I190" s="175">
        <v>2</v>
      </c>
      <c r="J190" s="176"/>
      <c r="K190" s="176"/>
      <c r="L190" s="176"/>
      <c r="M190" s="176" t="s">
        <v>2376</v>
      </c>
      <c r="N190" s="176" t="s">
        <v>1913</v>
      </c>
      <c r="O190" s="174"/>
    </row>
    <row r="191" spans="2:15" ht="43.25" hidden="1" customHeight="1" outlineLevel="2" x14ac:dyDescent="0.35">
      <c r="B191" s="291"/>
      <c r="C191" s="174" t="s">
        <v>340</v>
      </c>
      <c r="D191" s="174" t="s">
        <v>1391</v>
      </c>
      <c r="E191" s="175" t="s">
        <v>19</v>
      </c>
      <c r="F191" s="78">
        <v>4</v>
      </c>
      <c r="G191" s="106">
        <f>(COUNTIF(E191,$F$410)+(COUNTIF(E191,$F$409)*0.5))/COUNTA(E191)</f>
        <v>0</v>
      </c>
      <c r="H191" s="276"/>
      <c r="I191" s="175">
        <v>6</v>
      </c>
      <c r="J191" s="176"/>
      <c r="K191" s="176"/>
      <c r="L191" s="176"/>
      <c r="M191" s="176"/>
      <c r="N191" s="176"/>
      <c r="O191" s="174"/>
    </row>
    <row r="192" spans="2:15" ht="43.5" hidden="1" outlineLevel="1" collapsed="1" x14ac:dyDescent="0.35">
      <c r="B192" s="279" t="str">
        <f>Heatmap!G19</f>
        <v>Функциональное ИБ-тестирование</v>
      </c>
      <c r="C192" s="174" t="s">
        <v>341</v>
      </c>
      <c r="D192" s="174" t="s">
        <v>342</v>
      </c>
      <c r="E192" s="175" t="s">
        <v>12</v>
      </c>
      <c r="F192" s="78">
        <v>0</v>
      </c>
      <c r="G192" s="106">
        <f>(COUNTIF(E192:E192,$E$407))/COUNTA(E192:E192)</f>
        <v>1</v>
      </c>
      <c r="H192" s="276">
        <f>SUM(G193:G196)/3</f>
        <v>0</v>
      </c>
      <c r="I192" s="175">
        <v>0</v>
      </c>
      <c r="J192" s="176"/>
      <c r="K192" s="176" t="s">
        <v>2838</v>
      </c>
      <c r="L192" s="176" t="s">
        <v>1380</v>
      </c>
      <c r="M192" s="176" t="s">
        <v>2375</v>
      </c>
      <c r="N192" s="176" t="s">
        <v>1914</v>
      </c>
      <c r="O192" s="174"/>
    </row>
    <row r="193" spans="2:15" ht="28.75" hidden="1" customHeight="1" outlineLevel="2" x14ac:dyDescent="0.35">
      <c r="B193" s="279"/>
      <c r="C193" s="174" t="s">
        <v>343</v>
      </c>
      <c r="D193" s="174" t="s">
        <v>344</v>
      </c>
      <c r="E193" s="175" t="s">
        <v>19</v>
      </c>
      <c r="F193" s="78">
        <v>1</v>
      </c>
      <c r="G193" s="106">
        <f>(COUNTIF(E193,$F$410)+(COUNTIF(E193,$F$409)*0.5))/COUNTA(E193)</f>
        <v>0</v>
      </c>
      <c r="H193" s="276"/>
      <c r="I193" s="175">
        <v>1</v>
      </c>
      <c r="J193" s="176"/>
      <c r="K193" s="176"/>
      <c r="L193" s="176" t="s">
        <v>1389</v>
      </c>
      <c r="M193" s="176"/>
      <c r="N193" s="176"/>
      <c r="O193" s="174"/>
    </row>
    <row r="194" spans="2:15" ht="28.75" hidden="1" customHeight="1" outlineLevel="2" x14ac:dyDescent="0.35">
      <c r="B194" s="279"/>
      <c r="C194" s="174" t="s">
        <v>346</v>
      </c>
      <c r="D194" s="174" t="s">
        <v>347</v>
      </c>
      <c r="E194" s="175" t="s">
        <v>19</v>
      </c>
      <c r="F194" s="280">
        <v>2</v>
      </c>
      <c r="G194" s="277">
        <f>(COUNTIF(E194:E195,$F$410)+(COUNTIF(E194:E195,$F$409)*0.5))/(COUNTA(E194:E195)-COUNTIF(E194:E195,$F$411))</f>
        <v>0</v>
      </c>
      <c r="H194" s="276"/>
      <c r="I194" s="175">
        <v>2</v>
      </c>
      <c r="J194" s="176" t="s">
        <v>724</v>
      </c>
      <c r="K194" s="176"/>
      <c r="L194" s="176" t="s">
        <v>733</v>
      </c>
      <c r="M194" s="176" t="s">
        <v>2374</v>
      </c>
      <c r="N194" s="176" t="s">
        <v>1914</v>
      </c>
      <c r="O194" s="174"/>
    </row>
    <row r="195" spans="2:15" ht="28.75" hidden="1" customHeight="1" outlineLevel="2" x14ac:dyDescent="0.35">
      <c r="B195" s="279"/>
      <c r="C195" s="174" t="s">
        <v>348</v>
      </c>
      <c r="D195" s="174" t="s">
        <v>349</v>
      </c>
      <c r="E195" s="175" t="s">
        <v>19</v>
      </c>
      <c r="F195" s="280"/>
      <c r="G195" s="277"/>
      <c r="H195" s="276"/>
      <c r="I195" s="175">
        <v>2</v>
      </c>
      <c r="J195" s="176" t="s">
        <v>725</v>
      </c>
      <c r="K195" s="176"/>
      <c r="L195" s="176" t="s">
        <v>1389</v>
      </c>
      <c r="M195" s="176"/>
      <c r="N195" s="176" t="s">
        <v>1915</v>
      </c>
      <c r="O195" s="182"/>
    </row>
    <row r="196" spans="2:15" ht="28.75" hidden="1" customHeight="1" outlineLevel="2" x14ac:dyDescent="0.35">
      <c r="B196" s="279"/>
      <c r="C196" s="174" t="s">
        <v>350</v>
      </c>
      <c r="D196" s="174" t="s">
        <v>1446</v>
      </c>
      <c r="E196" s="175" t="s">
        <v>19</v>
      </c>
      <c r="F196" s="78">
        <v>3</v>
      </c>
      <c r="G196" s="106">
        <f>(COUNTIF(E196,$F$410)+(COUNTIF(E196,$F$409)*0.5))/COUNTA(E196)</f>
        <v>0</v>
      </c>
      <c r="H196" s="276"/>
      <c r="I196" s="175">
        <v>6</v>
      </c>
      <c r="J196" s="176" t="s">
        <v>725</v>
      </c>
      <c r="K196" s="176"/>
      <c r="L196" s="176" t="s">
        <v>1844</v>
      </c>
      <c r="M196" s="176"/>
      <c r="N196" s="176" t="s">
        <v>1915</v>
      </c>
      <c r="O196" s="182"/>
    </row>
    <row r="197" spans="2:15" ht="29.25" hidden="1" customHeight="1" outlineLevel="1" collapsed="1" x14ac:dyDescent="0.35">
      <c r="B197" s="291" t="str">
        <f>Heatmap!G21</f>
        <v>Анализ инфраструктуры PREPROD среды на уязвимости</v>
      </c>
      <c r="C197" s="174" t="s">
        <v>351</v>
      </c>
      <c r="D197" s="174" t="s">
        <v>352</v>
      </c>
      <c r="E197" s="175" t="s">
        <v>12</v>
      </c>
      <c r="F197" s="78">
        <v>0</v>
      </c>
      <c r="G197" s="106">
        <f>(COUNTIF(E197:E197,$E$407))/COUNTA(E197:E197)</f>
        <v>1</v>
      </c>
      <c r="H197" s="276">
        <f>SUM(G207:G208)/2</f>
        <v>0</v>
      </c>
      <c r="I197" s="184">
        <v>0</v>
      </c>
      <c r="J197" s="176"/>
      <c r="K197" s="176" t="s">
        <v>2839</v>
      </c>
      <c r="L197" s="176"/>
      <c r="M197" s="176"/>
      <c r="N197" s="176" t="s">
        <v>1916</v>
      </c>
      <c r="O197" s="174"/>
    </row>
    <row r="198" spans="2:15" ht="43.25" hidden="1" customHeight="1" outlineLevel="2" x14ac:dyDescent="0.35">
      <c r="B198" s="291"/>
      <c r="C198" s="174" t="s">
        <v>353</v>
      </c>
      <c r="D198" s="174" t="s">
        <v>354</v>
      </c>
      <c r="E198" s="175" t="s">
        <v>19</v>
      </c>
      <c r="F198" s="280">
        <v>1</v>
      </c>
      <c r="G198" s="277">
        <f>(COUNTIF(E198:E199,$F$410)+(COUNTIF(E198:E199,$F$409)*0.5))/(COUNTA(E198:E199)-COUNTIF(E198:E199,$F$411))</f>
        <v>0</v>
      </c>
      <c r="H198" s="276"/>
      <c r="I198" s="184">
        <v>2</v>
      </c>
      <c r="J198" s="176"/>
      <c r="K198" s="176"/>
      <c r="L198" s="176"/>
      <c r="M198" s="176"/>
      <c r="N198" s="176"/>
      <c r="O198" s="174"/>
    </row>
    <row r="199" spans="2:15" ht="28.75" hidden="1" customHeight="1" outlineLevel="2" x14ac:dyDescent="0.35">
      <c r="B199" s="291"/>
      <c r="C199" s="174" t="s">
        <v>355</v>
      </c>
      <c r="D199" s="174" t="s">
        <v>1392</v>
      </c>
      <c r="E199" s="175" t="s">
        <v>19</v>
      </c>
      <c r="F199" s="280"/>
      <c r="G199" s="277"/>
      <c r="H199" s="276"/>
      <c r="I199" s="184">
        <v>2</v>
      </c>
      <c r="J199" s="176"/>
      <c r="K199" s="176" t="s">
        <v>168</v>
      </c>
      <c r="L199" s="176" t="s">
        <v>1847</v>
      </c>
      <c r="M199" s="176"/>
      <c r="N199" s="176" t="s">
        <v>1878</v>
      </c>
      <c r="O199" s="174"/>
    </row>
    <row r="200" spans="2:15" ht="43.25" hidden="1" customHeight="1" outlineLevel="2" x14ac:dyDescent="0.35">
      <c r="B200" s="291"/>
      <c r="C200" s="174" t="s">
        <v>356</v>
      </c>
      <c r="D200" s="174" t="s">
        <v>357</v>
      </c>
      <c r="E200" s="175" t="s">
        <v>19</v>
      </c>
      <c r="F200" s="280">
        <v>2</v>
      </c>
      <c r="G200" s="277">
        <f>(COUNTIF(E200:E202,$F$410)+(COUNTIF(E200:E202,$F$409)*0.5))/(COUNTA(E200:E202)-COUNTIF(E200:E202,$F$411))</f>
        <v>0</v>
      </c>
      <c r="H200" s="276"/>
      <c r="I200" s="184">
        <v>4</v>
      </c>
      <c r="J200" s="176"/>
      <c r="K200" s="176"/>
      <c r="L200" s="176"/>
      <c r="M200" s="176"/>
      <c r="N200" s="176" t="s">
        <v>1916</v>
      </c>
      <c r="O200" s="174"/>
    </row>
    <row r="201" spans="2:15" ht="28.75" hidden="1" customHeight="1" outlineLevel="2" x14ac:dyDescent="0.35">
      <c r="B201" s="291"/>
      <c r="C201" s="174" t="s">
        <v>358</v>
      </c>
      <c r="D201" s="174" t="s">
        <v>359</v>
      </c>
      <c r="E201" s="175" t="s">
        <v>19</v>
      </c>
      <c r="F201" s="280"/>
      <c r="G201" s="277"/>
      <c r="H201" s="276"/>
      <c r="I201" s="184">
        <v>4</v>
      </c>
      <c r="J201" s="176" t="s">
        <v>3114</v>
      </c>
      <c r="K201" s="176"/>
      <c r="L201" s="176"/>
      <c r="M201" s="176"/>
      <c r="N201" s="176"/>
      <c r="O201" s="174"/>
    </row>
    <row r="202" spans="2:15" ht="43.25" hidden="1" customHeight="1" outlineLevel="2" x14ac:dyDescent="0.35">
      <c r="B202" s="291"/>
      <c r="C202" s="174" t="s">
        <v>360</v>
      </c>
      <c r="D202" s="174" t="s">
        <v>361</v>
      </c>
      <c r="E202" s="175" t="s">
        <v>19</v>
      </c>
      <c r="F202" s="280"/>
      <c r="G202" s="277"/>
      <c r="H202" s="276"/>
      <c r="I202" s="184">
        <v>4</v>
      </c>
      <c r="J202" s="176"/>
      <c r="K202" s="176"/>
      <c r="L202" s="176" t="s">
        <v>1848</v>
      </c>
      <c r="M202" s="176"/>
      <c r="N202" s="176" t="s">
        <v>1878</v>
      </c>
      <c r="O202" s="174"/>
    </row>
    <row r="203" spans="2:15" ht="28.75" hidden="1" customHeight="1" outlineLevel="2" x14ac:dyDescent="0.35">
      <c r="B203" s="291"/>
      <c r="C203" s="174" t="s">
        <v>362</v>
      </c>
      <c r="D203" s="174" t="s">
        <v>363</v>
      </c>
      <c r="E203" s="175" t="s">
        <v>19</v>
      </c>
      <c r="F203" s="280">
        <v>3</v>
      </c>
      <c r="G203" s="277">
        <f>(COUNTIF(E203:E206,$F$410)+(COUNTIF(E203:E206,$F$409)*0.5))/(COUNTA(E203:E206)-COUNTIF(E203:E206,$F$411))</f>
        <v>0</v>
      </c>
      <c r="H203" s="276"/>
      <c r="I203" s="184">
        <v>5</v>
      </c>
      <c r="J203" s="176"/>
      <c r="K203" s="176"/>
      <c r="L203" s="176"/>
      <c r="M203" s="176"/>
      <c r="N203" s="176" t="s">
        <v>1916</v>
      </c>
      <c r="O203" s="174"/>
    </row>
    <row r="204" spans="2:15" ht="72" hidden="1" customHeight="1" outlineLevel="2" x14ac:dyDescent="0.35">
      <c r="B204" s="291"/>
      <c r="C204" s="174" t="s">
        <v>364</v>
      </c>
      <c r="D204" s="174" t="s">
        <v>365</v>
      </c>
      <c r="E204" s="175" t="s">
        <v>19</v>
      </c>
      <c r="F204" s="280"/>
      <c r="G204" s="277"/>
      <c r="H204" s="276"/>
      <c r="I204" s="184">
        <v>5</v>
      </c>
      <c r="J204" s="176"/>
      <c r="K204" s="176"/>
      <c r="L204" s="176"/>
      <c r="M204" s="176"/>
      <c r="N204" s="176" t="s">
        <v>1878</v>
      </c>
      <c r="O204" s="174"/>
    </row>
    <row r="205" spans="2:15" ht="28.75" hidden="1" customHeight="1" outlineLevel="2" x14ac:dyDescent="0.35">
      <c r="B205" s="291"/>
      <c r="C205" s="174" t="s">
        <v>366</v>
      </c>
      <c r="D205" s="174" t="s">
        <v>367</v>
      </c>
      <c r="E205" s="175" t="s">
        <v>19</v>
      </c>
      <c r="F205" s="280"/>
      <c r="G205" s="277"/>
      <c r="H205" s="276"/>
      <c r="I205" s="184">
        <v>5</v>
      </c>
      <c r="J205" s="176"/>
      <c r="K205" s="176"/>
      <c r="L205" s="176"/>
      <c r="M205" s="176"/>
      <c r="N205" s="176"/>
      <c r="O205" s="174"/>
    </row>
    <row r="206" spans="2:15" ht="29" hidden="1" customHeight="1" outlineLevel="2" x14ac:dyDescent="0.35">
      <c r="B206" s="291"/>
      <c r="C206" s="174" t="s">
        <v>368</v>
      </c>
      <c r="D206" s="174" t="s">
        <v>369</v>
      </c>
      <c r="E206" s="175" t="s">
        <v>19</v>
      </c>
      <c r="F206" s="280"/>
      <c r="G206" s="277"/>
      <c r="H206" s="276"/>
      <c r="I206" s="184">
        <v>5</v>
      </c>
      <c r="J206" s="176"/>
      <c r="K206" s="176"/>
      <c r="L206" s="176"/>
      <c r="M206" s="176"/>
      <c r="N206" s="176"/>
      <c r="O206" s="174"/>
    </row>
    <row r="207" spans="2:15" ht="43.25" hidden="1" customHeight="1" outlineLevel="2" x14ac:dyDescent="0.35">
      <c r="B207" s="291"/>
      <c r="C207" s="174" t="s">
        <v>370</v>
      </c>
      <c r="D207" s="174" t="s">
        <v>371</v>
      </c>
      <c r="E207" s="175" t="s">
        <v>19</v>
      </c>
      <c r="F207" s="280">
        <v>4</v>
      </c>
      <c r="G207" s="277">
        <f>(COUNTIF(E207:E208,$F$410)+(COUNTIF(E207:E208,$F$409)*0.5))/(COUNTA(E207:E208)-COUNTIF(E207:E208,$F$411))</f>
        <v>0</v>
      </c>
      <c r="H207" s="276"/>
      <c r="I207" s="184">
        <v>7</v>
      </c>
      <c r="J207" s="176"/>
      <c r="K207" s="176"/>
      <c r="L207" s="176"/>
      <c r="M207" s="176"/>
      <c r="N207" s="176"/>
      <c r="O207" s="174"/>
    </row>
    <row r="208" spans="2:15" ht="28.75" hidden="1" customHeight="1" outlineLevel="2" x14ac:dyDescent="0.35">
      <c r="B208" s="291"/>
      <c r="C208" s="174" t="s">
        <v>372</v>
      </c>
      <c r="D208" s="174" t="s">
        <v>1372</v>
      </c>
      <c r="E208" s="175" t="s">
        <v>19</v>
      </c>
      <c r="F208" s="280"/>
      <c r="G208" s="277"/>
      <c r="H208" s="276"/>
      <c r="I208" s="184">
        <v>7</v>
      </c>
      <c r="J208" s="176"/>
      <c r="K208" s="176"/>
      <c r="L208" s="176" t="s">
        <v>1849</v>
      </c>
      <c r="M208" s="176"/>
      <c r="N208" s="176"/>
      <c r="O208" s="174"/>
    </row>
    <row r="209" spans="2:15" ht="29.25" hidden="1" customHeight="1" outlineLevel="1" collapsed="1" x14ac:dyDescent="0.35">
      <c r="B209" s="291" t="str">
        <f>Heatmap!G20</f>
        <v>Контроль безопасности манифестов (k8s, terraform и т.д.)</v>
      </c>
      <c r="C209" s="174" t="s">
        <v>373</v>
      </c>
      <c r="D209" s="174" t="s">
        <v>374</v>
      </c>
      <c r="E209" s="175" t="s">
        <v>12</v>
      </c>
      <c r="F209" s="78">
        <v>0</v>
      </c>
      <c r="G209" s="106">
        <f>(COUNTIF(E209:E209,$E$407))/COUNTA(E209:E209)</f>
        <v>1</v>
      </c>
      <c r="H209" s="276">
        <f>SUM(G210:G211)/2</f>
        <v>0</v>
      </c>
      <c r="I209" s="175">
        <v>0</v>
      </c>
      <c r="J209" s="176"/>
      <c r="K209" s="176"/>
      <c r="L209" s="176" t="s">
        <v>1850</v>
      </c>
      <c r="M209" s="176"/>
      <c r="N209" s="176" t="s">
        <v>1917</v>
      </c>
      <c r="O209" s="174"/>
    </row>
    <row r="210" spans="2:15" ht="28.75" hidden="1" customHeight="1" outlineLevel="2" x14ac:dyDescent="0.35">
      <c r="B210" s="291"/>
      <c r="C210" s="174" t="s">
        <v>375</v>
      </c>
      <c r="D210" s="174" t="s">
        <v>376</v>
      </c>
      <c r="E210" s="175" t="s">
        <v>19</v>
      </c>
      <c r="F210" s="78">
        <v>1</v>
      </c>
      <c r="G210" s="106">
        <f>(COUNTIF(E210,$F$410)+(COUNTIF(E210,$F$409)*0.5))/COUNTA(E210)</f>
        <v>0</v>
      </c>
      <c r="H210" s="276"/>
      <c r="I210" s="175">
        <v>2</v>
      </c>
      <c r="J210" s="176"/>
      <c r="K210" s="176"/>
      <c r="L210" s="176"/>
      <c r="M210" s="176"/>
      <c r="N210" s="176" t="s">
        <v>1917</v>
      </c>
      <c r="O210" s="174"/>
    </row>
    <row r="211" spans="2:15" ht="28.75" hidden="1" customHeight="1" outlineLevel="2" x14ac:dyDescent="0.35">
      <c r="B211" s="291"/>
      <c r="C211" s="174" t="s">
        <v>377</v>
      </c>
      <c r="D211" s="174" t="s">
        <v>378</v>
      </c>
      <c r="E211" s="175" t="s">
        <v>19</v>
      </c>
      <c r="F211" s="78">
        <v>2</v>
      </c>
      <c r="G211" s="106">
        <f>(COUNTIF(E211,$F$410)+(COUNTIF(E211,$F$409)*0.5))/COUNTA(E211)</f>
        <v>0</v>
      </c>
      <c r="H211" s="276"/>
      <c r="I211" s="175">
        <v>3</v>
      </c>
      <c r="J211" s="176" t="s">
        <v>379</v>
      </c>
      <c r="K211" s="176"/>
      <c r="L211" s="176"/>
      <c r="M211" s="176"/>
      <c r="N211" s="176" t="s">
        <v>1917</v>
      </c>
      <c r="O211" s="174"/>
    </row>
    <row r="212" spans="2:15" ht="4.5" hidden="1" customHeight="1" outlineLevel="1" collapsed="1" x14ac:dyDescent="0.35">
      <c r="B212" s="171"/>
      <c r="C212" s="174"/>
      <c r="D212" s="174"/>
      <c r="E212" s="175"/>
      <c r="F212" s="78"/>
      <c r="G212" s="106"/>
      <c r="H212" s="179"/>
      <c r="I212" s="175"/>
      <c r="J212" s="176"/>
      <c r="K212" s="176"/>
      <c r="L212" s="176"/>
      <c r="M212" s="176"/>
      <c r="N212" s="180"/>
      <c r="O212" s="174"/>
    </row>
    <row r="213" spans="2:15" ht="24" customHeight="1" collapsed="1" x14ac:dyDescent="0.35">
      <c r="B213" s="278" t="s">
        <v>380</v>
      </c>
      <c r="C213" s="278"/>
      <c r="D213" s="278"/>
      <c r="E213" s="278"/>
      <c r="F213" s="278"/>
      <c r="G213" s="278"/>
      <c r="H213" s="278"/>
      <c r="I213" s="278"/>
      <c r="J213" s="278"/>
      <c r="K213" s="278"/>
      <c r="L213" s="278"/>
      <c r="M213" s="278"/>
      <c r="N213" s="278"/>
      <c r="O213" s="278"/>
    </row>
    <row r="214" spans="2:15" ht="14.4" hidden="1" customHeight="1" outlineLevel="1" x14ac:dyDescent="0.35">
      <c r="B214" s="289" t="str">
        <f>Heatmap!G22</f>
        <v>Управление секретами</v>
      </c>
      <c r="C214" s="174" t="s">
        <v>381</v>
      </c>
      <c r="D214" s="174" t="s">
        <v>382</v>
      </c>
      <c r="E214" s="175" t="s">
        <v>12</v>
      </c>
      <c r="F214" s="78">
        <v>0</v>
      </c>
      <c r="G214" s="106">
        <f>(COUNTIF(E214:E214,$E$407))/COUNTA(E214:E214)</f>
        <v>1</v>
      </c>
      <c r="H214" s="276">
        <f>SUM(G215:G224)/4</f>
        <v>0</v>
      </c>
      <c r="I214" s="175">
        <v>0</v>
      </c>
      <c r="J214" s="176"/>
      <c r="K214" s="176"/>
      <c r="L214" s="176"/>
      <c r="M214" s="176" t="s">
        <v>2366</v>
      </c>
      <c r="N214" s="176" t="s">
        <v>1888</v>
      </c>
      <c r="O214" s="174"/>
    </row>
    <row r="215" spans="2:15" ht="28.75" hidden="1" customHeight="1" outlineLevel="2" x14ac:dyDescent="0.35">
      <c r="B215" s="289"/>
      <c r="C215" s="174" t="s">
        <v>384</v>
      </c>
      <c r="D215" s="174" t="s">
        <v>385</v>
      </c>
      <c r="E215" s="175" t="s">
        <v>19</v>
      </c>
      <c r="F215" s="280">
        <v>1</v>
      </c>
      <c r="G215" s="277">
        <f>(COUNTIF(E215:E216,$F$410)+(COUNTIF(E215:E216,$F$409)*0.5))/(COUNTA(E215:E216)-COUNTIF(E215:E216,$F$411))</f>
        <v>0</v>
      </c>
      <c r="H215" s="276"/>
      <c r="I215" s="175">
        <v>1</v>
      </c>
      <c r="J215" s="176"/>
      <c r="K215" s="176" t="s">
        <v>2814</v>
      </c>
      <c r="L215" s="176"/>
      <c r="M215" s="176"/>
      <c r="N215" s="176"/>
      <c r="O215" s="174"/>
    </row>
    <row r="216" spans="2:15" ht="28.75" hidden="1" customHeight="1" outlineLevel="2" x14ac:dyDescent="0.35">
      <c r="B216" s="289"/>
      <c r="C216" s="174" t="s">
        <v>386</v>
      </c>
      <c r="D216" s="174" t="s">
        <v>387</v>
      </c>
      <c r="E216" s="175" t="s">
        <v>19</v>
      </c>
      <c r="F216" s="280"/>
      <c r="G216" s="277"/>
      <c r="H216" s="276"/>
      <c r="I216" s="175">
        <v>1</v>
      </c>
      <c r="J216" s="176" t="s">
        <v>1350</v>
      </c>
      <c r="K216" s="176"/>
      <c r="L216" s="176"/>
      <c r="M216" s="176"/>
      <c r="N216" s="176" t="s">
        <v>1877</v>
      </c>
      <c r="O216" s="174"/>
    </row>
    <row r="217" spans="2:15" ht="14.4" hidden="1" customHeight="1" outlineLevel="2" x14ac:dyDescent="0.35">
      <c r="B217" s="289"/>
      <c r="C217" s="174" t="s">
        <v>388</v>
      </c>
      <c r="D217" s="174" t="s">
        <v>389</v>
      </c>
      <c r="E217" s="175" t="s">
        <v>19</v>
      </c>
      <c r="F217" s="280">
        <v>2</v>
      </c>
      <c r="G217" s="277">
        <f>(COUNTIF(E217:E218,$F$410)+(COUNTIF(E217:E218,$F$409)*0.5))/(COUNTA(E217:E218)-COUNTIF(E217:E218,$F$411))</f>
        <v>0</v>
      </c>
      <c r="H217" s="276"/>
      <c r="I217" s="175">
        <v>2</v>
      </c>
      <c r="J217" s="176"/>
      <c r="K217" s="176" t="s">
        <v>2814</v>
      </c>
      <c r="L217" s="176"/>
      <c r="M217" s="176" t="s">
        <v>2367</v>
      </c>
      <c r="N217" s="176" t="s">
        <v>1888</v>
      </c>
      <c r="O217" s="174"/>
    </row>
    <row r="218" spans="2:15" ht="57.65" hidden="1" customHeight="1" outlineLevel="2" x14ac:dyDescent="0.35">
      <c r="B218" s="289"/>
      <c r="C218" s="174" t="s">
        <v>390</v>
      </c>
      <c r="D218" s="174" t="s">
        <v>391</v>
      </c>
      <c r="E218" s="175" t="s">
        <v>19</v>
      </c>
      <c r="F218" s="280"/>
      <c r="G218" s="277"/>
      <c r="H218" s="276"/>
      <c r="I218" s="175">
        <v>2</v>
      </c>
      <c r="J218" s="176"/>
      <c r="K218" s="176"/>
      <c r="L218" s="176"/>
      <c r="M218" s="176"/>
      <c r="N218" s="176" t="s">
        <v>1877</v>
      </c>
      <c r="O218" s="174"/>
    </row>
    <row r="219" spans="2:15" ht="28.75" hidden="1" customHeight="1" outlineLevel="2" x14ac:dyDescent="0.35">
      <c r="B219" s="289"/>
      <c r="C219" s="174" t="s">
        <v>392</v>
      </c>
      <c r="D219" s="174" t="s">
        <v>393</v>
      </c>
      <c r="E219" s="175" t="s">
        <v>19</v>
      </c>
      <c r="F219" s="280">
        <v>3</v>
      </c>
      <c r="G219" s="277">
        <f>(COUNTIF(E219:E221,$F$410)+(COUNTIF(E219:E221,$F$409)*0.5))/(COUNTA(E219:E221)-COUNTIF(E219:E221,$F$411))</f>
        <v>0</v>
      </c>
      <c r="H219" s="276"/>
      <c r="I219" s="175">
        <v>3</v>
      </c>
      <c r="J219" s="176"/>
      <c r="K219" s="176"/>
      <c r="L219" s="176"/>
      <c r="M219" s="176" t="s">
        <v>2367</v>
      </c>
      <c r="N219" s="176" t="s">
        <v>1888</v>
      </c>
      <c r="O219" s="174"/>
    </row>
    <row r="220" spans="2:15" ht="28.75" hidden="1" customHeight="1" outlineLevel="2" x14ac:dyDescent="0.35">
      <c r="B220" s="289"/>
      <c r="C220" s="174" t="s">
        <v>394</v>
      </c>
      <c r="D220" s="174" t="s">
        <v>2336</v>
      </c>
      <c r="E220" s="175" t="s">
        <v>19</v>
      </c>
      <c r="F220" s="280"/>
      <c r="G220" s="277"/>
      <c r="H220" s="276"/>
      <c r="I220" s="175">
        <v>3</v>
      </c>
      <c r="J220" s="176"/>
      <c r="K220" s="176"/>
      <c r="L220" s="176"/>
      <c r="M220" s="176"/>
      <c r="N220" s="176"/>
      <c r="O220" s="174"/>
    </row>
    <row r="221" spans="2:15" ht="28.75" hidden="1" customHeight="1" outlineLevel="2" x14ac:dyDescent="0.35">
      <c r="B221" s="289"/>
      <c r="C221" s="174" t="s">
        <v>395</v>
      </c>
      <c r="D221" s="174" t="s">
        <v>396</v>
      </c>
      <c r="E221" s="175" t="s">
        <v>19</v>
      </c>
      <c r="F221" s="280"/>
      <c r="G221" s="277"/>
      <c r="H221" s="276"/>
      <c r="I221" s="175">
        <v>3</v>
      </c>
      <c r="J221" s="176"/>
      <c r="K221" s="176"/>
      <c r="L221" s="176"/>
      <c r="M221" s="176" t="s">
        <v>2368</v>
      </c>
      <c r="N221" s="176"/>
      <c r="O221" s="174"/>
    </row>
    <row r="222" spans="2:15" ht="14.4" hidden="1" customHeight="1" outlineLevel="2" x14ac:dyDescent="0.35">
      <c r="B222" s="289"/>
      <c r="C222" s="174" t="s">
        <v>397</v>
      </c>
      <c r="D222" s="174" t="s">
        <v>398</v>
      </c>
      <c r="E222" s="175" t="s">
        <v>19</v>
      </c>
      <c r="F222" s="280">
        <v>4</v>
      </c>
      <c r="G222" s="277">
        <f>(COUNTIF(E222:E224,$F$410)+(COUNTIF(E222:E224,$F$409)*0.5))/(COUNTA(E222:E224)-COUNTIF(E222:E224,$F$411))</f>
        <v>0</v>
      </c>
      <c r="H222" s="276"/>
      <c r="I222" s="175">
        <v>5</v>
      </c>
      <c r="J222" s="176"/>
      <c r="K222" s="176"/>
      <c r="L222" s="176"/>
      <c r="M222" s="176"/>
      <c r="N222" s="176" t="s">
        <v>1888</v>
      </c>
      <c r="O222" s="174"/>
    </row>
    <row r="223" spans="2:15" ht="14.4" hidden="1" customHeight="1" outlineLevel="2" x14ac:dyDescent="0.35">
      <c r="B223" s="289"/>
      <c r="C223" s="174" t="s">
        <v>399</v>
      </c>
      <c r="D223" s="174" t="s">
        <v>400</v>
      </c>
      <c r="E223" s="175" t="s">
        <v>19</v>
      </c>
      <c r="F223" s="280"/>
      <c r="G223" s="277"/>
      <c r="H223" s="276"/>
      <c r="I223" s="175">
        <v>5</v>
      </c>
      <c r="J223" s="176"/>
      <c r="K223" s="176"/>
      <c r="L223" s="176"/>
      <c r="M223" s="176"/>
      <c r="N223" s="176"/>
      <c r="O223" s="174"/>
    </row>
    <row r="224" spans="2:15" ht="28.75" hidden="1" customHeight="1" outlineLevel="2" x14ac:dyDescent="0.35">
      <c r="B224" s="289"/>
      <c r="C224" s="174" t="s">
        <v>2185</v>
      </c>
      <c r="D224" s="174" t="s">
        <v>2335</v>
      </c>
      <c r="E224" s="175" t="s">
        <v>19</v>
      </c>
      <c r="F224" s="280"/>
      <c r="G224" s="277"/>
      <c r="H224" s="276"/>
      <c r="I224" s="175">
        <v>5</v>
      </c>
      <c r="J224" s="176"/>
      <c r="K224" s="176"/>
      <c r="L224" s="176"/>
      <c r="M224" s="176"/>
      <c r="N224" s="176"/>
      <c r="O224" s="174"/>
    </row>
    <row r="225" spans="2:15" ht="28.75" hidden="1" customHeight="1" outlineLevel="1" collapsed="1" x14ac:dyDescent="0.35">
      <c r="B225" s="284" t="str">
        <f>Heatmap!G24</f>
        <v>Тестирование на проникновение продуктивной среды</v>
      </c>
      <c r="C225" s="174" t="s">
        <v>401</v>
      </c>
      <c r="D225" s="174" t="s">
        <v>402</v>
      </c>
      <c r="E225" s="175" t="s">
        <v>12</v>
      </c>
      <c r="F225" s="78">
        <v>0</v>
      </c>
      <c r="G225" s="106">
        <f>(COUNTIF(E225:E225,$E$407))/COUNTA(E225:E225)</f>
        <v>1</v>
      </c>
      <c r="H225" s="276">
        <f>SUM(G226:G232)/4</f>
        <v>0</v>
      </c>
      <c r="I225" s="184">
        <v>0</v>
      </c>
      <c r="J225" s="176"/>
      <c r="K225" s="176"/>
      <c r="L225" s="176"/>
      <c r="M225" s="176" t="s">
        <v>2868</v>
      </c>
      <c r="N225" s="176" t="s">
        <v>1913</v>
      </c>
      <c r="O225" s="174"/>
    </row>
    <row r="226" spans="2:15" ht="28.75" hidden="1" customHeight="1" outlineLevel="2" x14ac:dyDescent="0.35">
      <c r="B226" s="284"/>
      <c r="C226" s="174" t="s">
        <v>403</v>
      </c>
      <c r="D226" s="174" t="s">
        <v>1447</v>
      </c>
      <c r="E226" s="175" t="s">
        <v>19</v>
      </c>
      <c r="F226" s="280">
        <v>1</v>
      </c>
      <c r="G226" s="277">
        <f>(COUNTIF(E226:E228,$F$410)+(COUNTIF(E226:E228,$F$409)*0.5))/(COUNTA(E226:E228)-COUNTIF(E226:E228,$F$411))</f>
        <v>0</v>
      </c>
      <c r="H226" s="276"/>
      <c r="I226" s="184">
        <v>2</v>
      </c>
      <c r="J226" s="176"/>
      <c r="K226" s="176"/>
      <c r="L226" s="176"/>
      <c r="M226" s="176"/>
      <c r="N226" s="176"/>
      <c r="O226" s="174"/>
    </row>
    <row r="227" spans="2:15" ht="28.75" hidden="1" customHeight="1" outlineLevel="2" x14ac:dyDescent="0.35">
      <c r="B227" s="284"/>
      <c r="C227" s="174" t="s">
        <v>404</v>
      </c>
      <c r="D227" s="174" t="s">
        <v>405</v>
      </c>
      <c r="E227" s="175" t="s">
        <v>19</v>
      </c>
      <c r="F227" s="280"/>
      <c r="G227" s="277"/>
      <c r="H227" s="276"/>
      <c r="I227" s="184">
        <v>2</v>
      </c>
      <c r="J227" s="176" t="s">
        <v>335</v>
      </c>
      <c r="K227" s="176"/>
      <c r="L227" s="176"/>
      <c r="M227" s="176" t="s">
        <v>2868</v>
      </c>
      <c r="N227" s="176" t="s">
        <v>1913</v>
      </c>
      <c r="O227" s="174"/>
    </row>
    <row r="228" spans="2:15" ht="28.75" hidden="1" customHeight="1" outlineLevel="2" x14ac:dyDescent="0.35">
      <c r="B228" s="284"/>
      <c r="C228" s="174" t="s">
        <v>406</v>
      </c>
      <c r="D228" s="174" t="s">
        <v>1448</v>
      </c>
      <c r="E228" s="175" t="s">
        <v>19</v>
      </c>
      <c r="F228" s="280"/>
      <c r="G228" s="277"/>
      <c r="H228" s="276"/>
      <c r="I228" s="184">
        <v>2</v>
      </c>
      <c r="J228" s="176" t="s">
        <v>727</v>
      </c>
      <c r="K228" s="176"/>
      <c r="L228" s="176"/>
      <c r="M228" s="176" t="s">
        <v>2868</v>
      </c>
      <c r="N228" s="176"/>
      <c r="O228" s="174"/>
    </row>
    <row r="229" spans="2:15" ht="28.75" hidden="1" customHeight="1" outlineLevel="2" x14ac:dyDescent="0.35">
      <c r="B229" s="284"/>
      <c r="C229" s="174" t="s">
        <v>407</v>
      </c>
      <c r="D229" s="174" t="s">
        <v>408</v>
      </c>
      <c r="E229" s="175" t="s">
        <v>19</v>
      </c>
      <c r="F229" s="78">
        <v>2</v>
      </c>
      <c r="G229" s="106">
        <f>(COUNTIF(E229,$F$410)+(COUNTIF(E229,$F$409)*0.5))/COUNTA(E229)</f>
        <v>0</v>
      </c>
      <c r="H229" s="276"/>
      <c r="I229" s="184">
        <v>3</v>
      </c>
      <c r="J229" s="176"/>
      <c r="K229" s="176"/>
      <c r="L229" s="176"/>
      <c r="M229" s="176" t="s">
        <v>2377</v>
      </c>
      <c r="N229" s="176"/>
      <c r="O229" s="174"/>
    </row>
    <row r="230" spans="2:15" ht="28.75" hidden="1" customHeight="1" outlineLevel="2" x14ac:dyDescent="0.35">
      <c r="B230" s="284"/>
      <c r="C230" s="177" t="s">
        <v>409</v>
      </c>
      <c r="D230" s="177" t="s">
        <v>410</v>
      </c>
      <c r="E230" s="175" t="s">
        <v>19</v>
      </c>
      <c r="F230" s="78">
        <v>3</v>
      </c>
      <c r="G230" s="106">
        <f>(COUNTIF(E230,$F$410)+(COUNTIF(E230,$F$409)*0.5))/COUNTA(E230)</f>
        <v>0</v>
      </c>
      <c r="H230" s="276"/>
      <c r="I230" s="184">
        <v>4</v>
      </c>
      <c r="J230" s="176" t="s">
        <v>1354</v>
      </c>
      <c r="K230" s="176"/>
      <c r="L230" s="176"/>
      <c r="M230" s="176" t="s">
        <v>2378</v>
      </c>
      <c r="N230" s="176" t="s">
        <v>1918</v>
      </c>
      <c r="O230" s="174"/>
    </row>
    <row r="231" spans="2:15" ht="28.75" hidden="1" customHeight="1" outlineLevel="2" x14ac:dyDescent="0.35">
      <c r="B231" s="284"/>
      <c r="C231" s="174" t="s">
        <v>411</v>
      </c>
      <c r="D231" s="174" t="s">
        <v>412</v>
      </c>
      <c r="E231" s="175" t="s">
        <v>19</v>
      </c>
      <c r="F231" s="280">
        <v>4</v>
      </c>
      <c r="G231" s="277">
        <f>(COUNTIF(E231:E232,$F$410)+(COUNTIF(E231:E232,$F$409)*0.5))/(COUNTA(E231:E232)-COUNTIF(E231:E232,$F$411))</f>
        <v>0</v>
      </c>
      <c r="H231" s="276"/>
      <c r="I231" s="184">
        <v>7</v>
      </c>
      <c r="J231" s="176"/>
      <c r="K231" s="176"/>
      <c r="L231" s="176"/>
      <c r="M231" s="176"/>
      <c r="N231" s="176"/>
      <c r="O231" s="174"/>
    </row>
    <row r="232" spans="2:15" ht="28.75" hidden="1" customHeight="1" outlineLevel="2" x14ac:dyDescent="0.35">
      <c r="B232" s="284"/>
      <c r="C232" s="174" t="s">
        <v>413</v>
      </c>
      <c r="D232" s="177" t="s">
        <v>1393</v>
      </c>
      <c r="E232" s="175" t="s">
        <v>19</v>
      </c>
      <c r="F232" s="280"/>
      <c r="G232" s="277"/>
      <c r="H232" s="276"/>
      <c r="I232" s="184">
        <v>7</v>
      </c>
      <c r="J232" s="176" t="s">
        <v>1355</v>
      </c>
      <c r="K232" s="176"/>
      <c r="L232" s="176" t="s">
        <v>1851</v>
      </c>
      <c r="M232" s="176"/>
      <c r="N232" s="176"/>
      <c r="O232" s="174"/>
    </row>
    <row r="233" spans="2:15" ht="32.9" hidden="1" customHeight="1" outlineLevel="1" collapsed="1" x14ac:dyDescent="0.35">
      <c r="B233" s="279" t="str">
        <f>Heatmap!G23</f>
        <v>Динамический анализ приложений (DAST) в продуктивной среде</v>
      </c>
      <c r="C233" s="174" t="s">
        <v>414</v>
      </c>
      <c r="D233" s="174" t="s">
        <v>302</v>
      </c>
      <c r="E233" s="175" t="s">
        <v>12</v>
      </c>
      <c r="F233" s="78">
        <v>0</v>
      </c>
      <c r="G233" s="106">
        <f>(COUNTIF(E233:E233,$E$407))/COUNTA(E233:E233)</f>
        <v>1</v>
      </c>
      <c r="H233" s="276">
        <f>SUM(G234:G248)/4</f>
        <v>0</v>
      </c>
      <c r="I233" s="184">
        <v>0</v>
      </c>
      <c r="J233" s="176"/>
      <c r="K233" s="176" t="s">
        <v>2830</v>
      </c>
      <c r="L233" s="176"/>
      <c r="M233" s="176" t="s">
        <v>2380</v>
      </c>
      <c r="N233" s="176" t="s">
        <v>1907</v>
      </c>
      <c r="O233" s="174"/>
    </row>
    <row r="234" spans="2:15" ht="28.75" hidden="1" customHeight="1" outlineLevel="2" x14ac:dyDescent="0.35">
      <c r="B234" s="279"/>
      <c r="C234" s="174" t="s">
        <v>415</v>
      </c>
      <c r="D234" s="174" t="s">
        <v>304</v>
      </c>
      <c r="E234" s="175" t="s">
        <v>19</v>
      </c>
      <c r="F234" s="280">
        <v>1</v>
      </c>
      <c r="G234" s="277">
        <f>(COUNTIF(E234:E236,$F$410)+(COUNTIF(E234:E236,$F$409)*0.5))/(COUNTA(E234:E236)-COUNTIF(E234:E236,$F$411))</f>
        <v>0</v>
      </c>
      <c r="H234" s="276"/>
      <c r="I234" s="184">
        <v>4</v>
      </c>
      <c r="J234" s="176"/>
      <c r="K234" s="176" t="s">
        <v>2830</v>
      </c>
      <c r="L234" s="176"/>
      <c r="M234" s="176" t="s">
        <v>2380</v>
      </c>
      <c r="N234" s="176"/>
      <c r="O234" s="174"/>
    </row>
    <row r="235" spans="2:15" ht="28.75" hidden="1" customHeight="1" outlineLevel="2" x14ac:dyDescent="0.35">
      <c r="B235" s="279"/>
      <c r="C235" s="174" t="s">
        <v>416</v>
      </c>
      <c r="D235" s="174" t="s">
        <v>417</v>
      </c>
      <c r="E235" s="175" t="s">
        <v>19</v>
      </c>
      <c r="F235" s="280"/>
      <c r="G235" s="277"/>
      <c r="H235" s="276"/>
      <c r="I235" s="184">
        <v>4</v>
      </c>
      <c r="J235" s="176"/>
      <c r="K235" s="176"/>
      <c r="L235" s="176"/>
      <c r="M235" s="176" t="s">
        <v>2380</v>
      </c>
      <c r="N235" s="176"/>
      <c r="O235" s="174"/>
    </row>
    <row r="236" spans="2:15" ht="28.75" hidden="1" customHeight="1" outlineLevel="2" x14ac:dyDescent="0.35">
      <c r="B236" s="279"/>
      <c r="C236" s="174" t="s">
        <v>418</v>
      </c>
      <c r="D236" s="174" t="s">
        <v>306</v>
      </c>
      <c r="E236" s="175" t="s">
        <v>19</v>
      </c>
      <c r="F236" s="280"/>
      <c r="G236" s="277"/>
      <c r="H236" s="276"/>
      <c r="I236" s="184">
        <v>4</v>
      </c>
      <c r="J236" s="176"/>
      <c r="K236" s="176"/>
      <c r="L236" s="176"/>
      <c r="M236" s="176" t="s">
        <v>2380</v>
      </c>
      <c r="N236" s="176"/>
      <c r="O236" s="174"/>
    </row>
    <row r="237" spans="2:15" ht="28.75" hidden="1" customHeight="1" outlineLevel="2" x14ac:dyDescent="0.35">
      <c r="B237" s="279"/>
      <c r="C237" s="174" t="s">
        <v>419</v>
      </c>
      <c r="D237" s="174" t="s">
        <v>420</v>
      </c>
      <c r="E237" s="175" t="s">
        <v>19</v>
      </c>
      <c r="F237" s="280">
        <v>2</v>
      </c>
      <c r="G237" s="277">
        <f>(COUNTIF(E237:E241,$F$410)+(COUNTIF(E237:E241,$F$409)*0.5))/(COUNTA(E237:E241)-COUNTIF(E237:E241,$F$411))</f>
        <v>0</v>
      </c>
      <c r="H237" s="276"/>
      <c r="I237" s="184">
        <v>5</v>
      </c>
      <c r="J237" s="176"/>
      <c r="K237" s="176"/>
      <c r="L237" s="176"/>
      <c r="M237" s="176" t="s">
        <v>2380</v>
      </c>
      <c r="N237" s="176"/>
      <c r="O237" s="174"/>
    </row>
    <row r="238" spans="2:15" ht="57.65" hidden="1" customHeight="1" outlineLevel="2" x14ac:dyDescent="0.35">
      <c r="B238" s="279"/>
      <c r="C238" s="174" t="s">
        <v>421</v>
      </c>
      <c r="D238" s="174" t="s">
        <v>310</v>
      </c>
      <c r="E238" s="175" t="s">
        <v>19</v>
      </c>
      <c r="F238" s="280"/>
      <c r="G238" s="277"/>
      <c r="H238" s="276"/>
      <c r="I238" s="184">
        <v>5</v>
      </c>
      <c r="J238" s="176"/>
      <c r="K238" s="176" t="s">
        <v>2831</v>
      </c>
      <c r="L238" s="176"/>
      <c r="M238" s="176" t="s">
        <v>2380</v>
      </c>
      <c r="N238" s="176"/>
      <c r="O238" s="174"/>
    </row>
    <row r="239" spans="2:15" ht="86.4" hidden="1" customHeight="1" outlineLevel="2" x14ac:dyDescent="0.35">
      <c r="B239" s="279"/>
      <c r="C239" s="174" t="s">
        <v>422</v>
      </c>
      <c r="D239" s="174" t="s">
        <v>312</v>
      </c>
      <c r="E239" s="175" t="s">
        <v>19</v>
      </c>
      <c r="F239" s="280"/>
      <c r="G239" s="277"/>
      <c r="H239" s="276"/>
      <c r="I239" s="184">
        <v>5</v>
      </c>
      <c r="J239" s="176"/>
      <c r="K239" s="176"/>
      <c r="L239" s="176"/>
      <c r="M239" s="176" t="s">
        <v>2380</v>
      </c>
      <c r="N239" s="176"/>
      <c r="O239" s="174"/>
    </row>
    <row r="240" spans="2:15" ht="14.4" hidden="1" customHeight="1" outlineLevel="2" x14ac:dyDescent="0.35">
      <c r="B240" s="279"/>
      <c r="C240" s="174" t="s">
        <v>423</v>
      </c>
      <c r="D240" s="174" t="s">
        <v>315</v>
      </c>
      <c r="E240" s="175" t="s">
        <v>19</v>
      </c>
      <c r="F240" s="280"/>
      <c r="G240" s="277"/>
      <c r="H240" s="276"/>
      <c r="I240" s="184">
        <v>5</v>
      </c>
      <c r="J240" s="176"/>
      <c r="K240" s="176"/>
      <c r="L240" s="176"/>
      <c r="M240" s="176"/>
      <c r="N240" s="176" t="s">
        <v>1909</v>
      </c>
      <c r="O240" s="174"/>
    </row>
    <row r="241" spans="2:15" ht="14.4" hidden="1" customHeight="1" outlineLevel="2" x14ac:dyDescent="0.35">
      <c r="B241" s="279"/>
      <c r="C241" s="174" t="s">
        <v>424</v>
      </c>
      <c r="D241" s="174" t="s">
        <v>308</v>
      </c>
      <c r="E241" s="175" t="s">
        <v>19</v>
      </c>
      <c r="F241" s="280"/>
      <c r="G241" s="277"/>
      <c r="H241" s="276"/>
      <c r="I241" s="184">
        <v>5</v>
      </c>
      <c r="J241" s="176"/>
      <c r="K241" s="176"/>
      <c r="L241" s="176"/>
      <c r="M241" s="176"/>
      <c r="N241" s="176" t="s">
        <v>1908</v>
      </c>
      <c r="O241" s="174"/>
    </row>
    <row r="242" spans="2:15" ht="14.4" hidden="1" customHeight="1" outlineLevel="2" x14ac:dyDescent="0.35">
      <c r="B242" s="279"/>
      <c r="C242" s="174" t="s">
        <v>425</v>
      </c>
      <c r="D242" s="174" t="s">
        <v>317</v>
      </c>
      <c r="E242" s="175" t="s">
        <v>19</v>
      </c>
      <c r="F242" s="280">
        <v>3</v>
      </c>
      <c r="G242" s="277">
        <f>(COUNTIF(E242:E245,$F$410)+(COUNTIF(E242:E245,$F$409)*0.5))/(COUNTA(E242:E245)-COUNTIF(E242:E245,$F$411))</f>
        <v>0</v>
      </c>
      <c r="H242" s="276"/>
      <c r="I242" s="184">
        <v>6</v>
      </c>
      <c r="J242" s="176"/>
      <c r="K242" s="176" t="s">
        <v>2832</v>
      </c>
      <c r="L242" s="176"/>
      <c r="M242" s="176"/>
      <c r="N242" s="176"/>
      <c r="O242" s="174"/>
    </row>
    <row r="243" spans="2:15" ht="28.75" hidden="1" customHeight="1" outlineLevel="2" x14ac:dyDescent="0.35">
      <c r="B243" s="279"/>
      <c r="C243" s="174" t="s">
        <v>426</v>
      </c>
      <c r="D243" s="174" t="s">
        <v>319</v>
      </c>
      <c r="E243" s="175" t="s">
        <v>19</v>
      </c>
      <c r="F243" s="280"/>
      <c r="G243" s="277"/>
      <c r="H243" s="276"/>
      <c r="I243" s="184">
        <v>6</v>
      </c>
      <c r="J243" s="176"/>
      <c r="K243" s="176" t="s">
        <v>2833</v>
      </c>
      <c r="L243" s="176"/>
      <c r="M243" s="176"/>
      <c r="N243" s="176" t="s">
        <v>1908</v>
      </c>
      <c r="O243" s="174"/>
    </row>
    <row r="244" spans="2:15" ht="43.25" hidden="1" customHeight="1" outlineLevel="2" x14ac:dyDescent="0.35">
      <c r="B244" s="279"/>
      <c r="C244" s="174" t="s">
        <v>427</v>
      </c>
      <c r="D244" s="174" t="s">
        <v>321</v>
      </c>
      <c r="E244" s="175" t="s">
        <v>19</v>
      </c>
      <c r="F244" s="280"/>
      <c r="G244" s="277"/>
      <c r="H244" s="276"/>
      <c r="I244" s="184">
        <v>6</v>
      </c>
      <c r="J244" s="176"/>
      <c r="K244" s="176" t="s">
        <v>2834</v>
      </c>
      <c r="L244" s="176"/>
      <c r="M244" s="176"/>
      <c r="N244" s="176"/>
      <c r="O244" s="174"/>
    </row>
    <row r="245" spans="2:15" ht="57.65" hidden="1" customHeight="1" outlineLevel="2" x14ac:dyDescent="0.35">
      <c r="B245" s="279"/>
      <c r="C245" s="174" t="s">
        <v>428</v>
      </c>
      <c r="D245" s="174" t="s">
        <v>323</v>
      </c>
      <c r="E245" s="175" t="s">
        <v>19</v>
      </c>
      <c r="F245" s="280"/>
      <c r="G245" s="277"/>
      <c r="H245" s="276"/>
      <c r="I245" s="184">
        <v>6</v>
      </c>
      <c r="J245" s="176" t="s">
        <v>324</v>
      </c>
      <c r="K245" s="176"/>
      <c r="L245" s="176"/>
      <c r="M245" s="176" t="s">
        <v>2869</v>
      </c>
      <c r="N245" s="176" t="s">
        <v>1912</v>
      </c>
      <c r="O245" s="174"/>
    </row>
    <row r="246" spans="2:15" ht="28.75" hidden="1" customHeight="1" outlineLevel="2" x14ac:dyDescent="0.35">
      <c r="B246" s="279"/>
      <c r="C246" s="174" t="s">
        <v>429</v>
      </c>
      <c r="D246" s="174" t="s">
        <v>326</v>
      </c>
      <c r="E246" s="175" t="s">
        <v>19</v>
      </c>
      <c r="F246" s="280">
        <v>4</v>
      </c>
      <c r="G246" s="277">
        <f>(COUNTIF(E246:E248,$F$410)+(COUNTIF(E246:E248,$F$409)*0.5))/(COUNTA(E246:E248)-COUNTIF(E246:E248,$F$411))</f>
        <v>0</v>
      </c>
      <c r="H246" s="276"/>
      <c r="I246" s="184">
        <v>7</v>
      </c>
      <c r="J246" s="176"/>
      <c r="K246" s="176" t="s">
        <v>2835</v>
      </c>
      <c r="L246" s="176"/>
      <c r="M246" s="176"/>
      <c r="N246" s="176"/>
      <c r="O246" s="174"/>
    </row>
    <row r="247" spans="2:15" ht="28.75" hidden="1" customHeight="1" outlineLevel="2" x14ac:dyDescent="0.35">
      <c r="B247" s="279"/>
      <c r="C247" s="174" t="s">
        <v>430</v>
      </c>
      <c r="D247" s="174" t="s">
        <v>328</v>
      </c>
      <c r="E247" s="175" t="s">
        <v>19</v>
      </c>
      <c r="F247" s="280"/>
      <c r="G247" s="277"/>
      <c r="H247" s="276"/>
      <c r="I247" s="184">
        <v>7</v>
      </c>
      <c r="J247" s="176"/>
      <c r="K247" s="176" t="s">
        <v>2836</v>
      </c>
      <c r="L247" s="176"/>
      <c r="M247" s="176"/>
      <c r="N247" s="176"/>
      <c r="O247" s="174"/>
    </row>
    <row r="248" spans="2:15" ht="28.75" hidden="1" customHeight="1" outlineLevel="2" x14ac:dyDescent="0.35">
      <c r="B248" s="279"/>
      <c r="C248" s="174" t="s">
        <v>431</v>
      </c>
      <c r="D248" s="174" t="s">
        <v>330</v>
      </c>
      <c r="E248" s="175" t="s">
        <v>19</v>
      </c>
      <c r="F248" s="280"/>
      <c r="G248" s="277"/>
      <c r="H248" s="276"/>
      <c r="I248" s="184">
        <v>7</v>
      </c>
      <c r="J248" s="176"/>
      <c r="K248" s="176" t="s">
        <v>2837</v>
      </c>
      <c r="L248" s="176"/>
      <c r="M248" s="176"/>
      <c r="N248" s="176"/>
      <c r="O248" s="174"/>
    </row>
    <row r="249" spans="2:15" ht="33" hidden="1" customHeight="1" outlineLevel="1" collapsed="1" x14ac:dyDescent="0.35">
      <c r="B249" s="289" t="str">
        <f>Heatmap!G25</f>
        <v>Управление изменениями инфраструктуры и доступом к ней</v>
      </c>
      <c r="C249" s="174" t="s">
        <v>432</v>
      </c>
      <c r="D249" s="174" t="s">
        <v>433</v>
      </c>
      <c r="E249" s="175" t="s">
        <v>12</v>
      </c>
      <c r="F249" s="78">
        <v>0</v>
      </c>
      <c r="G249" s="106">
        <f>(COUNTIF(E249:E249,$E$407))/COUNTA(E249:E249)</f>
        <v>1</v>
      </c>
      <c r="H249" s="276">
        <f>SUM(G250:G258)/4</f>
        <v>0</v>
      </c>
      <c r="I249" s="175">
        <v>0</v>
      </c>
      <c r="J249" s="176"/>
      <c r="K249" s="176" t="s">
        <v>2840</v>
      </c>
      <c r="L249" s="176" t="s">
        <v>1849</v>
      </c>
      <c r="M249" s="176"/>
      <c r="N249" s="176"/>
      <c r="O249" s="174"/>
    </row>
    <row r="250" spans="2:15" ht="28.75" hidden="1" customHeight="1" outlineLevel="2" x14ac:dyDescent="0.35">
      <c r="B250" s="289"/>
      <c r="C250" s="174" t="s">
        <v>434</v>
      </c>
      <c r="D250" s="174" t="s">
        <v>435</v>
      </c>
      <c r="E250" s="175" t="s">
        <v>19</v>
      </c>
      <c r="F250" s="280">
        <v>1</v>
      </c>
      <c r="G250" s="277">
        <f>(COUNTIF(E250:E254,$F$410)+(COUNTIF(E250:E254,$F$409)*0.5))/(COUNTA(E250:E254)-COUNTIF(E250:E254,$F$411))</f>
        <v>0</v>
      </c>
      <c r="H250" s="276"/>
      <c r="I250" s="175">
        <v>1</v>
      </c>
      <c r="J250" s="176"/>
      <c r="K250" s="176"/>
      <c r="L250" s="176"/>
      <c r="M250" s="176"/>
      <c r="N250" s="176"/>
      <c r="O250" s="174"/>
    </row>
    <row r="251" spans="2:15" ht="28.75" hidden="1" customHeight="1" outlineLevel="2" x14ac:dyDescent="0.35">
      <c r="B251" s="289"/>
      <c r="C251" s="174" t="s">
        <v>436</v>
      </c>
      <c r="D251" s="174" t="s">
        <v>437</v>
      </c>
      <c r="E251" s="175" t="s">
        <v>19</v>
      </c>
      <c r="F251" s="280"/>
      <c r="G251" s="277"/>
      <c r="H251" s="276"/>
      <c r="I251" s="175">
        <v>1</v>
      </c>
      <c r="J251" s="176"/>
      <c r="K251" s="176" t="s">
        <v>2840</v>
      </c>
      <c r="L251" s="176"/>
      <c r="M251" s="176"/>
      <c r="N251" s="176"/>
      <c r="O251" s="174"/>
    </row>
    <row r="252" spans="2:15" ht="14.4" hidden="1" customHeight="1" outlineLevel="2" x14ac:dyDescent="0.35">
      <c r="B252" s="289"/>
      <c r="C252" s="174" t="s">
        <v>438</v>
      </c>
      <c r="D252" s="174" t="s">
        <v>439</v>
      </c>
      <c r="E252" s="175" t="s">
        <v>19</v>
      </c>
      <c r="F252" s="280"/>
      <c r="G252" s="277"/>
      <c r="H252" s="276"/>
      <c r="I252" s="175">
        <v>1</v>
      </c>
      <c r="J252" s="176"/>
      <c r="K252" s="176"/>
      <c r="L252" s="176"/>
      <c r="M252" s="176" t="s">
        <v>2346</v>
      </c>
      <c r="N252" s="176"/>
      <c r="O252" s="174"/>
    </row>
    <row r="253" spans="2:15" ht="28.75" hidden="1" customHeight="1" outlineLevel="2" x14ac:dyDescent="0.35">
      <c r="B253" s="289"/>
      <c r="C253" s="174" t="s">
        <v>440</v>
      </c>
      <c r="D253" s="174" t="s">
        <v>441</v>
      </c>
      <c r="E253" s="175" t="s">
        <v>19</v>
      </c>
      <c r="F253" s="280"/>
      <c r="G253" s="277"/>
      <c r="H253" s="276"/>
      <c r="I253" s="175">
        <v>1</v>
      </c>
      <c r="J253" s="176"/>
      <c r="K253" s="176"/>
      <c r="L253" s="176"/>
      <c r="M253" s="176"/>
      <c r="N253" s="176" t="s">
        <v>1886</v>
      </c>
      <c r="O253" s="174"/>
    </row>
    <row r="254" spans="2:15" ht="14.4" hidden="1" customHeight="1" outlineLevel="2" x14ac:dyDescent="0.35">
      <c r="B254" s="289"/>
      <c r="C254" s="174" t="s">
        <v>442</v>
      </c>
      <c r="D254" s="174" t="s">
        <v>443</v>
      </c>
      <c r="E254" s="175" t="s">
        <v>19</v>
      </c>
      <c r="F254" s="280"/>
      <c r="G254" s="277"/>
      <c r="H254" s="276"/>
      <c r="I254" s="175">
        <v>1</v>
      </c>
      <c r="J254" s="176"/>
      <c r="K254" s="176"/>
      <c r="L254" s="176"/>
      <c r="M254" s="176"/>
      <c r="N254" s="176"/>
      <c r="O254" s="174"/>
    </row>
    <row r="255" spans="2:15" ht="28.75" hidden="1" customHeight="1" outlineLevel="2" x14ac:dyDescent="0.35">
      <c r="B255" s="289"/>
      <c r="C255" s="174" t="s">
        <v>444</v>
      </c>
      <c r="D255" s="174" t="s">
        <v>445</v>
      </c>
      <c r="E255" s="175" t="s">
        <v>19</v>
      </c>
      <c r="F255" s="280">
        <v>2</v>
      </c>
      <c r="G255" s="277">
        <f>(COUNTIF(E255:E256,$F$410)+(COUNTIF(E255:E256,$F$409)*0.5))/(COUNTA(E255:E256)-COUNTIF(E255:E256,$F$411))</f>
        <v>0</v>
      </c>
      <c r="H255" s="276"/>
      <c r="I255" s="175">
        <v>3</v>
      </c>
      <c r="J255" s="176"/>
      <c r="K255" s="176"/>
      <c r="L255" s="176"/>
      <c r="M255" s="176"/>
      <c r="N255" s="176" t="s">
        <v>1883</v>
      </c>
      <c r="O255" s="174"/>
    </row>
    <row r="256" spans="2:15" ht="43.25" hidden="1" customHeight="1" outlineLevel="2" x14ac:dyDescent="0.35">
      <c r="B256" s="289"/>
      <c r="C256" s="174" t="s">
        <v>446</v>
      </c>
      <c r="D256" s="174" t="s">
        <v>447</v>
      </c>
      <c r="E256" s="175" t="s">
        <v>19</v>
      </c>
      <c r="F256" s="280"/>
      <c r="G256" s="277"/>
      <c r="H256" s="276"/>
      <c r="I256" s="175">
        <v>3</v>
      </c>
      <c r="J256" s="176"/>
      <c r="K256" s="176" t="s">
        <v>2813</v>
      </c>
      <c r="L256" s="176"/>
      <c r="M256" s="176"/>
      <c r="N256" s="176"/>
      <c r="O256" s="174"/>
    </row>
    <row r="257" spans="2:15" ht="14.4" hidden="1" customHeight="1" outlineLevel="2" x14ac:dyDescent="0.35">
      <c r="B257" s="289"/>
      <c r="C257" s="174" t="s">
        <v>448</v>
      </c>
      <c r="D257" s="174" t="s">
        <v>449</v>
      </c>
      <c r="E257" s="175" t="s">
        <v>19</v>
      </c>
      <c r="F257" s="78">
        <v>3</v>
      </c>
      <c r="G257" s="106">
        <f>(COUNTIF(E257,$F$410)+(COUNTIF(E257,$F$409)*0.5))/COUNTA(E257)</f>
        <v>0</v>
      </c>
      <c r="H257" s="276"/>
      <c r="I257" s="175">
        <v>4</v>
      </c>
      <c r="J257" s="176"/>
      <c r="K257" s="176"/>
      <c r="L257" s="176"/>
      <c r="M257" s="176"/>
      <c r="N257" s="176"/>
      <c r="O257" s="174"/>
    </row>
    <row r="258" spans="2:15" ht="14.4" hidden="1" customHeight="1" outlineLevel="2" x14ac:dyDescent="0.35">
      <c r="B258" s="289"/>
      <c r="C258" s="174" t="s">
        <v>450</v>
      </c>
      <c r="D258" s="174" t="s">
        <v>451</v>
      </c>
      <c r="E258" s="175" t="s">
        <v>19</v>
      </c>
      <c r="F258" s="78">
        <v>4</v>
      </c>
      <c r="G258" s="106">
        <f>(COUNTIF(E258,$F$410)+(COUNTIF(E258,$F$409)*0.5))/COUNTA(E258)</f>
        <v>0</v>
      </c>
      <c r="H258" s="276"/>
      <c r="I258" s="175">
        <v>7</v>
      </c>
      <c r="J258" s="176"/>
      <c r="K258" s="176"/>
      <c r="L258" s="176"/>
      <c r="M258" s="176"/>
      <c r="N258" s="176"/>
      <c r="O258" s="174"/>
    </row>
    <row r="259" spans="2:15" ht="29" hidden="1" outlineLevel="1" collapsed="1" x14ac:dyDescent="0.35">
      <c r="B259" s="284" t="str">
        <f>Heatmap!G26</f>
        <v>Контроль сетевого трафика (L4-L7)</v>
      </c>
      <c r="C259" s="174" t="s">
        <v>452</v>
      </c>
      <c r="D259" s="174" t="s">
        <v>453</v>
      </c>
      <c r="E259" s="175" t="s">
        <v>12</v>
      </c>
      <c r="F259" s="78">
        <v>0</v>
      </c>
      <c r="G259" s="106">
        <f>(COUNTIF(E259:E259,$E$407))/COUNTA(E259:E259)</f>
        <v>1</v>
      </c>
      <c r="H259" s="276">
        <f>SUM(G260:G264)/3</f>
        <v>0</v>
      </c>
      <c r="I259" s="175">
        <v>0</v>
      </c>
      <c r="J259" s="176"/>
      <c r="K259" s="176" t="s">
        <v>2841</v>
      </c>
      <c r="L259" s="176"/>
      <c r="M259" s="176"/>
      <c r="N259" s="176" t="s">
        <v>1893</v>
      </c>
      <c r="O259" s="174"/>
    </row>
    <row r="260" spans="2:15" ht="28.75" hidden="1" customHeight="1" outlineLevel="2" x14ac:dyDescent="0.35">
      <c r="B260" s="284"/>
      <c r="C260" s="174" t="s">
        <v>454</v>
      </c>
      <c r="D260" s="174" t="s">
        <v>455</v>
      </c>
      <c r="E260" s="175" t="s">
        <v>19</v>
      </c>
      <c r="F260" s="280">
        <v>1</v>
      </c>
      <c r="G260" s="277">
        <f>(COUNTIF(E260:E261,$F$410)+(COUNTIF(E260:E261,$F$409)*0.5))/(COUNTA(E260:E261)-COUNTIF(E260:E261,$F$411))</f>
        <v>0</v>
      </c>
      <c r="H260" s="276"/>
      <c r="I260" s="175">
        <v>1</v>
      </c>
      <c r="J260" s="176" t="s">
        <v>456</v>
      </c>
      <c r="K260" s="176"/>
      <c r="L260" s="176"/>
      <c r="M260" s="176"/>
      <c r="N260" s="176" t="s">
        <v>1893</v>
      </c>
      <c r="O260" s="174"/>
    </row>
    <row r="261" spans="2:15" ht="28.75" hidden="1" customHeight="1" outlineLevel="2" x14ac:dyDescent="0.35">
      <c r="B261" s="284"/>
      <c r="C261" s="174" t="s">
        <v>457</v>
      </c>
      <c r="D261" s="174" t="s">
        <v>458</v>
      </c>
      <c r="E261" s="175" t="s">
        <v>19</v>
      </c>
      <c r="F261" s="280"/>
      <c r="G261" s="277"/>
      <c r="H261" s="276"/>
      <c r="I261" s="175">
        <v>1</v>
      </c>
      <c r="J261" s="176"/>
      <c r="K261" s="176" t="s">
        <v>2841</v>
      </c>
      <c r="L261" s="176"/>
      <c r="M261" s="176"/>
      <c r="N261" s="176" t="s">
        <v>1890</v>
      </c>
      <c r="O261" s="174"/>
    </row>
    <row r="262" spans="2:15" ht="28.75" hidden="1" customHeight="1" outlineLevel="2" x14ac:dyDescent="0.35">
      <c r="B262" s="284"/>
      <c r="C262" s="174" t="s">
        <v>459</v>
      </c>
      <c r="D262" s="174" t="s">
        <v>460</v>
      </c>
      <c r="E262" s="175" t="s">
        <v>19</v>
      </c>
      <c r="F262" s="280">
        <v>2</v>
      </c>
      <c r="G262" s="277">
        <f>(COUNTIF(E262:E263,$F$410)+(COUNTIF(E262:E263,$F$409)*0.5))/(COUNTA(E262:E263)-COUNTIF(E262:E263,$F$411))</f>
        <v>0</v>
      </c>
      <c r="H262" s="276"/>
      <c r="I262" s="175">
        <v>2</v>
      </c>
      <c r="J262" s="176"/>
      <c r="K262" s="176" t="s">
        <v>2841</v>
      </c>
      <c r="L262" s="176"/>
      <c r="M262" s="176"/>
      <c r="N262" s="176" t="s">
        <v>1878</v>
      </c>
      <c r="O262" s="174"/>
    </row>
    <row r="263" spans="2:15" ht="28.75" hidden="1" customHeight="1" outlineLevel="2" x14ac:dyDescent="0.35">
      <c r="B263" s="284"/>
      <c r="C263" s="174" t="s">
        <v>461</v>
      </c>
      <c r="D263" s="174" t="s">
        <v>462</v>
      </c>
      <c r="E263" s="175" t="s">
        <v>19</v>
      </c>
      <c r="F263" s="280"/>
      <c r="G263" s="277"/>
      <c r="H263" s="276"/>
      <c r="I263" s="175">
        <v>2</v>
      </c>
      <c r="J263" s="176" t="s">
        <v>98</v>
      </c>
      <c r="K263" s="176"/>
      <c r="L263" s="176"/>
      <c r="M263" s="176"/>
      <c r="N263" s="176" t="s">
        <v>1919</v>
      </c>
      <c r="O263" s="174"/>
    </row>
    <row r="264" spans="2:15" ht="28.75" hidden="1" customHeight="1" outlineLevel="2" x14ac:dyDescent="0.35">
      <c r="B264" s="284"/>
      <c r="C264" s="174" t="s">
        <v>463</v>
      </c>
      <c r="D264" s="174" t="s">
        <v>464</v>
      </c>
      <c r="E264" s="175" t="s">
        <v>19</v>
      </c>
      <c r="F264" s="78">
        <v>3</v>
      </c>
      <c r="G264" s="106">
        <f>(COUNTIF(E264:E264,$F$410)+(COUNTIF(E264:E264,$F$409)*0.5))/COUNTA(E264:E264)</f>
        <v>0</v>
      </c>
      <c r="H264" s="276"/>
      <c r="I264" s="175">
        <v>3</v>
      </c>
      <c r="J264" s="176"/>
      <c r="K264" s="176"/>
      <c r="L264" s="176"/>
      <c r="M264" s="176"/>
      <c r="N264" s="176"/>
      <c r="O264" s="174"/>
    </row>
    <row r="265" spans="2:15" ht="14.4" hidden="1" customHeight="1" outlineLevel="1" collapsed="1" x14ac:dyDescent="0.35">
      <c r="B265" s="289" t="str">
        <f>Heatmap!G27</f>
        <v>Контроль выполняемых и процессов и их прав доступа</v>
      </c>
      <c r="C265" s="174" t="s">
        <v>465</v>
      </c>
      <c r="D265" s="174" t="s">
        <v>466</v>
      </c>
      <c r="E265" s="175" t="s">
        <v>12</v>
      </c>
      <c r="F265" s="78">
        <v>0</v>
      </c>
      <c r="G265" s="106">
        <f>(COUNTIF(E265:E265,$E$407))/COUNTA(E265:E265)</f>
        <v>1</v>
      </c>
      <c r="H265" s="276">
        <f>SUM(G266:G268)/3</f>
        <v>0</v>
      </c>
      <c r="I265" s="175">
        <v>0</v>
      </c>
      <c r="J265" s="176"/>
      <c r="K265" s="176"/>
      <c r="L265" s="176"/>
      <c r="M265" s="176"/>
      <c r="N265" s="176"/>
      <c r="O265" s="174"/>
    </row>
    <row r="266" spans="2:15" ht="29" hidden="1" customHeight="1" outlineLevel="2" x14ac:dyDescent="0.35">
      <c r="B266" s="289"/>
      <c r="C266" s="174" t="s">
        <v>467</v>
      </c>
      <c r="D266" s="174" t="s">
        <v>1394</v>
      </c>
      <c r="E266" s="175" t="s">
        <v>19</v>
      </c>
      <c r="F266" s="78">
        <v>1</v>
      </c>
      <c r="G266" s="106">
        <f>(COUNTIF(E266,$F$410)+(COUNTIF(E266,$F$409)*0.5))/COUNTA(E266)</f>
        <v>0</v>
      </c>
      <c r="H266" s="276"/>
      <c r="I266" s="175">
        <v>2</v>
      </c>
      <c r="J266" s="176"/>
      <c r="K266" s="176"/>
      <c r="L266" s="176"/>
      <c r="M266" s="176"/>
      <c r="N266" s="176"/>
      <c r="O266" s="174"/>
    </row>
    <row r="267" spans="2:15" ht="28.75" hidden="1" customHeight="1" outlineLevel="2" x14ac:dyDescent="0.35">
      <c r="B267" s="289"/>
      <c r="C267" s="174" t="s">
        <v>468</v>
      </c>
      <c r="D267" s="174" t="s">
        <v>469</v>
      </c>
      <c r="E267" s="175" t="s">
        <v>19</v>
      </c>
      <c r="F267" s="78">
        <v>2</v>
      </c>
      <c r="G267" s="106">
        <f>(COUNTIF(E267,$F$410)+(COUNTIF(E267,$F$409)*0.5))/COUNTA(E267)</f>
        <v>0</v>
      </c>
      <c r="H267" s="276"/>
      <c r="I267" s="175">
        <v>3</v>
      </c>
      <c r="J267" s="176"/>
      <c r="K267" s="176"/>
      <c r="L267" s="176"/>
      <c r="M267" s="176"/>
      <c r="N267" s="176" t="s">
        <v>1910</v>
      </c>
      <c r="O267" s="174"/>
    </row>
    <row r="268" spans="2:15" ht="28.75" hidden="1" customHeight="1" outlineLevel="2" x14ac:dyDescent="0.35">
      <c r="B268" s="289"/>
      <c r="C268" s="174" t="s">
        <v>470</v>
      </c>
      <c r="D268" s="174" t="s">
        <v>471</v>
      </c>
      <c r="E268" s="175" t="s">
        <v>19</v>
      </c>
      <c r="F268" s="78">
        <v>3</v>
      </c>
      <c r="G268" s="106">
        <f>(COUNTIF(E268,$F$410)+(COUNTIF(E268,$F$409)*0.5))/COUNTA(E268)</f>
        <v>0</v>
      </c>
      <c r="H268" s="276"/>
      <c r="I268" s="175">
        <v>5</v>
      </c>
      <c r="J268" s="176" t="s">
        <v>728</v>
      </c>
      <c r="K268" s="176"/>
      <c r="L268" s="176"/>
      <c r="M268" s="176"/>
      <c r="N268" s="176"/>
      <c r="O268" s="174"/>
    </row>
    <row r="269" spans="2:15" ht="15" hidden="1" customHeight="1" outlineLevel="1" collapsed="1" x14ac:dyDescent="0.35">
      <c r="B269" s="284" t="str">
        <f>Heatmap!G28</f>
        <v>Анализ инфраструктуры PROD среды на уязвимости</v>
      </c>
      <c r="C269" s="174" t="s">
        <v>472</v>
      </c>
      <c r="D269" s="174" t="s">
        <v>473</v>
      </c>
      <c r="E269" s="175" t="s">
        <v>12</v>
      </c>
      <c r="F269" s="78">
        <v>0</v>
      </c>
      <c r="G269" s="106">
        <f>(COUNTIF(E269:E269,$E$407))/COUNTA(E269:E269)</f>
        <v>1</v>
      </c>
      <c r="H269" s="276">
        <f>SUM(G270:G280)/4</f>
        <v>0</v>
      </c>
      <c r="I269" s="175">
        <v>0</v>
      </c>
      <c r="J269" s="176"/>
      <c r="K269" s="176" t="s">
        <v>2842</v>
      </c>
      <c r="L269" s="176"/>
      <c r="M269" s="176"/>
      <c r="N269" s="176" t="s">
        <v>1920</v>
      </c>
      <c r="O269" s="174"/>
    </row>
    <row r="270" spans="2:15" ht="14.4" hidden="1" customHeight="1" outlineLevel="2" x14ac:dyDescent="0.35">
      <c r="B270" s="284"/>
      <c r="C270" s="174" t="s">
        <v>474</v>
      </c>
      <c r="D270" s="174" t="s">
        <v>475</v>
      </c>
      <c r="E270" s="175" t="s">
        <v>19</v>
      </c>
      <c r="F270" s="280">
        <v>1</v>
      </c>
      <c r="G270" s="277">
        <f>(COUNTIF(E270:E271,$F$410)+(COUNTIF(E270:E271,$F$409)*0.5))/(COUNTA(E270:E271)-COUNTIF(E270:E271,$F$411))</f>
        <v>0</v>
      </c>
      <c r="H270" s="276"/>
      <c r="I270" s="175">
        <v>1</v>
      </c>
      <c r="J270" s="176"/>
      <c r="K270" s="176"/>
      <c r="L270" s="176"/>
      <c r="M270" s="176"/>
      <c r="N270" s="176" t="s">
        <v>1916</v>
      </c>
      <c r="O270" s="174"/>
    </row>
    <row r="271" spans="2:15" ht="28.75" hidden="1" customHeight="1" outlineLevel="2" x14ac:dyDescent="0.35">
      <c r="B271" s="284"/>
      <c r="C271" s="174" t="s">
        <v>476</v>
      </c>
      <c r="D271" s="174" t="s">
        <v>1392</v>
      </c>
      <c r="E271" s="175" t="s">
        <v>19</v>
      </c>
      <c r="F271" s="280"/>
      <c r="G271" s="277"/>
      <c r="H271" s="276"/>
      <c r="I271" s="175">
        <v>1</v>
      </c>
      <c r="J271" s="176"/>
      <c r="K271" s="176" t="s">
        <v>168</v>
      </c>
      <c r="L271" s="176" t="s">
        <v>1847</v>
      </c>
      <c r="M271" s="176"/>
      <c r="N271" s="176"/>
      <c r="O271" s="174"/>
    </row>
    <row r="272" spans="2:15" ht="43.25" hidden="1" customHeight="1" outlineLevel="2" x14ac:dyDescent="0.35">
      <c r="B272" s="284"/>
      <c r="C272" s="174" t="s">
        <v>477</v>
      </c>
      <c r="D272" s="174" t="s">
        <v>478</v>
      </c>
      <c r="E272" s="175" t="s">
        <v>19</v>
      </c>
      <c r="F272" s="280">
        <v>2</v>
      </c>
      <c r="G272" s="277">
        <f>(COUNTIF(E272:E274,$F$410)+(COUNTIF(E272:E274,$F$409)*0.5))/(COUNTA(E272:E274)-COUNTIF(E272:E274,$F$411))</f>
        <v>0</v>
      </c>
      <c r="H272" s="276"/>
      <c r="I272" s="175">
        <v>2</v>
      </c>
      <c r="J272" s="176"/>
      <c r="K272" s="176"/>
      <c r="L272" s="176"/>
      <c r="M272" s="176"/>
      <c r="N272" s="176"/>
      <c r="O272" s="174"/>
    </row>
    <row r="273" spans="2:15" ht="43.25" hidden="1" customHeight="1" outlineLevel="2" x14ac:dyDescent="0.35">
      <c r="B273" s="284"/>
      <c r="C273" s="174" t="s">
        <v>479</v>
      </c>
      <c r="D273" s="174" t="s">
        <v>480</v>
      </c>
      <c r="E273" s="175" t="s">
        <v>19</v>
      </c>
      <c r="F273" s="280"/>
      <c r="G273" s="277"/>
      <c r="H273" s="276"/>
      <c r="I273" s="175">
        <v>2</v>
      </c>
      <c r="J273" s="176" t="s">
        <v>3115</v>
      </c>
      <c r="K273" s="176"/>
      <c r="L273" s="176"/>
      <c r="M273" s="176"/>
      <c r="N273" s="176"/>
      <c r="O273" s="174"/>
    </row>
    <row r="274" spans="2:15" ht="28.75" hidden="1" customHeight="1" outlineLevel="2" x14ac:dyDescent="0.35">
      <c r="B274" s="284"/>
      <c r="C274" s="174" t="s">
        <v>481</v>
      </c>
      <c r="D274" s="174" t="s">
        <v>482</v>
      </c>
      <c r="E274" s="175" t="s">
        <v>19</v>
      </c>
      <c r="F274" s="280"/>
      <c r="G274" s="277"/>
      <c r="H274" s="276"/>
      <c r="I274" s="175">
        <v>2</v>
      </c>
      <c r="J274" s="176"/>
      <c r="K274" s="176"/>
      <c r="L274" s="176" t="s">
        <v>1848</v>
      </c>
      <c r="M274" s="176"/>
      <c r="N274" s="176" t="s">
        <v>1878</v>
      </c>
      <c r="O274" s="174"/>
    </row>
    <row r="275" spans="2:15" ht="28.75" hidden="1" customHeight="1" outlineLevel="2" x14ac:dyDescent="0.35">
      <c r="B275" s="284"/>
      <c r="C275" s="174" t="s">
        <v>483</v>
      </c>
      <c r="D275" s="174" t="s">
        <v>484</v>
      </c>
      <c r="E275" s="175" t="s">
        <v>19</v>
      </c>
      <c r="F275" s="280">
        <v>3</v>
      </c>
      <c r="G275" s="277">
        <f>(COUNTIF(E275:E278,$F$410)+(COUNTIF(E275:E278,$F$409)*0.5))/(COUNTA(E275:E278)-COUNTIF(E275:E278,$F$411))</f>
        <v>0</v>
      </c>
      <c r="H275" s="276"/>
      <c r="I275" s="175">
        <v>3</v>
      </c>
      <c r="J275" s="176" t="s">
        <v>1356</v>
      </c>
      <c r="K275" s="176"/>
      <c r="L275" s="176"/>
      <c r="M275" s="176"/>
      <c r="N275" s="176" t="s">
        <v>1920</v>
      </c>
      <c r="O275" s="174"/>
    </row>
    <row r="276" spans="2:15" ht="43.25" hidden="1" customHeight="1" outlineLevel="2" x14ac:dyDescent="0.35">
      <c r="B276" s="284"/>
      <c r="C276" s="174" t="s">
        <v>485</v>
      </c>
      <c r="D276" s="174" t="s">
        <v>486</v>
      </c>
      <c r="E276" s="175" t="s">
        <v>19</v>
      </c>
      <c r="F276" s="280"/>
      <c r="G276" s="277"/>
      <c r="H276" s="276"/>
      <c r="I276" s="175">
        <v>3</v>
      </c>
      <c r="J276" s="176" t="s">
        <v>1356</v>
      </c>
      <c r="K276" s="176"/>
      <c r="L276" s="176"/>
      <c r="M276" s="176"/>
      <c r="N276" s="176" t="s">
        <v>1878</v>
      </c>
      <c r="O276" s="174"/>
    </row>
    <row r="277" spans="2:15" ht="43.5" hidden="1" customHeight="1" outlineLevel="2" x14ac:dyDescent="0.35">
      <c r="B277" s="284"/>
      <c r="C277" s="174" t="s">
        <v>487</v>
      </c>
      <c r="D277" s="174" t="s">
        <v>488</v>
      </c>
      <c r="E277" s="175" t="s">
        <v>19</v>
      </c>
      <c r="F277" s="280"/>
      <c r="G277" s="277"/>
      <c r="H277" s="276"/>
      <c r="I277" s="175">
        <v>3</v>
      </c>
      <c r="J277" s="176" t="s">
        <v>1356</v>
      </c>
      <c r="K277" s="176"/>
      <c r="L277" s="176"/>
      <c r="M277" s="176"/>
      <c r="N277" s="176"/>
      <c r="O277" s="174"/>
    </row>
    <row r="278" spans="2:15" ht="28.75" hidden="1" customHeight="1" outlineLevel="2" x14ac:dyDescent="0.35">
      <c r="B278" s="284"/>
      <c r="C278" s="174" t="s">
        <v>489</v>
      </c>
      <c r="D278" s="174" t="s">
        <v>490</v>
      </c>
      <c r="E278" s="175" t="s">
        <v>19</v>
      </c>
      <c r="F278" s="280"/>
      <c r="G278" s="277"/>
      <c r="H278" s="276"/>
      <c r="I278" s="175">
        <v>3</v>
      </c>
      <c r="J278" s="176"/>
      <c r="K278" s="176"/>
      <c r="L278" s="176"/>
      <c r="M278" s="176"/>
      <c r="N278" s="176"/>
      <c r="O278" s="174"/>
    </row>
    <row r="279" spans="2:15" ht="28.75" hidden="1" customHeight="1" outlineLevel="2" x14ac:dyDescent="0.35">
      <c r="B279" s="284"/>
      <c r="C279" s="174" t="s">
        <v>491</v>
      </c>
      <c r="D279" s="174" t="s">
        <v>492</v>
      </c>
      <c r="E279" s="175" t="s">
        <v>19</v>
      </c>
      <c r="F279" s="280">
        <v>4</v>
      </c>
      <c r="G279" s="277">
        <f>(COUNTIF(E279:E280,$F$410)+(COUNTIF(E279:E280,$F$409)*0.5))/(COUNTA(E279:E280)-COUNTIF(E279:E280,$F$411))</f>
        <v>0</v>
      </c>
      <c r="H279" s="276"/>
      <c r="I279" s="175">
        <v>5</v>
      </c>
      <c r="J279" s="176" t="s">
        <v>1356</v>
      </c>
      <c r="K279" s="176"/>
      <c r="L279" s="176" t="s">
        <v>734</v>
      </c>
      <c r="M279" s="176"/>
      <c r="N279" s="176"/>
      <c r="O279" s="174"/>
    </row>
    <row r="280" spans="2:15" ht="28.75" hidden="1" customHeight="1" outlineLevel="2" x14ac:dyDescent="0.35">
      <c r="B280" s="284"/>
      <c r="C280" s="174" t="s">
        <v>493</v>
      </c>
      <c r="D280" s="174" t="s">
        <v>494</v>
      </c>
      <c r="E280" s="175" t="s">
        <v>19</v>
      </c>
      <c r="F280" s="280"/>
      <c r="G280" s="277"/>
      <c r="H280" s="276"/>
      <c r="I280" s="175">
        <v>5</v>
      </c>
      <c r="J280" s="176"/>
      <c r="K280" s="176"/>
      <c r="L280" s="176" t="s">
        <v>1849</v>
      </c>
      <c r="M280" s="176"/>
      <c r="N280" s="176"/>
      <c r="O280" s="174"/>
    </row>
    <row r="281" spans="2:15" ht="28.75" hidden="1" customHeight="1" outlineLevel="1" collapsed="1" x14ac:dyDescent="0.35">
      <c r="B281" s="290" t="str">
        <f>Heatmap!G29</f>
        <v>Анализ событий информационной безопасности</v>
      </c>
      <c r="C281" s="174" t="s">
        <v>495</v>
      </c>
      <c r="D281" s="174" t="s">
        <v>496</v>
      </c>
      <c r="E281" s="175" t="s">
        <v>12</v>
      </c>
      <c r="F281" s="78">
        <v>0</v>
      </c>
      <c r="G281" s="106">
        <f>(COUNTIF(E281:E281,$E$407))/COUNTA(E281:E281)</f>
        <v>1</v>
      </c>
      <c r="H281" s="276">
        <f>SUM(G282:G283)/2</f>
        <v>0</v>
      </c>
      <c r="I281" s="175">
        <v>0</v>
      </c>
      <c r="J281" s="176"/>
      <c r="K281" s="176" t="s">
        <v>2844</v>
      </c>
      <c r="L281" s="176"/>
      <c r="M281" s="176"/>
      <c r="N281" s="176" t="s">
        <v>1877</v>
      </c>
      <c r="O281" s="174"/>
    </row>
    <row r="282" spans="2:15" ht="57.75" hidden="1" customHeight="1" outlineLevel="2" x14ac:dyDescent="0.35">
      <c r="B282" s="290"/>
      <c r="C282" s="174" t="s">
        <v>497</v>
      </c>
      <c r="D282" s="174" t="s">
        <v>2167</v>
      </c>
      <c r="E282" s="175" t="s">
        <v>19</v>
      </c>
      <c r="F282" s="78">
        <v>2</v>
      </c>
      <c r="G282" s="106">
        <f>(COUNTIF(E282,$F$410)+(COUNTIF(E282,$F$409)*0.5))/COUNTA(E282)</f>
        <v>0</v>
      </c>
      <c r="H282" s="276"/>
      <c r="I282" s="175">
        <v>2</v>
      </c>
      <c r="J282" s="176"/>
      <c r="K282" s="176" t="s">
        <v>2843</v>
      </c>
      <c r="L282" s="176"/>
      <c r="M282" s="176"/>
      <c r="N282" s="176" t="s">
        <v>1877</v>
      </c>
      <c r="O282" s="174"/>
    </row>
    <row r="283" spans="2:15" ht="43.5" hidden="1" customHeight="1" outlineLevel="2" x14ac:dyDescent="0.35">
      <c r="B283" s="290"/>
      <c r="C283" s="174" t="s">
        <v>498</v>
      </c>
      <c r="D283" s="174" t="s">
        <v>2171</v>
      </c>
      <c r="E283" s="175" t="s">
        <v>19</v>
      </c>
      <c r="F283" s="78">
        <v>3</v>
      </c>
      <c r="G283" s="106">
        <f>(COUNTIF(E283,$F$410)+(COUNTIF(E283,$F$409)*0.5))/COUNTA(E283)</f>
        <v>0</v>
      </c>
      <c r="H283" s="276"/>
      <c r="I283" s="175">
        <v>3</v>
      </c>
      <c r="J283" s="176" t="s">
        <v>1357</v>
      </c>
      <c r="K283" s="176" t="s">
        <v>2845</v>
      </c>
      <c r="L283" s="176"/>
      <c r="M283" s="176"/>
      <c r="N283" s="176" t="s">
        <v>1877</v>
      </c>
      <c r="O283" s="174"/>
    </row>
    <row r="284" spans="2:15" ht="4.5" hidden="1" customHeight="1" outlineLevel="1" collapsed="1" x14ac:dyDescent="0.35">
      <c r="B284" s="171"/>
      <c r="C284" s="174"/>
      <c r="D284" s="174"/>
      <c r="E284" s="175"/>
      <c r="F284" s="78"/>
      <c r="G284" s="106"/>
      <c r="H284" s="179"/>
      <c r="I284" s="175"/>
      <c r="J284" s="176"/>
      <c r="K284" s="176"/>
      <c r="L284" s="176"/>
      <c r="M284" s="176"/>
      <c r="N284" s="180"/>
      <c r="O284" s="174"/>
    </row>
    <row r="285" spans="2:15" ht="24" customHeight="1" collapsed="1" x14ac:dyDescent="0.35">
      <c r="B285" s="282" t="s">
        <v>499</v>
      </c>
      <c r="C285" s="282"/>
      <c r="D285" s="282"/>
      <c r="E285" s="282"/>
      <c r="F285" s="282"/>
      <c r="G285" s="282"/>
      <c r="H285" s="282"/>
      <c r="I285" s="282"/>
      <c r="J285" s="282"/>
      <c r="K285" s="282"/>
      <c r="L285" s="282"/>
      <c r="M285" s="282"/>
      <c r="N285" s="282"/>
      <c r="O285" s="282"/>
    </row>
    <row r="286" spans="2:15" ht="15" hidden="1" customHeight="1" outlineLevel="1" x14ac:dyDescent="0.35">
      <c r="B286" s="299" t="str">
        <f>Heatmap!G30</f>
        <v>Обучение специалистов</v>
      </c>
      <c r="C286" s="177" t="s">
        <v>500</v>
      </c>
      <c r="D286" s="177" t="s">
        <v>501</v>
      </c>
      <c r="E286" s="175" t="s">
        <v>12</v>
      </c>
      <c r="F286" s="78">
        <v>0</v>
      </c>
      <c r="G286" s="106">
        <f>(COUNTIF(E286:E286,$E$407))/COUNTA(E286:E286)</f>
        <v>1</v>
      </c>
      <c r="H286" s="276">
        <f>SUM(G287:G295)/4</f>
        <v>0</v>
      </c>
      <c r="I286" s="175">
        <v>0</v>
      </c>
      <c r="J286" s="176"/>
      <c r="K286" s="176" t="s">
        <v>141</v>
      </c>
      <c r="L286" s="175" t="s">
        <v>1852</v>
      </c>
      <c r="M286" s="176" t="s">
        <v>2340</v>
      </c>
      <c r="N286" s="176" t="s">
        <v>1921</v>
      </c>
      <c r="O286" s="174"/>
    </row>
    <row r="287" spans="2:15" ht="14.4" hidden="1" customHeight="1" outlineLevel="2" x14ac:dyDescent="0.35">
      <c r="B287" s="299"/>
      <c r="C287" s="177" t="s">
        <v>502</v>
      </c>
      <c r="D287" s="177" t="s">
        <v>503</v>
      </c>
      <c r="E287" s="175" t="s">
        <v>19</v>
      </c>
      <c r="F287" s="280">
        <v>1</v>
      </c>
      <c r="G287" s="277">
        <f>(COUNTIF(E287:E288,$F$410)+(COUNTIF(E287:E288,$F$409)*0.5))/(COUNTA(E287:E288)-COUNTIF(E287:E288,$F$411))</f>
        <v>0</v>
      </c>
      <c r="H287" s="276"/>
      <c r="I287" s="175">
        <v>1</v>
      </c>
      <c r="J287" s="176"/>
      <c r="K287" s="176" t="s">
        <v>2846</v>
      </c>
      <c r="L287" s="175" t="s">
        <v>1852</v>
      </c>
      <c r="M287" s="176"/>
      <c r="N287" s="176" t="s">
        <v>1922</v>
      </c>
      <c r="O287" s="174"/>
    </row>
    <row r="288" spans="2:15" ht="28.75" hidden="1" customHeight="1" outlineLevel="2" x14ac:dyDescent="0.35">
      <c r="B288" s="299"/>
      <c r="C288" s="177" t="s">
        <v>505</v>
      </c>
      <c r="D288" s="177" t="s">
        <v>506</v>
      </c>
      <c r="E288" s="175" t="s">
        <v>19</v>
      </c>
      <c r="F288" s="280"/>
      <c r="G288" s="277"/>
      <c r="H288" s="276"/>
      <c r="I288" s="175">
        <v>1</v>
      </c>
      <c r="J288" s="176"/>
      <c r="K288" s="176" t="s">
        <v>2847</v>
      </c>
      <c r="L288" s="175"/>
      <c r="M288" s="176" t="s">
        <v>2341</v>
      </c>
      <c r="N288" s="176" t="s">
        <v>1921</v>
      </c>
      <c r="O288" s="174"/>
    </row>
    <row r="289" spans="2:15" ht="72" hidden="1" customHeight="1" outlineLevel="2" x14ac:dyDescent="0.35">
      <c r="B289" s="299"/>
      <c r="C289" s="177" t="s">
        <v>507</v>
      </c>
      <c r="D289" s="177" t="s">
        <v>508</v>
      </c>
      <c r="E289" s="175" t="s">
        <v>19</v>
      </c>
      <c r="F289" s="280">
        <v>2</v>
      </c>
      <c r="G289" s="277">
        <f>(COUNTIF(E289:E292,$F$410)+(COUNTIF(E289:E292,$F$409)*0.5))/(COUNTA(E289:E292)-COUNTIF(E289:E292,$F$411))</f>
        <v>0</v>
      </c>
      <c r="H289" s="276"/>
      <c r="I289" s="175">
        <v>3</v>
      </c>
      <c r="J289" s="176" t="s">
        <v>1358</v>
      </c>
      <c r="K289" s="176" t="s">
        <v>2846</v>
      </c>
      <c r="L289" s="175" t="s">
        <v>1851</v>
      </c>
      <c r="M289" s="176" t="s">
        <v>2341</v>
      </c>
      <c r="N289" s="176" t="s">
        <v>1921</v>
      </c>
      <c r="O289" s="174"/>
    </row>
    <row r="290" spans="2:15" ht="28.75" hidden="1" customHeight="1" outlineLevel="2" x14ac:dyDescent="0.35">
      <c r="B290" s="299"/>
      <c r="C290" s="177" t="s">
        <v>509</v>
      </c>
      <c r="D290" s="177" t="s">
        <v>510</v>
      </c>
      <c r="E290" s="175" t="s">
        <v>19</v>
      </c>
      <c r="F290" s="280"/>
      <c r="G290" s="277"/>
      <c r="H290" s="276"/>
      <c r="I290" s="175">
        <v>3</v>
      </c>
      <c r="J290" s="176"/>
      <c r="K290" s="176" t="s">
        <v>2846</v>
      </c>
      <c r="L290" s="175" t="s">
        <v>1853</v>
      </c>
      <c r="M290" s="176"/>
      <c r="N290" s="176"/>
      <c r="O290" s="174"/>
    </row>
    <row r="291" spans="2:15" ht="28.75" hidden="1" customHeight="1" outlineLevel="2" x14ac:dyDescent="0.35">
      <c r="B291" s="299"/>
      <c r="C291" s="177" t="s">
        <v>511</v>
      </c>
      <c r="D291" s="177" t="s">
        <v>512</v>
      </c>
      <c r="E291" s="175" t="s">
        <v>19</v>
      </c>
      <c r="F291" s="280"/>
      <c r="G291" s="277"/>
      <c r="H291" s="276"/>
      <c r="I291" s="175">
        <v>3</v>
      </c>
      <c r="J291" s="176" t="s">
        <v>513</v>
      </c>
      <c r="K291" s="176" t="s">
        <v>2848</v>
      </c>
      <c r="L291" s="175" t="s">
        <v>1851</v>
      </c>
      <c r="M291" s="176"/>
      <c r="N291" s="176" t="s">
        <v>1923</v>
      </c>
      <c r="O291" s="174"/>
    </row>
    <row r="292" spans="2:15" ht="28.75" hidden="1" customHeight="1" outlineLevel="2" x14ac:dyDescent="0.35">
      <c r="B292" s="299"/>
      <c r="C292" s="177" t="s">
        <v>514</v>
      </c>
      <c r="D292" s="177" t="s">
        <v>515</v>
      </c>
      <c r="E292" s="175" t="s">
        <v>19</v>
      </c>
      <c r="F292" s="280"/>
      <c r="G292" s="277"/>
      <c r="H292" s="276"/>
      <c r="I292" s="175">
        <v>3</v>
      </c>
      <c r="J292" s="176"/>
      <c r="K292" s="176"/>
      <c r="L292" s="175" t="s">
        <v>1853</v>
      </c>
      <c r="M292" s="176"/>
      <c r="N292" s="176" t="s">
        <v>1924</v>
      </c>
      <c r="O292" s="174"/>
    </row>
    <row r="293" spans="2:15" ht="28.75" hidden="1" customHeight="1" outlineLevel="2" x14ac:dyDescent="0.35">
      <c r="B293" s="299"/>
      <c r="C293" s="177" t="s">
        <v>516</v>
      </c>
      <c r="D293" s="177" t="s">
        <v>517</v>
      </c>
      <c r="E293" s="175" t="s">
        <v>19</v>
      </c>
      <c r="F293" s="280">
        <v>3</v>
      </c>
      <c r="G293" s="277">
        <f>(COUNTIF(E293:E294,$F$410)+(COUNTIF(E293:E294,$F$409)*0.5))/(COUNTA(E293:E294)-COUNTIF(E293:E294,$F$411))</f>
        <v>0</v>
      </c>
      <c r="H293" s="276"/>
      <c r="I293" s="175">
        <v>5</v>
      </c>
      <c r="J293" s="176" t="s">
        <v>1359</v>
      </c>
      <c r="K293" s="176" t="s">
        <v>2849</v>
      </c>
      <c r="L293" s="175" t="s">
        <v>1854</v>
      </c>
      <c r="M293" s="176"/>
      <c r="N293" s="176" t="s">
        <v>1925</v>
      </c>
      <c r="O293" s="174"/>
    </row>
    <row r="294" spans="2:15" ht="28.75" hidden="1" customHeight="1" outlineLevel="2" x14ac:dyDescent="0.35">
      <c r="B294" s="299"/>
      <c r="C294" s="177" t="s">
        <v>518</v>
      </c>
      <c r="D294" s="177" t="s">
        <v>519</v>
      </c>
      <c r="E294" s="175" t="s">
        <v>19</v>
      </c>
      <c r="F294" s="280"/>
      <c r="G294" s="277"/>
      <c r="H294" s="276"/>
      <c r="I294" s="175">
        <v>5</v>
      </c>
      <c r="J294" s="176" t="s">
        <v>520</v>
      </c>
      <c r="K294" s="176"/>
      <c r="L294" s="176"/>
      <c r="M294" s="176"/>
      <c r="N294" s="176" t="s">
        <v>1926</v>
      </c>
      <c r="O294" s="174"/>
    </row>
    <row r="295" spans="2:15" ht="43.25" hidden="1" customHeight="1" outlineLevel="2" x14ac:dyDescent="0.35">
      <c r="B295" s="299"/>
      <c r="C295" s="177" t="s">
        <v>521</v>
      </c>
      <c r="D295" s="177" t="s">
        <v>522</v>
      </c>
      <c r="E295" s="175" t="s">
        <v>19</v>
      </c>
      <c r="F295" s="78">
        <v>4</v>
      </c>
      <c r="G295" s="106">
        <f>(COUNTIF(E295,$F$410)+(COUNTIF(E295,$F$409)*0.5))/COUNTA(E295)</f>
        <v>0</v>
      </c>
      <c r="H295" s="276"/>
      <c r="I295" s="175">
        <v>6</v>
      </c>
      <c r="J295" s="176"/>
      <c r="K295" s="176"/>
      <c r="L295" s="176"/>
      <c r="M295" s="176"/>
      <c r="N295" s="176" t="s">
        <v>1924</v>
      </c>
      <c r="O295" s="174"/>
    </row>
    <row r="296" spans="2:15" ht="29" hidden="1" outlineLevel="1" collapsed="1" x14ac:dyDescent="0.35">
      <c r="B296" s="293" t="str">
        <f>Heatmap!G31</f>
        <v>Управление базой знаний DSO</v>
      </c>
      <c r="C296" s="177" t="s">
        <v>523</v>
      </c>
      <c r="D296" s="177" t="s">
        <v>524</v>
      </c>
      <c r="E296" s="175" t="s">
        <v>12</v>
      </c>
      <c r="F296" s="78">
        <v>0</v>
      </c>
      <c r="G296" s="106">
        <f>(COUNTIF(E296:E296,$E$407))/COUNTA(E296:E296)</f>
        <v>1</v>
      </c>
      <c r="H296" s="276">
        <f>SUM(G297:G304)/4</f>
        <v>0</v>
      </c>
      <c r="I296" s="175">
        <v>0</v>
      </c>
      <c r="J296" s="176"/>
      <c r="K296" s="176"/>
      <c r="L296" s="176" t="s">
        <v>1854</v>
      </c>
      <c r="M296" s="176"/>
      <c r="N296" s="176" t="s">
        <v>1927</v>
      </c>
      <c r="O296" s="174"/>
    </row>
    <row r="297" spans="2:15" ht="14.4" hidden="1" customHeight="1" outlineLevel="2" x14ac:dyDescent="0.35">
      <c r="B297" s="294"/>
      <c r="C297" s="177" t="s">
        <v>525</v>
      </c>
      <c r="D297" s="177" t="s">
        <v>526</v>
      </c>
      <c r="E297" s="175" t="s">
        <v>19</v>
      </c>
      <c r="F297" s="78">
        <v>1</v>
      </c>
      <c r="G297" s="106">
        <f>(COUNTIF(E297,$F$410)+(COUNTIF(E297,$F$409)*0.5))/COUNTA(E297)</f>
        <v>0</v>
      </c>
      <c r="H297" s="276"/>
      <c r="I297" s="175">
        <v>1</v>
      </c>
      <c r="J297" s="176"/>
      <c r="K297" s="176"/>
      <c r="L297" s="176"/>
      <c r="M297" s="176"/>
      <c r="N297" s="176" t="s">
        <v>1928</v>
      </c>
      <c r="O297" s="174"/>
    </row>
    <row r="298" spans="2:15" ht="43.25" hidden="1" customHeight="1" outlineLevel="2" x14ac:dyDescent="0.35">
      <c r="B298" s="294"/>
      <c r="C298" s="177" t="s">
        <v>527</v>
      </c>
      <c r="D298" s="177" t="s">
        <v>528</v>
      </c>
      <c r="E298" s="175" t="s">
        <v>19</v>
      </c>
      <c r="F298" s="280">
        <v>2</v>
      </c>
      <c r="G298" s="277">
        <f>(COUNTIF(E298:E299,$F$410)+(COUNTIF(E298:E299,$F$409)*0.5))/(COUNTA(E298:E299)-COUNTIF(E298:E299,$F$411))</f>
        <v>0</v>
      </c>
      <c r="H298" s="276"/>
      <c r="I298" s="175">
        <v>3</v>
      </c>
      <c r="J298" s="176" t="s">
        <v>3116</v>
      </c>
      <c r="K298" s="176"/>
      <c r="L298" s="176"/>
      <c r="M298" s="176"/>
      <c r="N298" s="176" t="s">
        <v>1929</v>
      </c>
      <c r="O298" s="174"/>
    </row>
    <row r="299" spans="2:15" ht="28.75" hidden="1" customHeight="1" outlineLevel="2" x14ac:dyDescent="0.35">
      <c r="B299" s="294"/>
      <c r="C299" s="177" t="s">
        <v>529</v>
      </c>
      <c r="D299" s="177" t="s">
        <v>530</v>
      </c>
      <c r="E299" s="175" t="s">
        <v>19</v>
      </c>
      <c r="F299" s="280"/>
      <c r="G299" s="277"/>
      <c r="H299" s="276"/>
      <c r="I299" s="175">
        <v>3</v>
      </c>
      <c r="J299" s="176" t="s">
        <v>1360</v>
      </c>
      <c r="K299" s="176"/>
      <c r="L299" s="176"/>
      <c r="M299" s="176"/>
      <c r="N299" s="176" t="s">
        <v>1930</v>
      </c>
      <c r="O299" s="174"/>
    </row>
    <row r="300" spans="2:15" ht="43.25" hidden="1" customHeight="1" outlineLevel="2" x14ac:dyDescent="0.35">
      <c r="B300" s="294"/>
      <c r="C300" s="177" t="s">
        <v>531</v>
      </c>
      <c r="D300" s="177" t="s">
        <v>532</v>
      </c>
      <c r="E300" s="175" t="s">
        <v>19</v>
      </c>
      <c r="F300" s="280">
        <v>3</v>
      </c>
      <c r="G300" s="277">
        <f>(COUNTIF(E300:E302,$F$410)+(COUNTIF(E300:E302,$F$409)*0.5))/(COUNTA(E300:E302)-COUNTIF(E300:E302,$F$411))</f>
        <v>0</v>
      </c>
      <c r="H300" s="276"/>
      <c r="I300" s="175">
        <v>4</v>
      </c>
      <c r="J300" s="176" t="s">
        <v>3117</v>
      </c>
      <c r="K300" s="176"/>
      <c r="L300" s="176"/>
      <c r="M300" s="176"/>
      <c r="N300" s="176" t="s">
        <v>1931</v>
      </c>
      <c r="O300" s="174"/>
    </row>
    <row r="301" spans="2:15" ht="28.75" hidden="1" customHeight="1" outlineLevel="2" x14ac:dyDescent="0.35">
      <c r="B301" s="294"/>
      <c r="C301" s="177" t="s">
        <v>533</v>
      </c>
      <c r="D301" s="177" t="s">
        <v>534</v>
      </c>
      <c r="E301" s="175" t="s">
        <v>19</v>
      </c>
      <c r="F301" s="280"/>
      <c r="G301" s="277"/>
      <c r="H301" s="276"/>
      <c r="I301" s="175">
        <v>4</v>
      </c>
      <c r="J301" s="176" t="s">
        <v>3118</v>
      </c>
      <c r="K301" s="176"/>
      <c r="L301" s="176"/>
      <c r="M301" s="176"/>
      <c r="N301" s="176" t="s">
        <v>1930</v>
      </c>
      <c r="O301" s="174"/>
    </row>
    <row r="302" spans="2:15" ht="28.75" hidden="1" customHeight="1" outlineLevel="2" x14ac:dyDescent="0.35">
      <c r="B302" s="294"/>
      <c r="C302" s="177" t="s">
        <v>2187</v>
      </c>
      <c r="D302" s="177" t="s">
        <v>2188</v>
      </c>
      <c r="E302" s="175" t="s">
        <v>19</v>
      </c>
      <c r="F302" s="280"/>
      <c r="G302" s="277"/>
      <c r="H302" s="276"/>
      <c r="I302" s="175">
        <v>4</v>
      </c>
      <c r="J302" s="176"/>
      <c r="K302" s="176"/>
      <c r="L302" s="176"/>
      <c r="M302" s="176"/>
      <c r="N302" s="176"/>
      <c r="O302" s="174"/>
    </row>
    <row r="303" spans="2:15" ht="43.25" hidden="1" customHeight="1" outlineLevel="2" x14ac:dyDescent="0.35">
      <c r="B303" s="294"/>
      <c r="C303" s="177" t="s">
        <v>535</v>
      </c>
      <c r="D303" s="177" t="s">
        <v>536</v>
      </c>
      <c r="E303" s="175" t="s">
        <v>19</v>
      </c>
      <c r="F303" s="280">
        <v>4</v>
      </c>
      <c r="G303" s="277">
        <f>(COUNTIF(E303:E304,$F$410)+(COUNTIF(E303:E304,$F$409)*0.5))/(COUNTA(E303:E304)-COUNTIF(E303:E304,$F$411))</f>
        <v>0</v>
      </c>
      <c r="H303" s="276"/>
      <c r="I303" s="175">
        <v>5</v>
      </c>
      <c r="J303" s="176"/>
      <c r="K303" s="176"/>
      <c r="L303" s="176"/>
      <c r="M303" s="176"/>
      <c r="N303" s="176"/>
      <c r="O303" s="174"/>
    </row>
    <row r="304" spans="2:15" ht="28.75" hidden="1" customHeight="1" outlineLevel="2" x14ac:dyDescent="0.35">
      <c r="B304" s="295"/>
      <c r="C304" s="177" t="s">
        <v>2189</v>
      </c>
      <c r="D304" s="177" t="s">
        <v>2190</v>
      </c>
      <c r="E304" s="175" t="s">
        <v>19</v>
      </c>
      <c r="F304" s="280"/>
      <c r="G304" s="277"/>
      <c r="H304" s="276"/>
      <c r="I304" s="175">
        <v>6</v>
      </c>
      <c r="J304" s="176"/>
      <c r="K304" s="176"/>
      <c r="L304" s="176"/>
      <c r="M304" s="176"/>
      <c r="N304" s="176"/>
      <c r="O304" s="174"/>
    </row>
    <row r="305" spans="2:15" ht="4.5" hidden="1" customHeight="1" outlineLevel="1" collapsed="1" x14ac:dyDescent="0.35">
      <c r="B305" s="171"/>
      <c r="C305" s="174"/>
      <c r="D305" s="174"/>
      <c r="E305" s="175"/>
      <c r="F305" s="78"/>
      <c r="G305" s="106"/>
      <c r="H305" s="179"/>
      <c r="I305" s="175"/>
      <c r="J305" s="176"/>
      <c r="K305" s="176"/>
      <c r="L305" s="176"/>
      <c r="M305" s="176"/>
      <c r="N305" s="180"/>
      <c r="O305" s="174"/>
    </row>
    <row r="306" spans="2:15" ht="24" customHeight="1" collapsed="1" x14ac:dyDescent="0.35">
      <c r="B306" s="296" t="s">
        <v>537</v>
      </c>
      <c r="C306" s="296"/>
      <c r="D306" s="296"/>
      <c r="E306" s="296"/>
      <c r="F306" s="296"/>
      <c r="G306" s="296"/>
      <c r="H306" s="296"/>
      <c r="I306" s="296"/>
      <c r="J306" s="296"/>
      <c r="K306" s="296"/>
      <c r="L306" s="296"/>
      <c r="M306" s="296"/>
      <c r="N306" s="296"/>
      <c r="O306" s="296"/>
    </row>
    <row r="307" spans="2:15" ht="32.25" hidden="1" customHeight="1" outlineLevel="1" x14ac:dyDescent="0.35">
      <c r="B307" s="288" t="str">
        <f>Heatmap!G32</f>
        <v>Оценка критичности приложений и моделирование угроз</v>
      </c>
      <c r="C307" s="177" t="s">
        <v>538</v>
      </c>
      <c r="D307" s="177" t="s">
        <v>539</v>
      </c>
      <c r="E307" s="175" t="s">
        <v>12</v>
      </c>
      <c r="F307" s="78">
        <v>0</v>
      </c>
      <c r="G307" s="106">
        <f>(COUNTIF(E307:E307,$E$407))/COUNTA(E307:E307)</f>
        <v>1</v>
      </c>
      <c r="H307" s="276">
        <f>SUM(G308:G317)/4</f>
        <v>0</v>
      </c>
      <c r="I307" s="175">
        <v>0</v>
      </c>
      <c r="J307" s="176"/>
      <c r="K307" s="176" t="s">
        <v>2850</v>
      </c>
      <c r="L307" s="176" t="s">
        <v>685</v>
      </c>
      <c r="M307" s="176" t="s">
        <v>2353</v>
      </c>
      <c r="N307" s="176" t="s">
        <v>1932</v>
      </c>
      <c r="O307" s="174"/>
    </row>
    <row r="308" spans="2:15" ht="28.75" hidden="1" customHeight="1" outlineLevel="2" x14ac:dyDescent="0.35">
      <c r="B308" s="288"/>
      <c r="C308" s="177" t="s">
        <v>540</v>
      </c>
      <c r="D308" s="177" t="s">
        <v>541</v>
      </c>
      <c r="E308" s="175" t="s">
        <v>19</v>
      </c>
      <c r="F308" s="280">
        <v>1</v>
      </c>
      <c r="G308" s="277">
        <f>(COUNTIF(E308:E310,$F$410)+(COUNTIF(E308:E310,$F$409)*0.5))/(COUNTA(E308:E310)-COUNTIF(E308:E310,$F$411))</f>
        <v>0</v>
      </c>
      <c r="H308" s="276"/>
      <c r="I308" s="175">
        <v>2</v>
      </c>
      <c r="J308" s="176"/>
      <c r="K308" s="176"/>
      <c r="L308" s="176"/>
      <c r="M308" s="176"/>
      <c r="N308" s="176" t="s">
        <v>1933</v>
      </c>
      <c r="O308" s="174"/>
    </row>
    <row r="309" spans="2:15" ht="14.4" hidden="1" customHeight="1" outlineLevel="2" x14ac:dyDescent="0.35">
      <c r="B309" s="288"/>
      <c r="C309" s="177" t="s">
        <v>542</v>
      </c>
      <c r="D309" s="177" t="s">
        <v>543</v>
      </c>
      <c r="E309" s="175" t="s">
        <v>19</v>
      </c>
      <c r="F309" s="280"/>
      <c r="G309" s="277"/>
      <c r="H309" s="276"/>
      <c r="I309" s="175">
        <v>2</v>
      </c>
      <c r="J309" s="176" t="s">
        <v>1361</v>
      </c>
      <c r="K309" s="176"/>
      <c r="L309" s="176" t="s">
        <v>504</v>
      </c>
      <c r="M309" s="176"/>
      <c r="N309" s="176" t="s">
        <v>1934</v>
      </c>
      <c r="O309" s="174"/>
    </row>
    <row r="310" spans="2:15" ht="14.4" hidden="1" customHeight="1" outlineLevel="2" x14ac:dyDescent="0.35">
      <c r="B310" s="288"/>
      <c r="C310" s="177" t="s">
        <v>544</v>
      </c>
      <c r="D310" s="177" t="s">
        <v>545</v>
      </c>
      <c r="E310" s="175" t="s">
        <v>19</v>
      </c>
      <c r="F310" s="280"/>
      <c r="G310" s="277"/>
      <c r="H310" s="276"/>
      <c r="I310" s="175">
        <v>2</v>
      </c>
      <c r="J310" s="176" t="s">
        <v>1361</v>
      </c>
      <c r="K310" s="176"/>
      <c r="L310" s="176" t="s">
        <v>504</v>
      </c>
      <c r="M310" s="176"/>
      <c r="N310" s="176" t="s">
        <v>1935</v>
      </c>
      <c r="O310" s="174"/>
    </row>
    <row r="311" spans="2:15" ht="14.4" hidden="1" customHeight="1" outlineLevel="2" x14ac:dyDescent="0.35">
      <c r="B311" s="288"/>
      <c r="C311" s="177" t="s">
        <v>546</v>
      </c>
      <c r="D311" s="177" t="s">
        <v>547</v>
      </c>
      <c r="E311" s="175" t="s">
        <v>19</v>
      </c>
      <c r="F311" s="280">
        <v>2</v>
      </c>
      <c r="G311" s="277">
        <f>(COUNTIF(E311:E313,$F$410)+(COUNTIF(E311:E313,$F$409)*0.5))/(COUNTA(E311:E313)-COUNTIF(E311:E313,$F$411))</f>
        <v>0</v>
      </c>
      <c r="H311" s="276"/>
      <c r="I311" s="175">
        <v>3</v>
      </c>
      <c r="J311" s="176"/>
      <c r="K311" s="176" t="s">
        <v>2851</v>
      </c>
      <c r="L311" s="176"/>
      <c r="M311" s="176"/>
      <c r="N311" s="176" t="s">
        <v>1935</v>
      </c>
      <c r="O311" s="174"/>
    </row>
    <row r="312" spans="2:15" ht="14.4" hidden="1" customHeight="1" outlineLevel="2" x14ac:dyDescent="0.35">
      <c r="B312" s="288"/>
      <c r="C312" s="177" t="s">
        <v>548</v>
      </c>
      <c r="D312" s="177" t="s">
        <v>549</v>
      </c>
      <c r="E312" s="175" t="s">
        <v>19</v>
      </c>
      <c r="F312" s="280"/>
      <c r="G312" s="277"/>
      <c r="H312" s="276"/>
      <c r="I312" s="175">
        <v>3</v>
      </c>
      <c r="J312" s="176" t="s">
        <v>1362</v>
      </c>
      <c r="K312" s="176"/>
      <c r="L312" s="176"/>
      <c r="M312" s="176" t="s">
        <v>2353</v>
      </c>
      <c r="N312" s="176" t="s">
        <v>1935</v>
      </c>
      <c r="O312" s="174"/>
    </row>
    <row r="313" spans="2:15" ht="14.4" hidden="1" customHeight="1" outlineLevel="2" x14ac:dyDescent="0.35">
      <c r="B313" s="288"/>
      <c r="C313" s="177" t="s">
        <v>550</v>
      </c>
      <c r="D313" s="177" t="s">
        <v>551</v>
      </c>
      <c r="E313" s="175" t="s">
        <v>19</v>
      </c>
      <c r="F313" s="280"/>
      <c r="G313" s="277"/>
      <c r="H313" s="276"/>
      <c r="I313" s="175">
        <v>3</v>
      </c>
      <c r="J313" s="176" t="s">
        <v>1361</v>
      </c>
      <c r="K313" s="176"/>
      <c r="L313" s="176" t="s">
        <v>735</v>
      </c>
      <c r="M313" s="176"/>
      <c r="N313" s="176" t="s">
        <v>1934</v>
      </c>
      <c r="O313" s="174"/>
    </row>
    <row r="314" spans="2:15" ht="14.4" hidden="1" customHeight="1" outlineLevel="2" x14ac:dyDescent="0.35">
      <c r="B314" s="288"/>
      <c r="C314" s="177" t="s">
        <v>553</v>
      </c>
      <c r="D314" s="177" t="s">
        <v>554</v>
      </c>
      <c r="E314" s="175" t="s">
        <v>19</v>
      </c>
      <c r="F314" s="280">
        <v>3</v>
      </c>
      <c r="G314" s="277">
        <f>(COUNTIF(E314:E316,$F$410)+(COUNTIF(E314:E316,$F$409)*0.5))/(COUNTA(E314:E316)-COUNTIF(E314:E316,$F$411))</f>
        <v>0</v>
      </c>
      <c r="H314" s="276"/>
      <c r="I314" s="175">
        <v>4</v>
      </c>
      <c r="J314" s="176"/>
      <c r="K314" s="176" t="s">
        <v>143</v>
      </c>
      <c r="L314" s="176" t="s">
        <v>729</v>
      </c>
      <c r="M314" s="176"/>
      <c r="N314" s="176"/>
      <c r="O314" s="174"/>
    </row>
    <row r="315" spans="2:15" ht="43.25" hidden="1" customHeight="1" outlineLevel="2" x14ac:dyDescent="0.35">
      <c r="B315" s="288"/>
      <c r="C315" s="177" t="s">
        <v>555</v>
      </c>
      <c r="D315" s="177" t="s">
        <v>556</v>
      </c>
      <c r="E315" s="175" t="s">
        <v>19</v>
      </c>
      <c r="F315" s="280"/>
      <c r="G315" s="277"/>
      <c r="H315" s="276"/>
      <c r="I315" s="175">
        <v>4</v>
      </c>
      <c r="J315" s="176" t="s">
        <v>3119</v>
      </c>
      <c r="K315" s="176" t="s">
        <v>118</v>
      </c>
      <c r="L315" s="176" t="s">
        <v>736</v>
      </c>
      <c r="M315" s="176"/>
      <c r="N315" s="176"/>
      <c r="O315" s="174"/>
    </row>
    <row r="316" spans="2:15" ht="14.4" hidden="1" customHeight="1" outlineLevel="2" x14ac:dyDescent="0.35">
      <c r="B316" s="288"/>
      <c r="C316" s="177" t="s">
        <v>557</v>
      </c>
      <c r="D316" s="177" t="s">
        <v>558</v>
      </c>
      <c r="E316" s="175" t="s">
        <v>19</v>
      </c>
      <c r="F316" s="280"/>
      <c r="G316" s="277"/>
      <c r="H316" s="276"/>
      <c r="I316" s="175">
        <v>4</v>
      </c>
      <c r="J316" s="176"/>
      <c r="K316" s="176" t="s">
        <v>2851</v>
      </c>
      <c r="L316" s="176" t="s">
        <v>1855</v>
      </c>
      <c r="M316" s="176" t="s">
        <v>2354</v>
      </c>
      <c r="N316" s="176" t="s">
        <v>1935</v>
      </c>
      <c r="O316" s="174"/>
    </row>
    <row r="317" spans="2:15" ht="28.75" hidden="1" customHeight="1" outlineLevel="2" x14ac:dyDescent="0.35">
      <c r="B317" s="288"/>
      <c r="C317" s="177" t="s">
        <v>559</v>
      </c>
      <c r="D317" s="177" t="s">
        <v>560</v>
      </c>
      <c r="E317" s="175" t="s">
        <v>19</v>
      </c>
      <c r="F317" s="78">
        <v>4</v>
      </c>
      <c r="G317" s="106">
        <f>(COUNTIF(E317,$F$410)+(COUNTIF(E317,$F$409)*0.5))/COUNTA(E317)</f>
        <v>0</v>
      </c>
      <c r="H317" s="276"/>
      <c r="I317" s="175">
        <v>5</v>
      </c>
      <c r="J317" s="176" t="s">
        <v>1363</v>
      </c>
      <c r="K317" s="176" t="s">
        <v>2852</v>
      </c>
      <c r="L317" s="176" t="s">
        <v>1856</v>
      </c>
      <c r="M317" s="176"/>
      <c r="N317" s="176"/>
      <c r="O317" s="174"/>
    </row>
    <row r="318" spans="2:15" ht="15" hidden="1" customHeight="1" outlineLevel="1" collapsed="1" x14ac:dyDescent="0.35">
      <c r="B318" s="285" t="str">
        <f>Heatmap!G33</f>
        <v>Определение требований ИБ, предъявляемых к ПО</v>
      </c>
      <c r="C318" s="177" t="s">
        <v>561</v>
      </c>
      <c r="D318" s="177" t="s">
        <v>2342</v>
      </c>
      <c r="E318" s="175" t="s">
        <v>12</v>
      </c>
      <c r="F318" s="78">
        <v>0</v>
      </c>
      <c r="G318" s="106">
        <f>(COUNTIF(E318:E318,$E$407))/COUNTA(E318:E318)</f>
        <v>1</v>
      </c>
      <c r="H318" s="276">
        <f>SUM(G319:G327)/4</f>
        <v>0</v>
      </c>
      <c r="I318" s="175">
        <v>0</v>
      </c>
      <c r="J318" s="176"/>
      <c r="K318" s="176"/>
      <c r="L318" s="176" t="s">
        <v>345</v>
      </c>
      <c r="M318" s="176" t="s">
        <v>2343</v>
      </c>
      <c r="N318" s="176"/>
      <c r="O318" s="174"/>
    </row>
    <row r="319" spans="2:15" ht="14.4" hidden="1" customHeight="1" outlineLevel="2" x14ac:dyDescent="0.35">
      <c r="B319" s="286"/>
      <c r="C319" s="177" t="s">
        <v>562</v>
      </c>
      <c r="D319" s="177" t="s">
        <v>563</v>
      </c>
      <c r="E319" s="175" t="s">
        <v>19</v>
      </c>
      <c r="F319" s="280">
        <v>1</v>
      </c>
      <c r="G319" s="277">
        <f>(COUNTIF(E319:E320,$F$410)+(COUNTIF(E319:E320,$F$409)*0.5))/(COUNTA(E319:E320)-COUNTIF(E319:E320,$F$411))</f>
        <v>0</v>
      </c>
      <c r="H319" s="276"/>
      <c r="I319" s="175">
        <v>1</v>
      </c>
      <c r="J319" s="176"/>
      <c r="K319" s="176"/>
      <c r="L319" s="176" t="s">
        <v>1857</v>
      </c>
      <c r="M319" s="176" t="s">
        <v>2343</v>
      </c>
      <c r="N319" s="176" t="s">
        <v>1936</v>
      </c>
      <c r="O319" s="174"/>
    </row>
    <row r="320" spans="2:15" ht="28.75" hidden="1" customHeight="1" outlineLevel="2" x14ac:dyDescent="0.35">
      <c r="B320" s="286"/>
      <c r="C320" s="177" t="s">
        <v>564</v>
      </c>
      <c r="D320" s="177" t="s">
        <v>565</v>
      </c>
      <c r="E320" s="175" t="s">
        <v>19</v>
      </c>
      <c r="F320" s="280"/>
      <c r="G320" s="277"/>
      <c r="H320" s="276"/>
      <c r="I320" s="175">
        <v>1</v>
      </c>
      <c r="J320" s="176"/>
      <c r="K320" s="176"/>
      <c r="L320" s="176" t="s">
        <v>1858</v>
      </c>
      <c r="M320" s="176"/>
      <c r="N320" s="176"/>
      <c r="O320" s="174"/>
    </row>
    <row r="321" spans="2:15" ht="28.75" hidden="1" customHeight="1" outlineLevel="2" x14ac:dyDescent="0.35">
      <c r="B321" s="286"/>
      <c r="C321" s="174" t="s">
        <v>566</v>
      </c>
      <c r="D321" s="174" t="s">
        <v>567</v>
      </c>
      <c r="E321" s="175" t="s">
        <v>19</v>
      </c>
      <c r="F321" s="280">
        <v>2</v>
      </c>
      <c r="G321" s="277">
        <f>(COUNTIF(E321:E323,$F$410)+(COUNTIF(E321:E323,$F$409)*0.5))/(COUNTA(E321:E323)-COUNTIF(E321:E323,$F$411))</f>
        <v>0</v>
      </c>
      <c r="H321" s="276"/>
      <c r="I321" s="175">
        <v>2</v>
      </c>
      <c r="J321" s="176"/>
      <c r="K321" s="176"/>
      <c r="L321" s="176"/>
      <c r="M321" s="176" t="s">
        <v>2353</v>
      </c>
      <c r="N321" s="176" t="s">
        <v>1937</v>
      </c>
      <c r="O321" s="174"/>
    </row>
    <row r="322" spans="2:15" ht="14.4" hidden="1" customHeight="1" outlineLevel="2" x14ac:dyDescent="0.35">
      <c r="B322" s="286"/>
      <c r="C322" s="174" t="s">
        <v>568</v>
      </c>
      <c r="D322" s="174" t="s">
        <v>569</v>
      </c>
      <c r="E322" s="175" t="s">
        <v>19</v>
      </c>
      <c r="F322" s="280"/>
      <c r="G322" s="277"/>
      <c r="H322" s="276"/>
      <c r="I322" s="175">
        <v>2</v>
      </c>
      <c r="J322" s="176"/>
      <c r="K322" s="176"/>
      <c r="L322" s="176" t="s">
        <v>737</v>
      </c>
      <c r="M322" s="176"/>
      <c r="N322" s="176" t="s">
        <v>1936</v>
      </c>
      <c r="O322" s="174"/>
    </row>
    <row r="323" spans="2:15" ht="14.4" hidden="1" customHeight="1" outlineLevel="2" x14ac:dyDescent="0.35">
      <c r="B323" s="286"/>
      <c r="C323" s="177" t="s">
        <v>571</v>
      </c>
      <c r="D323" s="177" t="s">
        <v>572</v>
      </c>
      <c r="E323" s="175" t="s">
        <v>19</v>
      </c>
      <c r="F323" s="280"/>
      <c r="G323" s="277"/>
      <c r="H323" s="276"/>
      <c r="I323" s="175">
        <v>2</v>
      </c>
      <c r="J323" s="176" t="s">
        <v>1364</v>
      </c>
      <c r="K323" s="176"/>
      <c r="L323" s="176"/>
      <c r="M323" s="176" t="s">
        <v>2352</v>
      </c>
      <c r="N323" s="176"/>
      <c r="O323" s="174"/>
    </row>
    <row r="324" spans="2:15" ht="28.75" hidden="1" customHeight="1" outlineLevel="2" x14ac:dyDescent="0.35">
      <c r="B324" s="286"/>
      <c r="C324" s="174" t="s">
        <v>573</v>
      </c>
      <c r="D324" s="174" t="s">
        <v>574</v>
      </c>
      <c r="E324" s="175" t="s">
        <v>19</v>
      </c>
      <c r="F324" s="280">
        <v>3</v>
      </c>
      <c r="G324" s="277">
        <f>(COUNTIF(E324:E326,$F$410)+(COUNTIF(E324:E326,$F$409)*0.5))/(COUNTA(E324:E326)-COUNTIF(E324:E326,$F$411))</f>
        <v>0</v>
      </c>
      <c r="H324" s="276"/>
      <c r="I324" s="175">
        <v>4</v>
      </c>
      <c r="J324" s="176"/>
      <c r="K324" s="176"/>
      <c r="L324" s="176" t="s">
        <v>736</v>
      </c>
      <c r="M324" s="176"/>
      <c r="N324" s="176"/>
      <c r="O324" s="174"/>
    </row>
    <row r="325" spans="2:15" ht="28.75" hidden="1" customHeight="1" outlineLevel="2" x14ac:dyDescent="0.35">
      <c r="B325" s="286"/>
      <c r="C325" s="177" t="s">
        <v>575</v>
      </c>
      <c r="D325" s="177" t="s">
        <v>576</v>
      </c>
      <c r="E325" s="175" t="s">
        <v>19</v>
      </c>
      <c r="F325" s="280"/>
      <c r="G325" s="277"/>
      <c r="H325" s="276"/>
      <c r="I325" s="175">
        <v>4</v>
      </c>
      <c r="J325" s="176"/>
      <c r="K325" s="176"/>
      <c r="L325" s="176"/>
      <c r="M325" s="176"/>
      <c r="N325" s="176" t="s">
        <v>1938</v>
      </c>
      <c r="O325" s="174"/>
    </row>
    <row r="326" spans="2:15" ht="28.75" hidden="1" customHeight="1" outlineLevel="2" x14ac:dyDescent="0.35">
      <c r="B326" s="286"/>
      <c r="C326" s="177" t="s">
        <v>577</v>
      </c>
      <c r="D326" s="177" t="s">
        <v>578</v>
      </c>
      <c r="E326" s="175" t="s">
        <v>19</v>
      </c>
      <c r="F326" s="280"/>
      <c r="G326" s="277"/>
      <c r="H326" s="276"/>
      <c r="I326" s="175">
        <v>4</v>
      </c>
      <c r="J326" s="176"/>
      <c r="K326" s="176"/>
      <c r="L326" s="176" t="s">
        <v>3120</v>
      </c>
      <c r="M326" s="176"/>
      <c r="N326" s="176" t="s">
        <v>1939</v>
      </c>
      <c r="O326" s="174"/>
    </row>
    <row r="327" spans="2:15" ht="14.4" hidden="1" customHeight="1" outlineLevel="2" x14ac:dyDescent="0.35">
      <c r="B327" s="287"/>
      <c r="C327" s="177" t="s">
        <v>2192</v>
      </c>
      <c r="D327" s="177" t="s">
        <v>2191</v>
      </c>
      <c r="E327" s="175" t="s">
        <v>19</v>
      </c>
      <c r="F327" s="78">
        <v>4</v>
      </c>
      <c r="G327" s="106">
        <f>(COUNTIF(E327,$F$410)+(COUNTIF(E327,$F$409)*0.5))/COUNTA(E327)</f>
        <v>0</v>
      </c>
      <c r="H327" s="276"/>
      <c r="I327" s="175">
        <v>6</v>
      </c>
      <c r="J327" s="176"/>
      <c r="K327" s="176"/>
      <c r="L327" s="176"/>
      <c r="M327" s="182"/>
      <c r="N327" s="176"/>
      <c r="O327" s="174"/>
    </row>
    <row r="328" spans="2:15" ht="28.75" hidden="1" customHeight="1" outlineLevel="1" collapsed="1" x14ac:dyDescent="0.35">
      <c r="B328" s="288" t="str">
        <f>Heatmap!G34</f>
        <v>Контроль выполнения требований ИБ</v>
      </c>
      <c r="C328" s="177" t="s">
        <v>579</v>
      </c>
      <c r="D328" s="177" t="s">
        <v>580</v>
      </c>
      <c r="E328" s="175" t="s">
        <v>12</v>
      </c>
      <c r="F328" s="78">
        <v>0</v>
      </c>
      <c r="G328" s="106">
        <f>(COUNTIF(E328:E328,$E$407))/COUNTA(E328:E328)</f>
        <v>1</v>
      </c>
      <c r="H328" s="276">
        <f>SUM(G329:G332)/4</f>
        <v>0</v>
      </c>
      <c r="I328" s="175">
        <v>0</v>
      </c>
      <c r="J328" s="176" t="s">
        <v>1365</v>
      </c>
      <c r="K328" s="176" t="s">
        <v>2853</v>
      </c>
      <c r="L328" s="176" t="s">
        <v>737</v>
      </c>
      <c r="M328" s="176" t="s">
        <v>2870</v>
      </c>
      <c r="N328" s="176"/>
      <c r="O328" s="174"/>
    </row>
    <row r="329" spans="2:15" ht="28.75" hidden="1" customHeight="1" outlineLevel="2" x14ac:dyDescent="0.35">
      <c r="B329" s="288"/>
      <c r="C329" s="177" t="s">
        <v>581</v>
      </c>
      <c r="D329" s="177" t="s">
        <v>582</v>
      </c>
      <c r="E329" s="175" t="s">
        <v>19</v>
      </c>
      <c r="F329" s="78">
        <v>1</v>
      </c>
      <c r="G329" s="106">
        <f>(COUNTIF(E329,$F$410)+(COUNTIF(E329,$F$409)*0.5))/COUNTA(E329)</f>
        <v>0</v>
      </c>
      <c r="H329" s="276"/>
      <c r="I329" s="175">
        <v>1</v>
      </c>
      <c r="J329" s="176" t="s">
        <v>3121</v>
      </c>
      <c r="K329" s="176" t="s">
        <v>2854</v>
      </c>
      <c r="L329" s="176" t="s">
        <v>1376</v>
      </c>
      <c r="M329" s="176"/>
      <c r="N329" s="176" t="s">
        <v>1940</v>
      </c>
      <c r="O329" s="174"/>
    </row>
    <row r="330" spans="2:15" ht="43.25" hidden="1" customHeight="1" outlineLevel="2" x14ac:dyDescent="0.35">
      <c r="B330" s="288"/>
      <c r="C330" s="177" t="s">
        <v>583</v>
      </c>
      <c r="D330" s="177" t="s">
        <v>584</v>
      </c>
      <c r="E330" s="175" t="s">
        <v>19</v>
      </c>
      <c r="F330" s="78">
        <v>2</v>
      </c>
      <c r="G330" s="106">
        <f>(COUNTIF(E330,$F$410)+(COUNTIF(E330,$F$409)*0.5))/COUNTA(E330)</f>
        <v>0</v>
      </c>
      <c r="H330" s="276"/>
      <c r="I330" s="175">
        <v>2</v>
      </c>
      <c r="J330" s="176" t="s">
        <v>3122</v>
      </c>
      <c r="K330" s="176" t="s">
        <v>2855</v>
      </c>
      <c r="L330" s="176" t="s">
        <v>2409</v>
      </c>
      <c r="M330" s="176"/>
      <c r="N330" s="176" t="s">
        <v>1940</v>
      </c>
      <c r="O330" s="174"/>
    </row>
    <row r="331" spans="2:15" ht="28.75" hidden="1" customHeight="1" outlineLevel="2" x14ac:dyDescent="0.35">
      <c r="B331" s="288"/>
      <c r="C331" s="177" t="s">
        <v>585</v>
      </c>
      <c r="D331" s="177" t="s">
        <v>586</v>
      </c>
      <c r="E331" s="175" t="s">
        <v>19</v>
      </c>
      <c r="F331" s="78">
        <v>3</v>
      </c>
      <c r="G331" s="106">
        <f>(COUNTIF(E331,$F$410)+(COUNTIF(E331,$F$409)*0.5))/COUNTA(E331)</f>
        <v>0</v>
      </c>
      <c r="H331" s="276"/>
      <c r="I331" s="175">
        <v>5</v>
      </c>
      <c r="J331" s="176" t="s">
        <v>1366</v>
      </c>
      <c r="K331" s="176"/>
      <c r="L331" s="176" t="s">
        <v>2410</v>
      </c>
      <c r="M331" s="176"/>
      <c r="N331" s="176" t="s">
        <v>1941</v>
      </c>
      <c r="O331" s="174"/>
    </row>
    <row r="332" spans="2:15" ht="28.75" hidden="1" customHeight="1" outlineLevel="2" x14ac:dyDescent="0.35">
      <c r="B332" s="288"/>
      <c r="C332" s="177" t="s">
        <v>587</v>
      </c>
      <c r="D332" s="177" t="s">
        <v>588</v>
      </c>
      <c r="E332" s="175" t="s">
        <v>19</v>
      </c>
      <c r="F332" s="78">
        <v>4</v>
      </c>
      <c r="G332" s="106">
        <f>(COUNTIF(E332,$F$410)+(COUNTIF(E332,$F$409)*0.5))/COUNTA(E332)</f>
        <v>0</v>
      </c>
      <c r="H332" s="276"/>
      <c r="I332" s="175">
        <v>6</v>
      </c>
      <c r="J332" s="176" t="s">
        <v>1367</v>
      </c>
      <c r="K332" s="176"/>
      <c r="L332" s="176" t="s">
        <v>1859</v>
      </c>
      <c r="M332" s="176"/>
      <c r="N332" s="176"/>
      <c r="O332" s="174"/>
    </row>
    <row r="333" spans="2:15" ht="15" hidden="1" customHeight="1" outlineLevel="1" collapsed="1" x14ac:dyDescent="0.35">
      <c r="B333" s="298" t="str">
        <f>Heatmap!G35</f>
        <v>Разработка стандартов конфигураций разрабатываемого ПО</v>
      </c>
      <c r="C333" s="174" t="s">
        <v>589</v>
      </c>
      <c r="D333" s="174" t="s">
        <v>590</v>
      </c>
      <c r="E333" s="175" t="s">
        <v>12</v>
      </c>
      <c r="F333" s="78">
        <v>0</v>
      </c>
      <c r="G333" s="106">
        <f>(COUNTIF(E333:E333,$E$407))/COUNTA(E333:E333)</f>
        <v>1</v>
      </c>
      <c r="H333" s="276">
        <f>SUM(G334:G339)/4</f>
        <v>0</v>
      </c>
      <c r="I333" s="175">
        <v>0</v>
      </c>
      <c r="J333" s="176"/>
      <c r="K333" s="176"/>
      <c r="L333" s="176" t="s">
        <v>1840</v>
      </c>
      <c r="M333" s="176"/>
      <c r="N333" s="176" t="s">
        <v>1942</v>
      </c>
      <c r="O333" s="174"/>
    </row>
    <row r="334" spans="2:15" ht="28.75" hidden="1" customHeight="1" outlineLevel="2" x14ac:dyDescent="0.35">
      <c r="B334" s="298"/>
      <c r="C334" s="177" t="s">
        <v>591</v>
      </c>
      <c r="D334" s="177" t="s">
        <v>592</v>
      </c>
      <c r="E334" s="175" t="s">
        <v>19</v>
      </c>
      <c r="F334" s="280">
        <v>1</v>
      </c>
      <c r="G334" s="277">
        <f>(COUNTIF(E334:E335,$F$410)+(COUNTIF(E334:E335,$F$409)*0.5))/(COUNTA(E334:E335)-COUNTIF(E334:E335,$F$411))</f>
        <v>0</v>
      </c>
      <c r="H334" s="276"/>
      <c r="I334" s="175">
        <v>3</v>
      </c>
      <c r="J334" s="176"/>
      <c r="K334" s="176"/>
      <c r="L334" s="176" t="s">
        <v>1840</v>
      </c>
      <c r="M334" s="176"/>
      <c r="N334" s="176"/>
      <c r="O334" s="174"/>
    </row>
    <row r="335" spans="2:15" ht="28.75" hidden="1" customHeight="1" outlineLevel="2" x14ac:dyDescent="0.35">
      <c r="B335" s="298"/>
      <c r="C335" s="177" t="s">
        <v>593</v>
      </c>
      <c r="D335" s="177" t="s">
        <v>594</v>
      </c>
      <c r="E335" s="175" t="s">
        <v>19</v>
      </c>
      <c r="F335" s="280"/>
      <c r="G335" s="277"/>
      <c r="H335" s="276"/>
      <c r="I335" s="175">
        <v>3</v>
      </c>
      <c r="J335" s="176"/>
      <c r="K335" s="176"/>
      <c r="L335" s="176"/>
      <c r="M335" s="176"/>
      <c r="N335" s="176"/>
      <c r="O335" s="174"/>
    </row>
    <row r="336" spans="2:15" ht="28.75" hidden="1" customHeight="1" outlineLevel="2" x14ac:dyDescent="0.35">
      <c r="B336" s="298"/>
      <c r="C336" s="174" t="s">
        <v>595</v>
      </c>
      <c r="D336" s="174" t="s">
        <v>596</v>
      </c>
      <c r="E336" s="175" t="s">
        <v>19</v>
      </c>
      <c r="F336" s="78">
        <v>2</v>
      </c>
      <c r="G336" s="106">
        <f>(COUNTIF(E336,$F$410)+(COUNTIF(E336,$F$409)*0.5))/COUNTA(E336)</f>
        <v>0</v>
      </c>
      <c r="H336" s="276"/>
      <c r="I336" s="175">
        <v>4</v>
      </c>
      <c r="J336" s="175"/>
      <c r="K336" s="175"/>
      <c r="L336" s="176" t="s">
        <v>1840</v>
      </c>
      <c r="M336" s="176"/>
      <c r="N336" s="175" t="s">
        <v>1878</v>
      </c>
      <c r="O336" s="174"/>
    </row>
    <row r="337" spans="2:15" ht="28.75" hidden="1" customHeight="1" outlineLevel="2" x14ac:dyDescent="0.35">
      <c r="B337" s="298"/>
      <c r="C337" s="174" t="s">
        <v>597</v>
      </c>
      <c r="D337" s="174" t="s">
        <v>598</v>
      </c>
      <c r="E337" s="175" t="s">
        <v>19</v>
      </c>
      <c r="F337" s="280">
        <v>3</v>
      </c>
      <c r="G337" s="277">
        <f>(COUNTIF(E337:E338,$F$410)+(COUNTIF(E337:E338,$F$409)*0.5))/(COUNTA(E337:E338)-COUNTIF(E337:E338,$F$411))</f>
        <v>0</v>
      </c>
      <c r="H337" s="276"/>
      <c r="I337" s="175">
        <v>5</v>
      </c>
      <c r="J337" s="175"/>
      <c r="K337" s="175"/>
      <c r="L337" s="176" t="s">
        <v>1860</v>
      </c>
      <c r="M337" s="176"/>
      <c r="N337" s="175" t="s">
        <v>1878</v>
      </c>
      <c r="O337" s="174"/>
    </row>
    <row r="338" spans="2:15" ht="28.75" hidden="1" customHeight="1" outlineLevel="2" x14ac:dyDescent="0.35">
      <c r="B338" s="298"/>
      <c r="C338" s="174" t="s">
        <v>599</v>
      </c>
      <c r="D338" s="174" t="s">
        <v>2197</v>
      </c>
      <c r="E338" s="175" t="s">
        <v>19</v>
      </c>
      <c r="F338" s="280"/>
      <c r="G338" s="277"/>
      <c r="H338" s="276"/>
      <c r="I338" s="175">
        <v>5</v>
      </c>
      <c r="J338" s="175"/>
      <c r="K338" s="175"/>
      <c r="L338" s="175"/>
      <c r="M338" s="176"/>
      <c r="N338" s="175"/>
      <c r="O338" s="174"/>
    </row>
    <row r="339" spans="2:15" ht="28.75" hidden="1" customHeight="1" outlineLevel="2" x14ac:dyDescent="0.35">
      <c r="B339" s="298"/>
      <c r="C339" s="177" t="s">
        <v>600</v>
      </c>
      <c r="D339" s="182" t="s">
        <v>601</v>
      </c>
      <c r="E339" s="175" t="s">
        <v>19</v>
      </c>
      <c r="F339" s="78">
        <v>4</v>
      </c>
      <c r="G339" s="106">
        <f>(COUNTIF(E339,$F$410)+(COUNTIF(E339,$F$409)*0.5))/COUNTA(E339)</f>
        <v>0</v>
      </c>
      <c r="H339" s="276"/>
      <c r="I339" s="175">
        <v>6</v>
      </c>
      <c r="J339" s="175"/>
      <c r="K339" s="175"/>
      <c r="L339" s="176" t="s">
        <v>1850</v>
      </c>
      <c r="M339" s="176"/>
      <c r="N339" s="175" t="s">
        <v>1943</v>
      </c>
      <c r="O339" s="174"/>
    </row>
    <row r="340" spans="2:15" ht="15" hidden="1" customHeight="1" outlineLevel="1" collapsed="1" x14ac:dyDescent="0.35">
      <c r="B340" s="298" t="str">
        <f>Heatmap!G36</f>
        <v>Разработка стандартов конфигураций для компонентов инфраструктуры</v>
      </c>
      <c r="C340" s="174" t="s">
        <v>602</v>
      </c>
      <c r="D340" s="174" t="s">
        <v>2173</v>
      </c>
      <c r="E340" s="175" t="s">
        <v>12</v>
      </c>
      <c r="F340" s="78">
        <v>0</v>
      </c>
      <c r="G340" s="106">
        <f>(COUNTIF(E340:E340,$E$407))/COUNTA(E340:E340)</f>
        <v>1</v>
      </c>
      <c r="H340" s="276">
        <f>SUM(G341:G348)/4</f>
        <v>0</v>
      </c>
      <c r="I340" s="175">
        <v>0</v>
      </c>
      <c r="J340" s="175"/>
      <c r="K340" s="175"/>
      <c r="L340" s="175"/>
      <c r="M340" s="176"/>
      <c r="N340" s="175" t="s">
        <v>1944</v>
      </c>
      <c r="O340" s="174"/>
    </row>
    <row r="341" spans="2:15" ht="28.75" hidden="1" customHeight="1" outlineLevel="2" x14ac:dyDescent="0.35">
      <c r="B341" s="298"/>
      <c r="C341" s="177" t="s">
        <v>603</v>
      </c>
      <c r="D341" s="177" t="s">
        <v>604</v>
      </c>
      <c r="E341" s="175" t="s">
        <v>19</v>
      </c>
      <c r="F341" s="280">
        <v>1</v>
      </c>
      <c r="G341" s="277">
        <f>(COUNTIF(E341:E342,$F$410)+(COUNTIF(E341:E342,$F$409)*0.5))/(COUNTA(E341:E342)-COUNTIF(E341:E342,$F$411))</f>
        <v>0</v>
      </c>
      <c r="H341" s="276"/>
      <c r="I341" s="175">
        <v>1</v>
      </c>
      <c r="J341" s="175"/>
      <c r="K341" s="175"/>
      <c r="L341" s="175"/>
      <c r="M341" s="176"/>
      <c r="N341" s="175"/>
      <c r="O341" s="174"/>
    </row>
    <row r="342" spans="2:15" ht="28.75" hidden="1" customHeight="1" outlineLevel="2" x14ac:dyDescent="0.35">
      <c r="B342" s="298"/>
      <c r="C342" s="177" t="s">
        <v>605</v>
      </c>
      <c r="D342" s="177" t="s">
        <v>606</v>
      </c>
      <c r="E342" s="175" t="s">
        <v>19</v>
      </c>
      <c r="F342" s="280"/>
      <c r="G342" s="277"/>
      <c r="H342" s="276"/>
      <c r="I342" s="175">
        <v>1</v>
      </c>
      <c r="J342" s="175"/>
      <c r="K342" s="175"/>
      <c r="L342" s="175"/>
      <c r="M342" s="176"/>
      <c r="N342" s="175" t="s">
        <v>1944</v>
      </c>
      <c r="O342" s="174"/>
    </row>
    <row r="343" spans="2:15" ht="28.75" hidden="1" customHeight="1" outlineLevel="2" x14ac:dyDescent="0.35">
      <c r="B343" s="298"/>
      <c r="C343" s="174" t="s">
        <v>607</v>
      </c>
      <c r="D343" s="174" t="s">
        <v>608</v>
      </c>
      <c r="E343" s="175" t="s">
        <v>19</v>
      </c>
      <c r="F343" s="280">
        <v>2</v>
      </c>
      <c r="G343" s="277">
        <f>(COUNTIF(E343:E344,$F$410)+(COUNTIF(E343:E344,$F$409)*0.5))/(COUNTA(E343:E344)-COUNTIF(E343:E344,$F$411))</f>
        <v>0</v>
      </c>
      <c r="H343" s="276"/>
      <c r="I343" s="175">
        <v>2</v>
      </c>
      <c r="J343" s="175" t="s">
        <v>612</v>
      </c>
      <c r="K343" s="175"/>
      <c r="L343" s="175"/>
      <c r="M343" s="176"/>
      <c r="N343" s="175" t="s">
        <v>1878</v>
      </c>
      <c r="O343" s="174"/>
    </row>
    <row r="344" spans="2:15" ht="28.75" hidden="1" customHeight="1" outlineLevel="2" x14ac:dyDescent="0.35">
      <c r="B344" s="298"/>
      <c r="C344" s="174" t="s">
        <v>609</v>
      </c>
      <c r="D344" s="174" t="s">
        <v>610</v>
      </c>
      <c r="E344" s="175" t="s">
        <v>19</v>
      </c>
      <c r="F344" s="280"/>
      <c r="G344" s="277"/>
      <c r="H344" s="276"/>
      <c r="I344" s="175">
        <v>2</v>
      </c>
      <c r="J344" s="175"/>
      <c r="K344" s="175"/>
      <c r="L344" s="175"/>
      <c r="M344" s="176"/>
      <c r="N344" s="175"/>
      <c r="O344" s="174"/>
    </row>
    <row r="345" spans="2:15" ht="28.75" hidden="1" customHeight="1" outlineLevel="2" x14ac:dyDescent="0.35">
      <c r="B345" s="298"/>
      <c r="C345" s="174" t="s">
        <v>611</v>
      </c>
      <c r="D345" s="174" t="s">
        <v>2172</v>
      </c>
      <c r="E345" s="175" t="s">
        <v>19</v>
      </c>
      <c r="F345" s="280">
        <v>3</v>
      </c>
      <c r="G345" s="277">
        <f>(COUNTIF(E345:E347,$F$410)+(COUNTIF(E345:E347,$F$409)*0.5))/(COUNTA(E345:E347)-COUNTIF(E345:E347,$F$411))</f>
        <v>0</v>
      </c>
      <c r="H345" s="276"/>
      <c r="I345" s="175">
        <v>3</v>
      </c>
      <c r="J345" s="175" t="s">
        <v>612</v>
      </c>
      <c r="K345" s="175"/>
      <c r="L345" s="175"/>
      <c r="M345" s="176"/>
      <c r="N345" s="175" t="s">
        <v>1878</v>
      </c>
      <c r="O345" s="174"/>
    </row>
    <row r="346" spans="2:15" ht="28.75" hidden="1" customHeight="1" outlineLevel="2" x14ac:dyDescent="0.35">
      <c r="B346" s="298"/>
      <c r="C346" s="174" t="s">
        <v>613</v>
      </c>
      <c r="D346" s="174" t="s">
        <v>614</v>
      </c>
      <c r="E346" s="175" t="s">
        <v>19</v>
      </c>
      <c r="F346" s="280"/>
      <c r="G346" s="277"/>
      <c r="H346" s="276"/>
      <c r="I346" s="175">
        <v>3</v>
      </c>
      <c r="J346" s="175"/>
      <c r="K346" s="175"/>
      <c r="L346" s="175"/>
      <c r="M346" s="176"/>
      <c r="N346" s="175"/>
      <c r="O346" s="174"/>
    </row>
    <row r="347" spans="2:15" ht="28.75" hidden="1" customHeight="1" outlineLevel="2" x14ac:dyDescent="0.35">
      <c r="B347" s="298"/>
      <c r="C347" s="174" t="s">
        <v>615</v>
      </c>
      <c r="D347" s="174" t="s">
        <v>2196</v>
      </c>
      <c r="E347" s="175" t="s">
        <v>19</v>
      </c>
      <c r="F347" s="280"/>
      <c r="G347" s="277"/>
      <c r="H347" s="276"/>
      <c r="I347" s="175">
        <v>3</v>
      </c>
      <c r="J347" s="175"/>
      <c r="K347" s="175"/>
      <c r="L347" s="175"/>
      <c r="M347" s="176"/>
      <c r="N347" s="175" t="s">
        <v>1944</v>
      </c>
      <c r="O347" s="174"/>
    </row>
    <row r="348" spans="2:15" ht="28.75" hidden="1" customHeight="1" outlineLevel="2" x14ac:dyDescent="0.35">
      <c r="B348" s="298"/>
      <c r="C348" s="177" t="s">
        <v>616</v>
      </c>
      <c r="D348" s="177" t="s">
        <v>617</v>
      </c>
      <c r="E348" s="175" t="s">
        <v>19</v>
      </c>
      <c r="F348" s="78">
        <v>4</v>
      </c>
      <c r="G348" s="106">
        <f>(COUNTIF(E348,$F$410)+(COUNTIF(E348,$F$409)*0.5))/COUNTA(E348)</f>
        <v>0</v>
      </c>
      <c r="H348" s="276"/>
      <c r="I348" s="175">
        <v>5</v>
      </c>
      <c r="J348" s="175"/>
      <c r="K348" s="175"/>
      <c r="L348" s="175"/>
      <c r="M348" s="176"/>
      <c r="N348" s="175" t="s">
        <v>1943</v>
      </c>
      <c r="O348" s="174"/>
    </row>
    <row r="349" spans="2:15" ht="4.5" hidden="1" customHeight="1" outlineLevel="1" collapsed="1" x14ac:dyDescent="0.35">
      <c r="B349" s="171"/>
      <c r="C349" s="174"/>
      <c r="D349" s="174"/>
      <c r="E349" s="175"/>
      <c r="F349" s="78"/>
      <c r="G349" s="106"/>
      <c r="H349" s="179"/>
      <c r="I349" s="175"/>
      <c r="J349" s="176"/>
      <c r="K349" s="176"/>
      <c r="L349" s="176"/>
      <c r="M349" s="176"/>
      <c r="N349" s="180"/>
      <c r="O349" s="174"/>
    </row>
    <row r="350" spans="2:15" ht="24" customHeight="1" collapsed="1" x14ac:dyDescent="0.35">
      <c r="B350" s="283" t="s">
        <v>618</v>
      </c>
      <c r="C350" s="283"/>
      <c r="D350" s="283"/>
      <c r="E350" s="283"/>
      <c r="F350" s="283"/>
      <c r="G350" s="283"/>
      <c r="H350" s="283"/>
      <c r="I350" s="283"/>
      <c r="J350" s="283"/>
      <c r="K350" s="283"/>
      <c r="L350" s="283"/>
      <c r="M350" s="283"/>
      <c r="N350" s="283"/>
      <c r="O350" s="283"/>
    </row>
    <row r="351" spans="2:15" ht="99" hidden="1" customHeight="1" outlineLevel="1" x14ac:dyDescent="0.35">
      <c r="B351" s="289" t="str">
        <f>Heatmap!G37</f>
        <v>Обработка дефектов ИБ</v>
      </c>
      <c r="C351" s="174" t="s">
        <v>619</v>
      </c>
      <c r="D351" s="174" t="s">
        <v>620</v>
      </c>
      <c r="E351" s="175" t="s">
        <v>12</v>
      </c>
      <c r="F351" s="78">
        <v>0</v>
      </c>
      <c r="G351" s="106">
        <f>(COUNTIF(E351:E351,$E$407))/COUNTA(E351:E351)</f>
        <v>1</v>
      </c>
      <c r="H351" s="276">
        <f>SUM(G352:G358)/4</f>
        <v>0</v>
      </c>
      <c r="I351" s="175">
        <v>0</v>
      </c>
      <c r="J351" s="175"/>
      <c r="K351" s="175" t="s">
        <v>2856</v>
      </c>
      <c r="L351" s="175"/>
      <c r="M351" s="176" t="s">
        <v>2871</v>
      </c>
      <c r="N351" s="175" t="s">
        <v>1945</v>
      </c>
      <c r="O351" s="174"/>
    </row>
    <row r="352" spans="2:15" ht="28.75" hidden="1" customHeight="1" outlineLevel="2" x14ac:dyDescent="0.35">
      <c r="B352" s="289"/>
      <c r="C352" s="174" t="s">
        <v>621</v>
      </c>
      <c r="D352" s="174" t="s">
        <v>622</v>
      </c>
      <c r="E352" s="175" t="s">
        <v>19</v>
      </c>
      <c r="F352" s="78">
        <v>1</v>
      </c>
      <c r="G352" s="106">
        <f>(COUNTIF(E352,$F$410)+(COUNTIF(E352,$F$409)*0.5))/COUNTA(E352)</f>
        <v>0</v>
      </c>
      <c r="H352" s="276"/>
      <c r="I352" s="175">
        <v>1</v>
      </c>
      <c r="J352" s="175"/>
      <c r="K352" s="175">
        <v>135</v>
      </c>
      <c r="L352" s="175" t="s">
        <v>1845</v>
      </c>
      <c r="M352" s="176"/>
      <c r="N352" s="175" t="s">
        <v>1945</v>
      </c>
      <c r="O352" s="174"/>
    </row>
    <row r="353" spans="2:15" ht="14.4" hidden="1" customHeight="1" outlineLevel="2" x14ac:dyDescent="0.35">
      <c r="B353" s="289"/>
      <c r="C353" s="174" t="s">
        <v>623</v>
      </c>
      <c r="D353" s="174" t="s">
        <v>624</v>
      </c>
      <c r="E353" s="175" t="s">
        <v>19</v>
      </c>
      <c r="F353" s="280">
        <v>2</v>
      </c>
      <c r="G353" s="277">
        <f>(COUNTIF(E353:E354,$F$410)+(COUNTIF(E353:E354,$F$409)*0.5))/(COUNTA(E353:E354)-COUNTIF(E353:E354,$F$411))</f>
        <v>0</v>
      </c>
      <c r="H353" s="276"/>
      <c r="I353" s="175">
        <v>2</v>
      </c>
      <c r="J353" s="175"/>
      <c r="K353" s="175">
        <v>168</v>
      </c>
      <c r="L353" s="175" t="s">
        <v>1845</v>
      </c>
      <c r="M353" s="176"/>
      <c r="N353" s="175"/>
      <c r="O353" s="174"/>
    </row>
    <row r="354" spans="2:15" ht="28.75" hidden="1" customHeight="1" outlineLevel="2" x14ac:dyDescent="0.35">
      <c r="B354" s="289"/>
      <c r="C354" s="174" t="s">
        <v>625</v>
      </c>
      <c r="D354" s="174" t="s">
        <v>626</v>
      </c>
      <c r="E354" s="175" t="s">
        <v>19</v>
      </c>
      <c r="F354" s="280"/>
      <c r="G354" s="277"/>
      <c r="H354" s="276"/>
      <c r="I354" s="175">
        <v>2</v>
      </c>
      <c r="J354" s="175" t="s">
        <v>1351</v>
      </c>
      <c r="K354" s="176" t="s">
        <v>2857</v>
      </c>
      <c r="L354" s="176" t="s">
        <v>748</v>
      </c>
      <c r="M354" s="176"/>
      <c r="N354" s="176"/>
      <c r="O354" s="174"/>
    </row>
    <row r="355" spans="2:15" ht="43.25" hidden="1" customHeight="1" outlineLevel="2" x14ac:dyDescent="0.35">
      <c r="B355" s="289"/>
      <c r="C355" s="174" t="s">
        <v>627</v>
      </c>
      <c r="D355" s="174" t="s">
        <v>628</v>
      </c>
      <c r="E355" s="175" t="s">
        <v>19</v>
      </c>
      <c r="F355" s="280">
        <v>3</v>
      </c>
      <c r="G355" s="277">
        <f>(COUNTIF(E355:E357,$F$410)+(COUNTIF(E355:E357,$F$409)*0.5))/(COUNTA(E355:E357)-COUNTIF(E355:E357,$F$411))</f>
        <v>0</v>
      </c>
      <c r="H355" s="276"/>
      <c r="I355" s="175">
        <v>3</v>
      </c>
      <c r="J355" s="175" t="s">
        <v>1368</v>
      </c>
      <c r="K355" s="175"/>
      <c r="L355" s="175" t="s">
        <v>1845</v>
      </c>
      <c r="M355" s="176" t="s">
        <v>2347</v>
      </c>
      <c r="N355" s="175" t="s">
        <v>1945</v>
      </c>
      <c r="O355" s="174"/>
    </row>
    <row r="356" spans="2:15" ht="28.75" hidden="1" customHeight="1" outlineLevel="2" x14ac:dyDescent="0.35">
      <c r="B356" s="289"/>
      <c r="C356" s="174" t="s">
        <v>629</v>
      </c>
      <c r="D356" s="174" t="s">
        <v>630</v>
      </c>
      <c r="E356" s="175" t="s">
        <v>19</v>
      </c>
      <c r="F356" s="280"/>
      <c r="G356" s="277"/>
      <c r="H356" s="276"/>
      <c r="I356" s="175">
        <v>3</v>
      </c>
      <c r="J356" s="175"/>
      <c r="K356" s="175"/>
      <c r="L356" s="175" t="s">
        <v>1861</v>
      </c>
      <c r="M356" s="176"/>
      <c r="N356" s="175" t="s">
        <v>1946</v>
      </c>
      <c r="O356" s="174"/>
    </row>
    <row r="357" spans="2:15" ht="43.25" hidden="1" customHeight="1" outlineLevel="2" x14ac:dyDescent="0.35">
      <c r="B357" s="289"/>
      <c r="C357" s="174" t="s">
        <v>631</v>
      </c>
      <c r="D357" s="174" t="s">
        <v>632</v>
      </c>
      <c r="E357" s="175" t="s">
        <v>19</v>
      </c>
      <c r="F357" s="280"/>
      <c r="G357" s="277"/>
      <c r="H357" s="276"/>
      <c r="I357" s="175">
        <v>3</v>
      </c>
      <c r="J357" s="175" t="s">
        <v>552</v>
      </c>
      <c r="K357" s="175" t="s">
        <v>2858</v>
      </c>
      <c r="L357" s="175" t="s">
        <v>1376</v>
      </c>
      <c r="M357" s="176"/>
      <c r="N357" s="175" t="s">
        <v>1947</v>
      </c>
      <c r="O357" s="174"/>
    </row>
    <row r="358" spans="2:15" ht="28.75" hidden="1" customHeight="1" outlineLevel="2" x14ac:dyDescent="0.35">
      <c r="B358" s="289"/>
      <c r="C358" s="174" t="s">
        <v>633</v>
      </c>
      <c r="D358" s="174" t="s">
        <v>634</v>
      </c>
      <c r="E358" s="175" t="s">
        <v>19</v>
      </c>
      <c r="F358" s="78">
        <v>4</v>
      </c>
      <c r="G358" s="106">
        <f>(COUNTIF(E358,$F$410)+(COUNTIF(E358,$F$409)*0.5))/COUNTA(E358)</f>
        <v>0</v>
      </c>
      <c r="H358" s="276"/>
      <c r="I358" s="175">
        <v>7</v>
      </c>
      <c r="J358" s="175"/>
      <c r="K358" s="175"/>
      <c r="L358" s="175" t="s">
        <v>1845</v>
      </c>
      <c r="M358" s="176" t="s">
        <v>2872</v>
      </c>
      <c r="N358" s="175" t="s">
        <v>1948</v>
      </c>
      <c r="O358" s="174"/>
    </row>
    <row r="359" spans="2:15" ht="15" hidden="1" customHeight="1" outlineLevel="1" collapsed="1" x14ac:dyDescent="0.35">
      <c r="B359" s="284" t="str">
        <f>Heatmap!G38</f>
        <v>Консолидация дефектов ИБ</v>
      </c>
      <c r="C359" s="174" t="s">
        <v>635</v>
      </c>
      <c r="D359" s="174" t="s">
        <v>636</v>
      </c>
      <c r="E359" s="175" t="s">
        <v>12</v>
      </c>
      <c r="F359" s="78">
        <v>0</v>
      </c>
      <c r="G359" s="106">
        <f>(COUNTIF(E359:E359,$E$407))/COUNTA(E359:E359)</f>
        <v>1</v>
      </c>
      <c r="H359" s="276">
        <f>SUM(G360:G366)/4</f>
        <v>0</v>
      </c>
      <c r="I359" s="175">
        <v>0</v>
      </c>
      <c r="J359" s="175"/>
      <c r="K359" s="175">
        <v>140</v>
      </c>
      <c r="L359" s="175" t="s">
        <v>1845</v>
      </c>
      <c r="M359" s="176"/>
      <c r="N359" s="175" t="s">
        <v>1945</v>
      </c>
      <c r="O359" s="174"/>
    </row>
    <row r="360" spans="2:15" ht="28.75" hidden="1" customHeight="1" outlineLevel="2" x14ac:dyDescent="0.35">
      <c r="B360" s="284"/>
      <c r="C360" s="174" t="s">
        <v>637</v>
      </c>
      <c r="D360" s="174" t="s">
        <v>638</v>
      </c>
      <c r="E360" s="175" t="s">
        <v>19</v>
      </c>
      <c r="F360" s="280">
        <v>1</v>
      </c>
      <c r="G360" s="277">
        <f>(COUNTIF(E360:E361,$F$410)+(COUNTIF(E360:E361,$F$409)*0.5))/(COUNTA(E360:E361)-COUNTIF(E360:E361,$F$411))</f>
        <v>0</v>
      </c>
      <c r="H360" s="276"/>
      <c r="I360" s="175">
        <v>3</v>
      </c>
      <c r="J360" s="175" t="s">
        <v>639</v>
      </c>
      <c r="K360" s="175">
        <v>140</v>
      </c>
      <c r="L360" s="175"/>
      <c r="M360" s="176"/>
      <c r="N360" s="175" t="s">
        <v>1945</v>
      </c>
      <c r="O360" s="174"/>
    </row>
    <row r="361" spans="2:15" ht="14.4" hidden="1" customHeight="1" outlineLevel="2" x14ac:dyDescent="0.35">
      <c r="B361" s="284"/>
      <c r="C361" s="174" t="s">
        <v>640</v>
      </c>
      <c r="D361" s="174" t="s">
        <v>641</v>
      </c>
      <c r="E361" s="175" t="s">
        <v>19</v>
      </c>
      <c r="F361" s="280"/>
      <c r="G361" s="277"/>
      <c r="H361" s="276"/>
      <c r="I361" s="175">
        <v>3</v>
      </c>
      <c r="J361" s="175"/>
      <c r="K361" s="175"/>
      <c r="L361" s="175"/>
      <c r="M361" s="176"/>
      <c r="N361" s="175" t="s">
        <v>1949</v>
      </c>
      <c r="O361" s="174"/>
    </row>
    <row r="362" spans="2:15" ht="28.75" hidden="1" customHeight="1" outlineLevel="2" x14ac:dyDescent="0.35">
      <c r="B362" s="284"/>
      <c r="C362" s="174" t="s">
        <v>642</v>
      </c>
      <c r="D362" s="174" t="s">
        <v>643</v>
      </c>
      <c r="E362" s="175" t="s">
        <v>19</v>
      </c>
      <c r="F362" s="78">
        <v>2</v>
      </c>
      <c r="G362" s="106">
        <f>(COUNTIF(E362,$F$410)+(COUNTIF(E362,$F$409)*0.5))/COUNTA(E362)</f>
        <v>0</v>
      </c>
      <c r="H362" s="276"/>
      <c r="I362" s="175">
        <v>4</v>
      </c>
      <c r="J362" s="175" t="s">
        <v>639</v>
      </c>
      <c r="K362" s="175">
        <v>140</v>
      </c>
      <c r="L362" s="175"/>
      <c r="M362" s="176"/>
      <c r="N362" s="175"/>
      <c r="O362" s="174"/>
    </row>
    <row r="363" spans="2:15" ht="14.4" hidden="1" customHeight="1" outlineLevel="2" x14ac:dyDescent="0.35">
      <c r="B363" s="284"/>
      <c r="C363" s="174" t="s">
        <v>644</v>
      </c>
      <c r="D363" s="174" t="s">
        <v>645</v>
      </c>
      <c r="E363" s="175" t="s">
        <v>19</v>
      </c>
      <c r="F363" s="280">
        <v>3</v>
      </c>
      <c r="G363" s="277">
        <f>(COUNTIF(E363:E365,$F$410)+(COUNTIF(E363:E365,$F$409)*0.5))/(COUNTA(E363:E365)-COUNTIF(E363:E365,$F$411))</f>
        <v>0</v>
      </c>
      <c r="H363" s="276"/>
      <c r="I363" s="175">
        <v>5</v>
      </c>
      <c r="J363" s="175" t="s">
        <v>1369</v>
      </c>
      <c r="K363" s="175"/>
      <c r="L363" s="175"/>
      <c r="M363" s="176"/>
      <c r="N363" s="175"/>
      <c r="O363" s="174"/>
    </row>
    <row r="364" spans="2:15" ht="28.75" hidden="1" customHeight="1" outlineLevel="2" x14ac:dyDescent="0.35">
      <c r="B364" s="284"/>
      <c r="C364" s="174" t="s">
        <v>646</v>
      </c>
      <c r="D364" s="174" t="s">
        <v>647</v>
      </c>
      <c r="E364" s="175" t="s">
        <v>19</v>
      </c>
      <c r="F364" s="280"/>
      <c r="G364" s="277"/>
      <c r="H364" s="276"/>
      <c r="I364" s="175">
        <v>5</v>
      </c>
      <c r="J364" s="175" t="s">
        <v>3123</v>
      </c>
      <c r="K364" s="175"/>
      <c r="L364" s="175"/>
      <c r="M364" s="176"/>
      <c r="N364" s="175"/>
      <c r="O364" s="174"/>
    </row>
    <row r="365" spans="2:15" ht="28.75" hidden="1" customHeight="1" outlineLevel="2" x14ac:dyDescent="0.35">
      <c r="B365" s="284"/>
      <c r="C365" s="174" t="s">
        <v>648</v>
      </c>
      <c r="D365" s="174" t="s">
        <v>649</v>
      </c>
      <c r="E365" s="175" t="s">
        <v>19</v>
      </c>
      <c r="F365" s="280"/>
      <c r="G365" s="277"/>
      <c r="H365" s="276"/>
      <c r="I365" s="175">
        <v>6</v>
      </c>
      <c r="J365" s="175" t="s">
        <v>1370</v>
      </c>
      <c r="K365" s="175"/>
      <c r="L365" s="175"/>
      <c r="M365" s="176"/>
      <c r="N365" s="175"/>
      <c r="O365" s="174"/>
    </row>
    <row r="366" spans="2:15" ht="28.75" hidden="1" customHeight="1" outlineLevel="2" x14ac:dyDescent="0.35">
      <c r="B366" s="284"/>
      <c r="C366" s="177" t="s">
        <v>650</v>
      </c>
      <c r="D366" s="177" t="s">
        <v>2348</v>
      </c>
      <c r="E366" s="175" t="s">
        <v>19</v>
      </c>
      <c r="F366" s="78">
        <v>4</v>
      </c>
      <c r="G366" s="106">
        <f>(COUNTIF(E366,$F$410)+(COUNTIF(E366,$F$409)*0.5))/COUNTA(E366)</f>
        <v>0</v>
      </c>
      <c r="H366" s="276"/>
      <c r="I366" s="175">
        <v>6</v>
      </c>
      <c r="J366" s="175"/>
      <c r="K366" s="175"/>
      <c r="L366" s="175"/>
      <c r="M366" s="176"/>
      <c r="N366" s="175"/>
      <c r="O366" s="174"/>
    </row>
    <row r="367" spans="2:15" ht="4.5" hidden="1" customHeight="1" outlineLevel="1" collapsed="1" x14ac:dyDescent="0.35">
      <c r="B367" s="171"/>
      <c r="C367" s="174"/>
      <c r="D367" s="174"/>
      <c r="E367" s="175"/>
      <c r="F367" s="78"/>
      <c r="G367" s="106"/>
      <c r="H367" s="179"/>
      <c r="I367" s="175"/>
      <c r="J367" s="176"/>
      <c r="K367" s="176"/>
      <c r="L367" s="176"/>
      <c r="M367" s="176"/>
      <c r="N367" s="180"/>
      <c r="O367" s="174"/>
    </row>
    <row r="368" spans="2:15" ht="24" customHeight="1" collapsed="1" x14ac:dyDescent="0.35">
      <c r="B368" s="281" t="s">
        <v>2344</v>
      </c>
      <c r="C368" s="281"/>
      <c r="D368" s="281"/>
      <c r="E368" s="281"/>
      <c r="F368" s="281"/>
      <c r="G368" s="281"/>
      <c r="H368" s="281"/>
      <c r="I368" s="281"/>
      <c r="J368" s="281"/>
      <c r="K368" s="281"/>
      <c r="L368" s="281"/>
      <c r="M368" s="281"/>
      <c r="N368" s="281"/>
      <c r="O368" s="281"/>
    </row>
    <row r="369" spans="2:15" ht="15" hidden="1" customHeight="1" outlineLevel="1" x14ac:dyDescent="0.35">
      <c r="B369" s="279" t="str">
        <f>Heatmap!G39</f>
        <v>Управление набором метрик ИБ</v>
      </c>
      <c r="C369" s="177" t="s">
        <v>651</v>
      </c>
      <c r="D369" s="177" t="s">
        <v>2332</v>
      </c>
      <c r="E369" s="175" t="s">
        <v>12</v>
      </c>
      <c r="F369" s="78">
        <v>0</v>
      </c>
      <c r="G369" s="106">
        <f>(COUNTIF(E369:E369,$E$407))/COUNTA(E369:E369)</f>
        <v>1</v>
      </c>
      <c r="H369" s="276">
        <f>SUM(G370:G373)/2</f>
        <v>0</v>
      </c>
      <c r="I369" s="175">
        <v>0</v>
      </c>
      <c r="J369" s="175"/>
      <c r="K369" s="175"/>
      <c r="L369" s="175"/>
      <c r="M369" s="176"/>
      <c r="N369" s="175" t="s">
        <v>1950</v>
      </c>
      <c r="O369" s="174"/>
    </row>
    <row r="370" spans="2:15" ht="216" hidden="1" customHeight="1" outlineLevel="2" x14ac:dyDescent="0.35">
      <c r="B370" s="279"/>
      <c r="C370" s="177" t="s">
        <v>652</v>
      </c>
      <c r="D370" s="177" t="s">
        <v>2333</v>
      </c>
      <c r="E370" s="175" t="s">
        <v>19</v>
      </c>
      <c r="F370" s="280">
        <v>2</v>
      </c>
      <c r="G370" s="277">
        <f>(COUNTIF(E370:E371,$F$410)+(COUNTIF(E370:E371,$F$409)*0.5))/(COUNTA(E370:E371)-COUNTIF(E370:E371,$F$411))</f>
        <v>0</v>
      </c>
      <c r="H370" s="276"/>
      <c r="I370" s="175">
        <v>3</v>
      </c>
      <c r="J370" s="175" t="s">
        <v>653</v>
      </c>
      <c r="K370" s="175"/>
      <c r="L370" s="175" t="s">
        <v>654</v>
      </c>
      <c r="M370" s="176"/>
      <c r="N370" s="175" t="s">
        <v>1951</v>
      </c>
      <c r="O370" s="174"/>
    </row>
    <row r="371" spans="2:15" ht="158.75" hidden="1" customHeight="1" outlineLevel="2" x14ac:dyDescent="0.35">
      <c r="B371" s="279"/>
      <c r="C371" s="177" t="s">
        <v>655</v>
      </c>
      <c r="D371" s="177" t="s">
        <v>656</v>
      </c>
      <c r="E371" s="175" t="s">
        <v>19</v>
      </c>
      <c r="F371" s="280"/>
      <c r="G371" s="277"/>
      <c r="H371" s="276"/>
      <c r="I371" s="175">
        <v>3</v>
      </c>
      <c r="J371" s="175"/>
      <c r="K371" s="175"/>
      <c r="L371" s="175" t="s">
        <v>657</v>
      </c>
      <c r="M371" s="176"/>
      <c r="N371" s="175" t="s">
        <v>1951</v>
      </c>
      <c r="O371" s="174"/>
    </row>
    <row r="372" spans="2:15" ht="14.4" hidden="1" customHeight="1" outlineLevel="2" x14ac:dyDescent="0.35">
      <c r="B372" s="279"/>
      <c r="C372" s="174" t="s">
        <v>658</v>
      </c>
      <c r="D372" s="177" t="s">
        <v>659</v>
      </c>
      <c r="E372" s="175" t="s">
        <v>19</v>
      </c>
      <c r="F372" s="280">
        <v>3</v>
      </c>
      <c r="G372" s="277">
        <f>(COUNTIF(E372:E373,$F$410)+(COUNTIF(E372:E373,$F$409)*0.5))/(COUNTA(E372:E373)-COUNTIF(E372:E373,$F$411))</f>
        <v>0</v>
      </c>
      <c r="H372" s="276"/>
      <c r="I372" s="175">
        <v>4</v>
      </c>
      <c r="J372" s="175" t="s">
        <v>653</v>
      </c>
      <c r="K372" s="175"/>
      <c r="L372" s="175"/>
      <c r="M372" s="176"/>
      <c r="N372" s="175" t="s">
        <v>1952</v>
      </c>
      <c r="O372" s="174"/>
    </row>
    <row r="373" spans="2:15" ht="72" hidden="1" customHeight="1" outlineLevel="2" x14ac:dyDescent="0.35">
      <c r="B373" s="279"/>
      <c r="C373" s="174" t="str">
        <f>SAMM_mapping!F9</f>
        <v>P-MET-SET-3-2</v>
      </c>
      <c r="D373" s="177" t="s">
        <v>661</v>
      </c>
      <c r="E373" s="175" t="s">
        <v>19</v>
      </c>
      <c r="F373" s="280"/>
      <c r="G373" s="277"/>
      <c r="H373" s="276"/>
      <c r="I373" s="175">
        <v>4</v>
      </c>
      <c r="J373" s="175"/>
      <c r="K373" s="175"/>
      <c r="L373" s="175" t="s">
        <v>668</v>
      </c>
      <c r="M373" s="176"/>
      <c r="N373" s="175"/>
      <c r="O373" s="174"/>
    </row>
    <row r="374" spans="2:15" ht="15" hidden="1" customHeight="1" outlineLevel="1" collapsed="1" x14ac:dyDescent="0.35">
      <c r="B374" s="291" t="str">
        <f>Heatmap!G40</f>
        <v>Контроль исполнения метрик</v>
      </c>
      <c r="C374" s="177" t="s">
        <v>662</v>
      </c>
      <c r="D374" s="177" t="s">
        <v>663</v>
      </c>
      <c r="E374" s="175" t="s">
        <v>12</v>
      </c>
      <c r="F374" s="78">
        <v>0</v>
      </c>
      <c r="G374" s="106">
        <f>(COUNTIF(E374:E374,$E$407))/COUNTA(E374:E374)</f>
        <v>1</v>
      </c>
      <c r="H374" s="276">
        <f>SUM(G375:G380)/3</f>
        <v>0</v>
      </c>
      <c r="I374" s="175">
        <v>0</v>
      </c>
      <c r="J374" s="175"/>
      <c r="K374" s="175"/>
      <c r="L374" s="175" t="s">
        <v>668</v>
      </c>
      <c r="M374" s="176"/>
      <c r="N374" s="175"/>
      <c r="O374" s="174"/>
    </row>
    <row r="375" spans="2:15" ht="14.4" hidden="1" customHeight="1" outlineLevel="2" x14ac:dyDescent="0.35">
      <c r="B375" s="291"/>
      <c r="C375" s="177" t="s">
        <v>664</v>
      </c>
      <c r="D375" s="177" t="s">
        <v>665</v>
      </c>
      <c r="E375" s="175" t="s">
        <v>19</v>
      </c>
      <c r="F375" s="280">
        <v>2</v>
      </c>
      <c r="G375" s="277">
        <f>(COUNTIF(E375:E376,$F$410)+(COUNTIF(E375:E376,$F$409)*0.5))/(COUNTA(E375:E376)-COUNTIF(E375:E376,$F$411))</f>
        <v>0</v>
      </c>
      <c r="H375" s="276"/>
      <c r="I375" s="175">
        <v>3</v>
      </c>
      <c r="J375" s="175" t="s">
        <v>653</v>
      </c>
      <c r="K375" s="175"/>
      <c r="L375" s="175"/>
      <c r="M375" s="176"/>
      <c r="N375" s="175"/>
      <c r="O375" s="174"/>
    </row>
    <row r="376" spans="2:15" ht="101" hidden="1" customHeight="1" outlineLevel="2" x14ac:dyDescent="0.35">
      <c r="B376" s="291"/>
      <c r="C376" s="177" t="s">
        <v>666</v>
      </c>
      <c r="D376" s="177" t="s">
        <v>667</v>
      </c>
      <c r="E376" s="175" t="s">
        <v>19</v>
      </c>
      <c r="F376" s="280"/>
      <c r="G376" s="277"/>
      <c r="H376" s="276"/>
      <c r="I376" s="175">
        <v>3</v>
      </c>
      <c r="J376" s="175"/>
      <c r="K376" s="175"/>
      <c r="L376" s="175"/>
      <c r="M376" s="176"/>
      <c r="N376" s="175"/>
      <c r="O376" s="174"/>
    </row>
    <row r="377" spans="2:15" ht="14.4" hidden="1" customHeight="1" outlineLevel="2" x14ac:dyDescent="0.35">
      <c r="B377" s="291"/>
      <c r="C377" s="174" t="s">
        <v>669</v>
      </c>
      <c r="D377" s="182" t="s">
        <v>670</v>
      </c>
      <c r="E377" s="175" t="s">
        <v>19</v>
      </c>
      <c r="F377" s="280">
        <v>3</v>
      </c>
      <c r="G377" s="277">
        <f>(COUNTIF(E377:E379,$F$410)+(COUNTIF(E377:E379,$F$409)*0.5))/(COUNTA(E377:E379)-COUNTIF(E377:E379,$F$411))</f>
        <v>0</v>
      </c>
      <c r="H377" s="276"/>
      <c r="I377" s="175">
        <v>4</v>
      </c>
      <c r="J377" s="175"/>
      <c r="K377" s="175"/>
      <c r="L377" s="175"/>
      <c r="M377" s="176"/>
      <c r="N377" s="175"/>
      <c r="O377" s="174"/>
    </row>
    <row r="378" spans="2:15" ht="129.75" hidden="1" customHeight="1" outlineLevel="2" x14ac:dyDescent="0.35">
      <c r="B378" s="291"/>
      <c r="C378" s="174" t="s">
        <v>671</v>
      </c>
      <c r="D378" s="182" t="s">
        <v>672</v>
      </c>
      <c r="E378" s="175" t="s">
        <v>19</v>
      </c>
      <c r="F378" s="280"/>
      <c r="G378" s="277"/>
      <c r="H378" s="276"/>
      <c r="I378" s="175">
        <v>4</v>
      </c>
      <c r="J378" s="175"/>
      <c r="K378" s="175"/>
      <c r="L378" s="175"/>
      <c r="M378" s="176"/>
      <c r="N378" s="175" t="s">
        <v>1953</v>
      </c>
      <c r="O378" s="174"/>
    </row>
    <row r="379" spans="2:15" ht="86.75" hidden="1" customHeight="1" outlineLevel="2" x14ac:dyDescent="0.35">
      <c r="B379" s="291"/>
      <c r="C379" s="174" t="s">
        <v>673</v>
      </c>
      <c r="D379" s="174" t="s">
        <v>674</v>
      </c>
      <c r="E379" s="175" t="s">
        <v>19</v>
      </c>
      <c r="F379" s="280"/>
      <c r="G379" s="277"/>
      <c r="H379" s="276"/>
      <c r="I379" s="175">
        <v>4</v>
      </c>
      <c r="J379" s="175" t="s">
        <v>721</v>
      </c>
      <c r="K379" s="175"/>
      <c r="L379" s="175"/>
      <c r="M379" s="176"/>
      <c r="N379" s="175"/>
      <c r="O379" s="174"/>
    </row>
    <row r="380" spans="2:15" ht="28.75" hidden="1" customHeight="1" outlineLevel="2" x14ac:dyDescent="0.35">
      <c r="B380" s="291"/>
      <c r="C380" s="177" t="s">
        <v>675</v>
      </c>
      <c r="D380" s="177" t="s">
        <v>676</v>
      </c>
      <c r="E380" s="175" t="s">
        <v>19</v>
      </c>
      <c r="F380" s="78">
        <v>4</v>
      </c>
      <c r="G380" s="106">
        <f>(COUNTIF(E380,$F$410)+(COUNTIF(E380,$F$409)*0.5))/COUNTA(E380)</f>
        <v>0</v>
      </c>
      <c r="H380" s="276"/>
      <c r="I380" s="175">
        <v>6</v>
      </c>
      <c r="J380" s="175" t="s">
        <v>722</v>
      </c>
      <c r="K380" s="175"/>
      <c r="L380" s="175"/>
      <c r="M380" s="176"/>
      <c r="N380" s="175"/>
      <c r="O380" s="174"/>
    </row>
    <row r="381" spans="2:15" ht="5.15" hidden="1" customHeight="1" outlineLevel="1" collapsed="1" x14ac:dyDescent="0.35">
      <c r="B381" s="171"/>
      <c r="C381" s="174"/>
      <c r="D381" s="174"/>
      <c r="E381" s="175"/>
      <c r="F381" s="78"/>
      <c r="G381" s="106"/>
      <c r="H381" s="179"/>
      <c r="I381" s="175"/>
      <c r="J381" s="176"/>
      <c r="K381" s="176"/>
      <c r="L381" s="176"/>
      <c r="M381" s="176"/>
      <c r="N381" s="180"/>
      <c r="O381" s="174"/>
    </row>
    <row r="382" spans="2:15" ht="24" customHeight="1" collapsed="1" x14ac:dyDescent="0.35">
      <c r="B382" s="278" t="s">
        <v>677</v>
      </c>
      <c r="C382" s="278"/>
      <c r="D382" s="278"/>
      <c r="E382" s="278"/>
      <c r="F382" s="278"/>
      <c r="G382" s="278"/>
      <c r="H382" s="278"/>
      <c r="I382" s="278"/>
      <c r="J382" s="278"/>
      <c r="K382" s="278"/>
      <c r="L382" s="278"/>
      <c r="M382" s="278"/>
      <c r="N382" s="278"/>
      <c r="O382" s="278"/>
    </row>
    <row r="383" spans="2:15" ht="29" hidden="1" outlineLevel="1" x14ac:dyDescent="0.35">
      <c r="B383" s="297" t="str">
        <f>Heatmap!G41</f>
        <v>Security Champions</v>
      </c>
      <c r="C383" s="177" t="s">
        <v>678</v>
      </c>
      <c r="D383" s="177" t="s">
        <v>679</v>
      </c>
      <c r="E383" s="175" t="s">
        <v>12</v>
      </c>
      <c r="F383" s="185">
        <v>0</v>
      </c>
      <c r="G383" s="106">
        <f>(COUNTIF(E383:E383,$E$407))/COUNTA(E383:E383)</f>
        <v>1</v>
      </c>
      <c r="H383" s="276">
        <f>SUM(G384:G394)/4</f>
        <v>0</v>
      </c>
      <c r="I383" s="175">
        <v>0</v>
      </c>
      <c r="J383" s="175" t="s">
        <v>680</v>
      </c>
      <c r="K383" s="175">
        <v>50</v>
      </c>
      <c r="L383" s="175" t="s">
        <v>1862</v>
      </c>
      <c r="M383" s="176"/>
      <c r="N383" s="175" t="s">
        <v>1954</v>
      </c>
      <c r="O383" s="174"/>
    </row>
    <row r="384" spans="2:15" ht="14.4" hidden="1" customHeight="1" outlineLevel="2" x14ac:dyDescent="0.35">
      <c r="B384" s="297"/>
      <c r="C384" s="177" t="s">
        <v>681</v>
      </c>
      <c r="D384" s="177" t="s">
        <v>682</v>
      </c>
      <c r="E384" s="175" t="s">
        <v>19</v>
      </c>
      <c r="F384" s="185">
        <v>1</v>
      </c>
      <c r="G384" s="106">
        <f>(COUNTIF(E384,$F$410)+(COUNTIF(E384,$F$409)*0.5))/COUNTA(E384)</f>
        <v>0</v>
      </c>
      <c r="H384" s="276"/>
      <c r="I384" s="175">
        <v>1</v>
      </c>
      <c r="J384" s="175"/>
      <c r="K384" s="175"/>
      <c r="L384" s="175"/>
      <c r="M384" s="176"/>
      <c r="N384" s="175" t="s">
        <v>1954</v>
      </c>
      <c r="O384" s="174"/>
    </row>
    <row r="385" spans="2:15" ht="14.4" hidden="1" customHeight="1" outlineLevel="2" x14ac:dyDescent="0.35">
      <c r="B385" s="297"/>
      <c r="C385" s="177" t="s">
        <v>683</v>
      </c>
      <c r="D385" s="177" t="s">
        <v>684</v>
      </c>
      <c r="E385" s="175" t="s">
        <v>19</v>
      </c>
      <c r="F385" s="292">
        <v>2</v>
      </c>
      <c r="G385" s="277">
        <f>(COUNTIF(E385:E386,$F$410)+(COUNTIF(E385:E386,$F$409)*0.5))/(COUNTA(E385:E386)-COUNTIF(E385:E386,$F$411))</f>
        <v>0</v>
      </c>
      <c r="H385" s="276"/>
      <c r="I385" s="175">
        <v>3</v>
      </c>
      <c r="J385" s="175"/>
      <c r="K385" s="175">
        <v>50</v>
      </c>
      <c r="L385" s="175" t="s">
        <v>1862</v>
      </c>
      <c r="M385" s="176"/>
      <c r="N385" s="175" t="s">
        <v>1954</v>
      </c>
      <c r="O385" s="174"/>
    </row>
    <row r="386" spans="2:15" ht="28.75" hidden="1" customHeight="1" outlineLevel="2" x14ac:dyDescent="0.35">
      <c r="B386" s="297"/>
      <c r="C386" s="177" t="s">
        <v>686</v>
      </c>
      <c r="D386" s="177" t="s">
        <v>687</v>
      </c>
      <c r="E386" s="175" t="s">
        <v>19</v>
      </c>
      <c r="F386" s="292"/>
      <c r="G386" s="277"/>
      <c r="H386" s="276"/>
      <c r="I386" s="175">
        <v>3</v>
      </c>
      <c r="J386" s="175"/>
      <c r="K386" s="175">
        <v>43</v>
      </c>
      <c r="L386" s="175"/>
      <c r="M386" s="176"/>
      <c r="N386" s="175" t="s">
        <v>1931</v>
      </c>
      <c r="O386" s="174"/>
    </row>
    <row r="387" spans="2:15" ht="28.75" hidden="1" customHeight="1" outlineLevel="2" x14ac:dyDescent="0.35">
      <c r="B387" s="297"/>
      <c r="C387" s="174" t="s">
        <v>688</v>
      </c>
      <c r="D387" s="174" t="s">
        <v>689</v>
      </c>
      <c r="E387" s="175" t="s">
        <v>19</v>
      </c>
      <c r="F387" s="292">
        <v>3</v>
      </c>
      <c r="G387" s="277">
        <f>(COUNTIF(E387:E390,$F$410)+(COUNTIF(E387:E390,$F$409)*0.5))/(COUNTA(E387:E390)-COUNTIF(E387:E390,$F$411))</f>
        <v>0</v>
      </c>
      <c r="H387" s="276"/>
      <c r="I387" s="175">
        <v>4</v>
      </c>
      <c r="J387" s="175"/>
      <c r="K387" s="175"/>
      <c r="L387" s="175"/>
      <c r="M387" s="176"/>
      <c r="N387" s="175" t="s">
        <v>1954</v>
      </c>
      <c r="O387" s="174"/>
    </row>
    <row r="388" spans="2:15" ht="28.75" hidden="1" customHeight="1" outlineLevel="2" x14ac:dyDescent="0.35">
      <c r="B388" s="297"/>
      <c r="C388" s="174" t="s">
        <v>690</v>
      </c>
      <c r="D388" s="174" t="s">
        <v>691</v>
      </c>
      <c r="E388" s="175" t="s">
        <v>19</v>
      </c>
      <c r="F388" s="292"/>
      <c r="G388" s="277"/>
      <c r="H388" s="276"/>
      <c r="I388" s="175">
        <v>4</v>
      </c>
      <c r="J388" s="175" t="s">
        <v>692</v>
      </c>
      <c r="K388" s="175"/>
      <c r="L388" s="175"/>
      <c r="M388" s="176"/>
      <c r="N388" s="175" t="s">
        <v>1954</v>
      </c>
      <c r="O388" s="174"/>
    </row>
    <row r="389" spans="2:15" ht="14.4" hidden="1" customHeight="1" outlineLevel="2" x14ac:dyDescent="0.35">
      <c r="B389" s="297"/>
      <c r="C389" s="174" t="s">
        <v>693</v>
      </c>
      <c r="D389" s="174" t="s">
        <v>694</v>
      </c>
      <c r="E389" s="175" t="s">
        <v>19</v>
      </c>
      <c r="F389" s="292"/>
      <c r="G389" s="277"/>
      <c r="H389" s="276"/>
      <c r="I389" s="175">
        <v>4</v>
      </c>
      <c r="J389" s="175"/>
      <c r="K389" s="175"/>
      <c r="L389" s="175" t="s">
        <v>1863</v>
      </c>
      <c r="M389" s="176"/>
      <c r="N389" s="175" t="s">
        <v>1931</v>
      </c>
      <c r="O389" s="174"/>
    </row>
    <row r="390" spans="2:15" ht="14.4" hidden="1" customHeight="1" outlineLevel="2" x14ac:dyDescent="0.35">
      <c r="B390" s="297"/>
      <c r="C390" s="174" t="s">
        <v>695</v>
      </c>
      <c r="D390" s="174" t="s">
        <v>1449</v>
      </c>
      <c r="E390" s="175" t="s">
        <v>19</v>
      </c>
      <c r="F390" s="292"/>
      <c r="G390" s="277"/>
      <c r="H390" s="276"/>
      <c r="I390" s="175">
        <v>4</v>
      </c>
      <c r="J390" s="175"/>
      <c r="K390" s="175"/>
      <c r="L390" s="175"/>
      <c r="M390" s="176"/>
      <c r="N390" s="175"/>
      <c r="O390" s="174"/>
    </row>
    <row r="391" spans="2:15" ht="28.75" hidden="1" customHeight="1" outlineLevel="2" x14ac:dyDescent="0.35">
      <c r="B391" s="297"/>
      <c r="C391" s="174" t="s">
        <v>696</v>
      </c>
      <c r="D391" s="174" t="s">
        <v>697</v>
      </c>
      <c r="E391" s="175" t="s">
        <v>19</v>
      </c>
      <c r="F391" s="292">
        <v>4</v>
      </c>
      <c r="G391" s="277">
        <f>(COUNTIF(E391:E394,$F$410)+(COUNTIF(E391:E394,$F$409)*0.5))/(COUNTA(E391:E394)-COUNTIF(E391:E394,$F$411))</f>
        <v>0</v>
      </c>
      <c r="H391" s="276"/>
      <c r="I391" s="175">
        <v>7</v>
      </c>
      <c r="J391" s="175" t="s">
        <v>1371</v>
      </c>
      <c r="K391" s="175"/>
      <c r="L391" s="175"/>
      <c r="M391" s="176"/>
      <c r="N391" s="175" t="s">
        <v>1931</v>
      </c>
      <c r="O391" s="174"/>
    </row>
    <row r="392" spans="2:15" ht="14.4" hidden="1" customHeight="1" outlineLevel="2" x14ac:dyDescent="0.35">
      <c r="B392" s="297"/>
      <c r="C392" s="174" t="s">
        <v>698</v>
      </c>
      <c r="D392" s="174" t="s">
        <v>699</v>
      </c>
      <c r="E392" s="175" t="s">
        <v>19</v>
      </c>
      <c r="F392" s="292"/>
      <c r="G392" s="277"/>
      <c r="H392" s="276"/>
      <c r="I392" s="175">
        <v>7</v>
      </c>
      <c r="J392" s="175"/>
      <c r="K392" s="175"/>
      <c r="L392" s="175"/>
      <c r="M392" s="176"/>
      <c r="N392" s="175"/>
      <c r="O392" s="174"/>
    </row>
    <row r="393" spans="2:15" ht="28.75" hidden="1" customHeight="1" outlineLevel="2" x14ac:dyDescent="0.35">
      <c r="B393" s="297"/>
      <c r="C393" s="174" t="s">
        <v>700</v>
      </c>
      <c r="D393" s="174" t="s">
        <v>701</v>
      </c>
      <c r="E393" s="175" t="s">
        <v>19</v>
      </c>
      <c r="F393" s="292"/>
      <c r="G393" s="277"/>
      <c r="H393" s="276"/>
      <c r="I393" s="175">
        <v>7</v>
      </c>
      <c r="J393" s="175"/>
      <c r="K393" s="175"/>
      <c r="L393" s="175"/>
      <c r="M393" s="176"/>
      <c r="N393" s="175" t="s">
        <v>1955</v>
      </c>
      <c r="O393" s="174"/>
    </row>
    <row r="394" spans="2:15" ht="28.75" hidden="1" customHeight="1" outlineLevel="2" x14ac:dyDescent="0.35">
      <c r="B394" s="297"/>
      <c r="C394" s="174" t="s">
        <v>702</v>
      </c>
      <c r="D394" s="174" t="s">
        <v>703</v>
      </c>
      <c r="E394" s="175" t="s">
        <v>19</v>
      </c>
      <c r="F394" s="292"/>
      <c r="G394" s="277"/>
      <c r="H394" s="276"/>
      <c r="I394" s="175">
        <v>7</v>
      </c>
      <c r="J394" s="175"/>
      <c r="K394" s="175"/>
      <c r="L394" s="175"/>
      <c r="M394" s="176"/>
      <c r="N394" s="175"/>
      <c r="O394" s="174"/>
    </row>
    <row r="395" spans="2:15" ht="15" hidden="1" customHeight="1" outlineLevel="1" collapsed="1" x14ac:dyDescent="0.35">
      <c r="B395" s="275" t="str">
        <f>Heatmap!G42</f>
        <v>Разграничение ролей процесса DSO</v>
      </c>
      <c r="C395" s="174" t="s">
        <v>704</v>
      </c>
      <c r="D395" s="174" t="s">
        <v>705</v>
      </c>
      <c r="E395" s="175" t="s">
        <v>12</v>
      </c>
      <c r="F395" s="185">
        <v>0</v>
      </c>
      <c r="G395" s="106">
        <f>(COUNTIF(E395:E395,$E$407))/COUNTA(E395:E395)</f>
        <v>1</v>
      </c>
      <c r="H395" s="276">
        <f>SUM(G396:G402)/3</f>
        <v>0</v>
      </c>
      <c r="I395" s="175">
        <v>0</v>
      </c>
      <c r="J395" s="175"/>
      <c r="K395" s="175"/>
      <c r="L395" s="175"/>
      <c r="M395" s="176"/>
      <c r="N395" s="174"/>
      <c r="O395" s="174"/>
    </row>
    <row r="396" spans="2:15" ht="28.75" hidden="1" customHeight="1" outlineLevel="2" x14ac:dyDescent="0.35">
      <c r="B396" s="275"/>
      <c r="C396" s="174" t="s">
        <v>706</v>
      </c>
      <c r="D396" s="174" t="s">
        <v>707</v>
      </c>
      <c r="E396" s="175" t="s">
        <v>19</v>
      </c>
      <c r="F396" s="292">
        <v>1</v>
      </c>
      <c r="G396" s="277">
        <f>(COUNTIF(E396:E397,$F$410)+(COUNTIF(E396:E397,$F$409)*0.5))/(COUNTA(E396:E397)-COUNTIF(E396:E397,$F$411))</f>
        <v>0</v>
      </c>
      <c r="H396" s="276"/>
      <c r="I396" s="175">
        <v>1</v>
      </c>
      <c r="J396" s="175"/>
      <c r="K396" s="175"/>
      <c r="L396" s="175" t="s">
        <v>1864</v>
      </c>
      <c r="M396" s="176"/>
      <c r="N396" s="175" t="s">
        <v>1923</v>
      </c>
      <c r="O396" s="174"/>
    </row>
    <row r="397" spans="2:15" ht="28.75" hidden="1" customHeight="1" outlineLevel="2" x14ac:dyDescent="0.35">
      <c r="B397" s="275"/>
      <c r="C397" s="182" t="s">
        <v>708</v>
      </c>
      <c r="D397" s="182" t="s">
        <v>709</v>
      </c>
      <c r="E397" s="175" t="s">
        <v>19</v>
      </c>
      <c r="F397" s="292"/>
      <c r="G397" s="277"/>
      <c r="H397" s="276"/>
      <c r="I397" s="175">
        <v>1</v>
      </c>
      <c r="J397" s="175"/>
      <c r="K397" s="175"/>
      <c r="L397" s="175"/>
      <c r="M397" s="176"/>
      <c r="N397" s="175"/>
      <c r="O397" s="174"/>
    </row>
    <row r="398" spans="2:15" ht="28.75" hidden="1" customHeight="1" outlineLevel="2" x14ac:dyDescent="0.35">
      <c r="B398" s="275"/>
      <c r="C398" s="182" t="s">
        <v>710</v>
      </c>
      <c r="D398" s="182" t="s">
        <v>711</v>
      </c>
      <c r="E398" s="175" t="s">
        <v>19</v>
      </c>
      <c r="F398" s="292">
        <v>2</v>
      </c>
      <c r="G398" s="277">
        <f>(COUNTIF(E398:E401,$F$410)+(COUNTIF(E398:E401,$F$409)*0.5))/(COUNTA(E398:E401)-COUNTIF(E398:E401,$F$411))</f>
        <v>0</v>
      </c>
      <c r="H398" s="276"/>
      <c r="I398" s="175">
        <v>3</v>
      </c>
      <c r="J398" s="175"/>
      <c r="K398" s="175"/>
      <c r="L398" s="175"/>
      <c r="M398" s="176"/>
      <c r="N398" s="175" t="s">
        <v>1923</v>
      </c>
      <c r="O398" s="174"/>
    </row>
    <row r="399" spans="2:15" ht="14.4" hidden="1" customHeight="1" outlineLevel="2" x14ac:dyDescent="0.35">
      <c r="B399" s="275"/>
      <c r="C399" s="182" t="s">
        <v>712</v>
      </c>
      <c r="D399" s="174" t="s">
        <v>713</v>
      </c>
      <c r="E399" s="175" t="s">
        <v>19</v>
      </c>
      <c r="F399" s="292"/>
      <c r="G399" s="277"/>
      <c r="H399" s="276"/>
      <c r="I399" s="175">
        <v>3</v>
      </c>
      <c r="J399" s="175"/>
      <c r="K399" s="175"/>
      <c r="L399" s="175"/>
      <c r="M399" s="176"/>
      <c r="N399" s="175"/>
      <c r="O399" s="174"/>
    </row>
    <row r="400" spans="2:15" ht="28.75" hidden="1" customHeight="1" outlineLevel="2" x14ac:dyDescent="0.35">
      <c r="B400" s="275"/>
      <c r="C400" s="182" t="s">
        <v>714</v>
      </c>
      <c r="D400" s="182" t="s">
        <v>715</v>
      </c>
      <c r="E400" s="175" t="s">
        <v>19</v>
      </c>
      <c r="F400" s="292"/>
      <c r="G400" s="277"/>
      <c r="H400" s="276"/>
      <c r="I400" s="175">
        <v>3</v>
      </c>
      <c r="J400" s="175"/>
      <c r="K400" s="175"/>
      <c r="L400" s="175" t="s">
        <v>732</v>
      </c>
      <c r="M400" s="176"/>
      <c r="N400" s="175" t="s">
        <v>1956</v>
      </c>
      <c r="O400" s="174"/>
    </row>
    <row r="401" spans="2:15" ht="28.75" hidden="1" customHeight="1" outlineLevel="2" x14ac:dyDescent="0.35">
      <c r="B401" s="275"/>
      <c r="C401" s="174" t="s">
        <v>3095</v>
      </c>
      <c r="D401" s="186" t="s">
        <v>3093</v>
      </c>
      <c r="E401" s="175" t="s">
        <v>19</v>
      </c>
      <c r="F401" s="292"/>
      <c r="G401" s="277"/>
      <c r="H401" s="276"/>
      <c r="I401" s="175">
        <v>3</v>
      </c>
      <c r="J401" s="175"/>
      <c r="K401" s="175"/>
      <c r="L401" s="175" t="s">
        <v>730</v>
      </c>
      <c r="M401" s="176" t="s">
        <v>2339</v>
      </c>
      <c r="N401" s="175"/>
      <c r="O401" s="174"/>
    </row>
    <row r="402" spans="2:15" ht="14.4" hidden="1" customHeight="1" outlineLevel="2" x14ac:dyDescent="0.35">
      <c r="B402" s="275"/>
      <c r="C402" s="174" t="s">
        <v>716</v>
      </c>
      <c r="D402" s="174" t="s">
        <v>717</v>
      </c>
      <c r="E402" s="175" t="s">
        <v>19</v>
      </c>
      <c r="F402" s="292">
        <v>3</v>
      </c>
      <c r="G402" s="277">
        <f>(COUNTIF(E402:E403,$F$410)+(COUNTIF(E402:E403,$F$409)*0.5))/(COUNTA(E402:E403)-COUNTIF(E402:E403,$F$411))</f>
        <v>0</v>
      </c>
      <c r="H402" s="276"/>
      <c r="I402" s="175">
        <v>4</v>
      </c>
      <c r="J402" s="175"/>
      <c r="K402" s="175"/>
      <c r="L402" s="175"/>
      <c r="M402" s="176"/>
      <c r="N402" s="175"/>
      <c r="O402" s="174"/>
    </row>
    <row r="403" spans="2:15" ht="28.75" hidden="1" customHeight="1" outlineLevel="2" x14ac:dyDescent="0.35">
      <c r="B403" s="275"/>
      <c r="C403" s="174" t="s">
        <v>2193</v>
      </c>
      <c r="D403" s="174" t="s">
        <v>3094</v>
      </c>
      <c r="E403" s="175" t="s">
        <v>19</v>
      </c>
      <c r="F403" s="292"/>
      <c r="G403" s="277"/>
      <c r="H403" s="175"/>
      <c r="I403" s="175">
        <v>4</v>
      </c>
      <c r="J403" s="175"/>
      <c r="K403" s="175"/>
      <c r="L403" s="175" t="s">
        <v>731</v>
      </c>
      <c r="M403" s="175"/>
      <c r="N403" s="175"/>
      <c r="O403" s="174"/>
    </row>
    <row r="404" spans="2:15" hidden="1" outlineLevel="2" x14ac:dyDescent="0.35">
      <c r="B404" s="187"/>
      <c r="C404" s="187"/>
      <c r="D404" s="187"/>
      <c r="E404" s="187"/>
      <c r="F404" s="187"/>
      <c r="G404" s="187"/>
      <c r="H404" s="187"/>
      <c r="I404" s="187"/>
      <c r="J404" s="187"/>
      <c r="K404" s="187"/>
      <c r="L404" s="187"/>
      <c r="M404" s="187"/>
      <c r="N404" s="187"/>
      <c r="O404" s="187"/>
    </row>
    <row r="405" spans="2:15" s="169" customFormat="1" collapsed="1" x14ac:dyDescent="0.35">
      <c r="B405" s="172"/>
      <c r="C405" s="188"/>
      <c r="D405" s="189"/>
      <c r="E405" s="190"/>
      <c r="F405" s="191"/>
      <c r="G405" s="173"/>
      <c r="H405" s="173"/>
      <c r="I405" s="191"/>
      <c r="J405" s="190"/>
      <c r="K405" s="190"/>
      <c r="L405" s="190"/>
      <c r="M405" s="192"/>
      <c r="N405" s="189"/>
      <c r="O405" s="189"/>
    </row>
    <row r="406" spans="2:15" x14ac:dyDescent="0.35">
      <c r="C406" s="157"/>
      <c r="H406" s="155"/>
      <c r="I406" s="163"/>
      <c r="J406" s="153"/>
      <c r="K406" s="153"/>
      <c r="L406" s="153"/>
      <c r="M406" s="150"/>
      <c r="N406" s="151"/>
    </row>
    <row r="407" spans="2:15" hidden="1" x14ac:dyDescent="0.35">
      <c r="C407" s="157"/>
      <c r="E407" s="160" t="s">
        <v>12</v>
      </c>
      <c r="F407" s="106" t="s">
        <v>202</v>
      </c>
      <c r="H407" s="155"/>
      <c r="I407" s="163"/>
      <c r="J407" s="153"/>
      <c r="K407" s="153"/>
      <c r="L407" s="153"/>
      <c r="M407" s="150"/>
      <c r="N407" s="151"/>
    </row>
    <row r="408" spans="2:15" ht="29" hidden="1" x14ac:dyDescent="0.35">
      <c r="C408" s="157"/>
      <c r="E408" s="154" t="s">
        <v>19</v>
      </c>
      <c r="F408" s="106" t="s">
        <v>19</v>
      </c>
      <c r="H408" s="155"/>
      <c r="I408" s="163"/>
      <c r="J408" s="153"/>
      <c r="K408" s="153"/>
      <c r="L408" s="153"/>
      <c r="M408" s="150"/>
      <c r="N408" s="151"/>
    </row>
    <row r="409" spans="2:15" ht="29" hidden="1" x14ac:dyDescent="0.35">
      <c r="C409" s="157"/>
      <c r="E409" s="161"/>
      <c r="F409" s="106" t="s">
        <v>718</v>
      </c>
      <c r="H409" s="155"/>
      <c r="I409" s="163"/>
      <c r="J409" s="153"/>
      <c r="K409" s="153"/>
      <c r="L409" s="153"/>
      <c r="M409" s="150"/>
      <c r="N409" s="151"/>
    </row>
    <row r="410" spans="2:15" hidden="1" x14ac:dyDescent="0.35">
      <c r="C410" s="157"/>
      <c r="E410" s="161"/>
      <c r="F410" s="106" t="s">
        <v>15</v>
      </c>
      <c r="H410" s="162"/>
      <c r="I410" s="170"/>
      <c r="J410" s="153"/>
      <c r="K410" s="153"/>
      <c r="L410" s="153"/>
      <c r="M410" s="150"/>
      <c r="N410" s="151"/>
    </row>
    <row r="411" spans="2:15" hidden="1" x14ac:dyDescent="0.35">
      <c r="C411" s="150"/>
      <c r="F411" s="106" t="s">
        <v>720</v>
      </c>
      <c r="J411" s="153"/>
      <c r="K411" s="153"/>
      <c r="L411" s="153"/>
      <c r="M411" s="150"/>
      <c r="N411" s="151"/>
    </row>
    <row r="412" spans="2:15" hidden="1" x14ac:dyDescent="0.35">
      <c r="B412" s="157"/>
      <c r="C412" s="157"/>
      <c r="D412" s="157"/>
      <c r="E412" s="153" t="s">
        <v>719</v>
      </c>
      <c r="J412" s="153"/>
      <c r="K412" s="153"/>
      <c r="L412" s="153"/>
      <c r="M412" s="150"/>
      <c r="N412" s="151"/>
    </row>
    <row r="413" spans="2:15" hidden="1" x14ac:dyDescent="0.35">
      <c r="B413" s="157"/>
      <c r="C413" s="157"/>
      <c r="D413" s="157"/>
      <c r="E413" s="153" t="s">
        <v>720</v>
      </c>
      <c r="J413" s="153"/>
      <c r="K413" s="153"/>
      <c r="L413" s="153"/>
      <c r="M413" s="150"/>
      <c r="N413" s="151"/>
    </row>
    <row r="414" spans="2:15" x14ac:dyDescent="0.35">
      <c r="B414" s="157"/>
      <c r="C414" s="157"/>
      <c r="D414" s="157"/>
      <c r="J414" s="153"/>
      <c r="K414" s="153"/>
      <c r="L414" s="153"/>
      <c r="M414" s="150"/>
      <c r="N414" s="151"/>
    </row>
  </sheetData>
  <mergeCells count="325">
    <mergeCell ref="K382:M382"/>
    <mergeCell ref="N382:O382"/>
    <mergeCell ref="E306:G306"/>
    <mergeCell ref="H306:J306"/>
    <mergeCell ref="K306:M306"/>
    <mergeCell ref="N306:O306"/>
    <mergeCell ref="E350:G350"/>
    <mergeCell ref="H350:J350"/>
    <mergeCell ref="K350:M350"/>
    <mergeCell ref="N350:O350"/>
    <mergeCell ref="E368:G368"/>
    <mergeCell ref="H368:J368"/>
    <mergeCell ref="K368:M368"/>
    <mergeCell ref="N368:O368"/>
    <mergeCell ref="F355:F357"/>
    <mergeCell ref="F360:F361"/>
    <mergeCell ref="F363:F365"/>
    <mergeCell ref="F308:F310"/>
    <mergeCell ref="F311:F313"/>
    <mergeCell ref="F314:F316"/>
    <mergeCell ref="F319:F320"/>
    <mergeCell ref="H318:H327"/>
    <mergeCell ref="H382:J382"/>
    <mergeCell ref="G341:G342"/>
    <mergeCell ref="K171:M171"/>
    <mergeCell ref="N171:O171"/>
    <mergeCell ref="E213:G213"/>
    <mergeCell ref="H213:J213"/>
    <mergeCell ref="K213:M213"/>
    <mergeCell ref="N213:O213"/>
    <mergeCell ref="E285:G285"/>
    <mergeCell ref="H285:J285"/>
    <mergeCell ref="K285:M285"/>
    <mergeCell ref="N285:O285"/>
    <mergeCell ref="G175:G178"/>
    <mergeCell ref="G187:G189"/>
    <mergeCell ref="F187:F189"/>
    <mergeCell ref="F275:F278"/>
    <mergeCell ref="F279:F280"/>
    <mergeCell ref="G231:G232"/>
    <mergeCell ref="F272:F274"/>
    <mergeCell ref="F250:F254"/>
    <mergeCell ref="F255:F256"/>
    <mergeCell ref="F262:F263"/>
    <mergeCell ref="F260:F261"/>
    <mergeCell ref="G270:G271"/>
    <mergeCell ref="H249:H258"/>
    <mergeCell ref="H171:J171"/>
    <mergeCell ref="E2:G2"/>
    <mergeCell ref="H2:J2"/>
    <mergeCell ref="K2:M2"/>
    <mergeCell ref="N2:O2"/>
    <mergeCell ref="E31:G31"/>
    <mergeCell ref="H31:J31"/>
    <mergeCell ref="K31:M31"/>
    <mergeCell ref="N31:O31"/>
    <mergeCell ref="E105:G105"/>
    <mergeCell ref="H105:J105"/>
    <mergeCell ref="K105:M105"/>
    <mergeCell ref="N105:O105"/>
    <mergeCell ref="G14:G15"/>
    <mergeCell ref="H3:H15"/>
    <mergeCell ref="H32:H35"/>
    <mergeCell ref="F4:F8"/>
    <mergeCell ref="G4:G8"/>
    <mergeCell ref="B16:B29"/>
    <mergeCell ref="H16:H29"/>
    <mergeCell ref="F24:F25"/>
    <mergeCell ref="G24:G25"/>
    <mergeCell ref="G26:G29"/>
    <mergeCell ref="B94:B103"/>
    <mergeCell ref="G45:G48"/>
    <mergeCell ref="G50:G52"/>
    <mergeCell ref="F41:F42"/>
    <mergeCell ref="F45:F48"/>
    <mergeCell ref="G76:G80"/>
    <mergeCell ref="G62:G67"/>
    <mergeCell ref="G68:G71"/>
    <mergeCell ref="F76:F80"/>
    <mergeCell ref="F81:F86"/>
    <mergeCell ref="F100:F101"/>
    <mergeCell ref="F50:F52"/>
    <mergeCell ref="F55:F61"/>
    <mergeCell ref="F62:F67"/>
    <mergeCell ref="F68:F71"/>
    <mergeCell ref="H54:H74"/>
    <mergeCell ref="G37:G38"/>
    <mergeCell ref="F219:F221"/>
    <mergeCell ref="B144:B153"/>
    <mergeCell ref="F162:F164"/>
    <mergeCell ref="G162:G164"/>
    <mergeCell ref="B166:B169"/>
    <mergeCell ref="F167:F168"/>
    <mergeCell ref="G179:G182"/>
    <mergeCell ref="E171:G171"/>
    <mergeCell ref="G215:G216"/>
    <mergeCell ref="F183:F185"/>
    <mergeCell ref="B186:B191"/>
    <mergeCell ref="G155:G158"/>
    <mergeCell ref="B105:D105"/>
    <mergeCell ref="B106:B118"/>
    <mergeCell ref="F107:F108"/>
    <mergeCell ref="F109:F112"/>
    <mergeCell ref="F113:F117"/>
    <mergeCell ref="G113:G117"/>
    <mergeCell ref="G109:G112"/>
    <mergeCell ref="G107:G108"/>
    <mergeCell ref="H197:H208"/>
    <mergeCell ref="H154:H165"/>
    <mergeCell ref="H166:H169"/>
    <mergeCell ref="H172:H185"/>
    <mergeCell ref="H186:H191"/>
    <mergeCell ref="H192:H196"/>
    <mergeCell ref="G183:G185"/>
    <mergeCell ref="G167:G168"/>
    <mergeCell ref="G173:G174"/>
    <mergeCell ref="F194:F195"/>
    <mergeCell ref="G139:G142"/>
    <mergeCell ref="B192:B196"/>
    <mergeCell ref="G159:G161"/>
    <mergeCell ref="G200:G202"/>
    <mergeCell ref="B130:B143"/>
    <mergeCell ref="G134:G138"/>
    <mergeCell ref="B2:D2"/>
    <mergeCell ref="B31:D31"/>
    <mergeCell ref="B119:B129"/>
    <mergeCell ref="B3:B15"/>
    <mergeCell ref="B32:B35"/>
    <mergeCell ref="B36:B43"/>
    <mergeCell ref="B44:B53"/>
    <mergeCell ref="G11:G13"/>
    <mergeCell ref="G41:G42"/>
    <mergeCell ref="G39:G40"/>
    <mergeCell ref="F9:F10"/>
    <mergeCell ref="F11:F13"/>
    <mergeCell ref="F37:F38"/>
    <mergeCell ref="G17:G21"/>
    <mergeCell ref="G22:G23"/>
    <mergeCell ref="G33:G34"/>
    <mergeCell ref="G95:G99"/>
    <mergeCell ref="F95:F99"/>
    <mergeCell ref="G87:G92"/>
    <mergeCell ref="F87:F92"/>
    <mergeCell ref="B54:B74"/>
    <mergeCell ref="F72:F74"/>
    <mergeCell ref="G72:G74"/>
    <mergeCell ref="F14:F15"/>
    <mergeCell ref="G100:G101"/>
    <mergeCell ref="F39:F40"/>
    <mergeCell ref="G126:G128"/>
    <mergeCell ref="H106:H118"/>
    <mergeCell ref="F120:F121"/>
    <mergeCell ref="F402:F403"/>
    <mergeCell ref="H340:H348"/>
    <mergeCell ref="F334:F335"/>
    <mergeCell ref="B197:B208"/>
    <mergeCell ref="B172:B185"/>
    <mergeCell ref="F173:F174"/>
    <mergeCell ref="F175:F178"/>
    <mergeCell ref="H269:H280"/>
    <mergeCell ref="G250:G254"/>
    <mergeCell ref="G272:G274"/>
    <mergeCell ref="G262:G263"/>
    <mergeCell ref="G260:G261"/>
    <mergeCell ref="G255:G256"/>
    <mergeCell ref="H259:H264"/>
    <mergeCell ref="H265:H268"/>
    <mergeCell ref="B233:B248"/>
    <mergeCell ref="H214:H224"/>
    <mergeCell ref="H209:H211"/>
    <mergeCell ref="G217:G218"/>
    <mergeCell ref="G55:G61"/>
    <mergeCell ref="F17:F21"/>
    <mergeCell ref="F22:F23"/>
    <mergeCell ref="F33:F34"/>
    <mergeCell ref="G9:G10"/>
    <mergeCell ref="B383:B394"/>
    <mergeCell ref="B351:B358"/>
    <mergeCell ref="B359:B366"/>
    <mergeCell ref="G324:G326"/>
    <mergeCell ref="G345:G347"/>
    <mergeCell ref="G355:G357"/>
    <mergeCell ref="G293:G294"/>
    <mergeCell ref="G308:G310"/>
    <mergeCell ref="G311:G313"/>
    <mergeCell ref="G314:G316"/>
    <mergeCell ref="G321:G323"/>
    <mergeCell ref="G377:G379"/>
    <mergeCell ref="G298:G299"/>
    <mergeCell ref="G319:G320"/>
    <mergeCell ref="G334:G335"/>
    <mergeCell ref="G337:G338"/>
    <mergeCell ref="B374:B380"/>
    <mergeCell ref="B333:B339"/>
    <mergeCell ref="G120:G121"/>
    <mergeCell ref="F159:F161"/>
    <mergeCell ref="G275:G278"/>
    <mergeCell ref="G279:G280"/>
    <mergeCell ref="G246:G248"/>
    <mergeCell ref="B249:B258"/>
    <mergeCell ref="G226:G228"/>
    <mergeCell ref="F155:F158"/>
    <mergeCell ref="G131:G133"/>
    <mergeCell ref="B306:D306"/>
    <mergeCell ref="F131:F133"/>
    <mergeCell ref="F215:F216"/>
    <mergeCell ref="B214:B224"/>
    <mergeCell ref="F222:F224"/>
    <mergeCell ref="B286:B295"/>
    <mergeCell ref="G222:G224"/>
    <mergeCell ref="B154:B165"/>
    <mergeCell ref="F179:F182"/>
    <mergeCell ref="F152:F153"/>
    <mergeCell ref="G152:G153"/>
    <mergeCell ref="G194:G195"/>
    <mergeCell ref="F217:F218"/>
    <mergeCell ref="F200:F202"/>
    <mergeCell ref="F203:F206"/>
    <mergeCell ref="F207:F208"/>
    <mergeCell ref="H119:H129"/>
    <mergeCell ref="H130:H143"/>
    <mergeCell ref="H144:H153"/>
    <mergeCell ref="G145:G147"/>
    <mergeCell ref="G148:G150"/>
    <mergeCell ref="F134:F138"/>
    <mergeCell ref="F139:F142"/>
    <mergeCell ref="F145:F147"/>
    <mergeCell ref="F148:F150"/>
    <mergeCell ref="G122:G125"/>
    <mergeCell ref="F122:F125"/>
    <mergeCell ref="F126:F128"/>
    <mergeCell ref="G372:G373"/>
    <mergeCell ref="G375:G376"/>
    <mergeCell ref="G219:G221"/>
    <mergeCell ref="H369:H373"/>
    <mergeCell ref="H328:H332"/>
    <mergeCell ref="H225:H232"/>
    <mergeCell ref="H233:H248"/>
    <mergeCell ref="F398:F401"/>
    <mergeCell ref="G402:G403"/>
    <mergeCell ref="G363:G365"/>
    <mergeCell ref="G303:G304"/>
    <mergeCell ref="H296:H304"/>
    <mergeCell ref="G387:G390"/>
    <mergeCell ref="G391:G394"/>
    <mergeCell ref="F385:F386"/>
    <mergeCell ref="F387:F390"/>
    <mergeCell ref="G300:G302"/>
    <mergeCell ref="F391:F394"/>
    <mergeCell ref="F396:F397"/>
    <mergeCell ref="F370:F371"/>
    <mergeCell ref="F372:F373"/>
    <mergeCell ref="F375:F376"/>
    <mergeCell ref="F377:F379"/>
    <mergeCell ref="E382:G382"/>
    <mergeCell ref="H383:H394"/>
    <mergeCell ref="H395:H402"/>
    <mergeCell ref="G385:G386"/>
    <mergeCell ref="G396:G397"/>
    <mergeCell ref="G398:G401"/>
    <mergeCell ref="B75:B93"/>
    <mergeCell ref="G81:G86"/>
    <mergeCell ref="F226:F228"/>
    <mergeCell ref="F198:F199"/>
    <mergeCell ref="F270:F271"/>
    <mergeCell ref="B265:B268"/>
    <mergeCell ref="B281:B283"/>
    <mergeCell ref="B209:B211"/>
    <mergeCell ref="B225:B232"/>
    <mergeCell ref="F234:F236"/>
    <mergeCell ref="F237:F241"/>
    <mergeCell ref="F242:F245"/>
    <mergeCell ref="F246:F248"/>
    <mergeCell ref="F231:F232"/>
    <mergeCell ref="B259:B264"/>
    <mergeCell ref="B213:D213"/>
    <mergeCell ref="G234:G236"/>
    <mergeCell ref="G237:G241"/>
    <mergeCell ref="G242:G245"/>
    <mergeCell ref="B350:D350"/>
    <mergeCell ref="B269:B280"/>
    <mergeCell ref="G343:G344"/>
    <mergeCell ref="G353:G354"/>
    <mergeCell ref="F337:F338"/>
    <mergeCell ref="F341:F342"/>
    <mergeCell ref="F343:F344"/>
    <mergeCell ref="F345:F347"/>
    <mergeCell ref="F287:F288"/>
    <mergeCell ref="F289:F292"/>
    <mergeCell ref="F293:F294"/>
    <mergeCell ref="F298:F299"/>
    <mergeCell ref="F353:F354"/>
    <mergeCell ref="F321:F323"/>
    <mergeCell ref="F324:F326"/>
    <mergeCell ref="B318:B327"/>
    <mergeCell ref="G287:G288"/>
    <mergeCell ref="G289:G292"/>
    <mergeCell ref="B328:B332"/>
    <mergeCell ref="B307:B317"/>
    <mergeCell ref="B296:B304"/>
    <mergeCell ref="B340:B348"/>
    <mergeCell ref="B395:B403"/>
    <mergeCell ref="H281:H283"/>
    <mergeCell ref="H36:H43"/>
    <mergeCell ref="H44:H53"/>
    <mergeCell ref="H75:H93"/>
    <mergeCell ref="H94:H103"/>
    <mergeCell ref="G203:G206"/>
    <mergeCell ref="G207:G208"/>
    <mergeCell ref="G198:G199"/>
    <mergeCell ref="B382:D382"/>
    <mergeCell ref="G360:G361"/>
    <mergeCell ref="G370:G371"/>
    <mergeCell ref="H333:H339"/>
    <mergeCell ref="H286:H295"/>
    <mergeCell ref="H307:H317"/>
    <mergeCell ref="B369:B373"/>
    <mergeCell ref="H351:H358"/>
    <mergeCell ref="H359:H366"/>
    <mergeCell ref="F303:F304"/>
    <mergeCell ref="F300:F302"/>
    <mergeCell ref="B368:D368"/>
    <mergeCell ref="H374:H380"/>
    <mergeCell ref="B171:D171"/>
    <mergeCell ref="B285:D285"/>
  </mergeCells>
  <conditionalFormatting sqref="F32 H32 G35 E98:E103 F226:G226 F229:G230 F231 F249 F250:G250 C286:E304 C307 C308:D338 C339 C340:D348 C366:D366 E369:E380 C383:E400 C401 E401 C402:E402 C403 E403 E411 G411:H411 F412:H412 E3:E13 E15:E27 E413:H1048576">
    <cfRule type="containsText" dxfId="2006" priority="2849" operator="containsText" text="Не выполняется">
      <formula>NOT(ISERROR(SEARCH("Не выполняется",C3)))</formula>
    </cfRule>
  </conditionalFormatting>
  <conditionalFormatting sqref="F32 H32 G35 F226:G226 F229:G230 F231 F249 F250:G250 C286:E304 C307 C308:D338 C339 C340:D348 C366:D366 E369:E380 C383:E400 C401 E401 C402:E402 C403 E403 E411 G411:H411 F412:H412 E98:E103 E3:E13 E15:E27 E413:H1048576">
    <cfRule type="containsText" dxfId="2005" priority="2848" operator="containsText" text="Верно">
      <formula>NOT(ISERROR(SEARCH("Верно",C3)))</formula>
    </cfRule>
  </conditionalFormatting>
  <conditionalFormatting sqref="F32 H32 G35 F226:G226 F229:G230 F231 F249 F250:G250 C286:E304 C307 C308:D338 C339 C340:D348 C366:D366 E369:E380 C383:E400 C401 E401 C402:E402 C403 E403 E411 G411:H411 F412:H412 E3:E13 E15:E27 E413:H1048576">
    <cfRule type="containsText" dxfId="2004" priority="2845" operator="containsText" text="Неверно">
      <formula>NOT(ISERROR(SEARCH("Неверно",C3)))</formula>
    </cfRule>
    <cfRule type="containsText" dxfId="2003" priority="2846" operator="containsText" text="Частично">
      <formula>NOT(ISERROR(SEARCH("Частично",C3)))</formula>
    </cfRule>
    <cfRule type="beginsWith" dxfId="2002" priority="2847" operator="beginsWith" text="Выполняется">
      <formula>LEFT(C3,LEN("Выполняется"))="Выполняется"</formula>
    </cfRule>
  </conditionalFormatting>
  <conditionalFormatting sqref="D190 D193:D196">
    <cfRule type="containsText" dxfId="2001" priority="2844" operator="containsText" text="Не выполняет">
      <formula>NOT(ISERROR(SEARCH("Не выполняет",D190)))</formula>
    </cfRule>
  </conditionalFormatting>
  <conditionalFormatting sqref="D190">
    <cfRule type="containsText" dxfId="2000" priority="2840" operator="containsText" text="Неверно">
      <formula>NOT(ISERROR(SEARCH("Неверно",D190)))</formula>
    </cfRule>
    <cfRule type="containsText" dxfId="1999" priority="2841" operator="containsText" text="Частично">
      <formula>NOT(ISERROR(SEARCH("Частично",D190)))</formula>
    </cfRule>
    <cfRule type="beginsWith" dxfId="1998" priority="2842" operator="beginsWith" text="Выполняется">
      <formula>LEFT(D190,LEN("Выполняется"))="Выполняется"</formula>
    </cfRule>
    <cfRule type="containsText" dxfId="1997" priority="2843" operator="containsText" text="Верно">
      <formula>NOT(ISERROR(SEARCH("Верно",D190)))</formula>
    </cfRule>
  </conditionalFormatting>
  <conditionalFormatting sqref="D193:D196 E212">
    <cfRule type="containsText" dxfId="1996" priority="2830" operator="containsText" text="Неверно">
      <formula>NOT(ISERROR(SEARCH("Неверно",D193)))</formula>
    </cfRule>
    <cfRule type="containsText" dxfId="1995" priority="2831" operator="containsText" text="Частично">
      <formula>NOT(ISERROR(SEARCH("Частично",D193)))</formula>
    </cfRule>
    <cfRule type="beginsWith" dxfId="1994" priority="2832" operator="beginsWith" text="Выполняется">
      <formula>LEFT(D193,LEN("Выполняется"))="Выполняется"</formula>
    </cfRule>
    <cfRule type="containsText" dxfId="1993" priority="2833" operator="containsText" text="Верно">
      <formula>NOT(ISERROR(SEARCH("Верно",D193)))</formula>
    </cfRule>
  </conditionalFormatting>
  <conditionalFormatting sqref="E30 F53:G55 F165:G167 F154:G155 F152:G152 F14:G14 I15 F27 G26 I411:I1048576">
    <cfRule type="containsText" dxfId="1992" priority="698" operator="containsText" text="Неверно">
      <formula>NOT(ISERROR(SEARCH("Неверно",E14)))</formula>
    </cfRule>
    <cfRule type="containsText" dxfId="1991" priority="699" operator="containsText" text="Частично">
      <formula>NOT(ISERROR(SEARCH("Частично",E14)))</formula>
    </cfRule>
    <cfRule type="beginsWith" dxfId="1990" priority="700" operator="beginsWith" text="Выполняется">
      <formula>LEFT(E14,LEN("Выполняется"))="Выполняется"</formula>
    </cfRule>
    <cfRule type="containsText" dxfId="1989" priority="701" operator="containsText" text="Верно">
      <formula>NOT(ISERROR(SEARCH("Верно",E14)))</formula>
    </cfRule>
    <cfRule type="containsText" dxfId="1988" priority="702" operator="containsText" text="Не выполняется">
      <formula>NOT(ISERROR(SEARCH("Не выполняется",E14)))</formula>
    </cfRule>
  </conditionalFormatting>
  <conditionalFormatting sqref="E32:E97">
    <cfRule type="containsText" dxfId="1987" priority="450" operator="containsText" text="Частично">
      <formula>NOT(ISERROR(SEARCH("Частично",E32)))</formula>
    </cfRule>
    <cfRule type="beginsWith" dxfId="1986" priority="451" operator="beginsWith" text="Выполняется">
      <formula>LEFT(E32,LEN("Выполняется"))="Выполняется"</formula>
    </cfRule>
    <cfRule type="containsText" dxfId="1985" priority="452" operator="containsText" text="Верно">
      <formula>NOT(ISERROR(SEARCH("Верно",E32)))</formula>
    </cfRule>
    <cfRule type="containsText" dxfId="1984" priority="453" operator="containsText" text="Не выполняется">
      <formula>NOT(ISERROR(SEARCH("Не выполняется",E32)))</formula>
    </cfRule>
  </conditionalFormatting>
  <conditionalFormatting sqref="E32:E103">
    <cfRule type="containsText" dxfId="1983" priority="449" operator="containsText" text="Неверно">
      <formula>NOT(ISERROR(SEARCH("Неверно",E32)))</formula>
    </cfRule>
  </conditionalFormatting>
  <conditionalFormatting sqref="E98:E104">
    <cfRule type="containsText" dxfId="1982" priority="709" operator="containsText" text="Частично">
      <formula>NOT(ISERROR(SEARCH("Частично",E98)))</formula>
    </cfRule>
    <cfRule type="beginsWith" dxfId="1981" priority="710" operator="beginsWith" text="Выполняется">
      <formula>LEFT(E98,LEN("Выполняется"))="Выполняется"</formula>
    </cfRule>
  </conditionalFormatting>
  <conditionalFormatting sqref="E104">
    <cfRule type="containsText" dxfId="1980" priority="708" operator="containsText" text="Неверно">
      <formula>NOT(ISERROR(SEARCH("Неверно",E104)))</formula>
    </cfRule>
    <cfRule type="containsText" dxfId="1979" priority="711" operator="containsText" text="Верно">
      <formula>NOT(ISERROR(SEARCH("Верно",E104)))</formula>
    </cfRule>
    <cfRule type="containsText" dxfId="1978" priority="712" operator="containsText" text="Не выполняется">
      <formula>NOT(ISERROR(SEARCH("Не выполняется",E104)))</formula>
    </cfRule>
  </conditionalFormatting>
  <conditionalFormatting sqref="E106:E164">
    <cfRule type="containsText" dxfId="1977" priority="76" operator="containsText" text="Не выполняется">
      <formula>NOT(ISERROR(SEARCH("Не выполняется",E106)))</formula>
    </cfRule>
  </conditionalFormatting>
  <conditionalFormatting sqref="E106:E169">
    <cfRule type="containsText" dxfId="1976" priority="72" operator="containsText" text="Неверно">
      <formula>NOT(ISERROR(SEARCH("Неверно",E106)))</formula>
    </cfRule>
    <cfRule type="containsText" dxfId="1975" priority="75" operator="containsText" text="Верно">
      <formula>NOT(ISERROR(SEARCH("Верно",E106)))</formula>
    </cfRule>
  </conditionalFormatting>
  <conditionalFormatting sqref="E106:E170">
    <cfRule type="containsText" dxfId="1974" priority="73" operator="containsText" text="Частично">
      <formula>NOT(ISERROR(SEARCH("Частично",E106)))</formula>
    </cfRule>
    <cfRule type="beginsWith" dxfId="1973" priority="74" operator="beginsWith" text="Выполняется">
      <formula>LEFT(E106,LEN("Выполняется"))="Выполняется"</formula>
    </cfRule>
  </conditionalFormatting>
  <conditionalFormatting sqref="E165:E170">
    <cfRule type="containsText" dxfId="1972" priority="722" operator="containsText" text="Не выполняется">
      <formula>NOT(ISERROR(SEARCH("Не выполняется",E165)))</formula>
    </cfRule>
  </conditionalFormatting>
  <conditionalFormatting sqref="E170">
    <cfRule type="containsText" dxfId="1971" priority="718" operator="containsText" text="Неверно">
      <formula>NOT(ISERROR(SEARCH("Неверно",E170)))</formula>
    </cfRule>
    <cfRule type="containsText" dxfId="1970" priority="721" operator="containsText" text="Верно">
      <formula>NOT(ISERROR(SEARCH("Верно",E170)))</formula>
    </cfRule>
  </conditionalFormatting>
  <conditionalFormatting sqref="E172:E211">
    <cfRule type="containsText" dxfId="1969" priority="424" operator="containsText" text="Неверно">
      <formula>NOT(ISERROR(SEARCH("Неверно",E172)))</formula>
    </cfRule>
    <cfRule type="containsText" dxfId="1968" priority="425" operator="containsText" text="Частично">
      <formula>NOT(ISERROR(SEARCH("Частично",E172)))</formula>
    </cfRule>
    <cfRule type="beginsWith" dxfId="1967" priority="426" operator="beginsWith" text="Выполняется">
      <formula>LEFT(E172,LEN("Выполняется"))="Выполняется"</formula>
    </cfRule>
    <cfRule type="containsText" dxfId="1966" priority="427" operator="containsText" text="Верно">
      <formula>NOT(ISERROR(SEARCH("Верно",E172)))</formula>
    </cfRule>
    <cfRule type="containsText" dxfId="1965" priority="428" operator="containsText" text="Не выполняется">
      <formula>NOT(ISERROR(SEARCH("Не выполняется",E172)))</formula>
    </cfRule>
  </conditionalFormatting>
  <conditionalFormatting sqref="E212">
    <cfRule type="containsText" dxfId="1964" priority="2834" operator="containsText" text="Не выполняется">
      <formula>NOT(ISERROR(SEARCH("Не выполняется",E212)))</formula>
    </cfRule>
  </conditionalFormatting>
  <conditionalFormatting sqref="E214:E283">
    <cfRule type="containsText" dxfId="1963" priority="384" operator="containsText" text="Неверно">
      <formula>NOT(ISERROR(SEARCH("Неверно",E214)))</formula>
    </cfRule>
    <cfRule type="containsText" dxfId="1962" priority="385" operator="containsText" text="Частично">
      <formula>NOT(ISERROR(SEARCH("Частично",E214)))</formula>
    </cfRule>
    <cfRule type="beginsWith" dxfId="1961" priority="386" operator="beginsWith" text="Выполняется">
      <formula>LEFT(E214,LEN("Выполняется"))="Выполняется"</formula>
    </cfRule>
    <cfRule type="containsText" dxfId="1960" priority="387" operator="containsText" text="Верно">
      <formula>NOT(ISERROR(SEARCH("Верно",E214)))</formula>
    </cfRule>
    <cfRule type="containsText" dxfId="1959" priority="388" operator="containsText" text="Не выполняется">
      <formula>NOT(ISERROR(SEARCH("Не выполняется",E214)))</formula>
    </cfRule>
  </conditionalFormatting>
  <conditionalFormatting sqref="E307:E348">
    <cfRule type="containsText" dxfId="1958" priority="359" operator="containsText" text="Неверно">
      <formula>NOT(ISERROR(SEARCH("Неверно",E307)))</formula>
    </cfRule>
    <cfRule type="containsText" dxfId="1957" priority="360" operator="containsText" text="Частично">
      <formula>NOT(ISERROR(SEARCH("Частично",E307)))</formula>
    </cfRule>
    <cfRule type="beginsWith" dxfId="1956" priority="361" operator="beginsWith" text="Выполняется">
      <formula>LEFT(E307,LEN("Выполняется"))="Выполняется"</formula>
    </cfRule>
    <cfRule type="containsText" dxfId="1955" priority="362" operator="containsText" text="Верно">
      <formula>NOT(ISERROR(SEARCH("Верно",E307)))</formula>
    </cfRule>
    <cfRule type="containsText" dxfId="1954" priority="363" operator="containsText" text="Не выполняется">
      <formula>NOT(ISERROR(SEARCH("Не выполняется",E307)))</formula>
    </cfRule>
  </conditionalFormatting>
  <conditionalFormatting sqref="E349">
    <cfRule type="containsText" dxfId="1953" priority="668" operator="containsText" text="Неверно">
      <formula>NOT(ISERROR(SEARCH("Неверно",E349)))</formula>
    </cfRule>
    <cfRule type="containsText" dxfId="1952" priority="669" operator="containsText" text="Частично">
      <formula>NOT(ISERROR(SEARCH("Частично",E349)))</formula>
    </cfRule>
    <cfRule type="beginsWith" dxfId="1951" priority="670" operator="beginsWith" text="Выполняется">
      <formula>LEFT(E349,LEN("Выполняется"))="Выполняется"</formula>
    </cfRule>
    <cfRule type="containsText" dxfId="1950" priority="671" operator="containsText" text="Верно">
      <formula>NOT(ISERROR(SEARCH("Верно",E349)))</formula>
    </cfRule>
    <cfRule type="containsText" dxfId="1949" priority="672" operator="containsText" text="Не выполняется">
      <formula>NOT(ISERROR(SEARCH("Не выполняется",E349)))</formula>
    </cfRule>
  </conditionalFormatting>
  <conditionalFormatting sqref="E351:E366">
    <cfRule type="containsText" dxfId="1948" priority="349" operator="containsText" text="Неверно">
      <formula>NOT(ISERROR(SEARCH("Неверно",E351)))</formula>
    </cfRule>
    <cfRule type="containsText" dxfId="1947" priority="350" operator="containsText" text="Частично">
      <formula>NOT(ISERROR(SEARCH("Частично",E351)))</formula>
    </cfRule>
    <cfRule type="beginsWith" dxfId="1946" priority="351" operator="beginsWith" text="Выполняется">
      <formula>LEFT(E351,LEN("Выполняется"))="Выполняется"</formula>
    </cfRule>
    <cfRule type="containsText" dxfId="1945" priority="352" operator="containsText" text="Верно">
      <formula>NOT(ISERROR(SEARCH("Верно",E351)))</formula>
    </cfRule>
    <cfRule type="containsText" dxfId="1944" priority="353" operator="containsText" text="Не выполняется">
      <formula>NOT(ISERROR(SEARCH("Не выполняется",E351)))</formula>
    </cfRule>
  </conditionalFormatting>
  <conditionalFormatting sqref="E367">
    <cfRule type="containsText" dxfId="1943" priority="658" operator="containsText" text="Неверно">
      <formula>NOT(ISERROR(SEARCH("Неверно",E367)))</formula>
    </cfRule>
    <cfRule type="containsText" dxfId="1942" priority="659" operator="containsText" text="Частично">
      <formula>NOT(ISERROR(SEARCH("Частично",E367)))</formula>
    </cfRule>
    <cfRule type="beginsWith" dxfId="1941" priority="660" operator="beginsWith" text="Выполняется">
      <formula>LEFT(E367,LEN("Выполняется"))="Выполняется"</formula>
    </cfRule>
    <cfRule type="containsText" dxfId="1940" priority="661" operator="containsText" text="Верно">
      <formula>NOT(ISERROR(SEARCH("Верно",E367)))</formula>
    </cfRule>
    <cfRule type="containsText" dxfId="1939" priority="662" operator="containsText" text="Не выполняется">
      <formula>NOT(ISERROR(SEARCH("Не выполняется",E367)))</formula>
    </cfRule>
  </conditionalFormatting>
  <conditionalFormatting sqref="E381">
    <cfRule type="containsText" dxfId="1938" priority="648" operator="containsText" text="Неверно">
      <formula>NOT(ISERROR(SEARCH("Неверно",E381)))</formula>
    </cfRule>
    <cfRule type="containsText" dxfId="1937" priority="649" operator="containsText" text="Частично">
      <formula>NOT(ISERROR(SEARCH("Частично",E381)))</formula>
    </cfRule>
    <cfRule type="beginsWith" dxfId="1936" priority="650" operator="beginsWith" text="Выполняется">
      <formula>LEFT(E381,LEN("Выполняется"))="Выполняется"</formula>
    </cfRule>
    <cfRule type="containsText" dxfId="1935" priority="651" operator="containsText" text="Верно">
      <formula>NOT(ISERROR(SEARCH("Верно",E381)))</formula>
    </cfRule>
    <cfRule type="containsText" dxfId="1934" priority="652" operator="containsText" text="Не выполняется">
      <formula>NOT(ISERROR(SEARCH("Не выполняется",E381)))</formula>
    </cfRule>
  </conditionalFormatting>
  <conditionalFormatting sqref="E405:I405 E406:G406">
    <cfRule type="containsText" dxfId="1933" priority="1569" operator="containsText" text="Неверно">
      <formula>NOT(ISERROR(SEARCH("Неверно",E405)))</formula>
    </cfRule>
    <cfRule type="containsText" dxfId="1932" priority="1570" operator="containsText" text="Частично">
      <formula>NOT(ISERROR(SEARCH("Частично",E405)))</formula>
    </cfRule>
    <cfRule type="beginsWith" dxfId="1931" priority="1571" operator="beginsWith" text="Выполняется">
      <formula>LEFT(E405,LEN("Выполняется"))="Выполняется"</formula>
    </cfRule>
    <cfRule type="containsText" dxfId="1930" priority="1572" operator="containsText" text="Верно">
      <formula>NOT(ISERROR(SEARCH("Верно",E405)))</formula>
    </cfRule>
    <cfRule type="containsText" dxfId="1929" priority="1573" operator="containsText" text="Не выполняется">
      <formula>NOT(ISERROR(SEARCH("Не выполняется",E405)))</formula>
    </cfRule>
  </conditionalFormatting>
  <conditionalFormatting sqref="F35:F36">
    <cfRule type="containsText" dxfId="1928" priority="2745" operator="containsText" text="Неверно">
      <formula>NOT(ISERROR(SEARCH("Неверно",F35)))</formula>
    </cfRule>
    <cfRule type="containsText" dxfId="1927" priority="2746" operator="containsText" text="Частично">
      <formula>NOT(ISERROR(SEARCH("Частично",F35)))</formula>
    </cfRule>
    <cfRule type="beginsWith" dxfId="1926" priority="2747" operator="beginsWith" text="Выполняется">
      <formula>LEFT(F35,LEN("Выполняется"))="Выполняется"</formula>
    </cfRule>
    <cfRule type="containsText" dxfId="1925" priority="2748" operator="containsText" text="Верно">
      <formula>NOT(ISERROR(SEARCH("Верно",F35)))</formula>
    </cfRule>
    <cfRule type="containsText" dxfId="1924" priority="2749" operator="containsText" text="Не выполняется">
      <formula>NOT(ISERROR(SEARCH("Не выполняется",F35)))</formula>
    </cfRule>
  </conditionalFormatting>
  <conditionalFormatting sqref="F197">
    <cfRule type="containsText" dxfId="1923" priority="893" operator="containsText" text="Не выполняет">
      <formula>NOT(ISERROR(SEARCH("Не выполняет",F197)))</formula>
    </cfRule>
  </conditionalFormatting>
  <conditionalFormatting sqref="F209 F192">
    <cfRule type="containsText" dxfId="1922" priority="1743" operator="containsText" text="Не выполняет">
      <formula>NOT(ISERROR(SEARCH("Не выполняет",F192)))</formula>
    </cfRule>
  </conditionalFormatting>
  <conditionalFormatting sqref="F4:G4 F9:G9 F11:G11 F17:G17 F22:G22">
    <cfRule type="containsText" dxfId="1921" priority="2765" operator="containsText" text="Неверно">
      <formula>NOT(ISERROR(SEARCH("Неверно",F4)))</formula>
    </cfRule>
    <cfRule type="containsText" dxfId="1920" priority="2766" operator="containsText" text="Частично">
      <formula>NOT(ISERROR(SEARCH("Частично",F4)))</formula>
    </cfRule>
    <cfRule type="beginsWith" dxfId="1919" priority="2767" operator="beginsWith" text="Выполняется">
      <formula>LEFT(F4,LEN("Выполняется"))="Выполняется"</formula>
    </cfRule>
    <cfRule type="containsText" dxfId="1918" priority="2768" operator="containsText" text="Верно">
      <formula>NOT(ISERROR(SEARCH("Верно",F4)))</formula>
    </cfRule>
    <cfRule type="containsText" dxfId="1917" priority="2769" operator="containsText" text="Не выполняется">
      <formula>NOT(ISERROR(SEARCH("Не выполняется",F4)))</formula>
    </cfRule>
  </conditionalFormatting>
  <conditionalFormatting sqref="F30:G30">
    <cfRule type="containsText" dxfId="1916" priority="693" operator="containsText" text="Неверно">
      <formula>NOT(ISERROR(SEARCH("Неверно",F30)))</formula>
    </cfRule>
    <cfRule type="containsText" dxfId="1915" priority="694" operator="containsText" text="Частично">
      <formula>NOT(ISERROR(SEARCH("Частично",F30)))</formula>
    </cfRule>
    <cfRule type="beginsWith" dxfId="1914" priority="695" operator="beginsWith" text="Выполняется">
      <formula>LEFT(F30,LEN("Выполняется"))="Выполняется"</formula>
    </cfRule>
    <cfRule type="containsText" dxfId="1913" priority="696" operator="containsText" text="Верно">
      <formula>NOT(ISERROR(SEARCH("Верно",F30)))</formula>
    </cfRule>
    <cfRule type="containsText" dxfId="1912" priority="697" operator="containsText" text="Не выполняется">
      <formula>NOT(ISERROR(SEARCH("Не выполняется",F30)))</formula>
    </cfRule>
  </conditionalFormatting>
  <conditionalFormatting sqref="F33:G33">
    <cfRule type="containsText" dxfId="1911" priority="2750" operator="containsText" text="Неверно">
      <formula>NOT(ISERROR(SEARCH("Неверно",F33)))</formula>
    </cfRule>
    <cfRule type="containsText" dxfId="1910" priority="2751" operator="containsText" text="Частично">
      <formula>NOT(ISERROR(SEARCH("Частично",F33)))</formula>
    </cfRule>
    <cfRule type="beginsWith" dxfId="1909" priority="2752" operator="beginsWith" text="Выполняется">
      <formula>LEFT(F33,LEN("Выполняется"))="Выполняется"</formula>
    </cfRule>
    <cfRule type="containsText" dxfId="1908" priority="2753" operator="containsText" text="Верно">
      <formula>NOT(ISERROR(SEARCH("Верно",F33)))</formula>
    </cfRule>
    <cfRule type="containsText" dxfId="1907" priority="2754" operator="containsText" text="Не выполняется">
      <formula>NOT(ISERROR(SEARCH("Не выполняется",F33)))</formula>
    </cfRule>
  </conditionalFormatting>
  <conditionalFormatting sqref="F37:G37">
    <cfRule type="containsText" dxfId="1906" priority="2670" operator="containsText" text="Неверно">
      <formula>NOT(ISERROR(SEARCH("Неверно",F37)))</formula>
    </cfRule>
    <cfRule type="containsText" dxfId="1905" priority="2671" operator="containsText" text="Частично">
      <formula>NOT(ISERROR(SEARCH("Частично",F37)))</formula>
    </cfRule>
    <cfRule type="beginsWith" dxfId="1904" priority="2672" operator="beginsWith" text="Выполняется">
      <formula>LEFT(F37,LEN("Выполняется"))="Выполняется"</formula>
    </cfRule>
    <cfRule type="containsText" dxfId="1903" priority="2673" operator="containsText" text="Верно">
      <formula>NOT(ISERROR(SEARCH("Верно",F37)))</formula>
    </cfRule>
    <cfRule type="containsText" dxfId="1902" priority="2674" operator="containsText" text="Не выполняется">
      <formula>NOT(ISERROR(SEARCH("Не выполняется",F37)))</formula>
    </cfRule>
  </conditionalFormatting>
  <conditionalFormatting sqref="F39:G39">
    <cfRule type="containsText" dxfId="1901" priority="2665" operator="containsText" text="Неверно">
      <formula>NOT(ISERROR(SEARCH("Неверно",F39)))</formula>
    </cfRule>
    <cfRule type="containsText" dxfId="1900" priority="2666" operator="containsText" text="Частично">
      <formula>NOT(ISERROR(SEARCH("Частично",F39)))</formula>
    </cfRule>
    <cfRule type="beginsWith" dxfId="1899" priority="2667" operator="beginsWith" text="Выполняется">
      <formula>LEFT(F39,LEN("Выполняется"))="Выполняется"</formula>
    </cfRule>
    <cfRule type="containsText" dxfId="1898" priority="2668" operator="containsText" text="Верно">
      <formula>NOT(ISERROR(SEARCH("Верно",F39)))</formula>
    </cfRule>
    <cfRule type="containsText" dxfId="1897" priority="2669" operator="containsText" text="Не выполняется">
      <formula>NOT(ISERROR(SEARCH("Не выполняется",F39)))</formula>
    </cfRule>
  </conditionalFormatting>
  <conditionalFormatting sqref="F41:G41">
    <cfRule type="containsText" dxfId="1896" priority="2660" operator="containsText" text="Неверно">
      <formula>NOT(ISERROR(SEARCH("Неверно",F41)))</formula>
    </cfRule>
    <cfRule type="containsText" dxfId="1895" priority="2661" operator="containsText" text="Частично">
      <formula>NOT(ISERROR(SEARCH("Частично",F41)))</formula>
    </cfRule>
    <cfRule type="beginsWith" dxfId="1894" priority="2662" operator="beginsWith" text="Выполняется">
      <formula>LEFT(F41,LEN("Выполняется"))="Выполняется"</formula>
    </cfRule>
    <cfRule type="containsText" dxfId="1893" priority="2663" operator="containsText" text="Верно">
      <formula>NOT(ISERROR(SEARCH("Верно",F41)))</formula>
    </cfRule>
    <cfRule type="containsText" dxfId="1892" priority="2664" operator="containsText" text="Не выполняется">
      <formula>NOT(ISERROR(SEARCH("Не выполняется",F41)))</formula>
    </cfRule>
  </conditionalFormatting>
  <conditionalFormatting sqref="F43:G45">
    <cfRule type="containsText" dxfId="1891" priority="257" operator="containsText" text="Неверно">
      <formula>NOT(ISERROR(SEARCH("Неверно",F43)))</formula>
    </cfRule>
    <cfRule type="containsText" dxfId="1890" priority="258" operator="containsText" text="Частично">
      <formula>NOT(ISERROR(SEARCH("Частично",F43)))</formula>
    </cfRule>
    <cfRule type="beginsWith" dxfId="1889" priority="259" operator="beginsWith" text="Выполняется">
      <formula>LEFT(F43,LEN("Выполняется"))="Выполняется"</formula>
    </cfRule>
    <cfRule type="containsText" dxfId="1888" priority="260" operator="containsText" text="Верно">
      <formula>NOT(ISERROR(SEARCH("Верно",F43)))</formula>
    </cfRule>
    <cfRule type="containsText" dxfId="1887" priority="261" operator="containsText" text="Не выполняется">
      <formula>NOT(ISERROR(SEARCH("Не выполняется",F43)))</formula>
    </cfRule>
  </conditionalFormatting>
  <conditionalFormatting sqref="F49:G50">
    <cfRule type="containsText" dxfId="1886" priority="2650" operator="containsText" text="Неверно">
      <formula>NOT(ISERROR(SEARCH("Неверно",F49)))</formula>
    </cfRule>
    <cfRule type="containsText" dxfId="1885" priority="2651" operator="containsText" text="Частично">
      <formula>NOT(ISERROR(SEARCH("Частично",F49)))</formula>
    </cfRule>
    <cfRule type="beginsWith" dxfId="1884" priority="2652" operator="beginsWith" text="Выполняется">
      <formula>LEFT(F49,LEN("Выполняется"))="Выполняется"</formula>
    </cfRule>
    <cfRule type="containsText" dxfId="1883" priority="2653" operator="containsText" text="Верно">
      <formula>NOT(ISERROR(SEARCH("Верно",F49)))</formula>
    </cfRule>
    <cfRule type="containsText" dxfId="1882" priority="2654" operator="containsText" text="Не выполняется">
      <formula>NOT(ISERROR(SEARCH("Не выполняется",F49)))</formula>
    </cfRule>
  </conditionalFormatting>
  <conditionalFormatting sqref="F62:G62">
    <cfRule type="containsText" dxfId="1881" priority="2645" operator="containsText" text="Неверно">
      <formula>NOT(ISERROR(SEARCH("Неверно",F62)))</formula>
    </cfRule>
    <cfRule type="containsText" dxfId="1880" priority="2646" operator="containsText" text="Частично">
      <formula>NOT(ISERROR(SEARCH("Частично",F62)))</formula>
    </cfRule>
    <cfRule type="beginsWith" dxfId="1879" priority="2647" operator="beginsWith" text="Выполняется">
      <formula>LEFT(F62,LEN("Выполняется"))="Выполняется"</formula>
    </cfRule>
    <cfRule type="containsText" dxfId="1878" priority="2648" operator="containsText" text="Верно">
      <formula>NOT(ISERROR(SEARCH("Верно",F62)))</formula>
    </cfRule>
    <cfRule type="containsText" dxfId="1877" priority="2649" operator="containsText" text="Не выполняется">
      <formula>NOT(ISERROR(SEARCH("Не выполняется",F62)))</formula>
    </cfRule>
  </conditionalFormatting>
  <conditionalFormatting sqref="F68:G68">
    <cfRule type="containsText" dxfId="1876" priority="2640" operator="containsText" text="Неверно">
      <formula>NOT(ISERROR(SEARCH("Неверно",F68)))</formula>
    </cfRule>
    <cfRule type="containsText" dxfId="1875" priority="2641" operator="containsText" text="Частично">
      <formula>NOT(ISERROR(SEARCH("Частично",F68)))</formula>
    </cfRule>
    <cfRule type="beginsWith" dxfId="1874" priority="2642" operator="beginsWith" text="Выполняется">
      <formula>LEFT(F68,LEN("Выполняется"))="Выполняется"</formula>
    </cfRule>
    <cfRule type="containsText" dxfId="1873" priority="2643" operator="containsText" text="Верно">
      <formula>NOT(ISERROR(SEARCH("Верно",F68)))</formula>
    </cfRule>
    <cfRule type="containsText" dxfId="1872" priority="2644" operator="containsText" text="Не выполняется">
      <formula>NOT(ISERROR(SEARCH("Не выполняется",F68)))</formula>
    </cfRule>
  </conditionalFormatting>
  <conditionalFormatting sqref="F72:G72">
    <cfRule type="containsText" dxfId="1871" priority="2635" operator="containsText" text="Неверно">
      <formula>NOT(ISERROR(SEARCH("Неверно",F72)))</formula>
    </cfRule>
    <cfRule type="containsText" dxfId="1870" priority="2636" operator="containsText" text="Частично">
      <formula>NOT(ISERROR(SEARCH("Частично",F72)))</formula>
    </cfRule>
    <cfRule type="beginsWith" dxfId="1869" priority="2637" operator="beginsWith" text="Выполняется">
      <formula>LEFT(F72,LEN("Выполняется"))="Выполняется"</formula>
    </cfRule>
    <cfRule type="containsText" dxfId="1868" priority="2638" operator="containsText" text="Верно">
      <formula>NOT(ISERROR(SEARCH("Верно",F72)))</formula>
    </cfRule>
    <cfRule type="containsText" dxfId="1867" priority="2639" operator="containsText" text="Не выполняется">
      <formula>NOT(ISERROR(SEARCH("Не выполняется",F72)))</formula>
    </cfRule>
  </conditionalFormatting>
  <conditionalFormatting sqref="F75:G76">
    <cfRule type="containsText" dxfId="1866" priority="252" operator="containsText" text="Неверно">
      <formula>NOT(ISERROR(SEARCH("Неверно",F75)))</formula>
    </cfRule>
    <cfRule type="containsText" dxfId="1865" priority="253" operator="containsText" text="Частично">
      <formula>NOT(ISERROR(SEARCH("Частично",F75)))</formula>
    </cfRule>
    <cfRule type="beginsWith" dxfId="1864" priority="254" operator="beginsWith" text="Выполняется">
      <formula>LEFT(F75,LEN("Выполняется"))="Выполняется"</formula>
    </cfRule>
    <cfRule type="containsText" dxfId="1863" priority="255" operator="containsText" text="Верно">
      <formula>NOT(ISERROR(SEARCH("Верно",F75)))</formula>
    </cfRule>
    <cfRule type="containsText" dxfId="1862" priority="256" operator="containsText" text="Не выполняется">
      <formula>NOT(ISERROR(SEARCH("Не выполняется",F75)))</formula>
    </cfRule>
  </conditionalFormatting>
  <conditionalFormatting sqref="F81:G81">
    <cfRule type="containsText" dxfId="1861" priority="2630" operator="containsText" text="Неверно">
      <formula>NOT(ISERROR(SEARCH("Неверно",F81)))</formula>
    </cfRule>
    <cfRule type="containsText" dxfId="1860" priority="2631" operator="containsText" text="Частично">
      <formula>NOT(ISERROR(SEARCH("Частично",F81)))</formula>
    </cfRule>
    <cfRule type="beginsWith" dxfId="1859" priority="2632" operator="beginsWith" text="Выполняется">
      <formula>LEFT(F81,LEN("Выполняется"))="Выполняется"</formula>
    </cfRule>
    <cfRule type="containsText" dxfId="1858" priority="2633" operator="containsText" text="Верно">
      <formula>NOT(ISERROR(SEARCH("Верно",F81)))</formula>
    </cfRule>
    <cfRule type="containsText" dxfId="1857" priority="2634" operator="containsText" text="Не выполняется">
      <formula>NOT(ISERROR(SEARCH("Не выполняется",F81)))</formula>
    </cfRule>
  </conditionalFormatting>
  <conditionalFormatting sqref="F87:G87">
    <cfRule type="containsText" dxfId="1856" priority="2625" operator="containsText" text="Неверно">
      <formula>NOT(ISERROR(SEARCH("Неверно",F87)))</formula>
    </cfRule>
    <cfRule type="containsText" dxfId="1855" priority="2626" operator="containsText" text="Частично">
      <formula>NOT(ISERROR(SEARCH("Частично",F87)))</formula>
    </cfRule>
    <cfRule type="beginsWith" dxfId="1854" priority="2627" operator="beginsWith" text="Выполняется">
      <formula>LEFT(F87,LEN("Выполняется"))="Выполняется"</formula>
    </cfRule>
    <cfRule type="containsText" dxfId="1853" priority="2628" operator="containsText" text="Верно">
      <formula>NOT(ISERROR(SEARCH("Верно",F87)))</formula>
    </cfRule>
    <cfRule type="containsText" dxfId="1852" priority="2629" operator="containsText" text="Не выполняется">
      <formula>NOT(ISERROR(SEARCH("Не выполняется",F87)))</formula>
    </cfRule>
  </conditionalFormatting>
  <conditionalFormatting sqref="F93:G95">
    <cfRule type="containsText" dxfId="1851" priority="197" operator="containsText" text="Неверно">
      <formula>NOT(ISERROR(SEARCH("Неверно",F93)))</formula>
    </cfRule>
    <cfRule type="containsText" dxfId="1850" priority="198" operator="containsText" text="Частично">
      <formula>NOT(ISERROR(SEARCH("Частично",F93)))</formula>
    </cfRule>
    <cfRule type="beginsWith" dxfId="1849" priority="199" operator="beginsWith" text="Выполняется">
      <formula>LEFT(F93,LEN("Выполняется"))="Выполняется"</formula>
    </cfRule>
    <cfRule type="containsText" dxfId="1848" priority="200" operator="containsText" text="Верно">
      <formula>NOT(ISERROR(SEARCH("Верно",F93)))</formula>
    </cfRule>
    <cfRule type="containsText" dxfId="1847" priority="201" operator="containsText" text="Не выполняется">
      <formula>NOT(ISERROR(SEARCH("Не выполняется",F93)))</formula>
    </cfRule>
  </conditionalFormatting>
  <conditionalFormatting sqref="F100:G100">
    <cfRule type="containsText" dxfId="1846" priority="2615" operator="containsText" text="Неверно">
      <formula>NOT(ISERROR(SEARCH("Неверно",F100)))</formula>
    </cfRule>
    <cfRule type="containsText" dxfId="1845" priority="2616" operator="containsText" text="Частично">
      <formula>NOT(ISERROR(SEARCH("Частично",F100)))</formula>
    </cfRule>
    <cfRule type="beginsWith" dxfId="1844" priority="2617" operator="beginsWith" text="Выполняется">
      <formula>LEFT(F100,LEN("Выполняется"))="Выполняется"</formula>
    </cfRule>
    <cfRule type="containsText" dxfId="1843" priority="2618" operator="containsText" text="Верно">
      <formula>NOT(ISERROR(SEARCH("Верно",F100)))</formula>
    </cfRule>
    <cfRule type="containsText" dxfId="1842" priority="2619" operator="containsText" text="Не выполняется">
      <formula>NOT(ISERROR(SEARCH("Не выполняется",F100)))</formula>
    </cfRule>
  </conditionalFormatting>
  <conditionalFormatting sqref="F102:G104">
    <cfRule type="containsText" dxfId="1841" priority="703" operator="containsText" text="Неверно">
      <formula>NOT(ISERROR(SEARCH("Неверно",F102)))</formula>
    </cfRule>
    <cfRule type="containsText" dxfId="1840" priority="704" operator="containsText" text="Частично">
      <formula>NOT(ISERROR(SEARCH("Частично",F102)))</formula>
    </cfRule>
    <cfRule type="beginsWith" dxfId="1839" priority="705" operator="beginsWith" text="Выполняется">
      <formula>LEFT(F102,LEN("Выполняется"))="Выполняется"</formula>
    </cfRule>
    <cfRule type="containsText" dxfId="1838" priority="706" operator="containsText" text="Верно">
      <formula>NOT(ISERROR(SEARCH("Верно",F102)))</formula>
    </cfRule>
    <cfRule type="containsText" dxfId="1837" priority="707" operator="containsText" text="Не выполняется">
      <formula>NOT(ISERROR(SEARCH("Не выполняется",F102)))</formula>
    </cfRule>
  </conditionalFormatting>
  <conditionalFormatting sqref="F106:G107">
    <cfRule type="containsText" dxfId="1836" priority="192" operator="containsText" text="Неверно">
      <formula>NOT(ISERROR(SEARCH("Неверно",F106)))</formula>
    </cfRule>
    <cfRule type="containsText" dxfId="1835" priority="193" operator="containsText" text="Частично">
      <formula>NOT(ISERROR(SEARCH("Частично",F106)))</formula>
    </cfRule>
    <cfRule type="beginsWith" dxfId="1834" priority="194" operator="beginsWith" text="Выполняется">
      <formula>LEFT(F106,LEN("Выполняется"))="Выполняется"</formula>
    </cfRule>
    <cfRule type="containsText" dxfId="1833" priority="195" operator="containsText" text="Верно">
      <formula>NOT(ISERROR(SEARCH("Верно",F106)))</formula>
    </cfRule>
    <cfRule type="containsText" dxfId="1832" priority="196" operator="containsText" text="Не выполняется">
      <formula>NOT(ISERROR(SEARCH("Не выполняется",F106)))</formula>
    </cfRule>
  </conditionalFormatting>
  <conditionalFormatting sqref="F109:G109">
    <cfRule type="containsText" dxfId="1831" priority="287" operator="containsText" text="Неверно">
      <formula>NOT(ISERROR(SEARCH("Неверно",F109)))</formula>
    </cfRule>
    <cfRule type="containsText" dxfId="1830" priority="288" operator="containsText" text="Частично">
      <formula>NOT(ISERROR(SEARCH("Частично",F109)))</formula>
    </cfRule>
    <cfRule type="beginsWith" dxfId="1829" priority="289" operator="beginsWith" text="Выполняется">
      <formula>LEFT(F109,LEN("Выполняется"))="Выполняется"</formula>
    </cfRule>
    <cfRule type="containsText" dxfId="1828" priority="290" operator="containsText" text="Верно">
      <formula>NOT(ISERROR(SEARCH("Верно",F109)))</formula>
    </cfRule>
    <cfRule type="containsText" dxfId="1827" priority="291" operator="containsText" text="Не выполняется">
      <formula>NOT(ISERROR(SEARCH("Не выполняется",F109)))</formula>
    </cfRule>
  </conditionalFormatting>
  <conditionalFormatting sqref="F113:G113">
    <cfRule type="containsText" dxfId="1826" priority="292" operator="containsText" text="Неверно">
      <formula>NOT(ISERROR(SEARCH("Неверно",F113)))</formula>
    </cfRule>
    <cfRule type="containsText" dxfId="1825" priority="293" operator="containsText" text="Частично">
      <formula>NOT(ISERROR(SEARCH("Частично",F113)))</formula>
    </cfRule>
    <cfRule type="beginsWith" dxfId="1824" priority="294" operator="beginsWith" text="Выполняется">
      <formula>LEFT(F113,LEN("Выполняется"))="Выполняется"</formula>
    </cfRule>
    <cfRule type="containsText" dxfId="1823" priority="295" operator="containsText" text="Верно">
      <formula>NOT(ISERROR(SEARCH("Верно",F113)))</formula>
    </cfRule>
    <cfRule type="containsText" dxfId="1822" priority="296" operator="containsText" text="Не выполняется">
      <formula>NOT(ISERROR(SEARCH("Не выполняется",F113)))</formula>
    </cfRule>
  </conditionalFormatting>
  <conditionalFormatting sqref="F118:G120">
    <cfRule type="containsText" dxfId="1821" priority="187" operator="containsText" text="Неверно">
      <formula>NOT(ISERROR(SEARCH("Неверно",F118)))</formula>
    </cfRule>
    <cfRule type="containsText" dxfId="1820" priority="188" operator="containsText" text="Частично">
      <formula>NOT(ISERROR(SEARCH("Частично",F118)))</formula>
    </cfRule>
    <cfRule type="beginsWith" dxfId="1819" priority="189" operator="beginsWith" text="Выполняется">
      <formula>LEFT(F118,LEN("Выполняется"))="Выполняется"</formula>
    </cfRule>
    <cfRule type="containsText" dxfId="1818" priority="190" operator="containsText" text="Верно">
      <formula>NOT(ISERROR(SEARCH("Верно",F118)))</formula>
    </cfRule>
    <cfRule type="containsText" dxfId="1817" priority="191" operator="containsText" text="Не выполняется">
      <formula>NOT(ISERROR(SEARCH("Не выполняется",F118)))</formula>
    </cfRule>
  </conditionalFormatting>
  <conditionalFormatting sqref="F122:G122">
    <cfRule type="containsText" dxfId="1816" priority="1599" operator="containsText" text="Неверно">
      <formula>NOT(ISERROR(SEARCH("Неверно",F122)))</formula>
    </cfRule>
    <cfRule type="containsText" dxfId="1815" priority="1600" operator="containsText" text="Частично">
      <formula>NOT(ISERROR(SEARCH("Частично",F122)))</formula>
    </cfRule>
    <cfRule type="beginsWith" dxfId="1814" priority="1601" operator="beginsWith" text="Выполняется">
      <formula>LEFT(F122,LEN("Выполняется"))="Выполняется"</formula>
    </cfRule>
    <cfRule type="containsText" dxfId="1813" priority="1602" operator="containsText" text="Верно">
      <formula>NOT(ISERROR(SEARCH("Верно",F122)))</formula>
    </cfRule>
    <cfRule type="containsText" dxfId="1812" priority="1603" operator="containsText" text="Не выполняется">
      <formula>NOT(ISERROR(SEARCH("Не выполняется",F122)))</formula>
    </cfRule>
  </conditionalFormatting>
  <conditionalFormatting sqref="F126:G126">
    <cfRule type="containsText" dxfId="1811" priority="1624" operator="containsText" text="Неверно">
      <formula>NOT(ISERROR(SEARCH("Неверно",F126)))</formula>
    </cfRule>
    <cfRule type="containsText" dxfId="1810" priority="1625" operator="containsText" text="Частично">
      <formula>NOT(ISERROR(SEARCH("Частично",F126)))</formula>
    </cfRule>
    <cfRule type="beginsWith" dxfId="1809" priority="1626" operator="beginsWith" text="Выполняется">
      <formula>LEFT(F126,LEN("Выполняется"))="Выполняется"</formula>
    </cfRule>
    <cfRule type="containsText" dxfId="1808" priority="1627" operator="containsText" text="Верно">
      <formula>NOT(ISERROR(SEARCH("Верно",F126)))</formula>
    </cfRule>
    <cfRule type="containsText" dxfId="1807" priority="1628" operator="containsText" text="Не выполняется">
      <formula>NOT(ISERROR(SEARCH("Не выполняется",F126)))</formula>
    </cfRule>
  </conditionalFormatting>
  <conditionalFormatting sqref="F129:G131">
    <cfRule type="containsText" dxfId="1806" priority="247" operator="containsText" text="Неверно">
      <formula>NOT(ISERROR(SEARCH("Неверно",F129)))</formula>
    </cfRule>
    <cfRule type="containsText" dxfId="1805" priority="248" operator="containsText" text="Частично">
      <formula>NOT(ISERROR(SEARCH("Частично",F129)))</formula>
    </cfRule>
    <cfRule type="beginsWith" dxfId="1804" priority="249" operator="beginsWith" text="Выполняется">
      <formula>LEFT(F129,LEN("Выполняется"))="Выполняется"</formula>
    </cfRule>
    <cfRule type="containsText" dxfId="1803" priority="250" operator="containsText" text="Верно">
      <formula>NOT(ISERROR(SEARCH("Верно",F129)))</formula>
    </cfRule>
    <cfRule type="containsText" dxfId="1802" priority="251" operator="containsText" text="Не выполняется">
      <formula>NOT(ISERROR(SEARCH("Не выполняется",F129)))</formula>
    </cfRule>
  </conditionalFormatting>
  <conditionalFormatting sqref="F134:G134">
    <cfRule type="containsText" dxfId="1801" priority="1584" operator="containsText" text="Неверно">
      <formula>NOT(ISERROR(SEARCH("Неверно",F134)))</formula>
    </cfRule>
    <cfRule type="containsText" dxfId="1800" priority="1585" operator="containsText" text="Частично">
      <formula>NOT(ISERROR(SEARCH("Частично",F134)))</formula>
    </cfRule>
    <cfRule type="beginsWith" dxfId="1799" priority="1586" operator="beginsWith" text="Выполняется">
      <formula>LEFT(F134,LEN("Выполняется"))="Выполняется"</formula>
    </cfRule>
    <cfRule type="containsText" dxfId="1798" priority="1587" operator="containsText" text="Верно">
      <formula>NOT(ISERROR(SEARCH("Верно",F134)))</formula>
    </cfRule>
    <cfRule type="containsText" dxfId="1797" priority="1588" operator="containsText" text="Не выполняется">
      <formula>NOT(ISERROR(SEARCH("Не выполняется",F134)))</formula>
    </cfRule>
  </conditionalFormatting>
  <conditionalFormatting sqref="F139:G139">
    <cfRule type="containsText" dxfId="1796" priority="1594" operator="containsText" text="Неверно">
      <formula>NOT(ISERROR(SEARCH("Неверно",F139)))</formula>
    </cfRule>
    <cfRule type="containsText" dxfId="1795" priority="1595" operator="containsText" text="Частично">
      <formula>NOT(ISERROR(SEARCH("Частично",F139)))</formula>
    </cfRule>
    <cfRule type="beginsWith" dxfId="1794" priority="1596" operator="beginsWith" text="Выполняется">
      <formula>LEFT(F139,LEN("Выполняется"))="Выполняется"</formula>
    </cfRule>
    <cfRule type="containsText" dxfId="1793" priority="1597" operator="containsText" text="Верно">
      <formula>NOT(ISERROR(SEARCH("Верно",F139)))</formula>
    </cfRule>
    <cfRule type="containsText" dxfId="1792" priority="1598" operator="containsText" text="Не выполняется">
      <formula>NOT(ISERROR(SEARCH("Не выполняется",F139)))</formula>
    </cfRule>
  </conditionalFormatting>
  <conditionalFormatting sqref="F143:G145">
    <cfRule type="containsText" dxfId="1791" priority="182" operator="containsText" text="Неверно">
      <formula>NOT(ISERROR(SEARCH("Неверно",F143)))</formula>
    </cfRule>
    <cfRule type="containsText" dxfId="1790" priority="183" operator="containsText" text="Частично">
      <formula>NOT(ISERROR(SEARCH("Частично",F143)))</formula>
    </cfRule>
    <cfRule type="beginsWith" dxfId="1789" priority="184" operator="beginsWith" text="Выполняется">
      <formula>LEFT(F143,LEN("Выполняется"))="Выполняется"</formula>
    </cfRule>
    <cfRule type="containsText" dxfId="1788" priority="185" operator="containsText" text="Верно">
      <formula>NOT(ISERROR(SEARCH("Верно",F143)))</formula>
    </cfRule>
    <cfRule type="containsText" dxfId="1787" priority="186" operator="containsText" text="Не выполняется">
      <formula>NOT(ISERROR(SEARCH("Не выполняется",F143)))</formula>
    </cfRule>
  </conditionalFormatting>
  <conditionalFormatting sqref="F148:G148">
    <cfRule type="containsText" dxfId="1786" priority="1609" operator="containsText" text="Неверно">
      <formula>NOT(ISERROR(SEARCH("Неверно",F148)))</formula>
    </cfRule>
    <cfRule type="containsText" dxfId="1785" priority="1610" operator="containsText" text="Частично">
      <formula>NOT(ISERROR(SEARCH("Частично",F148)))</formula>
    </cfRule>
    <cfRule type="beginsWith" dxfId="1784" priority="1611" operator="beginsWith" text="Выполняется">
      <formula>LEFT(F148,LEN("Выполняется"))="Выполняется"</formula>
    </cfRule>
    <cfRule type="containsText" dxfId="1783" priority="1612" operator="containsText" text="Верно">
      <formula>NOT(ISERROR(SEARCH("Верно",F148)))</formula>
    </cfRule>
    <cfRule type="containsText" dxfId="1782" priority="1613" operator="containsText" text="Не выполняется">
      <formula>NOT(ISERROR(SEARCH("Не выполняется",F148)))</formula>
    </cfRule>
  </conditionalFormatting>
  <conditionalFormatting sqref="F151:G151">
    <cfRule type="containsText" dxfId="1781" priority="1664" operator="containsText" text="Неверно">
      <formula>NOT(ISERROR(SEARCH("Неверно",F151)))</formula>
    </cfRule>
    <cfRule type="containsText" dxfId="1780" priority="1665" operator="containsText" text="Частично">
      <formula>NOT(ISERROR(SEARCH("Частично",F151)))</formula>
    </cfRule>
    <cfRule type="beginsWith" dxfId="1779" priority="1666" operator="beginsWith" text="Выполняется">
      <formula>LEFT(F151,LEN("Выполняется"))="Выполняется"</formula>
    </cfRule>
    <cfRule type="containsText" dxfId="1778" priority="1667" operator="containsText" text="Верно">
      <formula>NOT(ISERROR(SEARCH("Верно",F151)))</formula>
    </cfRule>
    <cfRule type="containsText" dxfId="1777" priority="1668" operator="containsText" text="Не выполняется">
      <formula>NOT(ISERROR(SEARCH("Не выполняется",F151)))</formula>
    </cfRule>
  </conditionalFormatting>
  <conditionalFormatting sqref="F159:G159">
    <cfRule type="containsText" dxfId="1776" priority="1604" operator="containsText" text="Неверно">
      <formula>NOT(ISERROR(SEARCH("Неверно",F159)))</formula>
    </cfRule>
    <cfRule type="containsText" dxfId="1775" priority="1605" operator="containsText" text="Частично">
      <formula>NOT(ISERROR(SEARCH("Частично",F159)))</formula>
    </cfRule>
    <cfRule type="beginsWith" dxfId="1774" priority="1606" operator="beginsWith" text="Выполняется">
      <formula>LEFT(F159,LEN("Выполняется"))="Выполняется"</formula>
    </cfRule>
    <cfRule type="containsText" dxfId="1773" priority="1607" operator="containsText" text="Верно">
      <formula>NOT(ISERROR(SEARCH("Верно",F159)))</formula>
    </cfRule>
    <cfRule type="containsText" dxfId="1772" priority="1608" operator="containsText" text="Не выполняется">
      <formula>NOT(ISERROR(SEARCH("Не выполняется",F159)))</formula>
    </cfRule>
  </conditionalFormatting>
  <conditionalFormatting sqref="F162:G162">
    <cfRule type="containsText" dxfId="1771" priority="1659" operator="containsText" text="Неверно">
      <formula>NOT(ISERROR(SEARCH("Неверно",F162)))</formula>
    </cfRule>
    <cfRule type="containsText" dxfId="1770" priority="1660" operator="containsText" text="Частично">
      <formula>NOT(ISERROR(SEARCH("Частично",F162)))</formula>
    </cfRule>
    <cfRule type="beginsWith" dxfId="1769" priority="1661" operator="beginsWith" text="Выполняется">
      <formula>LEFT(F162,LEN("Выполняется"))="Выполняется"</formula>
    </cfRule>
    <cfRule type="containsText" dxfId="1768" priority="1662" operator="containsText" text="Верно">
      <formula>NOT(ISERROR(SEARCH("Верно",F162)))</formula>
    </cfRule>
    <cfRule type="containsText" dxfId="1767" priority="1663" operator="containsText" text="Не выполняется">
      <formula>NOT(ISERROR(SEARCH("Не выполняется",F162)))</formula>
    </cfRule>
  </conditionalFormatting>
  <conditionalFormatting sqref="F169:G170">
    <cfRule type="containsText" dxfId="1766" priority="713" operator="containsText" text="Неверно">
      <formula>NOT(ISERROR(SEARCH("Неверно",F169)))</formula>
    </cfRule>
    <cfRule type="containsText" dxfId="1765" priority="714" operator="containsText" text="Частично">
      <formula>NOT(ISERROR(SEARCH("Частично",F169)))</formula>
    </cfRule>
    <cfRule type="beginsWith" dxfId="1764" priority="715" operator="beginsWith" text="Выполняется">
      <formula>LEFT(F169,LEN("Выполняется"))="Выполняется"</formula>
    </cfRule>
    <cfRule type="containsText" dxfId="1763" priority="716" operator="containsText" text="Верно">
      <formula>NOT(ISERROR(SEARCH("Верно",F169)))</formula>
    </cfRule>
    <cfRule type="containsText" dxfId="1762" priority="717" operator="containsText" text="Не выполняется">
      <formula>NOT(ISERROR(SEARCH("Не выполняется",F169)))</formula>
    </cfRule>
  </conditionalFormatting>
  <conditionalFormatting sqref="F172:G173">
    <cfRule type="containsText" dxfId="1761" priority="167" operator="containsText" text="Неверно">
      <formula>NOT(ISERROR(SEARCH("Неверно",F172)))</formula>
    </cfRule>
    <cfRule type="containsText" dxfId="1760" priority="168" operator="containsText" text="Частично">
      <formula>NOT(ISERROR(SEARCH("Частично",F172)))</formula>
    </cfRule>
    <cfRule type="beginsWith" dxfId="1759" priority="169" operator="beginsWith" text="Выполняется">
      <formula>LEFT(F172,LEN("Выполняется"))="Выполняется"</formula>
    </cfRule>
    <cfRule type="containsText" dxfId="1758" priority="170" operator="containsText" text="Верно">
      <formula>NOT(ISERROR(SEARCH("Верно",F172)))</formula>
    </cfRule>
    <cfRule type="containsText" dxfId="1757" priority="171" operator="containsText" text="Не выполняется">
      <formula>NOT(ISERROR(SEARCH("Не выполняется",F172)))</formula>
    </cfRule>
  </conditionalFormatting>
  <conditionalFormatting sqref="F175:G175">
    <cfRule type="containsText" dxfId="1756" priority="1684" operator="containsText" text="Неверно">
      <formula>NOT(ISERROR(SEARCH("Неверно",F175)))</formula>
    </cfRule>
    <cfRule type="containsText" dxfId="1755" priority="1685" operator="containsText" text="Частично">
      <formula>NOT(ISERROR(SEARCH("Частично",F175)))</formula>
    </cfRule>
    <cfRule type="beginsWith" dxfId="1754" priority="1686" operator="beginsWith" text="Выполняется">
      <formula>LEFT(F175,LEN("Выполняется"))="Выполняется"</formula>
    </cfRule>
    <cfRule type="containsText" dxfId="1753" priority="1687" operator="containsText" text="Верно">
      <formula>NOT(ISERROR(SEARCH("Верно",F175)))</formula>
    </cfRule>
    <cfRule type="containsText" dxfId="1752" priority="1688" operator="containsText" text="Не выполняется">
      <formula>NOT(ISERROR(SEARCH("Не выполняется",F175)))</formula>
    </cfRule>
  </conditionalFormatting>
  <conditionalFormatting sqref="F179:G179">
    <cfRule type="containsText" dxfId="1751" priority="1689" operator="containsText" text="Неверно">
      <formula>NOT(ISERROR(SEARCH("Неверно",F179)))</formula>
    </cfRule>
    <cfRule type="containsText" dxfId="1750" priority="1690" operator="containsText" text="Частично">
      <formula>NOT(ISERROR(SEARCH("Частично",F179)))</formula>
    </cfRule>
    <cfRule type="beginsWith" dxfId="1749" priority="1691" operator="beginsWith" text="Выполняется">
      <formula>LEFT(F179,LEN("Выполняется"))="Выполняется"</formula>
    </cfRule>
    <cfRule type="containsText" dxfId="1748" priority="1692" operator="containsText" text="Верно">
      <formula>NOT(ISERROR(SEARCH("Верно",F179)))</formula>
    </cfRule>
    <cfRule type="containsText" dxfId="1747" priority="1693" operator="containsText" text="Не выполняется">
      <formula>NOT(ISERROR(SEARCH("Не выполняется",F179)))</formula>
    </cfRule>
  </conditionalFormatting>
  <conditionalFormatting sqref="F183:G183">
    <cfRule type="containsText" dxfId="1746" priority="1694" operator="containsText" text="Неверно">
      <formula>NOT(ISERROR(SEARCH("Неверно",F183)))</formula>
    </cfRule>
    <cfRule type="containsText" dxfId="1745" priority="1695" operator="containsText" text="Частично">
      <formula>NOT(ISERROR(SEARCH("Частично",F183)))</formula>
    </cfRule>
    <cfRule type="beginsWith" dxfId="1744" priority="1696" operator="beginsWith" text="Выполняется">
      <formula>LEFT(F183,LEN("Выполняется"))="Выполняется"</formula>
    </cfRule>
    <cfRule type="containsText" dxfId="1743" priority="1697" operator="containsText" text="Верно">
      <formula>NOT(ISERROR(SEARCH("Верно",F183)))</formula>
    </cfRule>
    <cfRule type="containsText" dxfId="1742" priority="1698" operator="containsText" text="Не выполняется">
      <formula>NOT(ISERROR(SEARCH("Не выполняется",F183)))</formula>
    </cfRule>
  </conditionalFormatting>
  <conditionalFormatting sqref="F186:G187">
    <cfRule type="containsText" dxfId="1741" priority="237" operator="containsText" text="Неверно">
      <formula>NOT(ISERROR(SEARCH("Неверно",F186)))</formula>
    </cfRule>
    <cfRule type="containsText" dxfId="1740" priority="238" operator="containsText" text="Частично">
      <formula>NOT(ISERROR(SEARCH("Частично",F186)))</formula>
    </cfRule>
    <cfRule type="beginsWith" dxfId="1739" priority="239" operator="beginsWith" text="Выполняется">
      <formula>LEFT(F186,LEN("Выполняется"))="Выполняется"</formula>
    </cfRule>
    <cfRule type="containsText" dxfId="1738" priority="240" operator="containsText" text="Верно">
      <formula>NOT(ISERROR(SEARCH("Верно",F186)))</formula>
    </cfRule>
    <cfRule type="containsText" dxfId="1737" priority="241" operator="containsText" text="Не выполняется">
      <formula>NOT(ISERROR(SEARCH("Не выполняется",F186)))</formula>
    </cfRule>
  </conditionalFormatting>
  <conditionalFormatting sqref="F190:G191">
    <cfRule type="containsText" dxfId="1736" priority="908" operator="containsText" text="Не выполняется">
      <formula>NOT(ISERROR(SEARCH("Не выполняется",F190)))</formula>
    </cfRule>
  </conditionalFormatting>
  <conditionalFormatting sqref="F190:G194">
    <cfRule type="containsText" dxfId="1735" priority="162" operator="containsText" text="Неверно">
      <formula>NOT(ISERROR(SEARCH("Неверно",F190)))</formula>
    </cfRule>
    <cfRule type="containsText" dxfId="1734" priority="163" operator="containsText" text="Частично">
      <formula>NOT(ISERROR(SEARCH("Частично",F190)))</formula>
    </cfRule>
    <cfRule type="beginsWith" dxfId="1733" priority="164" operator="beginsWith" text="Выполняется">
      <formula>LEFT(F190,LEN("Выполняется"))="Выполняется"</formula>
    </cfRule>
    <cfRule type="containsText" dxfId="1732" priority="165" operator="containsText" text="Верно">
      <formula>NOT(ISERROR(SEARCH("Верно",F190)))</formula>
    </cfRule>
  </conditionalFormatting>
  <conditionalFormatting sqref="F193:G194">
    <cfRule type="containsText" dxfId="1731" priority="1723" operator="containsText" text="Не выполняется">
      <formula>NOT(ISERROR(SEARCH("Не выполняется",F193)))</formula>
    </cfRule>
  </conditionalFormatting>
  <conditionalFormatting sqref="F196:G196">
    <cfRule type="containsText" dxfId="1730" priority="1718" operator="containsText" text="Не выполняется">
      <formula>NOT(ISERROR(SEARCH("Не выполняется",F196)))</formula>
    </cfRule>
  </conditionalFormatting>
  <conditionalFormatting sqref="F196:G198">
    <cfRule type="containsText" dxfId="1729" priority="157" operator="containsText" text="Неверно">
      <formula>NOT(ISERROR(SEARCH("Неверно",F196)))</formula>
    </cfRule>
    <cfRule type="containsText" dxfId="1728" priority="158" operator="containsText" text="Частично">
      <formula>NOT(ISERROR(SEARCH("Частично",F196)))</formula>
    </cfRule>
    <cfRule type="beginsWith" dxfId="1727" priority="159" operator="beginsWith" text="Выполняется">
      <formula>LEFT(F196,LEN("Выполняется"))="Выполняется"</formula>
    </cfRule>
    <cfRule type="containsText" dxfId="1726" priority="160" operator="containsText" text="Верно">
      <formula>NOT(ISERROR(SEARCH("Верно",F196)))</formula>
    </cfRule>
  </conditionalFormatting>
  <conditionalFormatting sqref="F198:G198">
    <cfRule type="containsText" dxfId="1725" priority="862" operator="containsText" text="Не выполняется">
      <formula>NOT(ISERROR(SEARCH("Не выполняется",F198)))</formula>
    </cfRule>
  </conditionalFormatting>
  <conditionalFormatting sqref="F200:G200">
    <cfRule type="containsText" dxfId="1724" priority="818" operator="containsText" text="Неверно">
      <formula>NOT(ISERROR(SEARCH("Неверно",F200)))</formula>
    </cfRule>
    <cfRule type="containsText" dxfId="1723" priority="819" operator="containsText" text="Частично">
      <formula>NOT(ISERROR(SEARCH("Частично",F200)))</formula>
    </cfRule>
    <cfRule type="beginsWith" dxfId="1722" priority="820" operator="beginsWith" text="Выполняется">
      <formula>LEFT(F200,LEN("Выполняется"))="Выполняется"</formula>
    </cfRule>
    <cfRule type="containsText" dxfId="1721" priority="821" operator="containsText" text="Верно">
      <formula>NOT(ISERROR(SEARCH("Верно",F200)))</formula>
    </cfRule>
    <cfRule type="containsText" dxfId="1720" priority="822" operator="containsText" text="Не выполняется">
      <formula>NOT(ISERROR(SEARCH("Не выполняется",F200)))</formula>
    </cfRule>
  </conditionalFormatting>
  <conditionalFormatting sqref="F203:G203">
    <cfRule type="containsText" dxfId="1719" priority="813" operator="containsText" text="Неверно">
      <formula>NOT(ISERROR(SEARCH("Неверно",F203)))</formula>
    </cfRule>
    <cfRule type="containsText" dxfId="1718" priority="814" operator="containsText" text="Частично">
      <formula>NOT(ISERROR(SEARCH("Частично",F203)))</formula>
    </cfRule>
    <cfRule type="beginsWith" dxfId="1717" priority="815" operator="beginsWith" text="Выполняется">
      <formula>LEFT(F203,LEN("Выполняется"))="Выполняется"</formula>
    </cfRule>
    <cfRule type="containsText" dxfId="1716" priority="816" operator="containsText" text="Верно">
      <formula>NOT(ISERROR(SEARCH("Верно",F203)))</formula>
    </cfRule>
    <cfRule type="containsText" dxfId="1715" priority="817" operator="containsText" text="Не выполняется">
      <formula>NOT(ISERROR(SEARCH("Не выполняется",F203)))</formula>
    </cfRule>
  </conditionalFormatting>
  <conditionalFormatting sqref="F207:G207">
    <cfRule type="containsText" dxfId="1714" priority="808" operator="containsText" text="Неверно">
      <formula>NOT(ISERROR(SEARCH("Неверно",F207)))</formula>
    </cfRule>
    <cfRule type="containsText" dxfId="1713" priority="809" operator="containsText" text="Частично">
      <formula>NOT(ISERROR(SEARCH("Частично",F207)))</formula>
    </cfRule>
    <cfRule type="beginsWith" dxfId="1712" priority="810" operator="beginsWith" text="Выполняется">
      <formula>LEFT(F207,LEN("Выполняется"))="Выполняется"</formula>
    </cfRule>
    <cfRule type="containsText" dxfId="1711" priority="811" operator="containsText" text="Верно">
      <formula>NOT(ISERROR(SEARCH("Верно",F207)))</formula>
    </cfRule>
    <cfRule type="containsText" dxfId="1710" priority="812" operator="containsText" text="Не выполняется">
      <formula>NOT(ISERROR(SEARCH("Не выполняется",F207)))</formula>
    </cfRule>
  </conditionalFormatting>
  <conditionalFormatting sqref="F209:G212">
    <cfRule type="containsText" dxfId="1709" priority="232" operator="containsText" text="Неверно">
      <formula>NOT(ISERROR(SEARCH("Неверно",F209)))</formula>
    </cfRule>
    <cfRule type="containsText" dxfId="1708" priority="233" operator="containsText" text="Частично">
      <formula>NOT(ISERROR(SEARCH("Частично",F209)))</formula>
    </cfRule>
    <cfRule type="beginsWith" dxfId="1707" priority="234" operator="beginsWith" text="Выполняется">
      <formula>LEFT(F209,LEN("Выполняется"))="Выполняется"</formula>
    </cfRule>
    <cfRule type="containsText" dxfId="1706" priority="235" operator="containsText" text="Верно">
      <formula>NOT(ISERROR(SEARCH("Верно",F209)))</formula>
    </cfRule>
  </conditionalFormatting>
  <conditionalFormatting sqref="F210:G212">
    <cfRule type="containsText" dxfId="1705" priority="1708" operator="containsText" text="Не выполняется">
      <formula>NOT(ISERROR(SEARCH("Не выполняется",F210)))</formula>
    </cfRule>
  </conditionalFormatting>
  <conditionalFormatting sqref="F214:G215">
    <cfRule type="containsText" dxfId="1704" priority="152" operator="containsText" text="Неверно">
      <formula>NOT(ISERROR(SEARCH("Неверно",F214)))</formula>
    </cfRule>
    <cfRule type="containsText" dxfId="1703" priority="153" operator="containsText" text="Частично">
      <formula>NOT(ISERROR(SEARCH("Частично",F214)))</formula>
    </cfRule>
    <cfRule type="beginsWith" dxfId="1702" priority="154" operator="beginsWith" text="Выполняется">
      <formula>LEFT(F214,LEN("Выполняется"))="Выполняется"</formula>
    </cfRule>
    <cfRule type="containsText" dxfId="1701" priority="155" operator="containsText" text="Верно">
      <formula>NOT(ISERROR(SEARCH("Верно",F214)))</formula>
    </cfRule>
    <cfRule type="containsText" dxfId="1700" priority="156" operator="containsText" text="Не выполняется">
      <formula>NOT(ISERROR(SEARCH("Не выполняется",F214)))</formula>
    </cfRule>
  </conditionalFormatting>
  <conditionalFormatting sqref="F217:G217">
    <cfRule type="containsText" dxfId="1699" priority="1844" operator="containsText" text="Неверно">
      <formula>NOT(ISERROR(SEARCH("Неверно",F217)))</formula>
    </cfRule>
    <cfRule type="containsText" dxfId="1698" priority="1845" operator="containsText" text="Частично">
      <formula>NOT(ISERROR(SEARCH("Частично",F217)))</formula>
    </cfRule>
    <cfRule type="beginsWith" dxfId="1697" priority="1846" operator="beginsWith" text="Выполняется">
      <formula>LEFT(F217,LEN("Выполняется"))="Выполняется"</formula>
    </cfRule>
    <cfRule type="containsText" dxfId="1696" priority="1847" operator="containsText" text="Верно">
      <formula>NOT(ISERROR(SEARCH("Верно",F217)))</formula>
    </cfRule>
    <cfRule type="containsText" dxfId="1695" priority="1848" operator="containsText" text="Не выполняется">
      <formula>NOT(ISERROR(SEARCH("Не выполняется",F217)))</formula>
    </cfRule>
  </conditionalFormatting>
  <conditionalFormatting sqref="F219:G219">
    <cfRule type="containsText" dxfId="1694" priority="1769" operator="containsText" text="Неверно">
      <formula>NOT(ISERROR(SEARCH("Неверно",F219)))</formula>
    </cfRule>
    <cfRule type="containsText" dxfId="1693" priority="1770" operator="containsText" text="Частично">
      <formula>NOT(ISERROR(SEARCH("Частично",F219)))</formula>
    </cfRule>
    <cfRule type="beginsWith" dxfId="1692" priority="1771" operator="beginsWith" text="Выполняется">
      <formula>LEFT(F219,LEN("Выполняется"))="Выполняется"</formula>
    </cfRule>
    <cfRule type="containsText" dxfId="1691" priority="1772" operator="containsText" text="Верно">
      <formula>NOT(ISERROR(SEARCH("Верно",F219)))</formula>
    </cfRule>
    <cfRule type="containsText" dxfId="1690" priority="1773" operator="containsText" text="Не выполняется">
      <formula>NOT(ISERROR(SEARCH("Не выполняется",F219)))</formula>
    </cfRule>
  </conditionalFormatting>
  <conditionalFormatting sqref="F222:G222">
    <cfRule type="containsText" dxfId="1689" priority="1839" operator="containsText" text="Неверно">
      <formula>NOT(ISERROR(SEARCH("Неверно",F222)))</formula>
    </cfRule>
    <cfRule type="containsText" dxfId="1688" priority="1840" operator="containsText" text="Частично">
      <formula>NOT(ISERROR(SEARCH("Частично",F222)))</formula>
    </cfRule>
    <cfRule type="beginsWith" dxfId="1687" priority="1841" operator="beginsWith" text="Выполняется">
      <formula>LEFT(F222,LEN("Выполняется"))="Выполняется"</formula>
    </cfRule>
    <cfRule type="containsText" dxfId="1686" priority="1842" operator="containsText" text="Верно">
      <formula>NOT(ISERROR(SEARCH("Верно",F222)))</formula>
    </cfRule>
    <cfRule type="containsText" dxfId="1685" priority="1843" operator="containsText" text="Не выполняется">
      <formula>NOT(ISERROR(SEARCH("Не выполняется",F222)))</formula>
    </cfRule>
  </conditionalFormatting>
  <conditionalFormatting sqref="F233:G234">
    <cfRule type="containsText" dxfId="1684" priority="222" operator="containsText" text="Неверно">
      <formula>NOT(ISERROR(SEARCH("Неверно",F233)))</formula>
    </cfRule>
    <cfRule type="containsText" dxfId="1683" priority="223" operator="containsText" text="Частично">
      <formula>NOT(ISERROR(SEARCH("Частично",F233)))</formula>
    </cfRule>
    <cfRule type="beginsWith" dxfId="1682" priority="224" operator="beginsWith" text="Выполняется">
      <formula>LEFT(F233,LEN("Выполняется"))="Выполняется"</formula>
    </cfRule>
    <cfRule type="containsText" dxfId="1681" priority="225" operator="containsText" text="Верно">
      <formula>NOT(ISERROR(SEARCH("Верно",F233)))</formula>
    </cfRule>
    <cfRule type="containsText" dxfId="1680" priority="226" operator="containsText" text="Не выполняется">
      <formula>NOT(ISERROR(SEARCH("Не выполняется",F233)))</formula>
    </cfRule>
  </conditionalFormatting>
  <conditionalFormatting sqref="F237:G237">
    <cfRule type="containsText" dxfId="1679" priority="783" operator="containsText" text="Неверно">
      <formula>NOT(ISERROR(SEARCH("Неверно",F237)))</formula>
    </cfRule>
    <cfRule type="containsText" dxfId="1678" priority="784" operator="containsText" text="Частично">
      <formula>NOT(ISERROR(SEARCH("Частично",F237)))</formula>
    </cfRule>
    <cfRule type="beginsWith" dxfId="1677" priority="785" operator="beginsWith" text="Выполняется">
      <formula>LEFT(F237,LEN("Выполняется"))="Выполняется"</formula>
    </cfRule>
    <cfRule type="containsText" dxfId="1676" priority="786" operator="containsText" text="Верно">
      <formula>NOT(ISERROR(SEARCH("Верно",F237)))</formula>
    </cfRule>
    <cfRule type="containsText" dxfId="1675" priority="787" operator="containsText" text="Не выполняется">
      <formula>NOT(ISERROR(SEARCH("Не выполняется",F237)))</formula>
    </cfRule>
  </conditionalFormatting>
  <conditionalFormatting sqref="F242:G242">
    <cfRule type="containsText" dxfId="1674" priority="788" operator="containsText" text="Неверно">
      <formula>NOT(ISERROR(SEARCH("Неверно",F242)))</formula>
    </cfRule>
    <cfRule type="containsText" dxfId="1673" priority="789" operator="containsText" text="Частично">
      <formula>NOT(ISERROR(SEARCH("Частично",F242)))</formula>
    </cfRule>
    <cfRule type="beginsWith" dxfId="1672" priority="790" operator="beginsWith" text="Выполняется">
      <formula>LEFT(F242,LEN("Выполняется"))="Выполняется"</formula>
    </cfRule>
    <cfRule type="containsText" dxfId="1671" priority="791" operator="containsText" text="Верно">
      <formula>NOT(ISERROR(SEARCH("Верно",F242)))</formula>
    </cfRule>
    <cfRule type="containsText" dxfId="1670" priority="792" operator="containsText" text="Не выполняется">
      <formula>NOT(ISERROR(SEARCH("Не выполняется",F242)))</formula>
    </cfRule>
  </conditionalFormatting>
  <conditionalFormatting sqref="F246:G246">
    <cfRule type="containsText" dxfId="1669" priority="793" operator="containsText" text="Неверно">
      <formula>NOT(ISERROR(SEARCH("Неверно",F246)))</formula>
    </cfRule>
    <cfRule type="containsText" dxfId="1668" priority="794" operator="containsText" text="Частично">
      <formula>NOT(ISERROR(SEARCH("Частично",F246)))</formula>
    </cfRule>
    <cfRule type="beginsWith" dxfId="1667" priority="795" operator="beginsWith" text="Выполняется">
      <formula>LEFT(F246,LEN("Выполняется"))="Выполняется"</formula>
    </cfRule>
    <cfRule type="containsText" dxfId="1666" priority="796" operator="containsText" text="Верно">
      <formula>NOT(ISERROR(SEARCH("Верно",F246)))</formula>
    </cfRule>
    <cfRule type="containsText" dxfId="1665" priority="797" operator="containsText" text="Не выполняется">
      <formula>NOT(ISERROR(SEARCH("Не выполняется",F246)))</formula>
    </cfRule>
  </conditionalFormatting>
  <conditionalFormatting sqref="F255:G255">
    <cfRule type="containsText" dxfId="1664" priority="1834" operator="containsText" text="Неверно">
      <formula>NOT(ISERROR(SEARCH("Неверно",F255)))</formula>
    </cfRule>
    <cfRule type="containsText" dxfId="1663" priority="1835" operator="containsText" text="Частично">
      <formula>NOT(ISERROR(SEARCH("Частично",F255)))</formula>
    </cfRule>
    <cfRule type="beginsWith" dxfId="1662" priority="1836" operator="beginsWith" text="Выполняется">
      <formula>LEFT(F255,LEN("Выполняется"))="Выполняется"</formula>
    </cfRule>
    <cfRule type="containsText" dxfId="1661" priority="1837" operator="containsText" text="Верно">
      <formula>NOT(ISERROR(SEARCH("Верно",F255)))</formula>
    </cfRule>
    <cfRule type="containsText" dxfId="1660" priority="1838" operator="containsText" text="Не выполняется">
      <formula>NOT(ISERROR(SEARCH("Не выполняется",F255)))</formula>
    </cfRule>
  </conditionalFormatting>
  <conditionalFormatting sqref="F257:G260">
    <cfRule type="containsText" dxfId="1659" priority="217" operator="containsText" text="Неверно">
      <formula>NOT(ISERROR(SEARCH("Неверно",F257)))</formula>
    </cfRule>
    <cfRule type="containsText" dxfId="1658" priority="218" operator="containsText" text="Частично">
      <formula>NOT(ISERROR(SEARCH("Частично",F257)))</formula>
    </cfRule>
    <cfRule type="beginsWith" dxfId="1657" priority="219" operator="beginsWith" text="Выполняется">
      <formula>LEFT(F257,LEN("Выполняется"))="Выполняется"</formula>
    </cfRule>
    <cfRule type="containsText" dxfId="1656" priority="220" operator="containsText" text="Верно">
      <formula>NOT(ISERROR(SEARCH("Верно",F257)))</formula>
    </cfRule>
    <cfRule type="containsText" dxfId="1655" priority="221" operator="containsText" text="Не выполняется">
      <formula>NOT(ISERROR(SEARCH("Не выполняется",F257)))</formula>
    </cfRule>
  </conditionalFormatting>
  <conditionalFormatting sqref="F262:G262">
    <cfRule type="containsText" dxfId="1654" priority="1799" operator="containsText" text="Неверно">
      <formula>NOT(ISERROR(SEARCH("Неверно",F262)))</formula>
    </cfRule>
    <cfRule type="containsText" dxfId="1653" priority="1800" operator="containsText" text="Частично">
      <formula>NOT(ISERROR(SEARCH("Частично",F262)))</formula>
    </cfRule>
    <cfRule type="beginsWith" dxfId="1652" priority="1801" operator="beginsWith" text="Выполняется">
      <formula>LEFT(F262,LEN("Выполняется"))="Выполняется"</formula>
    </cfRule>
    <cfRule type="containsText" dxfId="1651" priority="1802" operator="containsText" text="Верно">
      <formula>NOT(ISERROR(SEARCH("Верно",F262)))</formula>
    </cfRule>
    <cfRule type="containsText" dxfId="1650" priority="1803" operator="containsText" text="Не выполняется">
      <formula>NOT(ISERROR(SEARCH("Не выполняется",F262)))</formula>
    </cfRule>
  </conditionalFormatting>
  <conditionalFormatting sqref="F264:G264 F265">
    <cfRule type="containsText" dxfId="1649" priority="1829" operator="containsText" text="Неверно">
      <formula>NOT(ISERROR(SEARCH("Неверно",F264)))</formula>
    </cfRule>
    <cfRule type="containsText" dxfId="1648" priority="1830" operator="containsText" text="Частично">
      <formula>NOT(ISERROR(SEARCH("Частично",F264)))</formula>
    </cfRule>
    <cfRule type="beginsWith" dxfId="1647" priority="1831" operator="beginsWith" text="Выполняется">
      <formula>LEFT(F264,LEN("Выполняется"))="Выполняется"</formula>
    </cfRule>
    <cfRule type="containsText" dxfId="1646" priority="1832" operator="containsText" text="Верно">
      <formula>NOT(ISERROR(SEARCH("Верно",F264)))</formula>
    </cfRule>
    <cfRule type="containsText" dxfId="1645" priority="1833" operator="containsText" text="Не выполняется">
      <formula>NOT(ISERROR(SEARCH("Не выполняется",F264)))</formula>
    </cfRule>
  </conditionalFormatting>
  <conditionalFormatting sqref="F267:G270">
    <cfRule type="containsText" dxfId="1644" priority="207" operator="containsText" text="Неверно">
      <formula>NOT(ISERROR(SEARCH("Неверно",F267)))</formula>
    </cfRule>
    <cfRule type="containsText" dxfId="1643" priority="208" operator="containsText" text="Частично">
      <formula>NOT(ISERROR(SEARCH("Частично",F267)))</formula>
    </cfRule>
    <cfRule type="beginsWith" dxfId="1642" priority="209" operator="beginsWith" text="Выполняется">
      <formula>LEFT(F267,LEN("Выполняется"))="Выполняется"</formula>
    </cfRule>
    <cfRule type="containsText" dxfId="1641" priority="210" operator="containsText" text="Верно">
      <formula>NOT(ISERROR(SEARCH("Верно",F267)))</formula>
    </cfRule>
    <cfRule type="containsText" dxfId="1640" priority="211" operator="containsText" text="Не выполняется">
      <formula>NOT(ISERROR(SEARCH("Не выполняется",F267)))</formula>
    </cfRule>
  </conditionalFormatting>
  <conditionalFormatting sqref="F272:G272">
    <cfRule type="containsText" dxfId="1639" priority="1764" operator="containsText" text="Неверно">
      <formula>NOT(ISERROR(SEARCH("Неверно",F272)))</formula>
    </cfRule>
    <cfRule type="containsText" dxfId="1638" priority="1765" operator="containsText" text="Частично">
      <formula>NOT(ISERROR(SEARCH("Частично",F272)))</formula>
    </cfRule>
    <cfRule type="beginsWith" dxfId="1637" priority="1766" operator="beginsWith" text="Выполняется">
      <formula>LEFT(F272,LEN("Выполняется"))="Выполняется"</formula>
    </cfRule>
    <cfRule type="containsText" dxfId="1636" priority="1767" operator="containsText" text="Верно">
      <formula>NOT(ISERROR(SEARCH("Верно",F272)))</formula>
    </cfRule>
    <cfRule type="containsText" dxfId="1635" priority="1768" operator="containsText" text="Не выполняется">
      <formula>NOT(ISERROR(SEARCH("Не выполняется",F272)))</formula>
    </cfRule>
  </conditionalFormatting>
  <conditionalFormatting sqref="F275:G275">
    <cfRule type="containsText" dxfId="1634" priority="1754" operator="containsText" text="Неверно">
      <formula>NOT(ISERROR(SEARCH("Неверно",F275)))</formula>
    </cfRule>
    <cfRule type="containsText" dxfId="1633" priority="1755" operator="containsText" text="Частично">
      <formula>NOT(ISERROR(SEARCH("Частично",F275)))</formula>
    </cfRule>
    <cfRule type="beginsWith" dxfId="1632" priority="1756" operator="beginsWith" text="Выполняется">
      <formula>LEFT(F275,LEN("Выполняется"))="Выполняется"</formula>
    </cfRule>
    <cfRule type="containsText" dxfId="1631" priority="1757" operator="containsText" text="Верно">
      <formula>NOT(ISERROR(SEARCH("Верно",F275)))</formula>
    </cfRule>
    <cfRule type="containsText" dxfId="1630" priority="1758" operator="containsText" text="Не выполняется">
      <formula>NOT(ISERROR(SEARCH("Не выполняется",F275)))</formula>
    </cfRule>
  </conditionalFormatting>
  <conditionalFormatting sqref="F279:G279">
    <cfRule type="containsText" dxfId="1629" priority="1759" operator="containsText" text="Неверно">
      <formula>NOT(ISERROR(SEARCH("Неверно",F279)))</formula>
    </cfRule>
    <cfRule type="containsText" dxfId="1628" priority="1760" operator="containsText" text="Частично">
      <formula>NOT(ISERROR(SEARCH("Частично",F279)))</formula>
    </cfRule>
    <cfRule type="beginsWith" dxfId="1627" priority="1761" operator="beginsWith" text="Выполняется">
      <formula>LEFT(F279,LEN("Выполняется"))="Выполняется"</formula>
    </cfRule>
    <cfRule type="containsText" dxfId="1626" priority="1762" operator="containsText" text="Верно">
      <formula>NOT(ISERROR(SEARCH("Верно",F279)))</formula>
    </cfRule>
    <cfRule type="containsText" dxfId="1625" priority="1763" operator="containsText" text="Не выполняется">
      <formula>NOT(ISERROR(SEARCH("Не выполняется",F279)))</formula>
    </cfRule>
  </conditionalFormatting>
  <conditionalFormatting sqref="F282:G283 E284:G284">
    <cfRule type="containsText" dxfId="1624" priority="683" operator="containsText" text="Неверно">
      <formula>NOT(ISERROR(SEARCH("Неверно",E282)))</formula>
    </cfRule>
    <cfRule type="containsText" dxfId="1623" priority="684" operator="containsText" text="Частично">
      <formula>NOT(ISERROR(SEARCH("Частично",E282)))</formula>
    </cfRule>
    <cfRule type="beginsWith" dxfId="1622" priority="685" operator="beginsWith" text="Выполняется">
      <formula>LEFT(E282,LEN("Выполняется"))="Выполняется"</formula>
    </cfRule>
    <cfRule type="containsText" dxfId="1621" priority="686" operator="containsText" text="Верно">
      <formula>NOT(ISERROR(SEARCH("Верно",E282)))</formula>
    </cfRule>
    <cfRule type="containsText" dxfId="1620" priority="687" operator="containsText" text="Не выполняется">
      <formula>NOT(ISERROR(SEARCH("Не выполняется",E282)))</formula>
    </cfRule>
  </conditionalFormatting>
  <conditionalFormatting sqref="F286:G287">
    <cfRule type="containsText" dxfId="1619" priority="137" operator="containsText" text="Неверно">
      <formula>NOT(ISERROR(SEARCH("Неверно",F286)))</formula>
    </cfRule>
    <cfRule type="containsText" dxfId="1618" priority="138" operator="containsText" text="Частично">
      <formula>NOT(ISERROR(SEARCH("Частично",F286)))</formula>
    </cfRule>
    <cfRule type="beginsWith" dxfId="1617" priority="139" operator="beginsWith" text="Выполняется">
      <formula>LEFT(F286,LEN("Выполняется"))="Выполняется"</formula>
    </cfRule>
    <cfRule type="containsText" dxfId="1616" priority="140" operator="containsText" text="Верно">
      <formula>NOT(ISERROR(SEARCH("Верно",F286)))</formula>
    </cfRule>
    <cfRule type="containsText" dxfId="1615" priority="141" operator="containsText" text="Не выполняется">
      <formula>NOT(ISERROR(SEARCH("Не выполняется",F286)))</formula>
    </cfRule>
  </conditionalFormatting>
  <conditionalFormatting sqref="F289:G289">
    <cfRule type="containsText" dxfId="1614" priority="1859" operator="containsText" text="Неверно">
      <formula>NOT(ISERROR(SEARCH("Неверно",F289)))</formula>
    </cfRule>
    <cfRule type="containsText" dxfId="1613" priority="1860" operator="containsText" text="Частично">
      <formula>NOT(ISERROR(SEARCH("Частично",F289)))</formula>
    </cfRule>
    <cfRule type="beginsWith" dxfId="1612" priority="1861" operator="beginsWith" text="Выполняется">
      <formula>LEFT(F289,LEN("Выполняется"))="Выполняется"</formula>
    </cfRule>
    <cfRule type="containsText" dxfId="1611" priority="1862" operator="containsText" text="Верно">
      <formula>NOT(ISERROR(SEARCH("Верно",F289)))</formula>
    </cfRule>
    <cfRule type="containsText" dxfId="1610" priority="1863" operator="containsText" text="Не выполняется">
      <formula>NOT(ISERROR(SEARCH("Не выполняется",F289)))</formula>
    </cfRule>
  </conditionalFormatting>
  <conditionalFormatting sqref="F293:G293">
    <cfRule type="containsText" dxfId="1609" priority="1864" operator="containsText" text="Неверно">
      <formula>NOT(ISERROR(SEARCH("Неверно",F293)))</formula>
    </cfRule>
    <cfRule type="containsText" dxfId="1608" priority="1865" operator="containsText" text="Частично">
      <formula>NOT(ISERROR(SEARCH("Частично",F293)))</formula>
    </cfRule>
    <cfRule type="beginsWith" dxfId="1607" priority="1866" operator="beginsWith" text="Выполняется">
      <formula>LEFT(F293,LEN("Выполняется"))="Выполняется"</formula>
    </cfRule>
    <cfRule type="containsText" dxfId="1606" priority="1867" operator="containsText" text="Верно">
      <formula>NOT(ISERROR(SEARCH("Верно",F293)))</formula>
    </cfRule>
    <cfRule type="containsText" dxfId="1605" priority="1868" operator="containsText" text="Не выполняется">
      <formula>NOT(ISERROR(SEARCH("Не выполняется",F293)))</formula>
    </cfRule>
  </conditionalFormatting>
  <conditionalFormatting sqref="F295:G298">
    <cfRule type="containsText" dxfId="1604" priority="132" operator="containsText" text="Неверно">
      <formula>NOT(ISERROR(SEARCH("Неверно",F295)))</formula>
    </cfRule>
    <cfRule type="containsText" dxfId="1603" priority="133" operator="containsText" text="Частично">
      <formula>NOT(ISERROR(SEARCH("Частично",F295)))</formula>
    </cfRule>
    <cfRule type="beginsWith" dxfId="1602" priority="134" operator="beginsWith" text="Выполняется">
      <formula>LEFT(F295,LEN("Выполняется"))="Выполняется"</formula>
    </cfRule>
    <cfRule type="containsText" dxfId="1601" priority="135" operator="containsText" text="Верно">
      <formula>NOT(ISERROR(SEARCH("Верно",F295)))</formula>
    </cfRule>
    <cfRule type="containsText" dxfId="1600" priority="136" operator="containsText" text="Не выполняется">
      <formula>NOT(ISERROR(SEARCH("Не выполняется",F295)))</formula>
    </cfRule>
  </conditionalFormatting>
  <conditionalFormatting sqref="F300:G300">
    <cfRule type="containsText" dxfId="1599" priority="1884" operator="containsText" text="Неверно">
      <formula>NOT(ISERROR(SEARCH("Неверно",F300)))</formula>
    </cfRule>
    <cfRule type="containsText" dxfId="1598" priority="1885" operator="containsText" text="Частично">
      <formula>NOT(ISERROR(SEARCH("Частично",F300)))</formula>
    </cfRule>
    <cfRule type="beginsWith" dxfId="1597" priority="1886" operator="beginsWith" text="Выполняется">
      <formula>LEFT(F300,LEN("Выполняется"))="Выполняется"</formula>
    </cfRule>
    <cfRule type="containsText" dxfId="1596" priority="1887" operator="containsText" text="Верно">
      <formula>NOT(ISERROR(SEARCH("Верно",F300)))</formula>
    </cfRule>
    <cfRule type="containsText" dxfId="1595" priority="1888" operator="containsText" text="Не выполняется">
      <formula>NOT(ISERROR(SEARCH("Не выполняется",F300)))</formula>
    </cfRule>
  </conditionalFormatting>
  <conditionalFormatting sqref="F303:G303 E305:G305">
    <cfRule type="containsText" dxfId="1594" priority="673" operator="containsText" text="Неверно">
      <formula>NOT(ISERROR(SEARCH("Неверно",E303)))</formula>
    </cfRule>
    <cfRule type="containsText" dxfId="1593" priority="674" operator="containsText" text="Частично">
      <formula>NOT(ISERROR(SEARCH("Частично",E303)))</formula>
    </cfRule>
    <cfRule type="beginsWith" dxfId="1592" priority="675" operator="beginsWith" text="Выполняется">
      <formula>LEFT(E303,LEN("Выполняется"))="Выполняется"</formula>
    </cfRule>
    <cfRule type="containsText" dxfId="1591" priority="676" operator="containsText" text="Верно">
      <formula>NOT(ISERROR(SEARCH("Верно",E303)))</formula>
    </cfRule>
    <cfRule type="containsText" dxfId="1590" priority="677" operator="containsText" text="Не выполняется">
      <formula>NOT(ISERROR(SEARCH("Не выполняется",E303)))</formula>
    </cfRule>
  </conditionalFormatting>
  <conditionalFormatting sqref="F307:G308">
    <cfRule type="containsText" dxfId="1589" priority="202" operator="containsText" text="Неверно">
      <formula>NOT(ISERROR(SEARCH("Неверно",F307)))</formula>
    </cfRule>
    <cfRule type="containsText" dxfId="1588" priority="203" operator="containsText" text="Частично">
      <formula>NOT(ISERROR(SEARCH("Частично",F307)))</formula>
    </cfRule>
    <cfRule type="beginsWith" dxfId="1587" priority="204" operator="beginsWith" text="Выполняется">
      <formula>LEFT(F307,LEN("Выполняется"))="Выполняется"</formula>
    </cfRule>
    <cfRule type="containsText" dxfId="1586" priority="205" operator="containsText" text="Верно">
      <formula>NOT(ISERROR(SEARCH("Верно",F307)))</formula>
    </cfRule>
    <cfRule type="containsText" dxfId="1585" priority="206" operator="containsText" text="Не выполняется">
      <formula>NOT(ISERROR(SEARCH("Не выполняется",F307)))</formula>
    </cfRule>
  </conditionalFormatting>
  <conditionalFormatting sqref="F311:G311">
    <cfRule type="containsText" dxfId="1584" priority="1924" operator="containsText" text="Неверно">
      <formula>NOT(ISERROR(SEARCH("Неверно",F311)))</formula>
    </cfRule>
    <cfRule type="containsText" dxfId="1583" priority="1925" operator="containsText" text="Частично">
      <formula>NOT(ISERROR(SEARCH("Частично",F311)))</formula>
    </cfRule>
    <cfRule type="beginsWith" dxfId="1582" priority="1926" operator="beginsWith" text="Выполняется">
      <formula>LEFT(F311,LEN("Выполняется"))="Выполняется"</formula>
    </cfRule>
    <cfRule type="containsText" dxfId="1581" priority="1927" operator="containsText" text="Верно">
      <formula>NOT(ISERROR(SEARCH("Верно",F311)))</formula>
    </cfRule>
    <cfRule type="containsText" dxfId="1580" priority="1928" operator="containsText" text="Не выполняется">
      <formula>NOT(ISERROR(SEARCH("Не выполняется",F311)))</formula>
    </cfRule>
  </conditionalFormatting>
  <conditionalFormatting sqref="F314:G314">
    <cfRule type="containsText" dxfId="1579" priority="1919" operator="containsText" text="Неверно">
      <formula>NOT(ISERROR(SEARCH("Неверно",F314)))</formula>
    </cfRule>
    <cfRule type="containsText" dxfId="1578" priority="1920" operator="containsText" text="Частично">
      <formula>NOT(ISERROR(SEARCH("Частично",F314)))</formula>
    </cfRule>
    <cfRule type="beginsWith" dxfId="1577" priority="1921" operator="beginsWith" text="Выполняется">
      <formula>LEFT(F314,LEN("Выполняется"))="Выполняется"</formula>
    </cfRule>
    <cfRule type="containsText" dxfId="1576" priority="1922" operator="containsText" text="Верно">
      <formula>NOT(ISERROR(SEARCH("Верно",F314)))</formula>
    </cfRule>
    <cfRule type="containsText" dxfId="1575" priority="1923" operator="containsText" text="Не выполняется">
      <formula>NOT(ISERROR(SEARCH("Не выполняется",F314)))</formula>
    </cfRule>
  </conditionalFormatting>
  <conditionalFormatting sqref="F317:G319">
    <cfRule type="containsText" dxfId="1574" priority="127" operator="containsText" text="Неверно">
      <formula>NOT(ISERROR(SEARCH("Неверно",F317)))</formula>
    </cfRule>
    <cfRule type="containsText" dxfId="1573" priority="128" operator="containsText" text="Частично">
      <formula>NOT(ISERROR(SEARCH("Частично",F317)))</formula>
    </cfRule>
    <cfRule type="beginsWith" dxfId="1572" priority="129" operator="beginsWith" text="Выполняется">
      <formula>LEFT(F317,LEN("Выполняется"))="Выполняется"</formula>
    </cfRule>
    <cfRule type="containsText" dxfId="1571" priority="130" operator="containsText" text="Верно">
      <formula>NOT(ISERROR(SEARCH("Верно",F317)))</formula>
    </cfRule>
    <cfRule type="containsText" dxfId="1570" priority="131" operator="containsText" text="Не выполняется">
      <formula>NOT(ISERROR(SEARCH("Не выполняется",F317)))</formula>
    </cfRule>
  </conditionalFormatting>
  <conditionalFormatting sqref="F321:G321">
    <cfRule type="containsText" dxfId="1569" priority="1914" operator="containsText" text="Неверно">
      <formula>NOT(ISERROR(SEARCH("Неверно",F321)))</formula>
    </cfRule>
    <cfRule type="containsText" dxfId="1568" priority="1915" operator="containsText" text="Частично">
      <formula>NOT(ISERROR(SEARCH("Частично",F321)))</formula>
    </cfRule>
    <cfRule type="beginsWith" dxfId="1567" priority="1916" operator="beginsWith" text="Выполняется">
      <formula>LEFT(F321,LEN("Выполняется"))="Выполняется"</formula>
    </cfRule>
    <cfRule type="containsText" dxfId="1566" priority="1917" operator="containsText" text="Верно">
      <formula>NOT(ISERROR(SEARCH("Верно",F321)))</formula>
    </cfRule>
    <cfRule type="containsText" dxfId="1565" priority="1918" operator="containsText" text="Не выполняется">
      <formula>NOT(ISERROR(SEARCH("Не выполняется",F321)))</formula>
    </cfRule>
  </conditionalFormatting>
  <conditionalFormatting sqref="F324:G324">
    <cfRule type="containsText" dxfId="1564" priority="1909" operator="containsText" text="Неверно">
      <formula>NOT(ISERROR(SEARCH("Неверно",F324)))</formula>
    </cfRule>
    <cfRule type="containsText" dxfId="1563" priority="1910" operator="containsText" text="Частично">
      <formula>NOT(ISERROR(SEARCH("Частично",F324)))</formula>
    </cfRule>
    <cfRule type="beginsWith" dxfId="1562" priority="1911" operator="beginsWith" text="Выполняется">
      <formula>LEFT(F324,LEN("Выполняется"))="Выполняется"</formula>
    </cfRule>
    <cfRule type="containsText" dxfId="1561" priority="1912" operator="containsText" text="Верно">
      <formula>NOT(ISERROR(SEARCH("Верно",F324)))</formula>
    </cfRule>
    <cfRule type="containsText" dxfId="1560" priority="1913" operator="containsText" text="Не выполняется">
      <formula>NOT(ISERROR(SEARCH("Не выполняется",F324)))</formula>
    </cfRule>
  </conditionalFormatting>
  <conditionalFormatting sqref="F328:G334">
    <cfRule type="containsText" dxfId="1559" priority="117" operator="containsText" text="Неверно">
      <formula>NOT(ISERROR(SEARCH("Неверно",F328)))</formula>
    </cfRule>
    <cfRule type="containsText" dxfId="1558" priority="118" operator="containsText" text="Частично">
      <formula>NOT(ISERROR(SEARCH("Частично",F328)))</formula>
    </cfRule>
    <cfRule type="beginsWith" dxfId="1557" priority="119" operator="beginsWith" text="Выполняется">
      <formula>LEFT(F328,LEN("Выполняется"))="Выполняется"</formula>
    </cfRule>
    <cfRule type="containsText" dxfId="1556" priority="120" operator="containsText" text="Верно">
      <formula>NOT(ISERROR(SEARCH("Верно",F328)))</formula>
    </cfRule>
    <cfRule type="containsText" dxfId="1555" priority="121" operator="containsText" text="Не выполняется">
      <formula>NOT(ISERROR(SEARCH("Не выполняется",F328)))</formula>
    </cfRule>
  </conditionalFormatting>
  <conditionalFormatting sqref="F336:G337">
    <cfRule type="containsText" dxfId="1554" priority="1944" operator="containsText" text="Неверно">
      <formula>NOT(ISERROR(SEARCH("Неверно",F336)))</formula>
    </cfRule>
    <cfRule type="containsText" dxfId="1553" priority="1945" operator="containsText" text="Частично">
      <formula>NOT(ISERROR(SEARCH("Частично",F336)))</formula>
    </cfRule>
    <cfRule type="beginsWith" dxfId="1552" priority="1946" operator="beginsWith" text="Выполняется">
      <formula>LEFT(F336,LEN("Выполняется"))="Выполняется"</formula>
    </cfRule>
    <cfRule type="containsText" dxfId="1551" priority="1947" operator="containsText" text="Верно">
      <formula>NOT(ISERROR(SEARCH("Верно",F336)))</formula>
    </cfRule>
    <cfRule type="containsText" dxfId="1550" priority="1948" operator="containsText" text="Не выполняется">
      <formula>NOT(ISERROR(SEARCH("Не выполняется",F336)))</formula>
    </cfRule>
  </conditionalFormatting>
  <conditionalFormatting sqref="F339:G341">
    <cfRule type="containsText" dxfId="1549" priority="112" operator="containsText" text="Неверно">
      <formula>NOT(ISERROR(SEARCH("Неверно",F339)))</formula>
    </cfRule>
    <cfRule type="containsText" dxfId="1548" priority="113" operator="containsText" text="Частично">
      <formula>NOT(ISERROR(SEARCH("Частично",F339)))</formula>
    </cfRule>
    <cfRule type="beginsWith" dxfId="1547" priority="114" operator="beginsWith" text="Выполняется">
      <formula>LEFT(F339,LEN("Выполняется"))="Выполняется"</formula>
    </cfRule>
    <cfRule type="containsText" dxfId="1546" priority="115" operator="containsText" text="Верно">
      <formula>NOT(ISERROR(SEARCH("Верно",F339)))</formula>
    </cfRule>
    <cfRule type="containsText" dxfId="1545" priority="116" operator="containsText" text="Не выполняется">
      <formula>NOT(ISERROR(SEARCH("Не выполняется",F339)))</formula>
    </cfRule>
  </conditionalFormatting>
  <conditionalFormatting sqref="F343:G343">
    <cfRule type="containsText" dxfId="1544" priority="1974" operator="containsText" text="Неверно">
      <formula>NOT(ISERROR(SEARCH("Неверно",F343)))</formula>
    </cfRule>
    <cfRule type="containsText" dxfId="1543" priority="1975" operator="containsText" text="Частично">
      <formula>NOT(ISERROR(SEARCH("Частично",F343)))</formula>
    </cfRule>
    <cfRule type="beginsWith" dxfId="1542" priority="1976" operator="beginsWith" text="Выполняется">
      <formula>LEFT(F343,LEN("Выполняется"))="Выполняется"</formula>
    </cfRule>
    <cfRule type="containsText" dxfId="1541" priority="1977" operator="containsText" text="Верно">
      <formula>NOT(ISERROR(SEARCH("Верно",F343)))</formula>
    </cfRule>
    <cfRule type="containsText" dxfId="1540" priority="1978" operator="containsText" text="Не выполняется">
      <formula>NOT(ISERROR(SEARCH("Не выполняется",F343)))</formula>
    </cfRule>
  </conditionalFormatting>
  <conditionalFormatting sqref="F345:G345">
    <cfRule type="containsText" dxfId="1539" priority="1904" operator="containsText" text="Неверно">
      <formula>NOT(ISERROR(SEARCH("Неверно",F345)))</formula>
    </cfRule>
    <cfRule type="containsText" dxfId="1538" priority="1905" operator="containsText" text="Частично">
      <formula>NOT(ISERROR(SEARCH("Частично",F345)))</formula>
    </cfRule>
    <cfRule type="beginsWith" dxfId="1537" priority="1906" operator="beginsWith" text="Выполняется">
      <formula>LEFT(F345,LEN("Выполняется"))="Выполняется"</formula>
    </cfRule>
    <cfRule type="containsText" dxfId="1536" priority="1907" operator="containsText" text="Верно">
      <formula>NOT(ISERROR(SEARCH("Верно",F345)))</formula>
    </cfRule>
    <cfRule type="containsText" dxfId="1535" priority="1908" operator="containsText" text="Не выполняется">
      <formula>NOT(ISERROR(SEARCH("Не выполняется",F345)))</formula>
    </cfRule>
  </conditionalFormatting>
  <conditionalFormatting sqref="F348:G349">
    <cfRule type="containsText" dxfId="1534" priority="663" operator="containsText" text="Неверно">
      <formula>NOT(ISERROR(SEARCH("Неверно",F348)))</formula>
    </cfRule>
    <cfRule type="containsText" dxfId="1533" priority="664" operator="containsText" text="Частично">
      <formula>NOT(ISERROR(SEARCH("Частично",F348)))</formula>
    </cfRule>
    <cfRule type="beginsWith" dxfId="1532" priority="665" operator="beginsWith" text="Выполняется">
      <formula>LEFT(F348,LEN("Выполняется"))="Выполняется"</formula>
    </cfRule>
    <cfRule type="containsText" dxfId="1531" priority="666" operator="containsText" text="Верно">
      <formula>NOT(ISERROR(SEARCH("Верно",F348)))</formula>
    </cfRule>
    <cfRule type="containsText" dxfId="1530" priority="667" operator="containsText" text="Не выполняется">
      <formula>NOT(ISERROR(SEARCH("Не выполняется",F348)))</formula>
    </cfRule>
  </conditionalFormatting>
  <conditionalFormatting sqref="F351:G353">
    <cfRule type="containsText" dxfId="1529" priority="107" operator="containsText" text="Неверно">
      <formula>NOT(ISERROR(SEARCH("Неверно",F351)))</formula>
    </cfRule>
    <cfRule type="containsText" dxfId="1528" priority="108" operator="containsText" text="Частично">
      <formula>NOT(ISERROR(SEARCH("Частично",F351)))</formula>
    </cfRule>
    <cfRule type="beginsWith" dxfId="1527" priority="109" operator="beginsWith" text="Выполняется">
      <formula>LEFT(F351,LEN("Выполняется"))="Выполняется"</formula>
    </cfRule>
    <cfRule type="containsText" dxfId="1526" priority="110" operator="containsText" text="Верно">
      <formula>NOT(ISERROR(SEARCH("Верно",F351)))</formula>
    </cfRule>
    <cfRule type="containsText" dxfId="1525" priority="111" operator="containsText" text="Не выполняется">
      <formula>NOT(ISERROR(SEARCH("Не выполняется",F351)))</formula>
    </cfRule>
  </conditionalFormatting>
  <conditionalFormatting sqref="F355:G355">
    <cfRule type="containsText" dxfId="1524" priority="2009" operator="containsText" text="Неверно">
      <formula>NOT(ISERROR(SEARCH("Неверно",F355)))</formula>
    </cfRule>
    <cfRule type="containsText" dxfId="1523" priority="2010" operator="containsText" text="Частично">
      <formula>NOT(ISERROR(SEARCH("Частично",F355)))</formula>
    </cfRule>
    <cfRule type="beginsWith" dxfId="1522" priority="2011" operator="beginsWith" text="Выполняется">
      <formula>LEFT(F355,LEN("Выполняется"))="Выполняется"</formula>
    </cfRule>
    <cfRule type="containsText" dxfId="1521" priority="2012" operator="containsText" text="Верно">
      <formula>NOT(ISERROR(SEARCH("Верно",F355)))</formula>
    </cfRule>
    <cfRule type="containsText" dxfId="1520" priority="2013" operator="containsText" text="Не выполняется">
      <formula>NOT(ISERROR(SEARCH("Не выполняется",F355)))</formula>
    </cfRule>
  </conditionalFormatting>
  <conditionalFormatting sqref="F358:G360">
    <cfRule type="containsText" dxfId="1519" priority="102" operator="containsText" text="Неверно">
      <formula>NOT(ISERROR(SEARCH("Неверно",F358)))</formula>
    </cfRule>
    <cfRule type="containsText" dxfId="1518" priority="103" operator="containsText" text="Частично">
      <formula>NOT(ISERROR(SEARCH("Частично",F358)))</formula>
    </cfRule>
    <cfRule type="beginsWith" dxfId="1517" priority="104" operator="beginsWith" text="Выполняется">
      <formula>LEFT(F358,LEN("Выполняется"))="Выполняется"</formula>
    </cfRule>
    <cfRule type="containsText" dxfId="1516" priority="105" operator="containsText" text="Верно">
      <formula>NOT(ISERROR(SEARCH("Верно",F358)))</formula>
    </cfRule>
    <cfRule type="containsText" dxfId="1515" priority="106" operator="containsText" text="Не выполняется">
      <formula>NOT(ISERROR(SEARCH("Не выполняется",F358)))</formula>
    </cfRule>
  </conditionalFormatting>
  <conditionalFormatting sqref="F362:G363">
    <cfRule type="containsText" dxfId="1514" priority="2004" operator="containsText" text="Неверно">
      <formula>NOT(ISERROR(SEARCH("Неверно",F362)))</formula>
    </cfRule>
    <cfRule type="containsText" dxfId="1513" priority="2005" operator="containsText" text="Частично">
      <formula>NOT(ISERROR(SEARCH("Частично",F362)))</formula>
    </cfRule>
    <cfRule type="beginsWith" dxfId="1512" priority="2006" operator="beginsWith" text="Выполняется">
      <formula>LEFT(F362,LEN("Выполняется"))="Выполняется"</formula>
    </cfRule>
    <cfRule type="containsText" dxfId="1511" priority="2007" operator="containsText" text="Верно">
      <formula>NOT(ISERROR(SEARCH("Верно",F362)))</formula>
    </cfRule>
    <cfRule type="containsText" dxfId="1510" priority="2008" operator="containsText" text="Не выполняется">
      <formula>NOT(ISERROR(SEARCH("Не выполняется",F362)))</formula>
    </cfRule>
  </conditionalFormatting>
  <conditionalFormatting sqref="F366:G367">
    <cfRule type="containsText" dxfId="1509" priority="653" operator="containsText" text="Неверно">
      <formula>NOT(ISERROR(SEARCH("Неверно",F366)))</formula>
    </cfRule>
    <cfRule type="containsText" dxfId="1508" priority="654" operator="containsText" text="Частично">
      <formula>NOT(ISERROR(SEARCH("Частично",F366)))</formula>
    </cfRule>
    <cfRule type="beginsWith" dxfId="1507" priority="655" operator="beginsWith" text="Выполняется">
      <formula>LEFT(F366,LEN("Выполняется"))="Выполняется"</formula>
    </cfRule>
    <cfRule type="containsText" dxfId="1506" priority="656" operator="containsText" text="Верно">
      <formula>NOT(ISERROR(SEARCH("Верно",F366)))</formula>
    </cfRule>
    <cfRule type="containsText" dxfId="1505" priority="657" operator="containsText" text="Не выполняется">
      <formula>NOT(ISERROR(SEARCH("Не выполняется",F366)))</formula>
    </cfRule>
  </conditionalFormatting>
  <conditionalFormatting sqref="F369:G370">
    <cfRule type="containsText" dxfId="1504" priority="97" operator="containsText" text="Неверно">
      <formula>NOT(ISERROR(SEARCH("Неверно",F369)))</formula>
    </cfRule>
    <cfRule type="containsText" dxfId="1503" priority="98" operator="containsText" text="Частично">
      <formula>NOT(ISERROR(SEARCH("Частично",F369)))</formula>
    </cfRule>
    <cfRule type="beginsWith" dxfId="1502" priority="99" operator="beginsWith" text="Выполняется">
      <formula>LEFT(F369,LEN("Выполняется"))="Выполняется"</formula>
    </cfRule>
    <cfRule type="containsText" dxfId="1501" priority="100" operator="containsText" text="Верно">
      <formula>NOT(ISERROR(SEARCH("Верно",F369)))</formula>
    </cfRule>
    <cfRule type="containsText" dxfId="1500" priority="101" operator="containsText" text="Не выполняется">
      <formula>NOT(ISERROR(SEARCH("Не выполняется",F369)))</formula>
    </cfRule>
  </conditionalFormatting>
  <conditionalFormatting sqref="F372:G372">
    <cfRule type="containsText" dxfId="1499" priority="2064" operator="containsText" text="Неверно">
      <formula>NOT(ISERROR(SEARCH("Неверно",F372)))</formula>
    </cfRule>
    <cfRule type="containsText" dxfId="1498" priority="2065" operator="containsText" text="Частично">
      <formula>NOT(ISERROR(SEARCH("Частично",F372)))</formula>
    </cfRule>
    <cfRule type="beginsWith" dxfId="1497" priority="2066" operator="beginsWith" text="Выполняется">
      <formula>LEFT(F372,LEN("Выполняется"))="Выполняется"</formula>
    </cfRule>
    <cfRule type="containsText" dxfId="1496" priority="2067" operator="containsText" text="Верно">
      <formula>NOT(ISERROR(SEARCH("Верно",F372)))</formula>
    </cfRule>
    <cfRule type="containsText" dxfId="1495" priority="2068" operator="containsText" text="Не выполняется">
      <formula>NOT(ISERROR(SEARCH("Не выполняется",F372)))</formula>
    </cfRule>
  </conditionalFormatting>
  <conditionalFormatting sqref="F374:G375">
    <cfRule type="containsText" dxfId="1494" priority="92" operator="containsText" text="Неверно">
      <formula>NOT(ISERROR(SEARCH("Неверно",F374)))</formula>
    </cfRule>
    <cfRule type="containsText" dxfId="1493" priority="93" operator="containsText" text="Частично">
      <formula>NOT(ISERROR(SEARCH("Частично",F374)))</formula>
    </cfRule>
    <cfRule type="beginsWith" dxfId="1492" priority="94" operator="beginsWith" text="Выполняется">
      <formula>LEFT(F374,LEN("Выполняется"))="Выполняется"</formula>
    </cfRule>
    <cfRule type="containsText" dxfId="1491" priority="95" operator="containsText" text="Верно">
      <formula>NOT(ISERROR(SEARCH("Верно",F374)))</formula>
    </cfRule>
    <cfRule type="containsText" dxfId="1490" priority="96" operator="containsText" text="Не выполняется">
      <formula>NOT(ISERROR(SEARCH("Не выполняется",F374)))</formula>
    </cfRule>
  </conditionalFormatting>
  <conditionalFormatting sqref="F377:G377">
    <cfRule type="containsText" dxfId="1489" priority="2049" operator="containsText" text="Неверно">
      <formula>NOT(ISERROR(SEARCH("Неверно",F377)))</formula>
    </cfRule>
    <cfRule type="containsText" dxfId="1488" priority="2050" operator="containsText" text="Частично">
      <formula>NOT(ISERROR(SEARCH("Частично",F377)))</formula>
    </cfRule>
    <cfRule type="beginsWith" dxfId="1487" priority="2051" operator="beginsWith" text="Выполняется">
      <formula>LEFT(F377,LEN("Выполняется"))="Выполняется"</formula>
    </cfRule>
    <cfRule type="containsText" dxfId="1486" priority="2052" operator="containsText" text="Верно">
      <formula>NOT(ISERROR(SEARCH("Верно",F377)))</formula>
    </cfRule>
    <cfRule type="containsText" dxfId="1485" priority="2053" operator="containsText" text="Не выполняется">
      <formula>NOT(ISERROR(SEARCH("Не выполняется",F377)))</formula>
    </cfRule>
  </conditionalFormatting>
  <conditionalFormatting sqref="F380:G381">
    <cfRule type="containsText" dxfId="1484" priority="643" operator="containsText" text="Неверно">
      <formula>NOT(ISERROR(SEARCH("Неверно",F380)))</formula>
    </cfRule>
    <cfRule type="containsText" dxfId="1483" priority="644" operator="containsText" text="Частично">
      <formula>NOT(ISERROR(SEARCH("Частично",F380)))</formula>
    </cfRule>
    <cfRule type="beginsWith" dxfId="1482" priority="645" operator="beginsWith" text="Выполняется">
      <formula>LEFT(F380,LEN("Выполняется"))="Выполняется"</formula>
    </cfRule>
    <cfRule type="containsText" dxfId="1481" priority="646" operator="containsText" text="Верно">
      <formula>NOT(ISERROR(SEARCH("Верно",F380)))</formula>
    </cfRule>
    <cfRule type="containsText" dxfId="1480" priority="647" operator="containsText" text="Не выполняется">
      <formula>NOT(ISERROR(SEARCH("Не выполняется",F380)))</formula>
    </cfRule>
  </conditionalFormatting>
  <conditionalFormatting sqref="F383:G385">
    <cfRule type="containsText" dxfId="1479" priority="87" operator="containsText" text="Неверно">
      <formula>NOT(ISERROR(SEARCH("Неверно",F383)))</formula>
    </cfRule>
    <cfRule type="containsText" dxfId="1478" priority="88" operator="containsText" text="Частично">
      <formula>NOT(ISERROR(SEARCH("Частично",F383)))</formula>
    </cfRule>
    <cfRule type="beginsWith" dxfId="1477" priority="89" operator="beginsWith" text="Выполняется">
      <formula>LEFT(F383,LEN("Выполняется"))="Выполняется"</formula>
    </cfRule>
    <cfRule type="containsText" dxfId="1476" priority="90" operator="containsText" text="Верно">
      <formula>NOT(ISERROR(SEARCH("Верно",F383)))</formula>
    </cfRule>
    <cfRule type="containsText" dxfId="1475" priority="91" operator="containsText" text="Не выполняется">
      <formula>NOT(ISERROR(SEARCH("Не выполняется",F383)))</formula>
    </cfRule>
  </conditionalFormatting>
  <conditionalFormatting sqref="F387:G387">
    <cfRule type="containsText" dxfId="1474" priority="2084" operator="containsText" text="Неверно">
      <formula>NOT(ISERROR(SEARCH("Неверно",F387)))</formula>
    </cfRule>
    <cfRule type="containsText" dxfId="1473" priority="2085" operator="containsText" text="Частично">
      <formula>NOT(ISERROR(SEARCH("Частично",F387)))</formula>
    </cfRule>
    <cfRule type="beginsWith" dxfId="1472" priority="2086" operator="beginsWith" text="Выполняется">
      <formula>LEFT(F387,LEN("Выполняется"))="Выполняется"</formula>
    </cfRule>
    <cfRule type="containsText" dxfId="1471" priority="2087" operator="containsText" text="Верно">
      <formula>NOT(ISERROR(SEARCH("Верно",F387)))</formula>
    </cfRule>
    <cfRule type="containsText" dxfId="1470" priority="2088" operator="containsText" text="Не выполняется">
      <formula>NOT(ISERROR(SEARCH("Не выполняется",F387)))</formula>
    </cfRule>
  </conditionalFormatting>
  <conditionalFormatting sqref="F391:G391">
    <cfRule type="containsText" dxfId="1469" priority="2079" operator="containsText" text="Неверно">
      <formula>NOT(ISERROR(SEARCH("Неверно",F391)))</formula>
    </cfRule>
    <cfRule type="containsText" dxfId="1468" priority="2080" operator="containsText" text="Частично">
      <formula>NOT(ISERROR(SEARCH("Частично",F391)))</formula>
    </cfRule>
    <cfRule type="beginsWith" dxfId="1467" priority="2081" operator="beginsWith" text="Выполняется">
      <formula>LEFT(F391,LEN("Выполняется"))="Выполняется"</formula>
    </cfRule>
    <cfRule type="containsText" dxfId="1466" priority="2082" operator="containsText" text="Верно">
      <formula>NOT(ISERROR(SEARCH("Верно",F391)))</formula>
    </cfRule>
    <cfRule type="containsText" dxfId="1465" priority="2083" operator="containsText" text="Не выполняется">
      <formula>NOT(ISERROR(SEARCH("Не выполняется",F391)))</formula>
    </cfRule>
  </conditionalFormatting>
  <conditionalFormatting sqref="F395:G396">
    <cfRule type="containsText" dxfId="1464" priority="82" operator="containsText" text="Неверно">
      <formula>NOT(ISERROR(SEARCH("Неверно",F395)))</formula>
    </cfRule>
    <cfRule type="containsText" dxfId="1463" priority="83" operator="containsText" text="Частично">
      <formula>NOT(ISERROR(SEARCH("Частично",F395)))</formula>
    </cfRule>
    <cfRule type="beginsWith" dxfId="1462" priority="84" operator="beginsWith" text="Выполняется">
      <formula>LEFT(F395,LEN("Выполняется"))="Выполняется"</formula>
    </cfRule>
    <cfRule type="containsText" dxfId="1461" priority="85" operator="containsText" text="Верно">
      <formula>NOT(ISERROR(SEARCH("Верно",F395)))</formula>
    </cfRule>
    <cfRule type="containsText" dxfId="1460" priority="86" operator="containsText" text="Не выполняется">
      <formula>NOT(ISERROR(SEARCH("Не выполняется",F395)))</formula>
    </cfRule>
  </conditionalFormatting>
  <conditionalFormatting sqref="F398:G398">
    <cfRule type="containsText" dxfId="1459" priority="2089" operator="containsText" text="Неверно">
      <formula>NOT(ISERROR(SEARCH("Неверно",F398)))</formula>
    </cfRule>
    <cfRule type="containsText" dxfId="1458" priority="2090" operator="containsText" text="Частично">
      <formula>NOT(ISERROR(SEARCH("Частично",F398)))</formula>
    </cfRule>
    <cfRule type="beginsWith" dxfId="1457" priority="2091" operator="beginsWith" text="Выполняется">
      <formula>LEFT(F398,LEN("Выполняется"))="Выполняется"</formula>
    </cfRule>
    <cfRule type="containsText" dxfId="1456" priority="2092" operator="containsText" text="Верно">
      <formula>NOT(ISERROR(SEARCH("Верно",F398)))</formula>
    </cfRule>
    <cfRule type="containsText" dxfId="1455" priority="2093" operator="containsText" text="Не выполняется">
      <formula>NOT(ISERROR(SEARCH("Не выполняется",F398)))</formula>
    </cfRule>
  </conditionalFormatting>
  <conditionalFormatting sqref="F402:G402">
    <cfRule type="containsText" dxfId="1454" priority="61" operator="containsText" text="Неверно">
      <formula>NOT(ISERROR(SEARCH("Неверно",F402)))</formula>
    </cfRule>
    <cfRule type="containsText" dxfId="1453" priority="62" operator="containsText" text="Частично">
      <formula>NOT(ISERROR(SEARCH("Частично",F402)))</formula>
    </cfRule>
    <cfRule type="beginsWith" dxfId="1452" priority="63" operator="beginsWith" text="Выполняется">
      <formula>LEFT(F402,LEN("Выполняется"))="Выполняется"</formula>
    </cfRule>
    <cfRule type="containsText" dxfId="1451" priority="64" operator="containsText" text="Верно">
      <formula>NOT(ISERROR(SEARCH("Верно",F402)))</formula>
    </cfRule>
    <cfRule type="containsText" dxfId="1450" priority="65" operator="containsText" text="Не выполняется">
      <formula>NOT(ISERROR(SEARCH("Не выполняется",F402)))</formula>
    </cfRule>
  </conditionalFormatting>
  <conditionalFormatting sqref="F3:H3">
    <cfRule type="containsText" dxfId="1449" priority="272" operator="containsText" text="Неверно">
      <formula>NOT(ISERROR(SEARCH("Неверно",F3)))</formula>
    </cfRule>
    <cfRule type="containsText" dxfId="1448" priority="273" operator="containsText" text="Частично">
      <formula>NOT(ISERROR(SEARCH("Частично",F3)))</formula>
    </cfRule>
    <cfRule type="beginsWith" dxfId="1447" priority="274" operator="beginsWith" text="Выполняется">
      <formula>LEFT(F3,LEN("Выполняется"))="Выполняется"</formula>
    </cfRule>
    <cfRule type="containsText" dxfId="1446" priority="275" operator="containsText" text="Верно">
      <formula>NOT(ISERROR(SEARCH("Верно",F3)))</formula>
    </cfRule>
    <cfRule type="containsText" dxfId="1445" priority="276" operator="containsText" text="Не выполняется">
      <formula>NOT(ISERROR(SEARCH("Не выполняется",F3)))</formula>
    </cfRule>
  </conditionalFormatting>
  <conditionalFormatting sqref="F16:H16">
    <cfRule type="containsText" dxfId="1444" priority="267" operator="containsText" text="Неверно">
      <formula>NOT(ISERROR(SEARCH("Неверно",F16)))</formula>
    </cfRule>
    <cfRule type="containsText" dxfId="1443" priority="268" operator="containsText" text="Частично">
      <formula>NOT(ISERROR(SEARCH("Частично",F16)))</formula>
    </cfRule>
    <cfRule type="beginsWith" dxfId="1442" priority="269" operator="beginsWith" text="Выполняется">
      <formula>LEFT(F16,LEN("Выполняется"))="Выполняется"</formula>
    </cfRule>
    <cfRule type="containsText" dxfId="1441" priority="270" operator="containsText" text="Верно">
      <formula>NOT(ISERROR(SEARCH("Верно",F16)))</formula>
    </cfRule>
    <cfRule type="containsText" dxfId="1440" priority="271" operator="containsText" text="Не выполняется">
      <formula>NOT(ISERROR(SEARCH("Не выполняется",F16)))</formula>
    </cfRule>
  </conditionalFormatting>
  <conditionalFormatting sqref="G32">
    <cfRule type="containsText" dxfId="1439" priority="262" operator="containsText" text="Неверно">
      <formula>NOT(ISERROR(SEARCH("Неверно",G32)))</formula>
    </cfRule>
    <cfRule type="containsText" dxfId="1438" priority="263" operator="containsText" text="Частично">
      <formula>NOT(ISERROR(SEARCH("Частично",G32)))</formula>
    </cfRule>
    <cfRule type="beginsWith" dxfId="1437" priority="264" operator="beginsWith" text="Выполняется">
      <formula>LEFT(G32,LEN("Выполняется"))="Выполняется"</formula>
    </cfRule>
    <cfRule type="containsText" dxfId="1436" priority="265" operator="containsText" text="Верно">
      <formula>NOT(ISERROR(SEARCH("Верно",G32)))</formula>
    </cfRule>
    <cfRule type="containsText" dxfId="1435" priority="266" operator="containsText" text="Не выполняется">
      <formula>NOT(ISERROR(SEARCH("Не выполняется",G32)))</formula>
    </cfRule>
  </conditionalFormatting>
  <conditionalFormatting sqref="G192">
    <cfRule type="containsText" dxfId="1434" priority="166" operator="containsText" text="Не выполняется">
      <formula>NOT(ISERROR(SEARCH("Не выполняется",G192)))</formula>
    </cfRule>
  </conditionalFormatting>
  <conditionalFormatting sqref="G197">
    <cfRule type="containsText" dxfId="1433" priority="161" operator="containsText" text="Не выполняется">
      <formula>NOT(ISERROR(SEARCH("Не выполняется",G197)))</formula>
    </cfRule>
  </conditionalFormatting>
  <conditionalFormatting sqref="G209">
    <cfRule type="containsText" dxfId="1432" priority="236" operator="containsText" text="Не выполняется">
      <formula>NOT(ISERROR(SEARCH("Не выполняется",G209)))</formula>
    </cfRule>
  </conditionalFormatting>
  <conditionalFormatting sqref="G225">
    <cfRule type="containsText" dxfId="1431" priority="227" operator="containsText" text="Неверно">
      <formula>NOT(ISERROR(SEARCH("Неверно",G225)))</formula>
    </cfRule>
    <cfRule type="containsText" dxfId="1430" priority="228" operator="containsText" text="Частично">
      <formula>NOT(ISERROR(SEARCH("Частично",G225)))</formula>
    </cfRule>
    <cfRule type="beginsWith" dxfId="1429" priority="229" operator="beginsWith" text="Выполняется">
      <formula>LEFT(G225,LEN("Выполняется"))="Выполняется"</formula>
    </cfRule>
    <cfRule type="containsText" dxfId="1428" priority="230" operator="containsText" text="Верно">
      <formula>NOT(ISERROR(SEARCH("Верно",G225)))</formula>
    </cfRule>
    <cfRule type="containsText" dxfId="1427" priority="231" operator="containsText" text="Не выполняется">
      <formula>NOT(ISERROR(SEARCH("Не выполняется",G225)))</formula>
    </cfRule>
  </conditionalFormatting>
  <conditionalFormatting sqref="G231">
    <cfRule type="containsText" dxfId="1426" priority="514" operator="containsText" text="Неверно">
      <formula>NOT(ISERROR(SEARCH("Неверно",G231)))</formula>
    </cfRule>
    <cfRule type="containsText" dxfId="1425" priority="515" operator="containsText" text="Частично">
      <formula>NOT(ISERROR(SEARCH("Частично",G231)))</formula>
    </cfRule>
    <cfRule type="beginsWith" dxfId="1424" priority="516" operator="beginsWith" text="Выполняется">
      <formula>LEFT(G231,LEN("Выполняется"))="Выполняется"</formula>
    </cfRule>
    <cfRule type="containsText" dxfId="1423" priority="517" operator="containsText" text="Верно">
      <formula>NOT(ISERROR(SEARCH("Верно",G231)))</formula>
    </cfRule>
    <cfRule type="containsText" dxfId="1422" priority="518" operator="containsText" text="Не выполняется">
      <formula>NOT(ISERROR(SEARCH("Не выполняется",G231)))</formula>
    </cfRule>
  </conditionalFormatting>
  <conditionalFormatting sqref="G249">
    <cfRule type="containsText" dxfId="1421" priority="147" operator="containsText" text="Неверно">
      <formula>NOT(ISERROR(SEARCH("Неверно",G249)))</formula>
    </cfRule>
    <cfRule type="containsText" dxfId="1420" priority="148" operator="containsText" text="Частично">
      <formula>NOT(ISERROR(SEARCH("Частично",G249)))</formula>
    </cfRule>
    <cfRule type="beginsWith" dxfId="1419" priority="149" operator="beginsWith" text="Выполняется">
      <formula>LEFT(G249,LEN("Выполняется"))="Выполняется"</formula>
    </cfRule>
    <cfRule type="containsText" dxfId="1418" priority="150" operator="containsText" text="Верно">
      <formula>NOT(ISERROR(SEARCH("Верно",G249)))</formula>
    </cfRule>
    <cfRule type="containsText" dxfId="1417" priority="151" operator="containsText" text="Не выполняется">
      <formula>NOT(ISERROR(SEARCH("Не выполняется",G249)))</formula>
    </cfRule>
  </conditionalFormatting>
  <conditionalFormatting sqref="G265:G266">
    <cfRule type="containsText" dxfId="1416" priority="212" operator="containsText" text="Неверно">
      <formula>NOT(ISERROR(SEARCH("Неверно",G265)))</formula>
    </cfRule>
    <cfRule type="containsText" dxfId="1415" priority="213" operator="containsText" text="Частично">
      <formula>NOT(ISERROR(SEARCH("Частично",G265)))</formula>
    </cfRule>
    <cfRule type="beginsWith" dxfId="1414" priority="214" operator="beginsWith" text="Выполняется">
      <formula>LEFT(G265,LEN("Выполняется"))="Выполняется"</formula>
    </cfRule>
    <cfRule type="containsText" dxfId="1413" priority="215" operator="containsText" text="Верно">
      <formula>NOT(ISERROR(SEARCH("Верно",G265)))</formula>
    </cfRule>
    <cfRule type="containsText" dxfId="1412" priority="216" operator="containsText" text="Не выполняется">
      <formula>NOT(ISERROR(SEARCH("Не выполняется",G265)))</formula>
    </cfRule>
  </conditionalFormatting>
  <conditionalFormatting sqref="G281">
    <cfRule type="containsText" dxfId="1411" priority="142" operator="containsText" text="Неверно">
      <formula>NOT(ISERROR(SEARCH("Неверно",G281)))</formula>
    </cfRule>
    <cfRule type="containsText" dxfId="1410" priority="143" operator="containsText" text="Частично">
      <formula>NOT(ISERROR(SEARCH("Частично",G281)))</formula>
    </cfRule>
    <cfRule type="beginsWith" dxfId="1409" priority="144" operator="beginsWith" text="Выполняется">
      <formula>LEFT(G281,LEN("Выполняется"))="Выполняется"</formula>
    </cfRule>
    <cfRule type="containsText" dxfId="1408" priority="145" operator="containsText" text="Верно">
      <formula>NOT(ISERROR(SEARCH("Верно",G281)))</formula>
    </cfRule>
    <cfRule type="containsText" dxfId="1407" priority="146" operator="containsText" text="Не выполняется">
      <formula>NOT(ISERROR(SEARCH("Не выполняется",G281)))</formula>
    </cfRule>
  </conditionalFormatting>
  <conditionalFormatting sqref="G327">
    <cfRule type="containsText" dxfId="1406" priority="56" operator="containsText" text="Неверно">
      <formula>NOT(ISERROR(SEARCH("Неверно",G327)))</formula>
    </cfRule>
    <cfRule type="containsText" dxfId="1405" priority="57" operator="containsText" text="Частично">
      <formula>NOT(ISERROR(SEARCH("Частично",G327)))</formula>
    </cfRule>
    <cfRule type="beginsWith" dxfId="1404" priority="58" operator="beginsWith" text="Выполняется">
      <formula>LEFT(G327,LEN("Выполняется"))="Выполняется"</formula>
    </cfRule>
    <cfRule type="containsText" dxfId="1403" priority="59" operator="containsText" text="Верно">
      <formula>NOT(ISERROR(SEARCH("Верно",G327)))</formula>
    </cfRule>
    <cfRule type="containsText" dxfId="1402" priority="60" operator="containsText" text="Не выполняется">
      <formula>NOT(ISERROR(SEARCH("Не выполняется",G327)))</formula>
    </cfRule>
  </conditionalFormatting>
  <conditionalFormatting sqref="G36:H36">
    <cfRule type="containsText" dxfId="1401" priority="77" operator="containsText" text="Неверно">
      <formula>NOT(ISERROR(SEARCH("Неверно",G36)))</formula>
    </cfRule>
    <cfRule type="containsText" dxfId="1400" priority="78" operator="containsText" text="Частично">
      <formula>NOT(ISERROR(SEARCH("Частично",G36)))</formula>
    </cfRule>
    <cfRule type="beginsWith" dxfId="1399" priority="79" operator="beginsWith" text="Выполняется">
      <formula>LEFT(G36,LEN("Выполняется"))="Выполняется"</formula>
    </cfRule>
    <cfRule type="containsText" dxfId="1398" priority="80" operator="containsText" text="Верно">
      <formula>NOT(ISERROR(SEARCH("Верно",G36)))</formula>
    </cfRule>
    <cfRule type="containsText" dxfId="1397" priority="81" operator="containsText" text="Не выполняется">
      <formula>NOT(ISERROR(SEARCH("Не выполняется",G36)))</formula>
    </cfRule>
  </conditionalFormatting>
  <conditionalFormatting sqref="H44 H54 H75 H94">
    <cfRule type="containsText" dxfId="1396" priority="2675" operator="containsText" text="Неверно">
      <formula>NOT(ISERROR(SEARCH("Неверно",H44)))</formula>
    </cfRule>
    <cfRule type="containsText" dxfId="1395" priority="2676" operator="containsText" text="Частично">
      <formula>NOT(ISERROR(SEARCH("Частично",H44)))</formula>
    </cfRule>
    <cfRule type="beginsWith" dxfId="1394" priority="2677" operator="beginsWith" text="Выполняется">
      <formula>LEFT(H44,LEN("Выполняется"))="Выполняется"</formula>
    </cfRule>
    <cfRule type="containsText" dxfId="1393" priority="2678" operator="containsText" text="Верно">
      <formula>NOT(ISERROR(SEARCH("Верно",H44)))</formula>
    </cfRule>
    <cfRule type="containsText" dxfId="1392" priority="2679" operator="containsText" text="Не выполняется">
      <formula>NOT(ISERROR(SEARCH("Не выполняется",H44)))</formula>
    </cfRule>
  </conditionalFormatting>
  <conditionalFormatting sqref="H106">
    <cfRule type="containsText" dxfId="1391" priority="277" operator="containsText" text="Неверно">
      <formula>NOT(ISERROR(SEARCH("Неверно",H106)))</formula>
    </cfRule>
    <cfRule type="containsText" dxfId="1390" priority="278" operator="containsText" text="Частично">
      <formula>NOT(ISERROR(SEARCH("Частично",H106)))</formula>
    </cfRule>
    <cfRule type="beginsWith" dxfId="1389" priority="279" operator="beginsWith" text="Выполняется">
      <formula>LEFT(H106,LEN("Выполняется"))="Выполняется"</formula>
    </cfRule>
    <cfRule type="containsText" dxfId="1388" priority="280" operator="containsText" text="Верно">
      <formula>NOT(ISERROR(SEARCH("Верно",H106)))</formula>
    </cfRule>
    <cfRule type="containsText" dxfId="1387" priority="281" operator="containsText" text="Не выполняется">
      <formula>NOT(ISERROR(SEARCH("Не выполняется",H106)))</formula>
    </cfRule>
  </conditionalFormatting>
  <conditionalFormatting sqref="I27">
    <cfRule type="containsText" dxfId="1386" priority="504" operator="containsText" text="Неверно">
      <formula>NOT(ISERROR(SEARCH("Неверно",I27)))</formula>
    </cfRule>
    <cfRule type="containsText" dxfId="1385" priority="505" operator="containsText" text="Частично">
      <formula>NOT(ISERROR(SEARCH("Частично",I27)))</formula>
    </cfRule>
    <cfRule type="beginsWith" dxfId="1384" priority="506" operator="beginsWith" text="Выполняется">
      <formula>LEFT(I27,LEN("Выполняется"))="Выполняется"</formula>
    </cfRule>
    <cfRule type="containsText" dxfId="1383" priority="507" operator="containsText" text="Верно">
      <formula>NOT(ISERROR(SEARCH("Верно",I27)))</formula>
    </cfRule>
    <cfRule type="containsText" dxfId="1382" priority="508" operator="containsText" text="Не выполняется">
      <formula>NOT(ISERROR(SEARCH("Не выполняется",I27)))</formula>
    </cfRule>
  </conditionalFormatting>
  <conditionalFormatting sqref="I53">
    <cfRule type="containsText" dxfId="1381" priority="499" operator="containsText" text="Неверно">
      <formula>NOT(ISERROR(SEARCH("Неверно",I53)))</formula>
    </cfRule>
    <cfRule type="containsText" dxfId="1380" priority="500" operator="containsText" text="Частично">
      <formula>NOT(ISERROR(SEARCH("Частично",I53)))</formula>
    </cfRule>
    <cfRule type="beginsWith" dxfId="1379" priority="501" operator="beginsWith" text="Выполняется">
      <formula>LEFT(I53,LEN("Выполняется"))="Выполняется"</formula>
    </cfRule>
    <cfRule type="containsText" dxfId="1378" priority="502" operator="containsText" text="Верно">
      <formula>NOT(ISERROR(SEARCH("Верно",I53)))</formula>
    </cfRule>
    <cfRule type="containsText" dxfId="1377" priority="503" operator="containsText" text="Не выполняется">
      <formula>NOT(ISERROR(SEARCH("Не выполняется",I53)))</formula>
    </cfRule>
  </conditionalFormatting>
  <conditionalFormatting sqref="J107:L118">
    <cfRule type="cellIs" dxfId="1376" priority="337" operator="equal">
      <formula>"-"</formula>
    </cfRule>
    <cfRule type="cellIs" dxfId="1375" priority="338" operator="between">
      <formula>0.8</formula>
      <formula>1</formula>
    </cfRule>
    <cfRule type="cellIs" dxfId="1374" priority="339" operator="between">
      <formula>0.6</formula>
      <formula>0.79</formula>
    </cfRule>
    <cfRule type="cellIs" dxfId="1373" priority="340" operator="between">
      <formula>0.4</formula>
      <formula>0.59</formula>
    </cfRule>
    <cfRule type="cellIs" dxfId="1372" priority="341" operator="between">
      <formula>0.2</formula>
      <formula>0.39</formula>
    </cfRule>
    <cfRule type="cellIs" dxfId="1371" priority="342" operator="between">
      <formula>0</formula>
      <formula>0.19</formula>
    </cfRule>
  </conditionalFormatting>
  <conditionalFormatting sqref="E14">
    <cfRule type="containsText" dxfId="1370" priority="55" operator="containsText" text="Не выполняется">
      <formula>NOT(ISERROR(SEARCH("Не выполняется",E14)))</formula>
    </cfRule>
  </conditionalFormatting>
  <conditionalFormatting sqref="E14">
    <cfRule type="containsText" dxfId="1369" priority="54" operator="containsText" text="Верно">
      <formula>NOT(ISERROR(SEARCH("Верно",E14)))</formula>
    </cfRule>
  </conditionalFormatting>
  <conditionalFormatting sqref="E14">
    <cfRule type="containsText" dxfId="1368" priority="51" operator="containsText" text="Неверно">
      <formula>NOT(ISERROR(SEARCH("Неверно",E14)))</formula>
    </cfRule>
    <cfRule type="containsText" dxfId="1367" priority="52" operator="containsText" text="Частично">
      <formula>NOT(ISERROR(SEARCH("Частично",E14)))</formula>
    </cfRule>
    <cfRule type="beginsWith" dxfId="1366" priority="53" operator="beginsWith" text="Выполняется">
      <formula>LEFT(E14,LEN("Выполняется"))="Выполняется"</formula>
    </cfRule>
  </conditionalFormatting>
  <conditionalFormatting sqref="I14">
    <cfRule type="containsText" dxfId="1365" priority="46" operator="containsText" text="Неверно">
      <formula>NOT(ISERROR(SEARCH("Неверно",I14)))</formula>
    </cfRule>
    <cfRule type="containsText" dxfId="1364" priority="47" operator="containsText" text="Частично">
      <formula>NOT(ISERROR(SEARCH("Частично",I14)))</formula>
    </cfRule>
    <cfRule type="beginsWith" dxfId="1363" priority="48" operator="beginsWith" text="Выполняется">
      <formula>LEFT(I14,LEN("Выполняется"))="Выполняется"</formula>
    </cfRule>
    <cfRule type="containsText" dxfId="1362" priority="49" operator="containsText" text="Верно">
      <formula>NOT(ISERROR(SEARCH("Верно",I14)))</formula>
    </cfRule>
    <cfRule type="containsText" dxfId="1361" priority="50" operator="containsText" text="Не выполняется">
      <formula>NOT(ISERROR(SEARCH("Не выполняется",I14)))</formula>
    </cfRule>
  </conditionalFormatting>
  <conditionalFormatting sqref="E29">
    <cfRule type="containsText" dxfId="1360" priority="45" operator="containsText" text="Не выполняется">
      <formula>NOT(ISERROR(SEARCH("Не выполняется",E29)))</formula>
    </cfRule>
  </conditionalFormatting>
  <conditionalFormatting sqref="E29">
    <cfRule type="containsText" dxfId="1359" priority="44" operator="containsText" text="Верно">
      <formula>NOT(ISERROR(SEARCH("Верно",E29)))</formula>
    </cfRule>
  </conditionalFormatting>
  <conditionalFormatting sqref="E29">
    <cfRule type="containsText" dxfId="1358" priority="41" operator="containsText" text="Неверно">
      <formula>NOT(ISERROR(SEARCH("Неверно",E29)))</formula>
    </cfRule>
    <cfRule type="containsText" dxfId="1357" priority="42" operator="containsText" text="Частично">
      <formula>NOT(ISERROR(SEARCH("Частично",E29)))</formula>
    </cfRule>
    <cfRule type="beginsWith" dxfId="1356" priority="43" operator="beginsWith" text="Выполняется">
      <formula>LEFT(E29,LEN("Выполняется"))="Выполняется"</formula>
    </cfRule>
  </conditionalFormatting>
  <conditionalFormatting sqref="E28">
    <cfRule type="containsText" dxfId="1355" priority="40" operator="containsText" text="Не выполняется">
      <formula>NOT(ISERROR(SEARCH("Не выполняется",E28)))</formula>
    </cfRule>
  </conditionalFormatting>
  <conditionalFormatting sqref="E28">
    <cfRule type="containsText" dxfId="1354" priority="39" operator="containsText" text="Верно">
      <formula>NOT(ISERROR(SEARCH("Верно",E28)))</formula>
    </cfRule>
  </conditionalFormatting>
  <conditionalFormatting sqref="E28">
    <cfRule type="containsText" dxfId="1353" priority="36" operator="containsText" text="Неверно">
      <formula>NOT(ISERROR(SEARCH("Неверно",E28)))</formula>
    </cfRule>
    <cfRule type="containsText" dxfId="1352" priority="37" operator="containsText" text="Частично">
      <formula>NOT(ISERROR(SEARCH("Частично",E28)))</formula>
    </cfRule>
    <cfRule type="beginsWith" dxfId="1351" priority="38" operator="beginsWith" text="Выполняется">
      <formula>LEFT(E28,LEN("Выполняется"))="Выполняется"</formula>
    </cfRule>
  </conditionalFormatting>
  <conditionalFormatting sqref="G24">
    <cfRule type="containsText" dxfId="1350" priority="26" operator="containsText" text="Неверно">
      <formula>NOT(ISERROR(SEARCH("Неверно",G24)))</formula>
    </cfRule>
    <cfRule type="containsText" dxfId="1349" priority="27" operator="containsText" text="Частично">
      <formula>NOT(ISERROR(SEARCH("Частично",G24)))</formula>
    </cfRule>
    <cfRule type="beginsWith" dxfId="1348" priority="28" operator="beginsWith" text="Выполняется">
      <formula>LEFT(G24,LEN("Выполняется"))="Выполняется"</formula>
    </cfRule>
    <cfRule type="containsText" dxfId="1347" priority="29" operator="containsText" text="Верно">
      <formula>NOT(ISERROR(SEARCH("Верно",G24)))</formula>
    </cfRule>
    <cfRule type="containsText" dxfId="1346" priority="30" operator="containsText" text="Не выполняется">
      <formula>NOT(ISERROR(SEARCH("Не выполняется",G24)))</formula>
    </cfRule>
  </conditionalFormatting>
  <conditionalFormatting sqref="F28:F29">
    <cfRule type="containsText" dxfId="1345" priority="21" operator="containsText" text="Неверно">
      <formula>NOT(ISERROR(SEARCH("Неверно",F28)))</formula>
    </cfRule>
    <cfRule type="containsText" dxfId="1344" priority="22" operator="containsText" text="Частично">
      <formula>NOT(ISERROR(SEARCH("Частично",F28)))</formula>
    </cfRule>
    <cfRule type="beginsWith" dxfId="1343" priority="23" operator="beginsWith" text="Выполняется">
      <formula>LEFT(F28,LEN("Выполняется"))="Выполняется"</formula>
    </cfRule>
    <cfRule type="containsText" dxfId="1342" priority="24" operator="containsText" text="Верно">
      <formula>NOT(ISERROR(SEARCH("Верно",F28)))</formula>
    </cfRule>
    <cfRule type="containsText" dxfId="1341" priority="25" operator="containsText" text="Не выполняется">
      <formula>NOT(ISERROR(SEARCH("Не выполняется",F28)))</formula>
    </cfRule>
  </conditionalFormatting>
  <conditionalFormatting sqref="I28:I29">
    <cfRule type="containsText" dxfId="1340" priority="16" operator="containsText" text="Неверно">
      <formula>NOT(ISERROR(SEARCH("Неверно",I28)))</formula>
    </cfRule>
    <cfRule type="containsText" dxfId="1339" priority="17" operator="containsText" text="Частично">
      <formula>NOT(ISERROR(SEARCH("Частично",I28)))</formula>
    </cfRule>
    <cfRule type="beginsWith" dxfId="1338" priority="18" operator="beginsWith" text="Выполняется">
      <formula>LEFT(I28,LEN("Выполняется"))="Выполняется"</formula>
    </cfRule>
    <cfRule type="containsText" dxfId="1337" priority="19" operator="containsText" text="Верно">
      <formula>NOT(ISERROR(SEARCH("Верно",I28)))</formula>
    </cfRule>
    <cfRule type="containsText" dxfId="1336" priority="20" operator="containsText" text="Не выполняется">
      <formula>NOT(ISERROR(SEARCH("Не выполняется",I28)))</formula>
    </cfRule>
  </conditionalFormatting>
  <conditionalFormatting sqref="F26">
    <cfRule type="containsText" dxfId="1335" priority="11" operator="containsText" text="Неверно">
      <formula>NOT(ISERROR(SEARCH("Неверно",F26)))</formula>
    </cfRule>
    <cfRule type="containsText" dxfId="1334" priority="12" operator="containsText" text="Частично">
      <formula>NOT(ISERROR(SEARCH("Частично",F26)))</formula>
    </cfRule>
    <cfRule type="beginsWith" dxfId="1333" priority="13" operator="beginsWith" text="Выполняется">
      <formula>LEFT(F26,LEN("Выполняется"))="Выполняется"</formula>
    </cfRule>
    <cfRule type="containsText" dxfId="1332" priority="14" operator="containsText" text="Верно">
      <formula>NOT(ISERROR(SEARCH("Верно",F26)))</formula>
    </cfRule>
    <cfRule type="containsText" dxfId="1331" priority="15" operator="containsText" text="Не выполняется">
      <formula>NOT(ISERROR(SEARCH("Не выполняется",F26)))</formula>
    </cfRule>
  </conditionalFormatting>
  <conditionalFormatting sqref="E1:I1">
    <cfRule type="containsText" dxfId="1330" priority="6" operator="containsText" text="Неверно">
      <formula>NOT(ISERROR(SEARCH("Неверно",E1)))</formula>
    </cfRule>
    <cfRule type="containsText" dxfId="1329" priority="7" operator="containsText" text="Частично">
      <formula>NOT(ISERROR(SEARCH("Частично",E1)))</formula>
    </cfRule>
    <cfRule type="beginsWith" dxfId="1328" priority="8" operator="beginsWith" text="Выполняется">
      <formula>LEFT(E1,LEN("Выполняется"))="Выполняется"</formula>
    </cfRule>
    <cfRule type="containsText" dxfId="1327" priority="9" operator="containsText" text="Верно">
      <formula>NOT(ISERROR(SEARCH("Верно",E1)))</formula>
    </cfRule>
    <cfRule type="containsText" dxfId="1326" priority="10" operator="containsText" text="Не выполняется">
      <formula>NOT(ISERROR(SEARCH("Не выполняется",E1)))</formula>
    </cfRule>
  </conditionalFormatting>
  <conditionalFormatting sqref="C411">
    <cfRule type="duplicateValues" dxfId="1325" priority="16526"/>
  </conditionalFormatting>
  <conditionalFormatting sqref="B2 E2 H2 K2 N2">
    <cfRule type="containsText" dxfId="1324" priority="5" operator="containsText" text="Не выполняется">
      <formula>NOT(ISERROR(SEARCH("Не выполняется",B2)))</formula>
    </cfRule>
  </conditionalFormatting>
  <conditionalFormatting sqref="B2 E2 H2 K2 N2">
    <cfRule type="containsText" dxfId="1323" priority="4" operator="containsText" text="Верно">
      <formula>NOT(ISERROR(SEARCH("Верно",B2)))</formula>
    </cfRule>
  </conditionalFormatting>
  <conditionalFormatting sqref="B2 E2 H2 K2 N2">
    <cfRule type="containsText" dxfId="1322" priority="1" operator="containsText" text="Неверно">
      <formula>NOT(ISERROR(SEARCH("Неверно",B2)))</formula>
    </cfRule>
    <cfRule type="containsText" dxfId="1321" priority="2" operator="containsText" text="Частично">
      <formula>NOT(ISERROR(SEARCH("Частично",B2)))</formula>
    </cfRule>
    <cfRule type="beginsWith" dxfId="1320" priority="3" operator="beginsWith" text="Выполняется">
      <formula>LEFT(B2,LEN("Выполняется"))="Выполняется"</formula>
    </cfRule>
  </conditionalFormatting>
  <dataValidations count="2">
    <dataValidation type="list" allowBlank="1" showInputMessage="1" showErrorMessage="1" sqref="E3 E395 E383 E374 E369 E359 E351 E340 E333 E328 E318 E307 E296 E286 E281 E269 E265 E259 E249 E233 E225 E214 E209 E197 E192 E186 E172 E166 E154 E144 E130 E119 E106 E94 E75 E54 E44 E32 E16 E36">
      <formula1>$E$407:$F$407</formula1>
    </dataValidation>
    <dataValidation type="list" allowBlank="1" showInputMessage="1" showErrorMessage="1" sqref="E396:E404 E17:E31 E384:E394 E375:E382 E370:E373 E360:E368 E352:E358 E341:E350 E334:E339 E329:E332 E155:E165 E308:E317 E215:E224 E287:E295 E282:E285 E270:E280 E266:E268 E260:E264 E250:E258 E234:E248 E226:E232 E76:E93 E210:E213 E198:E208 E193:E196 E187:E191 E173:E185 E167:E171 E55:E74 E145:E153 E131:E143 E120:E129 E319:E327 E37:E43 E45:E53 E95:E105 E107:E118 E4:E15 E33:E35 E297:E306">
      <formula1>$F$408:$F$411</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6"/>
  <dimension ref="B1:M179"/>
  <sheetViews>
    <sheetView topLeftCell="C1" zoomScale="85" zoomScaleNormal="85" workbookViewId="0">
      <pane ySplit="1" topLeftCell="A2" activePane="bottomLeft" state="frozen"/>
      <selection activeCell="C1" sqref="C1"/>
      <selection pane="bottomLeft" activeCell="H4" sqref="H4"/>
    </sheetView>
  </sheetViews>
  <sheetFormatPr defaultRowHeight="14.5" x14ac:dyDescent="0.35"/>
  <cols>
    <col min="2" max="2" width="26.81640625" customWidth="1"/>
    <col min="3" max="3" width="6.6328125" bestFit="1" customWidth="1"/>
    <col min="4" max="4" width="135.81640625" style="71" customWidth="1"/>
    <col min="5" max="5" width="7.54296875" bestFit="1" customWidth="1"/>
    <col min="6" max="6" width="23.6328125" bestFit="1" customWidth="1"/>
    <col min="7" max="7" width="24.6328125" bestFit="1" customWidth="1"/>
    <col min="8" max="8" width="17.1796875" bestFit="1" customWidth="1"/>
    <col min="9" max="9" width="19" bestFit="1" customWidth="1"/>
    <col min="11" max="11" width="10.81640625" bestFit="1" customWidth="1"/>
    <col min="12" max="12" width="16.81640625" bestFit="1" customWidth="1"/>
    <col min="13" max="13" width="20.1796875" bestFit="1" customWidth="1"/>
  </cols>
  <sheetData>
    <row r="1" spans="2:13" ht="37.5" thickBot="1" x14ac:dyDescent="0.4">
      <c r="B1" s="148" t="s">
        <v>2200</v>
      </c>
      <c r="C1" s="194" t="s">
        <v>2201</v>
      </c>
      <c r="D1" s="194" t="s">
        <v>2202</v>
      </c>
      <c r="E1" s="194" t="s">
        <v>2</v>
      </c>
      <c r="F1" s="194" t="s">
        <v>2029</v>
      </c>
      <c r="G1" s="194" t="s">
        <v>2030</v>
      </c>
      <c r="H1" s="194" t="s">
        <v>1452</v>
      </c>
      <c r="I1" s="194" t="s">
        <v>2331</v>
      </c>
    </row>
    <row r="2" spans="2:13" ht="15.5" x14ac:dyDescent="0.35">
      <c r="B2" s="509" t="s">
        <v>1321</v>
      </c>
      <c r="C2" s="510"/>
      <c r="D2" s="510"/>
      <c r="E2" s="510"/>
      <c r="F2" s="510"/>
      <c r="G2" s="510"/>
      <c r="H2" s="510"/>
      <c r="I2" s="511"/>
      <c r="K2" s="101" t="s">
        <v>2162</v>
      </c>
      <c r="L2" s="101" t="s">
        <v>2161</v>
      </c>
      <c r="M2" s="102" t="s">
        <v>2163</v>
      </c>
    </row>
    <row r="3" spans="2:13" ht="15" thickBot="1" x14ac:dyDescent="0.4">
      <c r="B3" s="512" t="s">
        <v>2203</v>
      </c>
      <c r="C3" s="513"/>
      <c r="D3" s="513"/>
      <c r="E3" s="513"/>
      <c r="F3" s="513"/>
      <c r="G3" s="513"/>
      <c r="H3" s="513"/>
      <c r="I3" s="514"/>
      <c r="K3" s="136">
        <f>COUNTA(G2:G236)</f>
        <v>125</v>
      </c>
      <c r="L3" s="136">
        <f>COUNTA(I2:I236)</f>
        <v>176</v>
      </c>
      <c r="M3" s="103">
        <f>(K3/L3)*100</f>
        <v>71.022727272727266</v>
      </c>
    </row>
    <row r="4" spans="2:13" x14ac:dyDescent="0.35">
      <c r="B4" s="506" t="s">
        <v>2204</v>
      </c>
      <c r="C4" s="147">
        <v>1</v>
      </c>
      <c r="D4" s="196" t="s">
        <v>2205</v>
      </c>
      <c r="E4" s="144" t="s">
        <v>729</v>
      </c>
      <c r="F4" s="110" t="str">
        <f>'Маппинг со стандартами'!C315</f>
        <v>P-REQ-TM-3-2</v>
      </c>
      <c r="G4" s="110" t="str">
        <f>'Маппинг со стандартами'!E315</f>
        <v>Не выполняется</v>
      </c>
      <c r="H4" s="111">
        <f>'Маппинг со стандартами'!O315</f>
        <v>0</v>
      </c>
      <c r="I4" s="104">
        <v>0</v>
      </c>
    </row>
    <row r="5" spans="2:13" x14ac:dyDescent="0.35">
      <c r="B5" s="507"/>
      <c r="C5" s="142">
        <v>2</v>
      </c>
      <c r="D5" s="139" t="s">
        <v>2206</v>
      </c>
      <c r="E5" s="145" t="s">
        <v>730</v>
      </c>
      <c r="F5" t="str">
        <f>'Маппинг со стандартами'!C401</f>
        <v>P-ROLE-RESP-2-4</v>
      </c>
      <c r="G5" t="str">
        <f>'Маппинг со стандартами'!E403</f>
        <v>Не выполняется</v>
      </c>
      <c r="H5" s="112">
        <f>'Маппинг со стандартами'!O403</f>
        <v>0</v>
      </c>
      <c r="I5" s="105">
        <v>0</v>
      </c>
    </row>
    <row r="6" spans="2:13" ht="15" thickBot="1" x14ac:dyDescent="0.4">
      <c r="B6" s="508"/>
      <c r="C6" s="143">
        <v>3</v>
      </c>
      <c r="D6" s="115" t="s">
        <v>2207</v>
      </c>
      <c r="E6" s="146" t="s">
        <v>731</v>
      </c>
      <c r="F6" s="113" t="str">
        <f>'Маппинг со стандартами'!C403</f>
        <v>P-ROLE-RESP-3-2</v>
      </c>
      <c r="G6" s="113">
        <f>'Маппинг со стандартами'!E404</f>
        <v>0</v>
      </c>
      <c r="H6" s="114">
        <f>'Маппинг со стандартами'!O404</f>
        <v>0</v>
      </c>
      <c r="I6" s="105">
        <v>0</v>
      </c>
    </row>
    <row r="7" spans="2:13" x14ac:dyDescent="0.35">
      <c r="B7" s="506" t="s">
        <v>2208</v>
      </c>
      <c r="C7" s="147">
        <v>1</v>
      </c>
      <c r="D7" s="196" t="s">
        <v>2209</v>
      </c>
      <c r="E7" s="144" t="s">
        <v>654</v>
      </c>
      <c r="F7" s="110" t="str">
        <f>'Маппинг со стандартами'!C370</f>
        <v>P-MET-SET-2-1</v>
      </c>
      <c r="G7" s="110" t="str">
        <f>'Маппинг со стандартами'!E370</f>
        <v>Не выполняется</v>
      </c>
      <c r="H7" s="111">
        <f>'Маппинг со стандартами'!O370</f>
        <v>0</v>
      </c>
      <c r="I7" s="105">
        <v>0</v>
      </c>
    </row>
    <row r="8" spans="2:13" x14ac:dyDescent="0.35">
      <c r="B8" s="507"/>
      <c r="C8" s="142">
        <v>2</v>
      </c>
      <c r="D8" s="139" t="s">
        <v>2210</v>
      </c>
      <c r="E8" s="145" t="s">
        <v>657</v>
      </c>
      <c r="F8" t="str">
        <f>'Маппинг со стандартами'!C371</f>
        <v>P-MET-SET-2-2</v>
      </c>
      <c r="G8" t="str">
        <f>'Маппинг со стандартами'!E371</f>
        <v>Не выполняется</v>
      </c>
      <c r="H8" s="112">
        <f>'Маппинг со стандартами'!O371</f>
        <v>0</v>
      </c>
      <c r="I8" s="105">
        <v>0</v>
      </c>
    </row>
    <row r="9" spans="2:13" x14ac:dyDescent="0.35">
      <c r="B9" s="507"/>
      <c r="C9" s="515">
        <v>3</v>
      </c>
      <c r="D9" s="517" t="s">
        <v>2211</v>
      </c>
      <c r="E9" s="507" t="s">
        <v>668</v>
      </c>
      <c r="F9" t="s">
        <v>660</v>
      </c>
      <c r="G9" t="str">
        <f>'Маппинг со стандартами'!E373</f>
        <v>Не выполняется</v>
      </c>
      <c r="H9" s="112">
        <f>'Маппинг со стандартами'!O373</f>
        <v>0</v>
      </c>
      <c r="I9" s="105">
        <v>0</v>
      </c>
    </row>
    <row r="10" spans="2:13" ht="15" thickBot="1" x14ac:dyDescent="0.4">
      <c r="B10" s="508"/>
      <c r="C10" s="516"/>
      <c r="D10" s="518"/>
      <c r="E10" s="508"/>
      <c r="F10" s="113" t="str">
        <f>'Маппинг со стандартами'!C374</f>
        <v>P-MET-EX-0-1</v>
      </c>
      <c r="G10" s="113" t="str">
        <f>'Маппинг со стандартами'!E374</f>
        <v>Верно</v>
      </c>
      <c r="H10" s="114">
        <f>'Маппинг со стандартами'!O374</f>
        <v>0</v>
      </c>
      <c r="I10" s="105">
        <v>0</v>
      </c>
    </row>
    <row r="11" spans="2:13" ht="15" thickBot="1" x14ac:dyDescent="0.4">
      <c r="B11" s="519" t="s">
        <v>1330</v>
      </c>
      <c r="C11" s="520"/>
      <c r="D11" s="520"/>
      <c r="E11" s="520"/>
      <c r="F11" s="520"/>
      <c r="G11" s="520"/>
      <c r="H11" s="521"/>
      <c r="I11" s="105">
        <v>0</v>
      </c>
    </row>
    <row r="12" spans="2:13" x14ac:dyDescent="0.35">
      <c r="B12" s="506" t="s">
        <v>2212</v>
      </c>
      <c r="C12" s="147">
        <v>1</v>
      </c>
      <c r="D12" s="196" t="s">
        <v>2213</v>
      </c>
      <c r="E12" s="144" t="s">
        <v>732</v>
      </c>
      <c r="F12" s="110" t="str">
        <f>'Маппинг со стандартами'!C400</f>
        <v>P-ROLE-RESP-2-3</v>
      </c>
      <c r="G12" s="110" t="str">
        <f>'Маппинг со стандартами'!E400</f>
        <v>Не выполняется</v>
      </c>
      <c r="H12" s="111">
        <f>'Маппинг со стандартами'!O400</f>
        <v>0</v>
      </c>
      <c r="I12" s="105">
        <v>0</v>
      </c>
    </row>
    <row r="13" spans="2:13" x14ac:dyDescent="0.35">
      <c r="B13" s="507"/>
      <c r="C13" s="142">
        <v>2</v>
      </c>
      <c r="D13" s="139" t="s">
        <v>2214</v>
      </c>
      <c r="E13" s="145" t="s">
        <v>733</v>
      </c>
      <c r="F13" t="str">
        <f>'Маппинг со стандартами'!C194</f>
        <v>T-PREPROD-SECTEST-2-1</v>
      </c>
      <c r="G13" t="str">
        <f>'Маппинг со стандартами'!E194</f>
        <v>Не выполняется</v>
      </c>
      <c r="H13" s="112">
        <f>'Маппинг со стандартами'!O194</f>
        <v>0</v>
      </c>
      <c r="I13" s="105">
        <v>0</v>
      </c>
    </row>
    <row r="14" spans="2:13" ht="15" thickBot="1" x14ac:dyDescent="0.4">
      <c r="B14" s="508"/>
      <c r="C14" s="143">
        <v>3</v>
      </c>
      <c r="D14" s="115" t="s">
        <v>2215</v>
      </c>
      <c r="E14" s="146" t="s">
        <v>734</v>
      </c>
      <c r="F14" s="113" t="str">
        <f>'Маппинг со стандартами'!C279</f>
        <v>T-PROD-VULN-4-1</v>
      </c>
      <c r="G14" s="113" t="str">
        <f>'Маппинг со стандартами'!E279</f>
        <v>Не выполняется</v>
      </c>
      <c r="H14" s="114">
        <f>'Маппинг со стандартами'!O279</f>
        <v>0</v>
      </c>
      <c r="I14" s="105">
        <v>0</v>
      </c>
    </row>
    <row r="15" spans="2:13" x14ac:dyDescent="0.35">
      <c r="B15" s="506" t="s">
        <v>2216</v>
      </c>
      <c r="C15" s="147">
        <v>1</v>
      </c>
      <c r="D15" s="196" t="s">
        <v>2217</v>
      </c>
      <c r="E15" s="144" t="s">
        <v>2383</v>
      </c>
      <c r="F15" s="116"/>
      <c r="G15" s="116"/>
      <c r="H15" s="111"/>
      <c r="I15" s="105">
        <v>0</v>
      </c>
    </row>
    <row r="16" spans="2:13" x14ac:dyDescent="0.35">
      <c r="B16" s="507"/>
      <c r="C16" s="142">
        <v>2</v>
      </c>
      <c r="D16" s="139" t="s">
        <v>2218</v>
      </c>
      <c r="E16" s="145" t="s">
        <v>2384</v>
      </c>
      <c r="F16" s="119"/>
      <c r="G16" s="119"/>
      <c r="H16" s="112"/>
      <c r="I16" s="105">
        <v>0</v>
      </c>
    </row>
    <row r="17" spans="2:9" ht="15" thickBot="1" x14ac:dyDescent="0.4">
      <c r="B17" s="508"/>
      <c r="C17" s="143">
        <v>3</v>
      </c>
      <c r="D17" s="115" t="s">
        <v>2219</v>
      </c>
      <c r="E17" s="138" t="s">
        <v>2385</v>
      </c>
      <c r="F17" s="117"/>
      <c r="G17" s="117"/>
      <c r="H17" s="114"/>
      <c r="I17" s="105">
        <v>0</v>
      </c>
    </row>
    <row r="18" spans="2:9" ht="15" thickBot="1" x14ac:dyDescent="0.4">
      <c r="B18" s="519" t="s">
        <v>2220</v>
      </c>
      <c r="C18" s="520"/>
      <c r="D18" s="520"/>
      <c r="E18" s="520"/>
      <c r="F18" s="520"/>
      <c r="G18" s="520"/>
      <c r="H18" s="521"/>
      <c r="I18" s="105">
        <v>0</v>
      </c>
    </row>
    <row r="19" spans="2:9" x14ac:dyDescent="0.35">
      <c r="B19" s="506" t="s">
        <v>2221</v>
      </c>
      <c r="C19" s="522">
        <v>1</v>
      </c>
      <c r="D19" s="523" t="s">
        <v>2222</v>
      </c>
      <c r="E19" s="506" t="s">
        <v>1852</v>
      </c>
      <c r="F19" s="110" t="str">
        <f>'Маппинг со стандартами'!C286</f>
        <v>P-EDU-AWR-0-1</v>
      </c>
      <c r="G19" s="110" t="str">
        <f>'Маппинг со стандартами'!E286</f>
        <v>Верно</v>
      </c>
      <c r="H19" s="111">
        <f>'Маппинг со стандартами'!O286</f>
        <v>0</v>
      </c>
      <c r="I19" s="105">
        <v>0</v>
      </c>
    </row>
    <row r="20" spans="2:9" x14ac:dyDescent="0.35">
      <c r="B20" s="507"/>
      <c r="C20" s="515"/>
      <c r="D20" s="517"/>
      <c r="E20" s="507"/>
      <c r="F20" t="str">
        <f>'Маппинг со стандартами'!C287</f>
        <v>P-EDU-AWR-1-1</v>
      </c>
      <c r="G20" t="str">
        <f>'Маппинг со стандартами'!E287</f>
        <v>Не выполняется</v>
      </c>
      <c r="H20" s="112">
        <f>'Маппинг со стандартами'!O287</f>
        <v>0</v>
      </c>
      <c r="I20" s="105">
        <v>0</v>
      </c>
    </row>
    <row r="21" spans="2:9" x14ac:dyDescent="0.35">
      <c r="B21" s="507"/>
      <c r="C21" s="515">
        <v>2</v>
      </c>
      <c r="D21" s="517" t="s">
        <v>2223</v>
      </c>
      <c r="E21" s="507" t="s">
        <v>1851</v>
      </c>
      <c r="F21" t="str">
        <f>'Маппинг со стандартами'!C232</f>
        <v>T-PROD-PENTEST-4-2</v>
      </c>
      <c r="G21" t="str">
        <f>'Маппинг со стандартами'!E232</f>
        <v>Не выполняется</v>
      </c>
      <c r="H21" s="112">
        <f>'Маппинг со стандартами'!O232</f>
        <v>0</v>
      </c>
      <c r="I21" s="105">
        <v>0</v>
      </c>
    </row>
    <row r="22" spans="2:9" x14ac:dyDescent="0.35">
      <c r="B22" s="507"/>
      <c r="C22" s="515"/>
      <c r="D22" s="517"/>
      <c r="E22" s="507"/>
      <c r="F22" t="str">
        <f>'Маппинг со стандартами'!C291</f>
        <v>P-EDU-AWR-2-3</v>
      </c>
      <c r="G22" t="str">
        <f>'Маппинг со стандартами'!E291</f>
        <v>Не выполняется</v>
      </c>
      <c r="H22" s="112">
        <f>'Маппинг со стандартами'!O291</f>
        <v>0</v>
      </c>
      <c r="I22" s="105">
        <v>0</v>
      </c>
    </row>
    <row r="23" spans="2:9" x14ac:dyDescent="0.35">
      <c r="B23" s="507"/>
      <c r="C23" s="515"/>
      <c r="D23" s="517"/>
      <c r="E23" s="507"/>
      <c r="F23" t="str">
        <f>'Маппинг со стандартами'!C289</f>
        <v>P-EDU-AWR-2-1</v>
      </c>
      <c r="G23" t="str">
        <f>'Маппинг со стандартами'!E289</f>
        <v>Не выполняется</v>
      </c>
      <c r="H23" s="112">
        <f>'Маппинг со стандартами'!O289</f>
        <v>0</v>
      </c>
      <c r="I23" s="105">
        <v>0</v>
      </c>
    </row>
    <row r="24" spans="2:9" x14ac:dyDescent="0.35">
      <c r="B24" s="507"/>
      <c r="C24" s="515">
        <v>3</v>
      </c>
      <c r="D24" s="517" t="s">
        <v>2224</v>
      </c>
      <c r="E24" s="507" t="s">
        <v>1853</v>
      </c>
      <c r="F24" t="str">
        <f>'Маппинг со стандартами'!C289</f>
        <v>P-EDU-AWR-2-1</v>
      </c>
      <c r="G24" t="str">
        <f>'Маппинг со стандартами'!E289</f>
        <v>Не выполняется</v>
      </c>
      <c r="H24" s="112">
        <f>'Маппинг со стандартами'!O289</f>
        <v>0</v>
      </c>
      <c r="I24" s="105">
        <v>0</v>
      </c>
    </row>
    <row r="25" spans="2:9" ht="15" thickBot="1" x14ac:dyDescent="0.4">
      <c r="B25" s="508"/>
      <c r="C25" s="516"/>
      <c r="D25" s="518"/>
      <c r="E25" s="508"/>
      <c r="F25" s="113" t="str">
        <f>'Маппинг со стандартами'!C292</f>
        <v>P-EDU-AWR-2-4</v>
      </c>
      <c r="G25" s="113" t="str">
        <f>'Маппинг со стандартами'!E292</f>
        <v>Не выполняется</v>
      </c>
      <c r="H25" s="114">
        <f>'Маппинг со стандартами'!O292</f>
        <v>0</v>
      </c>
      <c r="I25" s="105">
        <v>0</v>
      </c>
    </row>
    <row r="26" spans="2:9" x14ac:dyDescent="0.35">
      <c r="B26" s="506" t="s">
        <v>2225</v>
      </c>
      <c r="C26" s="522">
        <v>1</v>
      </c>
      <c r="D26" s="523" t="s">
        <v>2226</v>
      </c>
      <c r="E26" s="506" t="s">
        <v>1862</v>
      </c>
      <c r="F26" s="110" t="str">
        <f>'Маппинг со стандартами'!C383</f>
        <v>P-ROLE-SC-0-1</v>
      </c>
      <c r="G26" s="110" t="str">
        <f>'Маппинг со стандартами'!E383</f>
        <v>Верно</v>
      </c>
      <c r="H26" s="111">
        <f>'Маппинг со стандартами'!O383</f>
        <v>0</v>
      </c>
      <c r="I26" s="105">
        <v>0</v>
      </c>
    </row>
    <row r="27" spans="2:9" x14ac:dyDescent="0.35">
      <c r="B27" s="507"/>
      <c r="C27" s="515"/>
      <c r="D27" s="517"/>
      <c r="E27" s="507"/>
      <c r="F27" t="str">
        <f>'Маппинг со стандартами'!C385</f>
        <v>P-ROLE-SC-2-1</v>
      </c>
      <c r="G27" t="str">
        <f>'Маппинг со стандартами'!E385</f>
        <v>Не выполняется</v>
      </c>
      <c r="H27" s="112">
        <f>'Маппинг со стандартами'!O385</f>
        <v>0</v>
      </c>
      <c r="I27" s="105">
        <v>0</v>
      </c>
    </row>
    <row r="28" spans="2:9" x14ac:dyDescent="0.35">
      <c r="B28" s="507"/>
      <c r="C28" s="515"/>
      <c r="D28" s="517"/>
      <c r="E28" s="507"/>
      <c r="F28" t="str">
        <f>'Маппинг со стандартами'!C389</f>
        <v>P-ROLE-SC-3-3</v>
      </c>
      <c r="G28" t="str">
        <f>'Маппинг со стандартами'!E389</f>
        <v>Не выполняется</v>
      </c>
      <c r="H28" s="112">
        <f>'Маппинг со стандартами'!O389</f>
        <v>0</v>
      </c>
      <c r="I28" s="105">
        <v>0</v>
      </c>
    </row>
    <row r="29" spans="2:9" x14ac:dyDescent="0.35">
      <c r="B29" s="507"/>
      <c r="C29" s="142">
        <v>2</v>
      </c>
      <c r="D29" s="139" t="s">
        <v>2227</v>
      </c>
      <c r="E29" s="145" t="s">
        <v>1864</v>
      </c>
      <c r="F29" t="str">
        <f>'Маппинг со стандартами'!C396</f>
        <v>P-ROLE-RESP-1-1</v>
      </c>
      <c r="G29" t="str">
        <f>'Маппинг со стандартами'!E396</f>
        <v>Не выполняется</v>
      </c>
      <c r="H29" s="112">
        <f>'Маппинг со стандартами'!O396</f>
        <v>0</v>
      </c>
      <c r="I29" s="105">
        <v>0</v>
      </c>
    </row>
    <row r="30" spans="2:9" x14ac:dyDescent="0.35">
      <c r="B30" s="507"/>
      <c r="C30" s="515">
        <v>3</v>
      </c>
      <c r="D30" s="517" t="s">
        <v>2228</v>
      </c>
      <c r="E30" s="507" t="s">
        <v>1854</v>
      </c>
      <c r="F30" t="str">
        <f>'Маппинг со стандартами'!C293</f>
        <v>P-EDU-AWR-3-1</v>
      </c>
      <c r="G30" t="str">
        <f>'Маппинг со стандартами'!E293</f>
        <v>Не выполняется</v>
      </c>
      <c r="H30" s="112">
        <f>'Маппинг со стандартами'!O293</f>
        <v>0</v>
      </c>
      <c r="I30" s="105">
        <v>0</v>
      </c>
    </row>
    <row r="31" spans="2:9" ht="15" thickBot="1" x14ac:dyDescent="0.4">
      <c r="B31" s="508"/>
      <c r="C31" s="516"/>
      <c r="D31" s="518"/>
      <c r="E31" s="508"/>
      <c r="F31" s="113" t="str">
        <f>'Маппинг со стандартами'!C296</f>
        <v>P-EDU-KB-0-1</v>
      </c>
      <c r="G31" s="113" t="str">
        <f>'Маппинг со стандартами'!E296</f>
        <v>Верно</v>
      </c>
      <c r="H31" s="114">
        <f>'Маппинг со стандартами'!O296</f>
        <v>0</v>
      </c>
      <c r="I31" s="105">
        <v>0</v>
      </c>
    </row>
    <row r="32" spans="2:9" ht="15.5" x14ac:dyDescent="0.35">
      <c r="B32" s="524" t="s">
        <v>1322</v>
      </c>
      <c r="C32" s="525"/>
      <c r="D32" s="525"/>
      <c r="E32" s="525"/>
      <c r="F32" s="525"/>
      <c r="G32" s="525"/>
      <c r="H32" s="526"/>
      <c r="I32" s="105">
        <v>0</v>
      </c>
    </row>
    <row r="33" spans="2:9" ht="15" thickBot="1" x14ac:dyDescent="0.4">
      <c r="B33" s="527" t="s">
        <v>1327</v>
      </c>
      <c r="C33" s="528"/>
      <c r="D33" s="528"/>
      <c r="E33" s="528"/>
      <c r="F33" s="528"/>
      <c r="G33" s="528"/>
      <c r="H33" s="529"/>
      <c r="I33" s="105">
        <v>0</v>
      </c>
    </row>
    <row r="34" spans="2:9" x14ac:dyDescent="0.35">
      <c r="B34" s="506" t="s">
        <v>2229</v>
      </c>
      <c r="C34" s="522">
        <v>1</v>
      </c>
      <c r="D34" s="523" t="s">
        <v>2230</v>
      </c>
      <c r="E34" s="506" t="s">
        <v>504</v>
      </c>
      <c r="F34" s="110" t="str">
        <f>'Маппинг со стандартами'!C309</f>
        <v>P-REQ-TM-1-2</v>
      </c>
      <c r="G34" s="110" t="str">
        <f>'Маппинг со стандартами'!E309</f>
        <v>Не выполняется</v>
      </c>
      <c r="H34" s="111">
        <f>'Маппинг со стандартами'!O309</f>
        <v>0</v>
      </c>
      <c r="I34" s="105">
        <v>0</v>
      </c>
    </row>
    <row r="35" spans="2:9" x14ac:dyDescent="0.35">
      <c r="B35" s="507"/>
      <c r="C35" s="515"/>
      <c r="D35" s="517"/>
      <c r="E35" s="507"/>
      <c r="F35" t="str">
        <f>'Маппинг со стандартами'!C310</f>
        <v>P-REQ-TM-1-3</v>
      </c>
      <c r="G35" t="str">
        <f>'Маппинг со стандартами'!E310</f>
        <v>Не выполняется</v>
      </c>
      <c r="H35" s="112">
        <f>'Маппинг со стандартами'!O310</f>
        <v>0</v>
      </c>
      <c r="I35" s="105">
        <v>0</v>
      </c>
    </row>
    <row r="36" spans="2:9" x14ac:dyDescent="0.35">
      <c r="B36" s="507"/>
      <c r="C36" s="142">
        <v>2</v>
      </c>
      <c r="D36" s="139" t="s">
        <v>2231</v>
      </c>
      <c r="E36" s="145" t="s">
        <v>735</v>
      </c>
      <c r="F36" t="str">
        <f>'Маппинг со стандартами'!C313</f>
        <v>P-REQ-TM-2-3</v>
      </c>
      <c r="G36" t="str">
        <f>'Маппинг со стандартами'!E313</f>
        <v>Не выполняется</v>
      </c>
      <c r="H36" s="112">
        <f>'Маппинг со стандартами'!O313</f>
        <v>0</v>
      </c>
      <c r="I36" s="105">
        <v>0</v>
      </c>
    </row>
    <row r="37" spans="2:9" ht="15" thickBot="1" x14ac:dyDescent="0.4">
      <c r="B37" s="508"/>
      <c r="C37" s="143">
        <v>3</v>
      </c>
      <c r="D37" s="115" t="s">
        <v>2232</v>
      </c>
      <c r="E37" s="146" t="s">
        <v>2386</v>
      </c>
      <c r="F37" s="117"/>
      <c r="G37" s="117"/>
      <c r="H37" s="114"/>
      <c r="I37" s="105">
        <v>0</v>
      </c>
    </row>
    <row r="38" spans="2:9" x14ac:dyDescent="0.35">
      <c r="B38" s="506" t="s">
        <v>2233</v>
      </c>
      <c r="C38" s="147">
        <v>1</v>
      </c>
      <c r="D38" s="196" t="s">
        <v>2234</v>
      </c>
      <c r="E38" s="144" t="s">
        <v>685</v>
      </c>
      <c r="F38" s="110" t="str">
        <f>'Маппинг со стандартами'!C307</f>
        <v>P-REQ-TM-0-1</v>
      </c>
      <c r="G38" s="110" t="str">
        <f>'Маппинг со стандартами'!E307</f>
        <v>Верно</v>
      </c>
      <c r="H38" s="111">
        <f>'Маппинг со стандартами'!O307</f>
        <v>0</v>
      </c>
      <c r="I38" s="105">
        <v>0</v>
      </c>
    </row>
    <row r="39" spans="2:9" x14ac:dyDescent="0.35">
      <c r="B39" s="507"/>
      <c r="C39" s="515">
        <v>2</v>
      </c>
      <c r="D39" s="517" t="s">
        <v>2235</v>
      </c>
      <c r="E39" s="507" t="s">
        <v>736</v>
      </c>
      <c r="F39" t="str">
        <f>'Маппинг со стандартами'!C315</f>
        <v>P-REQ-TM-3-2</v>
      </c>
      <c r="G39" t="str">
        <f>'Маппинг со стандартами'!E315</f>
        <v>Не выполняется</v>
      </c>
      <c r="H39" s="112">
        <f>'Маппинг со стандартами'!O315</f>
        <v>0</v>
      </c>
      <c r="I39" s="105">
        <v>0</v>
      </c>
    </row>
    <row r="40" spans="2:9" x14ac:dyDescent="0.35">
      <c r="B40" s="507"/>
      <c r="C40" s="515"/>
      <c r="D40" s="517"/>
      <c r="E40" s="507"/>
      <c r="F40" t="str">
        <f>'Маппинг со стандартами'!C324</f>
        <v>P-REQ-RD-3-1</v>
      </c>
      <c r="G40" t="str">
        <f>'Маппинг со стандартами'!E324</f>
        <v>Не выполняется</v>
      </c>
      <c r="H40" s="112">
        <f>'Маппинг со стандартами'!O324</f>
        <v>0</v>
      </c>
      <c r="I40" s="105">
        <v>0</v>
      </c>
    </row>
    <row r="41" spans="2:9" ht="15" thickBot="1" x14ac:dyDescent="0.4">
      <c r="B41" s="508"/>
      <c r="C41" s="143">
        <v>3</v>
      </c>
      <c r="D41" s="115" t="s">
        <v>2236</v>
      </c>
      <c r="E41" s="138" t="s">
        <v>1855</v>
      </c>
      <c r="F41" s="113" t="str">
        <f>'Маппинг со стандартами'!C316</f>
        <v>P-REQ-TM-3-3</v>
      </c>
      <c r="G41" s="113" t="str">
        <f>'Маппинг со стандартами'!E316</f>
        <v>Не выполняется</v>
      </c>
      <c r="H41" s="114">
        <f>'Маппинг со стандартами'!O316</f>
        <v>0</v>
      </c>
      <c r="I41" s="105">
        <v>0</v>
      </c>
    </row>
    <row r="42" spans="2:9" ht="15" thickBot="1" x14ac:dyDescent="0.4">
      <c r="B42" s="519" t="s">
        <v>2237</v>
      </c>
      <c r="C42" s="520"/>
      <c r="D42" s="520"/>
      <c r="E42" s="520"/>
      <c r="F42" s="520"/>
      <c r="G42" s="520"/>
      <c r="H42" s="521"/>
      <c r="I42" s="105">
        <v>0</v>
      </c>
    </row>
    <row r="43" spans="2:9" x14ac:dyDescent="0.35">
      <c r="B43" s="506" t="s">
        <v>2238</v>
      </c>
      <c r="C43" s="147">
        <v>1</v>
      </c>
      <c r="D43" s="196" t="s">
        <v>2239</v>
      </c>
      <c r="E43" s="144" t="s">
        <v>345</v>
      </c>
      <c r="F43" s="110" t="str">
        <f>'Маппинг со стандартами'!C318</f>
        <v>P-REQ-RD-0-1</v>
      </c>
      <c r="G43" s="110" t="str">
        <f>'Маппинг со стандартами'!E318</f>
        <v>Верно</v>
      </c>
      <c r="H43" s="111">
        <f>'Маппинг со стандартами'!O318</f>
        <v>0</v>
      </c>
      <c r="I43" s="105">
        <v>0</v>
      </c>
    </row>
    <row r="44" spans="2:9" x14ac:dyDescent="0.35">
      <c r="B44" s="507"/>
      <c r="C44" s="515">
        <v>2</v>
      </c>
      <c r="D44" s="517" t="s">
        <v>2240</v>
      </c>
      <c r="E44" s="507" t="s">
        <v>737</v>
      </c>
      <c r="F44" t="str">
        <f>'Маппинг со стандартами'!C319</f>
        <v>P-REQ-RD-1-1</v>
      </c>
      <c r="G44" t="str">
        <f>'Маппинг со стандартами'!E319</f>
        <v>Не выполняется</v>
      </c>
      <c r="H44" s="112">
        <f>'Маппинг со стандартами'!O319</f>
        <v>0</v>
      </c>
      <c r="I44" s="105">
        <v>0</v>
      </c>
    </row>
    <row r="45" spans="2:9" x14ac:dyDescent="0.35">
      <c r="B45" s="507"/>
      <c r="C45" s="515"/>
      <c r="D45" s="517"/>
      <c r="E45" s="507"/>
      <c r="F45" t="str">
        <f>'Маппинг со стандартами'!C320</f>
        <v>P-REQ-RD-1-2</v>
      </c>
      <c r="G45" t="str">
        <f>'Маппинг со стандартами'!E320</f>
        <v>Не выполняется</v>
      </c>
      <c r="H45" s="112">
        <f>'Маппинг со стандартами'!O320</f>
        <v>0</v>
      </c>
      <c r="I45" s="105">
        <v>0</v>
      </c>
    </row>
    <row r="46" spans="2:9" x14ac:dyDescent="0.35">
      <c r="B46" s="507"/>
      <c r="C46" s="515"/>
      <c r="D46" s="517"/>
      <c r="E46" s="507"/>
      <c r="F46" t="str">
        <f>'Маппинг со стандартами'!C322</f>
        <v>P-REQ-RD-2-2</v>
      </c>
      <c r="G46" t="str">
        <f>'Маппинг со стандартами'!E322</f>
        <v>Не выполняется</v>
      </c>
      <c r="H46" s="112">
        <f>'Маппинг со стандартами'!O322</f>
        <v>0</v>
      </c>
      <c r="I46" s="105">
        <v>0</v>
      </c>
    </row>
    <row r="47" spans="2:9" x14ac:dyDescent="0.35">
      <c r="B47" s="507"/>
      <c r="C47" s="515"/>
      <c r="D47" s="517"/>
      <c r="E47" s="507"/>
      <c r="F47" t="str">
        <f>'Маппинг со стандартами'!C328</f>
        <v>P-REQ-CR-0-1</v>
      </c>
      <c r="G47" t="str">
        <f>'Маппинг со стандартами'!E328</f>
        <v>Верно</v>
      </c>
      <c r="H47" s="112">
        <f>'Маппинг со стандартами'!O328</f>
        <v>0</v>
      </c>
      <c r="I47" s="105">
        <v>0</v>
      </c>
    </row>
    <row r="48" spans="2:9" ht="15" thickBot="1" x14ac:dyDescent="0.4">
      <c r="B48" s="508"/>
      <c r="C48" s="143">
        <v>3</v>
      </c>
      <c r="D48" s="115" t="s">
        <v>2241</v>
      </c>
      <c r="E48" s="146" t="s">
        <v>738</v>
      </c>
      <c r="F48" s="117"/>
      <c r="G48" s="117"/>
      <c r="H48" s="114"/>
      <c r="I48" s="105">
        <v>0</v>
      </c>
    </row>
    <row r="49" spans="2:9" x14ac:dyDescent="0.35">
      <c r="B49" s="506" t="s">
        <v>2242</v>
      </c>
      <c r="C49" s="147">
        <v>1</v>
      </c>
      <c r="D49" s="196" t="s">
        <v>2243</v>
      </c>
      <c r="E49" s="144" t="s">
        <v>739</v>
      </c>
      <c r="F49" s="116"/>
      <c r="G49" s="116"/>
      <c r="H49" s="111"/>
      <c r="I49" s="105">
        <v>0</v>
      </c>
    </row>
    <row r="50" spans="2:9" x14ac:dyDescent="0.35">
      <c r="B50" s="507"/>
      <c r="C50" s="142">
        <v>2</v>
      </c>
      <c r="D50" s="139" t="s">
        <v>2244</v>
      </c>
      <c r="E50" s="145" t="s">
        <v>740</v>
      </c>
      <c r="F50" s="119"/>
      <c r="G50" s="119"/>
      <c r="H50" s="112"/>
      <c r="I50" s="105">
        <v>0</v>
      </c>
    </row>
    <row r="51" spans="2:9" ht="15" thickBot="1" x14ac:dyDescent="0.4">
      <c r="B51" s="508"/>
      <c r="C51" s="143">
        <v>3</v>
      </c>
      <c r="D51" s="115" t="s">
        <v>2245</v>
      </c>
      <c r="E51" s="138" t="s">
        <v>741</v>
      </c>
      <c r="F51" s="117"/>
      <c r="G51" s="117"/>
      <c r="H51" s="114"/>
      <c r="I51" s="105">
        <v>0</v>
      </c>
    </row>
    <row r="52" spans="2:9" ht="15" thickBot="1" x14ac:dyDescent="0.4">
      <c r="B52" s="519" t="s">
        <v>2246</v>
      </c>
      <c r="C52" s="520"/>
      <c r="D52" s="520"/>
      <c r="E52" s="520"/>
      <c r="F52" s="520"/>
      <c r="G52" s="520"/>
      <c r="H52" s="521"/>
      <c r="I52" s="105">
        <v>0</v>
      </c>
    </row>
    <row r="53" spans="2:9" x14ac:dyDescent="0.35">
      <c r="B53" s="506" t="s">
        <v>2247</v>
      </c>
      <c r="C53" s="147">
        <v>1</v>
      </c>
      <c r="D53" s="196" t="s">
        <v>2248</v>
      </c>
      <c r="E53" s="144" t="s">
        <v>570</v>
      </c>
      <c r="F53" s="110" t="str">
        <f>'Маппинг со стандартами'!C66</f>
        <v>T-DEV-SCM-2-5</v>
      </c>
      <c r="G53" s="110" t="str">
        <f>'Маппинг со стандартами'!E66</f>
        <v>Не выполняется</v>
      </c>
      <c r="H53" s="111">
        <f>'Маппинг со стандартами'!O66</f>
        <v>0</v>
      </c>
      <c r="I53" s="105">
        <v>0</v>
      </c>
    </row>
    <row r="54" spans="2:9" x14ac:dyDescent="0.35">
      <c r="B54" s="507"/>
      <c r="C54" s="142">
        <v>2</v>
      </c>
      <c r="D54" s="139" t="s">
        <v>2249</v>
      </c>
      <c r="E54" s="145" t="s">
        <v>742</v>
      </c>
      <c r="F54" s="119"/>
      <c r="G54" s="119"/>
      <c r="H54" s="112"/>
      <c r="I54" s="105">
        <v>0</v>
      </c>
    </row>
    <row r="55" spans="2:9" ht="15" thickBot="1" x14ac:dyDescent="0.4">
      <c r="B55" s="508"/>
      <c r="C55" s="143">
        <v>3</v>
      </c>
      <c r="D55" s="115" t="s">
        <v>2250</v>
      </c>
      <c r="E55" s="146" t="s">
        <v>743</v>
      </c>
      <c r="F55" s="113" t="str">
        <f>'Маппинг со стандартами'!C326</f>
        <v>P-REQ-RD-3-3</v>
      </c>
      <c r="G55" s="113" t="str">
        <f>'Маппинг со стандартами'!E326</f>
        <v>Не выполняется</v>
      </c>
      <c r="H55" s="114">
        <f>'Маппинг со стандартами'!O326</f>
        <v>0</v>
      </c>
      <c r="I55" s="105">
        <v>0</v>
      </c>
    </row>
    <row r="56" spans="2:9" x14ac:dyDescent="0.35">
      <c r="B56" s="506" t="s">
        <v>2251</v>
      </c>
      <c r="C56" s="147">
        <v>1</v>
      </c>
      <c r="D56" s="196" t="s">
        <v>2252</v>
      </c>
      <c r="E56" s="144" t="s">
        <v>744</v>
      </c>
      <c r="F56" s="110" t="str">
        <f>'Маппинг со стандартами'!C8</f>
        <v>T-ADI-DEP-1-5</v>
      </c>
      <c r="G56" s="110" t="str">
        <f>'Маппинг со стандартами'!E8</f>
        <v>Не выполняется</v>
      </c>
      <c r="H56" s="111">
        <f>'Маппинг со стандартами'!O8</f>
        <v>0</v>
      </c>
      <c r="I56" s="105">
        <v>0</v>
      </c>
    </row>
    <row r="57" spans="2:9" x14ac:dyDescent="0.35">
      <c r="B57" s="507"/>
      <c r="C57" s="142">
        <v>2</v>
      </c>
      <c r="D57" s="139" t="s">
        <v>2253</v>
      </c>
      <c r="E57" s="145" t="s">
        <v>745</v>
      </c>
      <c r="F57" t="str">
        <f>'Маппинг со стандартами'!C16</f>
        <v>T-ADI-ART-0-1</v>
      </c>
      <c r="G57" t="str">
        <f>'Маппинг со стандартами'!E16</f>
        <v>Верно</v>
      </c>
      <c r="H57" s="112">
        <f>'Маппинг со стандартами'!O16</f>
        <v>0</v>
      </c>
      <c r="I57" s="105">
        <v>0</v>
      </c>
    </row>
    <row r="58" spans="2:9" ht="15" thickBot="1" x14ac:dyDescent="0.4">
      <c r="B58" s="508"/>
      <c r="C58" s="143">
        <v>3</v>
      </c>
      <c r="D58" s="115" t="s">
        <v>2254</v>
      </c>
      <c r="E58" s="138" t="s">
        <v>746</v>
      </c>
      <c r="F58" s="117"/>
      <c r="G58" s="117"/>
      <c r="H58" s="114"/>
      <c r="I58" s="105">
        <v>0</v>
      </c>
    </row>
    <row r="59" spans="2:9" ht="15.5" x14ac:dyDescent="0.35">
      <c r="B59" s="524" t="s">
        <v>1323</v>
      </c>
      <c r="C59" s="525"/>
      <c r="D59" s="525"/>
      <c r="E59" s="525"/>
      <c r="F59" s="525"/>
      <c r="G59" s="525"/>
      <c r="H59" s="526"/>
      <c r="I59" s="105">
        <v>0</v>
      </c>
    </row>
    <row r="60" spans="2:9" ht="15" thickBot="1" x14ac:dyDescent="0.4">
      <c r="B60" s="527" t="s">
        <v>1328</v>
      </c>
      <c r="C60" s="528"/>
      <c r="D60" s="528"/>
      <c r="E60" s="528"/>
      <c r="F60" s="528"/>
      <c r="G60" s="528"/>
      <c r="H60" s="529"/>
      <c r="I60" s="105">
        <v>0</v>
      </c>
    </row>
    <row r="61" spans="2:9" x14ac:dyDescent="0.35">
      <c r="B61" s="506" t="s">
        <v>1329</v>
      </c>
      <c r="C61" s="522">
        <v>1</v>
      </c>
      <c r="D61" s="523" t="s">
        <v>2255</v>
      </c>
      <c r="E61" s="506" t="s">
        <v>1841</v>
      </c>
      <c r="F61" s="110" t="e">
        <f>'Маппинг со стандартами'!#REF!</f>
        <v>#REF!</v>
      </c>
      <c r="G61" s="110" t="e">
        <f>'Маппинг со стандартами'!#REF!</f>
        <v>#REF!</v>
      </c>
      <c r="H61" s="111" t="e">
        <f>'Маппинг со стандартами'!#REF!</f>
        <v>#REF!</v>
      </c>
      <c r="I61" s="105">
        <v>0</v>
      </c>
    </row>
    <row r="62" spans="2:9" x14ac:dyDescent="0.35">
      <c r="B62" s="507"/>
      <c r="C62" s="515"/>
      <c r="D62" s="517"/>
      <c r="E62" s="507"/>
      <c r="F62" t="str">
        <f>'Маппинг со стандартами'!C44</f>
        <v>T-DEV-BLD-0-1</v>
      </c>
      <c r="G62" t="str">
        <f>'Маппинг со стандартами'!E44</f>
        <v>Верно</v>
      </c>
      <c r="H62" s="112">
        <f>'Маппинг со стандартами'!O44</f>
        <v>0</v>
      </c>
      <c r="I62" s="105">
        <v>0</v>
      </c>
    </row>
    <row r="63" spans="2:9" x14ac:dyDescent="0.35">
      <c r="B63" s="507"/>
      <c r="C63" s="515"/>
      <c r="D63" s="517"/>
      <c r="E63" s="507"/>
      <c r="F63" t="str">
        <f>'Маппинг со стандартами'!C51</f>
        <v>T-DEV-BLD-3-2</v>
      </c>
      <c r="G63" t="str">
        <f>'Маппинг со стандартами'!E51</f>
        <v>Не выполняется</v>
      </c>
      <c r="H63" s="112">
        <f>'Маппинг со стандартами'!O51</f>
        <v>0</v>
      </c>
      <c r="I63" s="105">
        <v>0</v>
      </c>
    </row>
    <row r="64" spans="2:9" x14ac:dyDescent="0.35">
      <c r="B64" s="507"/>
      <c r="C64" s="515"/>
      <c r="D64" s="517"/>
      <c r="E64" s="507"/>
      <c r="F64" t="str">
        <f>'Маппинг со стандартами'!C94</f>
        <v>T-DEV-CICD-0-1</v>
      </c>
      <c r="G64" t="str">
        <f>'Маппинг со стандартами'!E94</f>
        <v>Верно</v>
      </c>
      <c r="H64" s="112">
        <f>'Маппинг со стандартами'!O94</f>
        <v>0</v>
      </c>
      <c r="I64" s="105">
        <v>0</v>
      </c>
    </row>
    <row r="65" spans="2:11" x14ac:dyDescent="0.35">
      <c r="B65" s="507"/>
      <c r="C65" s="515"/>
      <c r="D65" s="517"/>
      <c r="E65" s="507"/>
      <c r="F65" t="str">
        <f>'Маппинг со стандартами'!C136</f>
        <v>T-CODE-SC-2-3</v>
      </c>
      <c r="G65" t="str">
        <f>'Маппинг со стандартами'!E136</f>
        <v>Не выполняется</v>
      </c>
      <c r="H65" s="112">
        <f>'Маппинг со стандартами'!O136</f>
        <v>0</v>
      </c>
      <c r="I65" s="105">
        <v>0</v>
      </c>
    </row>
    <row r="66" spans="2:11" x14ac:dyDescent="0.35">
      <c r="B66" s="507"/>
      <c r="C66" s="515">
        <v>2</v>
      </c>
      <c r="D66" s="517" t="s">
        <v>2256</v>
      </c>
      <c r="E66" s="507" t="s">
        <v>1375</v>
      </c>
      <c r="F66" t="str">
        <f>'Маппинг со стандартами'!C47</f>
        <v>T-DEV-BLD-1-3</v>
      </c>
      <c r="G66" t="str">
        <f>'Маппинг со стандартами'!E47</f>
        <v>Не выполняется</v>
      </c>
      <c r="H66" s="112">
        <f>'Маппинг со стандартами'!O47</f>
        <v>0</v>
      </c>
      <c r="I66" s="105">
        <v>0</v>
      </c>
    </row>
    <row r="67" spans="2:11" x14ac:dyDescent="0.35">
      <c r="B67" s="507"/>
      <c r="C67" s="515"/>
      <c r="D67" s="517"/>
      <c r="E67" s="507"/>
      <c r="F67" t="str">
        <f>'Маппинг со стандартами'!C51</f>
        <v>T-DEV-BLD-3-2</v>
      </c>
      <c r="G67" t="str">
        <f>'Маппинг со стандартами'!E51</f>
        <v>Не выполняется</v>
      </c>
      <c r="H67" s="112">
        <f>'Маппинг со стандартами'!O51</f>
        <v>0</v>
      </c>
      <c r="I67" s="105">
        <v>0</v>
      </c>
    </row>
    <row r="68" spans="2:11" x14ac:dyDescent="0.35">
      <c r="B68" s="507"/>
      <c r="C68" s="515">
        <v>3</v>
      </c>
      <c r="D68" s="517" t="s">
        <v>2257</v>
      </c>
      <c r="E68" s="507" t="s">
        <v>1376</v>
      </c>
      <c r="F68" t="str">
        <f>'Маппинг со стандартами'!C48</f>
        <v>T-DEV-BLD-1-4</v>
      </c>
      <c r="G68" t="str">
        <f>'Маппинг со стандартами'!E48</f>
        <v>Не выполняется</v>
      </c>
      <c r="H68" s="112">
        <f>'Маппинг со стандартами'!O48</f>
        <v>0</v>
      </c>
      <c r="I68" s="105">
        <v>0</v>
      </c>
    </row>
    <row r="69" spans="2:11" x14ac:dyDescent="0.35">
      <c r="B69" s="507"/>
      <c r="C69" s="515"/>
      <c r="D69" s="517"/>
      <c r="E69" s="507"/>
      <c r="F69" t="str">
        <f>'Маппинг со стандартами'!C331</f>
        <v>P-REQ-CR-3-1</v>
      </c>
      <c r="G69" t="str">
        <f>'Маппинг со стандартами'!E331</f>
        <v>Не выполняется</v>
      </c>
      <c r="H69" s="112">
        <f>'Маппинг со стандартами'!O331</f>
        <v>0</v>
      </c>
      <c r="I69" s="105">
        <v>0</v>
      </c>
    </row>
    <row r="70" spans="2:11" x14ac:dyDescent="0.35">
      <c r="B70" s="507"/>
      <c r="C70" s="515"/>
      <c r="D70" s="517"/>
      <c r="E70" s="507"/>
      <c r="F70" t="str">
        <f>'Маппинг со стандартами'!C357</f>
        <v>P-DEFECT-MNG-3-3</v>
      </c>
      <c r="G70" t="str">
        <f>'Маппинг со стандартами'!E357</f>
        <v>Не выполняется</v>
      </c>
      <c r="H70" s="112">
        <f>'Маппинг со стандартами'!O357</f>
        <v>0</v>
      </c>
      <c r="I70" s="105">
        <v>0</v>
      </c>
    </row>
    <row r="71" spans="2:11" ht="15" thickBot="1" x14ac:dyDescent="0.4">
      <c r="B71" s="508"/>
      <c r="C71" s="516"/>
      <c r="D71" s="518"/>
      <c r="E71" s="508"/>
      <c r="F71" s="113" t="str">
        <f>'Маппинг со стандартами'!C329</f>
        <v>P-REQ-CR-1-1</v>
      </c>
      <c r="G71" s="113" t="str">
        <f>'Маппинг со стандартами'!E329</f>
        <v>Не выполняется</v>
      </c>
      <c r="H71" s="114">
        <f>'Маппинг со стандартами'!O329</f>
        <v>0</v>
      </c>
      <c r="I71" s="105">
        <v>0</v>
      </c>
    </row>
    <row r="72" spans="2:11" x14ac:dyDescent="0.35">
      <c r="B72" s="506" t="s">
        <v>2258</v>
      </c>
      <c r="C72" s="522">
        <v>1</v>
      </c>
      <c r="D72" s="523" t="s">
        <v>2259</v>
      </c>
      <c r="E72" s="506" t="s">
        <v>33</v>
      </c>
      <c r="F72" s="110" t="str">
        <f>'Маппинг со стандартами'!C3</f>
        <v>T-ADI-DEP-0-1</v>
      </c>
      <c r="G72" s="110" t="str">
        <f>'Маппинг со стандартами'!E3</f>
        <v>Верно</v>
      </c>
      <c r="H72" s="111">
        <f>'Маппинг со стандартами'!O3</f>
        <v>0</v>
      </c>
      <c r="I72" s="105">
        <v>0</v>
      </c>
    </row>
    <row r="73" spans="2:11" x14ac:dyDescent="0.35">
      <c r="B73" s="507"/>
      <c r="C73" s="515"/>
      <c r="D73" s="517"/>
      <c r="E73" s="507"/>
      <c r="F73" t="str">
        <f>'Маппинг со стандартами'!C11</f>
        <v>T-ADI-DEP-3-1</v>
      </c>
      <c r="G73" t="str">
        <f>'Маппинг со стандартами'!E11</f>
        <v>Не выполняется</v>
      </c>
      <c r="H73" s="112">
        <f>'Маппинг со стандартами'!O11</f>
        <v>0</v>
      </c>
      <c r="I73" s="105">
        <v>0</v>
      </c>
    </row>
    <row r="74" spans="2:11" x14ac:dyDescent="0.35">
      <c r="B74" s="507"/>
      <c r="C74" s="515">
        <v>2</v>
      </c>
      <c r="D74" s="517" t="s">
        <v>2260</v>
      </c>
      <c r="E74" s="507" t="s">
        <v>16</v>
      </c>
      <c r="F74" t="str">
        <f>'Маппинг со стандартами'!C4</f>
        <v>T-ADI-DEP-1-1</v>
      </c>
      <c r="G74" t="str">
        <f>'Маппинг со стандартами'!E4</f>
        <v>Не выполняется</v>
      </c>
      <c r="H74" s="112">
        <f>'Маппинг со стандартами'!O4</f>
        <v>0</v>
      </c>
      <c r="I74" s="105">
        <v>0</v>
      </c>
      <c r="K74" s="118"/>
    </row>
    <row r="75" spans="2:11" x14ac:dyDescent="0.35">
      <c r="B75" s="507"/>
      <c r="C75" s="515"/>
      <c r="D75" s="517"/>
      <c r="E75" s="507"/>
      <c r="F75" t="str">
        <f>'Маппинг со стандартами'!C5</f>
        <v>T-ADI-DEP-1-2</v>
      </c>
      <c r="G75" t="str">
        <f>'Маппинг со стандартами'!E5</f>
        <v>Не выполняется</v>
      </c>
      <c r="H75" s="112">
        <f>'Маппинг со стандартами'!O5</f>
        <v>0</v>
      </c>
      <c r="I75" s="105">
        <v>0</v>
      </c>
    </row>
    <row r="76" spans="2:11" x14ac:dyDescent="0.35">
      <c r="B76" s="507"/>
      <c r="C76" s="515"/>
      <c r="D76" s="517"/>
      <c r="E76" s="507"/>
      <c r="F76" t="str">
        <f>'Маппинг со стандартами'!C10</f>
        <v>T-ADI-DEP-2-2</v>
      </c>
      <c r="G76" t="str">
        <f>'Маппинг со стандартами'!E10</f>
        <v>Не выполняется</v>
      </c>
      <c r="H76" s="112">
        <f>'Маппинг со стандартами'!O10</f>
        <v>0</v>
      </c>
      <c r="I76" s="105">
        <v>0</v>
      </c>
    </row>
    <row r="77" spans="2:11" x14ac:dyDescent="0.35">
      <c r="B77" s="507"/>
      <c r="C77" s="515"/>
      <c r="D77" s="517"/>
      <c r="E77" s="507"/>
      <c r="F77" t="str">
        <f>'Маппинг со стандартами'!C138</f>
        <v>T-CODE-SC-2-5</v>
      </c>
      <c r="G77" t="str">
        <f>'Маппинг со стандартами'!E138</f>
        <v>Не выполняется</v>
      </c>
      <c r="H77" s="112">
        <f>'Маппинг со стандартами'!O138</f>
        <v>0</v>
      </c>
      <c r="I77" s="105">
        <v>0</v>
      </c>
    </row>
    <row r="78" spans="2:11" ht="15" thickBot="1" x14ac:dyDescent="0.4">
      <c r="B78" s="508"/>
      <c r="C78" s="142">
        <v>3</v>
      </c>
      <c r="D78" s="139" t="s">
        <v>2261</v>
      </c>
      <c r="E78" s="137" t="s">
        <v>1374</v>
      </c>
      <c r="F78" t="str">
        <f>'Маппинг со стандартами'!C129</f>
        <v>T-CODE-SST-4-1</v>
      </c>
      <c r="G78" t="str">
        <f>'Маппинг со стандартами'!E129</f>
        <v>Не выполняется</v>
      </c>
      <c r="H78" s="112">
        <f>'Маппинг со стандартами'!O129</f>
        <v>0</v>
      </c>
      <c r="I78" s="105">
        <v>0</v>
      </c>
    </row>
    <row r="79" spans="2:11" ht="15" thickBot="1" x14ac:dyDescent="0.4">
      <c r="B79" s="519" t="s">
        <v>1331</v>
      </c>
      <c r="C79" s="520"/>
      <c r="D79" s="520"/>
      <c r="E79" s="520"/>
      <c r="F79" s="520"/>
      <c r="G79" s="520"/>
      <c r="H79" s="521"/>
      <c r="I79" s="105">
        <v>0</v>
      </c>
    </row>
    <row r="80" spans="2:11" x14ac:dyDescent="0.35">
      <c r="B80" s="506" t="s">
        <v>2262</v>
      </c>
      <c r="C80" s="147">
        <v>1</v>
      </c>
      <c r="D80" s="196" t="s">
        <v>2263</v>
      </c>
      <c r="E80" s="144" t="s">
        <v>747</v>
      </c>
      <c r="F80" s="116"/>
      <c r="G80" s="116"/>
      <c r="H80" s="111"/>
      <c r="I80" s="105">
        <v>0</v>
      </c>
    </row>
    <row r="81" spans="2:9" x14ac:dyDescent="0.35">
      <c r="B81" s="507"/>
      <c r="C81" s="515">
        <v>2</v>
      </c>
      <c r="D81" s="517" t="s">
        <v>2264</v>
      </c>
      <c r="E81" s="507" t="s">
        <v>748</v>
      </c>
      <c r="F81" t="str">
        <f>'Маппинг со стандартами'!C331</f>
        <v>P-REQ-CR-3-1</v>
      </c>
      <c r="G81" t="str">
        <f>'Маппинг со стандартами'!E331</f>
        <v>Не выполняется</v>
      </c>
      <c r="H81" s="112">
        <f>'Маппинг со стандартами'!O331</f>
        <v>0</v>
      </c>
      <c r="I81" s="105">
        <v>0</v>
      </c>
    </row>
    <row r="82" spans="2:9" x14ac:dyDescent="0.35">
      <c r="B82" s="507"/>
      <c r="C82" s="515"/>
      <c r="D82" s="517"/>
      <c r="E82" s="507"/>
      <c r="F82" t="str">
        <f>'Маппинг со стандартами'!C354</f>
        <v>P-DEFECT-MNG-2-2</v>
      </c>
      <c r="G82" t="str">
        <f>'Маппинг со стандартами'!E354</f>
        <v>Не выполняется</v>
      </c>
      <c r="H82" s="112">
        <f>'Маппинг со стандартами'!O354</f>
        <v>0</v>
      </c>
      <c r="I82" s="105">
        <v>0</v>
      </c>
    </row>
    <row r="83" spans="2:9" ht="15" thickBot="1" x14ac:dyDescent="0.4">
      <c r="B83" s="508"/>
      <c r="C83" s="143">
        <v>3</v>
      </c>
      <c r="D83" s="115" t="s">
        <v>2265</v>
      </c>
      <c r="E83" s="146" t="s">
        <v>749</v>
      </c>
      <c r="F83" s="117"/>
      <c r="G83" s="117"/>
      <c r="H83" s="114"/>
      <c r="I83" s="105">
        <v>0</v>
      </c>
    </row>
    <row r="84" spans="2:9" x14ac:dyDescent="0.35">
      <c r="B84" s="506" t="s">
        <v>1453</v>
      </c>
      <c r="C84" s="522">
        <v>1</v>
      </c>
      <c r="D84" s="523" t="s">
        <v>2266</v>
      </c>
      <c r="E84" s="506" t="s">
        <v>1377</v>
      </c>
      <c r="F84" s="110" t="str">
        <f>'Маппинг со стандартами'!C36</f>
        <v>T-DEV-SM-0-1</v>
      </c>
      <c r="G84" s="110" t="str">
        <f>'Маппинг со стандартами'!E36</f>
        <v>Верно</v>
      </c>
      <c r="H84" s="111">
        <f>'Маппинг со стандартами'!O36</f>
        <v>0</v>
      </c>
      <c r="I84" s="105">
        <v>0</v>
      </c>
    </row>
    <row r="85" spans="2:9" x14ac:dyDescent="0.35">
      <c r="B85" s="507"/>
      <c r="C85" s="515"/>
      <c r="D85" s="517"/>
      <c r="E85" s="507"/>
      <c r="F85" t="str">
        <f>'Маппинг со стандартами'!C37</f>
        <v>T-DEV-SM-1-1</v>
      </c>
      <c r="G85" t="str">
        <f>'Маппинг со стандартами'!E37</f>
        <v>Не выполняется</v>
      </c>
      <c r="H85" s="112">
        <f>'Маппинг со стандартами'!O37</f>
        <v>0</v>
      </c>
      <c r="I85" s="105">
        <v>0</v>
      </c>
    </row>
    <row r="86" spans="2:9" x14ac:dyDescent="0.35">
      <c r="B86" s="507"/>
      <c r="C86" s="515"/>
      <c r="D86" s="517"/>
      <c r="E86" s="507"/>
      <c r="F86" t="str">
        <f>'Маппинг со стандартами'!C41</f>
        <v>T-DEV-SM-3-1</v>
      </c>
      <c r="G86" t="str">
        <f>'Маппинг со стандартами'!E41</f>
        <v>Не выполняется</v>
      </c>
      <c r="H86" s="112">
        <f>'Маппинг со стандартами'!O41</f>
        <v>0</v>
      </c>
      <c r="I86" s="105">
        <v>0</v>
      </c>
    </row>
    <row r="87" spans="2:9" x14ac:dyDescent="0.35">
      <c r="B87" s="507"/>
      <c r="C87" s="515">
        <v>2</v>
      </c>
      <c r="D87" s="517" t="s">
        <v>2267</v>
      </c>
      <c r="E87" s="507" t="s">
        <v>1386</v>
      </c>
      <c r="F87" t="str">
        <f>'Маппинг со стандартами'!C39</f>
        <v>T-DEV-SM-2-1</v>
      </c>
      <c r="G87" t="str">
        <f>'Маппинг со стандартами'!E39</f>
        <v>Не выполняется</v>
      </c>
      <c r="H87" s="112">
        <f>'Маппинг со стандартами'!O39</f>
        <v>0</v>
      </c>
      <c r="I87" s="105">
        <v>0</v>
      </c>
    </row>
    <row r="88" spans="2:9" x14ac:dyDescent="0.35">
      <c r="B88" s="507"/>
      <c r="C88" s="515"/>
      <c r="D88" s="517"/>
      <c r="E88" s="507"/>
      <c r="F88" t="str">
        <f>'Маппинг со стандартами'!C40</f>
        <v>T-DEV-SM-2-2</v>
      </c>
      <c r="G88" t="str">
        <f>'Маппинг со стандартами'!E40</f>
        <v>Не выполняется</v>
      </c>
      <c r="H88" s="112">
        <f>'Маппинг со стандартами'!O40</f>
        <v>0</v>
      </c>
      <c r="I88" s="105">
        <v>0</v>
      </c>
    </row>
    <row r="89" spans="2:9" x14ac:dyDescent="0.35">
      <c r="B89" s="507"/>
      <c r="C89" s="515"/>
      <c r="D89" s="517"/>
      <c r="E89" s="507"/>
      <c r="F89" t="str">
        <f>'Маппинг со стандартами'!C130</f>
        <v>T-CODE-SC-0-1</v>
      </c>
      <c r="G89" t="str">
        <f>'Маппинг со стандартами'!E130</f>
        <v>Верно</v>
      </c>
      <c r="H89" s="112">
        <f>'Маппинг со стандартами'!O130</f>
        <v>0</v>
      </c>
      <c r="I89" s="105">
        <v>0</v>
      </c>
    </row>
    <row r="90" spans="2:9" x14ac:dyDescent="0.35">
      <c r="B90" s="507"/>
      <c r="C90" s="515"/>
      <c r="D90" s="517"/>
      <c r="E90" s="507"/>
      <c r="F90" t="str">
        <f>'Маппинг со стандартами'!C165</f>
        <v>T-CODE-SECDN-4-1</v>
      </c>
      <c r="G90" t="str">
        <f>'Маппинг со стандартами'!E165</f>
        <v>Не выполняется</v>
      </c>
      <c r="H90" s="112">
        <f>'Маппинг со стандартами'!O165</f>
        <v>0</v>
      </c>
      <c r="I90" s="105">
        <v>0</v>
      </c>
    </row>
    <row r="91" spans="2:9" ht="15" thickBot="1" x14ac:dyDescent="0.4">
      <c r="B91" s="508"/>
      <c r="C91" s="143">
        <v>3</v>
      </c>
      <c r="D91" s="115" t="s">
        <v>2268</v>
      </c>
      <c r="E91" s="138" t="s">
        <v>1378</v>
      </c>
      <c r="F91" s="113" t="str">
        <f>'Маппинг со стандартами'!C42</f>
        <v>T-DEV-SM-3-2</v>
      </c>
      <c r="G91" s="113" t="str">
        <f>'Маппинг со стандартами'!E42</f>
        <v>Не выполняется</v>
      </c>
      <c r="H91" s="114">
        <f>'Маппинг со стандартами'!O42</f>
        <v>0</v>
      </c>
      <c r="I91" s="105">
        <v>0</v>
      </c>
    </row>
    <row r="92" spans="2:9" ht="15" thickBot="1" x14ac:dyDescent="0.4">
      <c r="B92" s="519" t="s">
        <v>1332</v>
      </c>
      <c r="C92" s="520"/>
      <c r="D92" s="520"/>
      <c r="E92" s="520"/>
      <c r="F92" s="520"/>
      <c r="G92" s="520"/>
      <c r="H92" s="521"/>
      <c r="I92" s="105">
        <v>0</v>
      </c>
    </row>
    <row r="93" spans="2:9" x14ac:dyDescent="0.35">
      <c r="B93" s="506" t="s">
        <v>2269</v>
      </c>
      <c r="C93" s="147">
        <v>1</v>
      </c>
      <c r="D93" s="196" t="s">
        <v>2270</v>
      </c>
      <c r="E93" s="144" t="s">
        <v>2387</v>
      </c>
      <c r="F93" s="116"/>
      <c r="G93" s="116"/>
      <c r="H93" s="111"/>
      <c r="I93" s="105">
        <v>0</v>
      </c>
    </row>
    <row r="94" spans="2:9" x14ac:dyDescent="0.35">
      <c r="B94" s="507"/>
      <c r="C94" s="515">
        <v>2</v>
      </c>
      <c r="D94" s="517" t="s">
        <v>2271</v>
      </c>
      <c r="E94" s="507" t="s">
        <v>1845</v>
      </c>
      <c r="F94" t="str">
        <f>'Маппинг со стандартами'!C134</f>
        <v>T-CODE-SC-2-1</v>
      </c>
      <c r="G94" t="str">
        <f>'Маппинг со стандартами'!E134</f>
        <v>Не выполняется</v>
      </c>
      <c r="H94" s="112">
        <f>'Маппинг со стандартами'!O134</f>
        <v>0</v>
      </c>
      <c r="I94" s="105">
        <v>0</v>
      </c>
    </row>
    <row r="95" spans="2:9" x14ac:dyDescent="0.35">
      <c r="B95" s="507"/>
      <c r="C95" s="515"/>
      <c r="D95" s="517"/>
      <c r="E95" s="507"/>
      <c r="F95" t="str">
        <f>'Маппинг со стандартами'!C352</f>
        <v>P-DEFECT-MNG-1-1</v>
      </c>
      <c r="G95" t="str">
        <f>'Маппинг со стандартами'!E352</f>
        <v>Не выполняется</v>
      </c>
      <c r="H95" s="112">
        <f>'Маппинг со стандартами'!O352</f>
        <v>0</v>
      </c>
      <c r="I95" s="105">
        <v>0</v>
      </c>
    </row>
    <row r="96" spans="2:9" x14ac:dyDescent="0.35">
      <c r="B96" s="507"/>
      <c r="C96" s="515"/>
      <c r="D96" s="517"/>
      <c r="E96" s="507"/>
      <c r="F96" t="str">
        <f>'Маппинг со стандартами'!C353</f>
        <v>P-DEFECT-MNG-2-1</v>
      </c>
      <c r="G96" t="str">
        <f>'Маппинг со стандартами'!E353</f>
        <v>Не выполняется</v>
      </c>
      <c r="H96" s="112">
        <f>'Маппинг со стандартами'!O353</f>
        <v>0</v>
      </c>
      <c r="I96" s="105">
        <v>0</v>
      </c>
    </row>
    <row r="97" spans="2:9" x14ac:dyDescent="0.35">
      <c r="B97" s="507"/>
      <c r="C97" s="515"/>
      <c r="D97" s="517"/>
      <c r="E97" s="507"/>
      <c r="F97" t="str">
        <f>'Маппинг со стандартами'!C355</f>
        <v>P-DEFECT-MNG-3-1</v>
      </c>
      <c r="G97" t="str">
        <f>'Маппинг со стандартами'!E355</f>
        <v>Не выполняется</v>
      </c>
      <c r="H97" s="112">
        <f>'Маппинг со стандартами'!O355</f>
        <v>0</v>
      </c>
      <c r="I97" s="105">
        <v>0</v>
      </c>
    </row>
    <row r="98" spans="2:9" x14ac:dyDescent="0.35">
      <c r="B98" s="507"/>
      <c r="C98" s="515"/>
      <c r="D98" s="517"/>
      <c r="E98" s="507"/>
      <c r="F98" t="str">
        <f>'Маппинг со стандартами'!C358</f>
        <v>P-DEFECT-MNG-4-1</v>
      </c>
      <c r="G98" t="str">
        <f>'Маппинг со стандартами'!E358</f>
        <v>Не выполняется</v>
      </c>
      <c r="H98" s="112">
        <f>'Маппинг со стандартами'!O358</f>
        <v>0</v>
      </c>
      <c r="I98" s="105">
        <v>0</v>
      </c>
    </row>
    <row r="99" spans="2:9" x14ac:dyDescent="0.35">
      <c r="B99" s="507"/>
      <c r="C99" s="515"/>
      <c r="D99" s="517"/>
      <c r="E99" s="507"/>
      <c r="F99" t="str">
        <f>'Маппинг со стандартами'!C359</f>
        <v>P-DEFECT-CNS-0-1</v>
      </c>
      <c r="G99" t="str">
        <f>'Маппинг со стандартами'!E359</f>
        <v>Верно</v>
      </c>
      <c r="H99" s="112">
        <f>'Маппинг со стандартами'!O359</f>
        <v>0</v>
      </c>
      <c r="I99" s="105">
        <v>0</v>
      </c>
    </row>
    <row r="100" spans="2:9" ht="15" thickBot="1" x14ac:dyDescent="0.4">
      <c r="B100" s="508"/>
      <c r="C100" s="143">
        <v>3</v>
      </c>
      <c r="D100" s="115" t="s">
        <v>2272</v>
      </c>
      <c r="E100" s="146" t="s">
        <v>1861</v>
      </c>
      <c r="F100" s="113" t="str">
        <f>'Маппинг со стандартами'!C356</f>
        <v>P-DEFECT-MNG-3-2</v>
      </c>
      <c r="G100" s="113" t="str">
        <f>'Маппинг со стандартами'!E356</f>
        <v>Не выполняется</v>
      </c>
      <c r="H100" s="114">
        <f>'Маппинг со стандартами'!O356</f>
        <v>0</v>
      </c>
      <c r="I100" s="105">
        <v>0</v>
      </c>
    </row>
    <row r="101" spans="2:9" x14ac:dyDescent="0.35">
      <c r="B101" s="506" t="s">
        <v>2273</v>
      </c>
      <c r="C101" s="147">
        <v>1</v>
      </c>
      <c r="D101" s="196" t="s">
        <v>2274</v>
      </c>
      <c r="E101" s="144" t="s">
        <v>2388</v>
      </c>
      <c r="F101" s="116"/>
      <c r="G101" s="116"/>
      <c r="H101" s="111"/>
      <c r="I101" s="105">
        <v>0</v>
      </c>
    </row>
    <row r="102" spans="2:9" x14ac:dyDescent="0.35">
      <c r="B102" s="507"/>
      <c r="C102" s="142">
        <v>2</v>
      </c>
      <c r="D102" s="139" t="s">
        <v>2275</v>
      </c>
      <c r="E102" s="145" t="s">
        <v>2389</v>
      </c>
      <c r="F102" s="119"/>
      <c r="G102" s="119"/>
      <c r="H102" s="112"/>
      <c r="I102" s="105">
        <v>0</v>
      </c>
    </row>
    <row r="103" spans="2:9" ht="15" thickBot="1" x14ac:dyDescent="0.4">
      <c r="B103" s="508"/>
      <c r="C103" s="143">
        <v>3</v>
      </c>
      <c r="D103" s="115" t="s">
        <v>2276</v>
      </c>
      <c r="E103" s="138" t="s">
        <v>2390</v>
      </c>
      <c r="F103" s="117"/>
      <c r="G103" s="117"/>
      <c r="H103" s="114"/>
      <c r="I103" s="105">
        <v>0</v>
      </c>
    </row>
    <row r="104" spans="2:9" ht="15.5" x14ac:dyDescent="0.35">
      <c r="B104" s="524" t="s">
        <v>1324</v>
      </c>
      <c r="C104" s="525"/>
      <c r="D104" s="525"/>
      <c r="E104" s="525"/>
      <c r="F104" s="525"/>
      <c r="G104" s="525"/>
      <c r="H104" s="526"/>
      <c r="I104" s="105">
        <v>0</v>
      </c>
    </row>
    <row r="105" spans="2:9" ht="15" thickBot="1" x14ac:dyDescent="0.4">
      <c r="B105" s="527" t="s">
        <v>2277</v>
      </c>
      <c r="C105" s="528"/>
      <c r="D105" s="528"/>
      <c r="E105" s="528"/>
      <c r="F105" s="528"/>
      <c r="G105" s="528"/>
      <c r="H105" s="529"/>
      <c r="I105" s="105">
        <v>0</v>
      </c>
    </row>
    <row r="106" spans="2:9" x14ac:dyDescent="0.35">
      <c r="B106" s="506" t="s">
        <v>2278</v>
      </c>
      <c r="C106" s="147">
        <v>1</v>
      </c>
      <c r="D106" s="196" t="s">
        <v>2279</v>
      </c>
      <c r="E106" s="144" t="s">
        <v>1859</v>
      </c>
      <c r="F106" s="110" t="str">
        <f>'Маппинг со стандартами'!C332</f>
        <v>P-REQ-CR-4-1</v>
      </c>
      <c r="G106" s="110" t="str">
        <f>'Маппинг со стандартами'!E332</f>
        <v>Не выполняется</v>
      </c>
      <c r="H106" s="111">
        <f>'Маппинг со стандартами'!O332</f>
        <v>0</v>
      </c>
      <c r="I106" s="105">
        <v>0</v>
      </c>
    </row>
    <row r="107" spans="2:9" x14ac:dyDescent="0.35">
      <c r="B107" s="507"/>
      <c r="C107" s="142">
        <v>2</v>
      </c>
      <c r="D107" s="139" t="s">
        <v>2280</v>
      </c>
      <c r="E107" s="145" t="s">
        <v>2391</v>
      </c>
      <c r="F107" s="119"/>
      <c r="G107" s="119"/>
      <c r="H107" s="112"/>
      <c r="I107" s="105">
        <v>0</v>
      </c>
    </row>
    <row r="108" spans="2:9" ht="15" thickBot="1" x14ac:dyDescent="0.4">
      <c r="B108" s="508"/>
      <c r="C108" s="143">
        <v>3</v>
      </c>
      <c r="D108" s="115" t="s">
        <v>2281</v>
      </c>
      <c r="E108" s="138" t="s">
        <v>2392</v>
      </c>
      <c r="F108" s="117"/>
      <c r="G108" s="117"/>
      <c r="H108" s="114"/>
      <c r="I108" s="105">
        <v>0</v>
      </c>
    </row>
    <row r="109" spans="2:9" x14ac:dyDescent="0.35">
      <c r="B109" s="506" t="s">
        <v>2282</v>
      </c>
      <c r="C109" s="147">
        <v>1</v>
      </c>
      <c r="D109" s="196" t="s">
        <v>2283</v>
      </c>
      <c r="E109" s="144" t="s">
        <v>2393</v>
      </c>
      <c r="F109" s="116"/>
      <c r="G109" s="116"/>
      <c r="H109" s="111"/>
      <c r="I109" s="105">
        <v>0</v>
      </c>
    </row>
    <row r="110" spans="2:9" x14ac:dyDescent="0.35">
      <c r="B110" s="507"/>
      <c r="C110" s="142">
        <v>2</v>
      </c>
      <c r="D110" s="139" t="s">
        <v>2284</v>
      </c>
      <c r="E110" s="145" t="s">
        <v>2394</v>
      </c>
      <c r="F110" s="119"/>
      <c r="G110" s="119"/>
      <c r="H110" s="112"/>
      <c r="I110" s="105">
        <v>0</v>
      </c>
    </row>
    <row r="111" spans="2:9" ht="15" thickBot="1" x14ac:dyDescent="0.4">
      <c r="B111" s="508"/>
      <c r="C111" s="143">
        <v>3</v>
      </c>
      <c r="D111" s="115" t="s">
        <v>2285</v>
      </c>
      <c r="E111" s="138" t="s">
        <v>2395</v>
      </c>
      <c r="F111" s="117"/>
      <c r="G111" s="117"/>
      <c r="H111" s="114"/>
      <c r="I111" s="105">
        <v>0</v>
      </c>
    </row>
    <row r="112" spans="2:9" ht="15" thickBot="1" x14ac:dyDescent="0.4">
      <c r="B112" s="519" t="s">
        <v>2286</v>
      </c>
      <c r="C112" s="520"/>
      <c r="D112" s="520"/>
      <c r="E112" s="520"/>
      <c r="F112" s="520"/>
      <c r="G112" s="520"/>
      <c r="H112" s="521"/>
      <c r="I112" s="105">
        <v>0</v>
      </c>
    </row>
    <row r="113" spans="2:9" x14ac:dyDescent="0.35">
      <c r="B113" s="506" t="s">
        <v>2287</v>
      </c>
      <c r="C113" s="522">
        <v>1</v>
      </c>
      <c r="D113" s="523" t="s">
        <v>2288</v>
      </c>
      <c r="E113" s="506" t="s">
        <v>1389</v>
      </c>
      <c r="F113" s="110" t="str">
        <f>'Маппинг со стандартами'!C193</f>
        <v>T-PREPROD-SECTEST-1-1</v>
      </c>
      <c r="G113" s="110" t="str">
        <f>'Маппинг со стандартами'!E193</f>
        <v>Не выполняется</v>
      </c>
      <c r="H113" s="111">
        <f>'Маппинг со стандартами'!O193</f>
        <v>0</v>
      </c>
      <c r="I113" s="105">
        <v>0</v>
      </c>
    </row>
    <row r="114" spans="2:9" x14ac:dyDescent="0.35">
      <c r="B114" s="507"/>
      <c r="C114" s="515"/>
      <c r="D114" s="517"/>
      <c r="E114" s="507"/>
      <c r="F114" t="str">
        <f>'Маппинг со стандартами'!C195</f>
        <v>T-PREPROD-SECTEST-2-2</v>
      </c>
      <c r="G114" t="str">
        <f>'Маппинг со стандартами'!E195</f>
        <v>Не выполняется</v>
      </c>
      <c r="H114" s="112">
        <f>'Маппинг со стандартами'!O195</f>
        <v>0</v>
      </c>
      <c r="I114" s="105">
        <v>0</v>
      </c>
    </row>
    <row r="115" spans="2:9" x14ac:dyDescent="0.35">
      <c r="B115" s="507"/>
      <c r="C115" s="142">
        <v>2</v>
      </c>
      <c r="D115" s="139" t="s">
        <v>2289</v>
      </c>
      <c r="E115" s="145" t="s">
        <v>2405</v>
      </c>
      <c r="F115" s="119"/>
      <c r="G115" s="119"/>
      <c r="H115" s="112"/>
      <c r="I115" s="105">
        <v>0</v>
      </c>
    </row>
    <row r="116" spans="2:9" x14ac:dyDescent="0.35">
      <c r="B116" s="507"/>
      <c r="C116" s="515">
        <v>3</v>
      </c>
      <c r="D116" s="517" t="s">
        <v>2290</v>
      </c>
      <c r="E116" s="507" t="s">
        <v>1844</v>
      </c>
      <c r="F116" t="str">
        <f>'Маппинг со стандартами'!C75</f>
        <v>T-DEV-SRC-0-1</v>
      </c>
      <c r="G116" t="str">
        <f>'Маппинг со стандартами'!E75</f>
        <v>Верно</v>
      </c>
      <c r="H116" s="112">
        <f>'Маппинг со стандартами'!O75</f>
        <v>0</v>
      </c>
      <c r="I116" s="105">
        <v>0</v>
      </c>
    </row>
    <row r="117" spans="2:9" ht="15" thickBot="1" x14ac:dyDescent="0.4">
      <c r="B117" s="508"/>
      <c r="C117" s="516"/>
      <c r="D117" s="518"/>
      <c r="E117" s="508"/>
      <c r="F117" t="str">
        <f>'Маппинг со стандартами'!C196</f>
        <v>T-PREPROD-SECTEST-3-1</v>
      </c>
      <c r="G117" t="str">
        <f>'Маппинг со стандартами'!E196</f>
        <v>Не выполняется</v>
      </c>
      <c r="H117" s="112">
        <f>'Маппинг со стандартами'!O196</f>
        <v>0</v>
      </c>
      <c r="I117" s="105">
        <v>0</v>
      </c>
    </row>
    <row r="118" spans="2:9" x14ac:dyDescent="0.35">
      <c r="B118" s="506" t="s">
        <v>2291</v>
      </c>
      <c r="C118" s="147">
        <v>1</v>
      </c>
      <c r="D118" s="196" t="s">
        <v>2292</v>
      </c>
      <c r="E118" s="144" t="s">
        <v>2406</v>
      </c>
      <c r="F118" s="116"/>
      <c r="G118" s="116"/>
      <c r="H118" s="111"/>
      <c r="I118" s="105">
        <v>0</v>
      </c>
    </row>
    <row r="119" spans="2:9" x14ac:dyDescent="0.35">
      <c r="B119" s="507"/>
      <c r="C119" s="515">
        <v>2</v>
      </c>
      <c r="D119" s="517" t="s">
        <v>2293</v>
      </c>
      <c r="E119" s="507" t="s">
        <v>1390</v>
      </c>
      <c r="F119" t="str">
        <f>'Маппинг со стандартами'!C181</f>
        <v>T-PREPROD-DAST-3-3</v>
      </c>
      <c r="G119" t="str">
        <f>'Маппинг со стандартами'!E181</f>
        <v>Не выполняется</v>
      </c>
      <c r="H119" s="112">
        <f>'Маппинг со стандартами'!O181</f>
        <v>0</v>
      </c>
      <c r="I119" s="105">
        <v>0</v>
      </c>
    </row>
    <row r="120" spans="2:9" x14ac:dyDescent="0.35">
      <c r="B120" s="507"/>
      <c r="C120" s="515"/>
      <c r="D120" s="517"/>
      <c r="E120" s="507"/>
      <c r="F120" t="str">
        <f>'Маппинг со стандартами'!C317</f>
        <v>P-REQ-TM-4-1</v>
      </c>
      <c r="G120" t="str">
        <f>'Маппинг со стандартами'!E317</f>
        <v>Не выполняется</v>
      </c>
      <c r="H120" s="112">
        <f>'Маппинг со стандартами'!O317</f>
        <v>0</v>
      </c>
      <c r="I120" s="105">
        <v>0</v>
      </c>
    </row>
    <row r="121" spans="2:9" x14ac:dyDescent="0.35">
      <c r="B121" s="507"/>
      <c r="C121" s="515"/>
      <c r="D121" s="517"/>
      <c r="E121" s="507"/>
      <c r="F121" t="str">
        <f>'Маппинг со стандартами'!C330</f>
        <v>P-REQ-CR-2-1</v>
      </c>
      <c r="G121" t="str">
        <f>'Маппинг со стандартами'!E330</f>
        <v>Не выполняется</v>
      </c>
      <c r="H121" s="112">
        <f>'Маппинг со стандартами'!O330</f>
        <v>0</v>
      </c>
      <c r="I121" s="105">
        <v>0</v>
      </c>
    </row>
    <row r="122" spans="2:9" ht="15" thickBot="1" x14ac:dyDescent="0.4">
      <c r="B122" s="508"/>
      <c r="C122" s="143">
        <v>3</v>
      </c>
      <c r="D122" s="115" t="s">
        <v>2294</v>
      </c>
      <c r="E122" s="138" t="s">
        <v>2407</v>
      </c>
      <c r="F122" s="117"/>
      <c r="G122" s="117"/>
      <c r="H122" s="114"/>
      <c r="I122" s="105">
        <v>0</v>
      </c>
    </row>
    <row r="123" spans="2:9" ht="15" thickBot="1" x14ac:dyDescent="0.4">
      <c r="B123" s="519" t="s">
        <v>1333</v>
      </c>
      <c r="C123" s="520"/>
      <c r="D123" s="520"/>
      <c r="E123" s="520"/>
      <c r="F123" s="520"/>
      <c r="G123" s="520"/>
      <c r="H123" s="521"/>
      <c r="I123" s="105">
        <v>0</v>
      </c>
    </row>
    <row r="124" spans="2:9" x14ac:dyDescent="0.35">
      <c r="B124" s="506" t="s">
        <v>2295</v>
      </c>
      <c r="C124" s="522">
        <v>1</v>
      </c>
      <c r="D124" s="523" t="s">
        <v>2296</v>
      </c>
      <c r="E124" s="506" t="s">
        <v>1380</v>
      </c>
      <c r="F124" s="110" t="str">
        <f>'Маппинг со стандартами'!C119</f>
        <v>T-CODE-SST-0-1</v>
      </c>
      <c r="G124" s="110" t="str">
        <f>'Маппинг со стандартами'!E119</f>
        <v>Верно</v>
      </c>
      <c r="H124" s="111">
        <f>'Маппинг со стандартами'!O119</f>
        <v>0</v>
      </c>
      <c r="I124" s="105">
        <v>0</v>
      </c>
    </row>
    <row r="125" spans="2:9" x14ac:dyDescent="0.35">
      <c r="B125" s="507"/>
      <c r="C125" s="515"/>
      <c r="D125" s="517"/>
      <c r="E125" s="507"/>
      <c r="F125" t="str">
        <f>'Маппинг со стандартами'!C120</f>
        <v>T-CODE-SST-1-1</v>
      </c>
      <c r="G125" t="str">
        <f>'Маппинг со стандартами'!E120</f>
        <v>Не выполняется</v>
      </c>
      <c r="H125" s="112">
        <f>'Маппинг со стандартами'!O120</f>
        <v>0</v>
      </c>
      <c r="I125" s="105">
        <v>0</v>
      </c>
    </row>
    <row r="126" spans="2:9" x14ac:dyDescent="0.35">
      <c r="B126" s="507"/>
      <c r="C126" s="515"/>
      <c r="D126" s="517"/>
      <c r="E126" s="507"/>
      <c r="F126" t="str">
        <f>'Маппинг со стандартами'!C121</f>
        <v>T-CODE-SST-1-2</v>
      </c>
      <c r="G126" t="str">
        <f>'Маппинг со стандартами'!E121</f>
        <v>Не выполняется</v>
      </c>
      <c r="H126" s="112">
        <f>'Маппинг со стандартами'!O121</f>
        <v>0</v>
      </c>
      <c r="I126" s="105">
        <v>0</v>
      </c>
    </row>
    <row r="127" spans="2:9" x14ac:dyDescent="0.35">
      <c r="B127" s="507"/>
      <c r="C127" s="515"/>
      <c r="D127" s="517"/>
      <c r="E127" s="507"/>
      <c r="F127" t="str">
        <f>'Маппинг со стандартами'!C126</f>
        <v>T-CODE-SST-3-1</v>
      </c>
      <c r="G127" t="str">
        <f>'Маппинг со стандартами'!E126</f>
        <v>Не выполняется</v>
      </c>
      <c r="H127" s="112">
        <f>'Маппинг со стандартами'!O126</f>
        <v>0</v>
      </c>
      <c r="I127" s="105">
        <v>0</v>
      </c>
    </row>
    <row r="128" spans="2:9" x14ac:dyDescent="0.35">
      <c r="B128" s="507"/>
      <c r="C128" s="515"/>
      <c r="D128" s="517"/>
      <c r="E128" s="507"/>
      <c r="F128" t="str">
        <f>'Маппинг со стандартами'!C172</f>
        <v>T-PREPROD-DAST-0-1</v>
      </c>
      <c r="G128" t="str">
        <f>'Маппинг со стандартами'!E172</f>
        <v>Верно</v>
      </c>
      <c r="H128" s="112">
        <f>'Маппинг со стандартами'!O172</f>
        <v>0</v>
      </c>
      <c r="I128" s="105">
        <v>0</v>
      </c>
    </row>
    <row r="129" spans="2:9" x14ac:dyDescent="0.35">
      <c r="B129" s="507"/>
      <c r="C129" s="515"/>
      <c r="D129" s="517"/>
      <c r="E129" s="507"/>
      <c r="F129" t="str">
        <f>'Маппинг со стандартами'!C173</f>
        <v>T-PREPROD-DAST-1-1</v>
      </c>
      <c r="G129" t="str">
        <f>'Маппинг со стандартами'!E173</f>
        <v>Не выполняется</v>
      </c>
      <c r="H129" s="112">
        <f>'Маппинг со стандартами'!O173</f>
        <v>0</v>
      </c>
      <c r="I129" s="105">
        <v>0</v>
      </c>
    </row>
    <row r="130" spans="2:9" x14ac:dyDescent="0.35">
      <c r="B130" s="507"/>
      <c r="C130" s="515"/>
      <c r="D130" s="517"/>
      <c r="E130" s="507"/>
      <c r="F130" t="str">
        <f>'Маппинг со стандартами'!C184</f>
        <v>T-PREPROD-DAST-4-2</v>
      </c>
      <c r="G130" t="str">
        <f>'Маппинг со стандартами'!E184</f>
        <v>Не выполняется</v>
      </c>
      <c r="H130" s="112">
        <f>'Маппинг со стандартами'!O184</f>
        <v>0</v>
      </c>
      <c r="I130" s="105">
        <v>0</v>
      </c>
    </row>
    <row r="131" spans="2:9" x14ac:dyDescent="0.35">
      <c r="B131" s="507"/>
      <c r="C131" s="515"/>
      <c r="D131" s="517"/>
      <c r="E131" s="507"/>
      <c r="F131" t="str">
        <f>'Маппинг со стандартами'!C192</f>
        <v>T-PREPROD-SECTEST-0-1</v>
      </c>
      <c r="G131" t="str">
        <f>'Маппинг со стандартами'!E192</f>
        <v>Верно</v>
      </c>
      <c r="H131" s="112">
        <f>'Маппинг со стандартами'!O192</f>
        <v>0</v>
      </c>
      <c r="I131" s="105">
        <v>0</v>
      </c>
    </row>
    <row r="132" spans="2:9" x14ac:dyDescent="0.35">
      <c r="B132" s="507"/>
      <c r="C132" s="515">
        <v>2</v>
      </c>
      <c r="D132" s="517" t="s">
        <v>2297</v>
      </c>
      <c r="E132" s="507" t="s">
        <v>1382</v>
      </c>
      <c r="F132" t="str">
        <f>'Маппинг со стандартами'!C122</f>
        <v>T-CODE-SST-2-1</v>
      </c>
      <c r="G132" t="str">
        <f>'Маппинг со стандартами'!E122</f>
        <v>Не выполняется</v>
      </c>
      <c r="H132" s="112">
        <f>'Маппинг со стандартами'!O122</f>
        <v>0</v>
      </c>
      <c r="I132" s="105">
        <v>0</v>
      </c>
    </row>
    <row r="133" spans="2:9" x14ac:dyDescent="0.35">
      <c r="B133" s="507"/>
      <c r="C133" s="515"/>
      <c r="D133" s="517"/>
      <c r="E133" s="507"/>
      <c r="F133" t="str">
        <f>'Маппинг со стандартами'!C123</f>
        <v>T-CODE-SST-2-2</v>
      </c>
      <c r="G133" t="str">
        <f>'Маппинг со стандартами'!E123</f>
        <v>Не выполняется</v>
      </c>
      <c r="H133" s="112">
        <f>'Маппинг со стандартами'!O123</f>
        <v>0</v>
      </c>
      <c r="I133" s="105">
        <v>0</v>
      </c>
    </row>
    <row r="134" spans="2:9" x14ac:dyDescent="0.35">
      <c r="B134" s="507"/>
      <c r="C134" s="515"/>
      <c r="D134" s="517"/>
      <c r="E134" s="507"/>
      <c r="F134" t="str">
        <f>'Маппинг со стандартами'!C127</f>
        <v>T-CODE-SST-3-2</v>
      </c>
      <c r="G134" t="str">
        <f>'Маппинг со стандартами'!E127</f>
        <v>Не выполняется</v>
      </c>
      <c r="H134" s="112">
        <f>'Маппинг со стандартами'!O127</f>
        <v>0</v>
      </c>
      <c r="I134" s="105">
        <v>0</v>
      </c>
    </row>
    <row r="135" spans="2:9" x14ac:dyDescent="0.35">
      <c r="B135" s="507"/>
      <c r="C135" s="515"/>
      <c r="D135" s="517"/>
      <c r="E135" s="507"/>
      <c r="F135" t="str">
        <f>'Маппинг со стандартами'!C175</f>
        <v>T-PREPROD-DAST-2-1</v>
      </c>
      <c r="G135" t="str">
        <f>'Маппинг со стандартами'!E175</f>
        <v>Не выполняется</v>
      </c>
      <c r="H135" s="112">
        <f>'Маппинг со стандартами'!O175</f>
        <v>0</v>
      </c>
      <c r="I135" s="105">
        <v>0</v>
      </c>
    </row>
    <row r="136" spans="2:9" x14ac:dyDescent="0.35">
      <c r="B136" s="507"/>
      <c r="C136" s="515"/>
      <c r="D136" s="517"/>
      <c r="E136" s="507"/>
      <c r="F136" t="str">
        <f>'Маппинг со стандартами'!C180</f>
        <v>T-PREPROD-DAST-3-2</v>
      </c>
      <c r="G136" t="str">
        <f>'Маппинг со стандартами'!E180</f>
        <v>Не выполняется</v>
      </c>
      <c r="H136" s="112">
        <f>'Маппинг со стандартами'!O180</f>
        <v>0</v>
      </c>
      <c r="I136" s="105">
        <v>0</v>
      </c>
    </row>
    <row r="137" spans="2:9" x14ac:dyDescent="0.35">
      <c r="B137" s="507"/>
      <c r="C137" s="515">
        <v>3</v>
      </c>
      <c r="D137" s="517" t="s">
        <v>2298</v>
      </c>
      <c r="E137" s="507" t="s">
        <v>1381</v>
      </c>
      <c r="F137" t="str">
        <f>'Маппинг со стандартами'!C124</f>
        <v>T-CODE-SST-2-3</v>
      </c>
      <c r="G137" t="str">
        <f>'Маппинг со стандартами'!E124</f>
        <v>Не выполняется</v>
      </c>
      <c r="H137" s="112">
        <f>'Маппинг со стандартами'!O124</f>
        <v>0</v>
      </c>
      <c r="I137" s="105">
        <v>0</v>
      </c>
    </row>
    <row r="138" spans="2:9" x14ac:dyDescent="0.35">
      <c r="B138" s="507"/>
      <c r="C138" s="515"/>
      <c r="D138" s="517"/>
      <c r="E138" s="507"/>
      <c r="F138" t="str">
        <f>'Маппинг со стандартами'!C178</f>
        <v>T-PREPROD-DAST-2-4</v>
      </c>
      <c r="G138" t="str">
        <f>'Маппинг со стандартами'!E178</f>
        <v>Не выполняется</v>
      </c>
      <c r="H138" s="112">
        <f>'Маппинг со стандартами'!O178</f>
        <v>0</v>
      </c>
      <c r="I138" s="105">
        <v>0</v>
      </c>
    </row>
    <row r="139" spans="2:9" ht="15" thickBot="1" x14ac:dyDescent="0.4">
      <c r="B139" s="508"/>
      <c r="C139" s="516"/>
      <c r="D139" s="518"/>
      <c r="E139" s="508"/>
      <c r="F139" s="113" t="str">
        <f>'Маппинг со стандартами'!C137</f>
        <v>T-CODE-SC-2-4</v>
      </c>
      <c r="G139" s="113" t="str">
        <f>'Маппинг со стандартами'!E137</f>
        <v>Не выполняется</v>
      </c>
      <c r="H139" s="114">
        <f>'Маппинг со стандартами'!O137</f>
        <v>0</v>
      </c>
      <c r="I139" s="105">
        <v>0</v>
      </c>
    </row>
    <row r="140" spans="2:9" x14ac:dyDescent="0.35">
      <c r="B140" s="506" t="s">
        <v>2299</v>
      </c>
      <c r="C140" s="147">
        <v>1</v>
      </c>
      <c r="D140" s="196" t="s">
        <v>2300</v>
      </c>
      <c r="E140" s="144" t="s">
        <v>1388</v>
      </c>
      <c r="F140" s="110" t="str">
        <f>'Маппинг со стандартами'!C185</f>
        <v>T-PREPROD-DAST-4-3</v>
      </c>
      <c r="G140" s="110" t="str">
        <f>'Маппинг со стандартами'!E185</f>
        <v>Не выполняется</v>
      </c>
      <c r="H140" s="111">
        <f>'Маппинг со стандартами'!O185</f>
        <v>0</v>
      </c>
      <c r="I140" s="105">
        <v>0</v>
      </c>
    </row>
    <row r="141" spans="2:9" x14ac:dyDescent="0.35">
      <c r="B141" s="507"/>
      <c r="C141" s="515">
        <v>2</v>
      </c>
      <c r="D141" s="517" t="s">
        <v>2301</v>
      </c>
      <c r="E141" s="507" t="s">
        <v>1387</v>
      </c>
      <c r="F141" t="str">
        <f>'Маппинг со стандартами'!C186</f>
        <v>T-PREPROD-PENTEST-0-1</v>
      </c>
      <c r="G141" t="str">
        <f>'Маппинг со стандартами'!E186</f>
        <v>Верно</v>
      </c>
      <c r="H141" s="112">
        <f>'Маппинг со стандартами'!O186</f>
        <v>0</v>
      </c>
      <c r="I141" s="105">
        <v>0</v>
      </c>
    </row>
    <row r="142" spans="2:9" x14ac:dyDescent="0.35">
      <c r="B142" s="507"/>
      <c r="C142" s="515"/>
      <c r="D142" s="517"/>
      <c r="E142" s="507"/>
      <c r="F142" t="str">
        <f>'Маппинг со стандартами'!C187</f>
        <v>T-PREPROD-PENTEST-1-1</v>
      </c>
      <c r="G142" t="str">
        <f>'Маппинг со стандартами'!E187</f>
        <v>Не выполняется</v>
      </c>
      <c r="H142" s="112">
        <f>'Маппинг со стандартами'!O187</f>
        <v>0</v>
      </c>
      <c r="I142" s="105">
        <v>0</v>
      </c>
    </row>
    <row r="143" spans="2:9" x14ac:dyDescent="0.35">
      <c r="B143" s="507"/>
      <c r="C143" s="515"/>
      <c r="D143" s="517"/>
      <c r="E143" s="507"/>
      <c r="F143" t="str">
        <f>'Маппинг со стандартами'!C188</f>
        <v>T-PREPROD-PENTEST-1-2</v>
      </c>
      <c r="G143" t="str">
        <f>'Маппинг со стандартами'!E188</f>
        <v>Не выполняется</v>
      </c>
      <c r="H143" s="112">
        <f>'Маппинг со стандартами'!O188</f>
        <v>0</v>
      </c>
      <c r="I143" s="105">
        <v>0</v>
      </c>
    </row>
    <row r="144" spans="2:9" x14ac:dyDescent="0.35">
      <c r="B144" s="507"/>
      <c r="C144" s="515"/>
      <c r="D144" s="517"/>
      <c r="E144" s="507"/>
      <c r="F144" t="str">
        <f>'Маппинг со стандартами'!C189</f>
        <v>T-PREPROD-PENTEST-1-3</v>
      </c>
      <c r="G144" t="str">
        <f>'Маппинг со стандартами'!E189</f>
        <v>Не выполняется</v>
      </c>
      <c r="H144" s="112">
        <f>'Маппинг со стандартами'!O189</f>
        <v>0</v>
      </c>
      <c r="I144" s="105">
        <v>0</v>
      </c>
    </row>
    <row r="145" spans="2:9" x14ac:dyDescent="0.35">
      <c r="B145" s="507"/>
      <c r="C145" s="515"/>
      <c r="D145" s="517"/>
      <c r="E145" s="507"/>
      <c r="F145" t="str">
        <f>'Маппинг со стандартами'!C330</f>
        <v>P-REQ-CR-2-1</v>
      </c>
      <c r="G145" t="str">
        <f>'Маппинг со стандартами'!E330</f>
        <v>Не выполняется</v>
      </c>
      <c r="H145" s="112">
        <f>'Маппинг со стандартами'!O330</f>
        <v>0</v>
      </c>
      <c r="I145" s="105">
        <v>0</v>
      </c>
    </row>
    <row r="146" spans="2:9" ht="15" thickBot="1" x14ac:dyDescent="0.4">
      <c r="B146" s="508"/>
      <c r="C146" s="143">
        <v>3</v>
      </c>
      <c r="D146" s="115" t="s">
        <v>2302</v>
      </c>
      <c r="E146" s="138" t="s">
        <v>2404</v>
      </c>
      <c r="F146" s="117"/>
      <c r="G146" s="117"/>
      <c r="H146" s="114"/>
      <c r="I146" s="105">
        <v>0</v>
      </c>
    </row>
    <row r="147" spans="2:9" ht="15.5" x14ac:dyDescent="0.35">
      <c r="B147" s="524" t="s">
        <v>1325</v>
      </c>
      <c r="C147" s="525"/>
      <c r="D147" s="525"/>
      <c r="E147" s="525"/>
      <c r="F147" s="525"/>
      <c r="G147" s="525"/>
      <c r="H147" s="526"/>
      <c r="I147" s="105">
        <v>0</v>
      </c>
    </row>
    <row r="148" spans="2:9" ht="15" thickBot="1" x14ac:dyDescent="0.4">
      <c r="B148" s="527" t="s">
        <v>2303</v>
      </c>
      <c r="C148" s="528"/>
      <c r="D148" s="528"/>
      <c r="E148" s="528"/>
      <c r="F148" s="528"/>
      <c r="G148" s="528"/>
      <c r="H148" s="529"/>
      <c r="I148" s="105">
        <v>0</v>
      </c>
    </row>
    <row r="149" spans="2:9" x14ac:dyDescent="0.35">
      <c r="B149" s="506" t="s">
        <v>2304</v>
      </c>
      <c r="C149" s="147">
        <v>1</v>
      </c>
      <c r="D149" s="196" t="s">
        <v>2305</v>
      </c>
      <c r="E149" s="144" t="s">
        <v>2400</v>
      </c>
      <c r="F149" s="116"/>
      <c r="G149" s="116"/>
      <c r="H149" s="111"/>
      <c r="I149" s="105">
        <v>0</v>
      </c>
    </row>
    <row r="150" spans="2:9" x14ac:dyDescent="0.35">
      <c r="B150" s="507"/>
      <c r="C150" s="515">
        <v>2</v>
      </c>
      <c r="D150" s="517" t="s">
        <v>2306</v>
      </c>
      <c r="E150" s="507" t="s">
        <v>1384</v>
      </c>
      <c r="F150" t="str">
        <f>'Маппинг со стандартами'!C38</f>
        <v>T-DEV-SM-1-2</v>
      </c>
      <c r="G150" t="str">
        <f>'Маппинг со стандартами'!E38</f>
        <v>Не выполняется</v>
      </c>
      <c r="H150" s="112">
        <f>'Маппинг со стандартами'!O38</f>
        <v>0</v>
      </c>
      <c r="I150" s="105">
        <v>0</v>
      </c>
    </row>
    <row r="151" spans="2:9" x14ac:dyDescent="0.35">
      <c r="B151" s="507"/>
      <c r="C151" s="515"/>
      <c r="D151" s="517"/>
      <c r="E151" s="507"/>
      <c r="F151" t="str">
        <f>'Маппинг со стандартами'!C158</f>
        <v>T-CODE-SECDN-1-4</v>
      </c>
      <c r="G151" t="str">
        <f>'Маппинг со стандартами'!E158</f>
        <v>Не выполняется</v>
      </c>
      <c r="H151" s="112">
        <f>'Маппинг со стандартами'!O158</f>
        <v>0</v>
      </c>
      <c r="I151" s="105">
        <v>0</v>
      </c>
    </row>
    <row r="152" spans="2:9" ht="15" thickBot="1" x14ac:dyDescent="0.4">
      <c r="B152" s="508"/>
      <c r="C152" s="143">
        <v>3</v>
      </c>
      <c r="D152" s="115" t="s">
        <v>2307</v>
      </c>
      <c r="E152" s="138" t="s">
        <v>2401</v>
      </c>
      <c r="F152" s="117"/>
      <c r="G152" s="117"/>
      <c r="H152" s="114"/>
      <c r="I152" s="105">
        <v>0</v>
      </c>
    </row>
    <row r="153" spans="2:9" x14ac:dyDescent="0.35">
      <c r="B153" s="506" t="s">
        <v>2308</v>
      </c>
      <c r="C153" s="147">
        <v>1</v>
      </c>
      <c r="D153" s="196" t="s">
        <v>2309</v>
      </c>
      <c r="E153" s="144" t="s">
        <v>2402</v>
      </c>
      <c r="F153" s="116"/>
      <c r="G153" s="116"/>
      <c r="H153" s="111"/>
      <c r="I153" s="105">
        <v>0</v>
      </c>
    </row>
    <row r="154" spans="2:9" x14ac:dyDescent="0.35">
      <c r="B154" s="507"/>
      <c r="C154" s="142">
        <v>2</v>
      </c>
      <c r="D154" s="139" t="s">
        <v>2310</v>
      </c>
      <c r="E154" s="145" t="s">
        <v>1385</v>
      </c>
      <c r="F154" t="str">
        <f>'Маппинг со стандартами'!C161</f>
        <v>T-CODE-SECDN-2-3</v>
      </c>
      <c r="G154" t="str">
        <f>'Маппинг со стандартами'!E161</f>
        <v>Не выполняется</v>
      </c>
      <c r="H154" s="112">
        <f>'Маппинг со стандартами'!O161</f>
        <v>0</v>
      </c>
      <c r="I154" s="105">
        <v>0</v>
      </c>
    </row>
    <row r="155" spans="2:9" ht="15" thickBot="1" x14ac:dyDescent="0.4">
      <c r="B155" s="508"/>
      <c r="C155" s="143">
        <v>3</v>
      </c>
      <c r="D155" s="115" t="s">
        <v>2311</v>
      </c>
      <c r="E155" s="138" t="s">
        <v>2403</v>
      </c>
      <c r="F155" s="117"/>
      <c r="G155" s="117"/>
      <c r="H155" s="114"/>
      <c r="I155" s="105">
        <v>0</v>
      </c>
    </row>
    <row r="156" spans="2:9" ht="15" thickBot="1" x14ac:dyDescent="0.4">
      <c r="B156" s="519" t="s">
        <v>2312</v>
      </c>
      <c r="C156" s="520"/>
      <c r="D156" s="520"/>
      <c r="E156" s="520"/>
      <c r="F156" s="520"/>
      <c r="G156" s="520"/>
      <c r="H156" s="521"/>
      <c r="I156" s="105">
        <v>0</v>
      </c>
    </row>
    <row r="157" spans="2:9" x14ac:dyDescent="0.35">
      <c r="B157" s="506" t="s">
        <v>2313</v>
      </c>
      <c r="C157" s="522">
        <v>1</v>
      </c>
      <c r="D157" s="523" t="s">
        <v>2314</v>
      </c>
      <c r="E157" s="506" t="s">
        <v>1840</v>
      </c>
      <c r="F157" s="110" t="str">
        <f>'Маппинг со стандартами'!C7</f>
        <v>T-ADI-DEP-1-4</v>
      </c>
      <c r="G157" s="110" t="str">
        <f>'Маппинг со стандартами'!E7</f>
        <v>Не выполняется</v>
      </c>
      <c r="H157" s="111">
        <f>'Маппинг со стандартами'!O7</f>
        <v>0</v>
      </c>
      <c r="I157" s="105">
        <v>0</v>
      </c>
    </row>
    <row r="158" spans="2:9" x14ac:dyDescent="0.35">
      <c r="B158" s="507"/>
      <c r="C158" s="515"/>
      <c r="D158" s="517"/>
      <c r="E158" s="507"/>
      <c r="F158" t="str">
        <f>'Маппинг со стандартами'!C333</f>
        <v>P-REQ-STDR-App-0-1</v>
      </c>
      <c r="G158" t="str">
        <f>'Маппинг со стандартами'!E333</f>
        <v>Верно</v>
      </c>
      <c r="H158" s="112">
        <f>'Маппинг со стандартами'!O333</f>
        <v>0</v>
      </c>
      <c r="I158" s="105">
        <v>0</v>
      </c>
    </row>
    <row r="159" spans="2:9" x14ac:dyDescent="0.35">
      <c r="B159" s="507"/>
      <c r="C159" s="515"/>
      <c r="D159" s="517"/>
      <c r="E159" s="507"/>
      <c r="F159" t="str">
        <f>'Маппинг со стандартами'!C334</f>
        <v>P-REQ-STDR-App-1-1</v>
      </c>
      <c r="G159" t="str">
        <f>'Маппинг со стандартами'!E334</f>
        <v>Не выполняется</v>
      </c>
      <c r="H159" s="112">
        <f>'Маппинг со стандартами'!O334</f>
        <v>0</v>
      </c>
      <c r="I159" s="105">
        <v>0</v>
      </c>
    </row>
    <row r="160" spans="2:9" x14ac:dyDescent="0.35">
      <c r="B160" s="507"/>
      <c r="C160" s="515"/>
      <c r="D160" s="517"/>
      <c r="E160" s="507"/>
      <c r="F160" t="str">
        <f>'Маппинг со стандартами'!C336</f>
        <v>P-REQ-STDR-App-2-1</v>
      </c>
      <c r="G160" t="str">
        <f>'Маппинг со стандартами'!E336</f>
        <v>Не выполняется</v>
      </c>
      <c r="H160" s="112">
        <f>'Маппинг со стандартами'!O336</f>
        <v>0</v>
      </c>
      <c r="I160" s="105">
        <v>0</v>
      </c>
    </row>
    <row r="161" spans="2:9" x14ac:dyDescent="0.35">
      <c r="B161" s="507"/>
      <c r="C161" s="142">
        <v>2</v>
      </c>
      <c r="D161" s="139" t="s">
        <v>2315</v>
      </c>
      <c r="E161" s="145" t="s">
        <v>1860</v>
      </c>
      <c r="F161" t="str">
        <f>'Маппинг со стандартами'!C337</f>
        <v>P-REQ-STDR-App-3-1</v>
      </c>
      <c r="G161" t="str">
        <f>'Маппинг со стандартами'!E337</f>
        <v>Не выполняется</v>
      </c>
      <c r="H161" s="112">
        <f>'Маппинг со стандартами'!O337</f>
        <v>0</v>
      </c>
      <c r="I161" s="105">
        <v>0</v>
      </c>
    </row>
    <row r="162" spans="2:9" x14ac:dyDescent="0.35">
      <c r="B162" s="507"/>
      <c r="C162" s="515">
        <v>3</v>
      </c>
      <c r="D162" s="517" t="s">
        <v>2316</v>
      </c>
      <c r="E162" s="507" t="s">
        <v>1850</v>
      </c>
      <c r="F162" t="str">
        <f>'Маппинг со стандартами'!C209</f>
        <v>T-PREPROD-MANSEC-0-1</v>
      </c>
      <c r="G162" t="str">
        <f>'Маппинг со стандартами'!E209</f>
        <v>Верно</v>
      </c>
      <c r="H162" s="112">
        <f>'Маппинг со стандартами'!O209</f>
        <v>0</v>
      </c>
      <c r="I162" s="105">
        <v>0</v>
      </c>
    </row>
    <row r="163" spans="2:9" ht="15" thickBot="1" x14ac:dyDescent="0.4">
      <c r="B163" s="508"/>
      <c r="C163" s="516"/>
      <c r="D163" s="518"/>
      <c r="E163" s="508"/>
      <c r="F163" s="113" t="str">
        <f>'Маппинг со стандартами'!C339</f>
        <v>P-REQ-STDR-App-4-1</v>
      </c>
      <c r="G163" s="113" t="str">
        <f>'Маппинг со стандартами'!E339</f>
        <v>Не выполняется</v>
      </c>
      <c r="H163" s="114">
        <f>'Маппинг со стандартами'!O339</f>
        <v>0</v>
      </c>
      <c r="I163" s="105">
        <v>0</v>
      </c>
    </row>
    <row r="164" spans="2:9" x14ac:dyDescent="0.35">
      <c r="B164" s="506" t="s">
        <v>2317</v>
      </c>
      <c r="C164" s="147">
        <v>1</v>
      </c>
      <c r="D164" s="196" t="s">
        <v>2318</v>
      </c>
      <c r="E164" s="144" t="s">
        <v>2399</v>
      </c>
      <c r="F164" s="116"/>
      <c r="G164" s="116"/>
      <c r="H164" s="111"/>
      <c r="I164" s="105">
        <v>0</v>
      </c>
    </row>
    <row r="165" spans="2:9" x14ac:dyDescent="0.35">
      <c r="B165" s="507"/>
      <c r="C165" s="515">
        <v>2</v>
      </c>
      <c r="D165" s="517" t="s">
        <v>2319</v>
      </c>
      <c r="E165" s="507" t="s">
        <v>1847</v>
      </c>
      <c r="F165" t="str">
        <f>'Маппинг со стандартами'!C199</f>
        <v>T-PREPROD-VULN-1-2</v>
      </c>
      <c r="G165" t="str">
        <f>'Маппинг со стандартами'!E199</f>
        <v>Не выполняется</v>
      </c>
      <c r="H165" s="112">
        <f>'Маппинг со стандартами'!O199</f>
        <v>0</v>
      </c>
      <c r="I165" s="105">
        <v>0</v>
      </c>
    </row>
    <row r="166" spans="2:9" x14ac:dyDescent="0.35">
      <c r="B166" s="507"/>
      <c r="C166" s="515"/>
      <c r="D166" s="517"/>
      <c r="E166" s="507"/>
      <c r="F166" t="str">
        <f>'Маппинг со стандартами'!C271</f>
        <v>T-PROD-VULN-1-2</v>
      </c>
      <c r="G166" t="str">
        <f>'Маппинг со стандартами'!E271</f>
        <v>Не выполняется</v>
      </c>
      <c r="H166" s="112">
        <f>'Маппинг со стандартами'!O271</f>
        <v>0</v>
      </c>
      <c r="I166" s="105">
        <v>0</v>
      </c>
    </row>
    <row r="167" spans="2:9" x14ac:dyDescent="0.35">
      <c r="B167" s="507"/>
      <c r="C167" s="515">
        <v>3</v>
      </c>
      <c r="D167" s="517" t="s">
        <v>2320</v>
      </c>
      <c r="E167" s="507" t="s">
        <v>1848</v>
      </c>
      <c r="F167" t="str">
        <f>'Маппинг со стандартами'!C202</f>
        <v>T-PREPROD-VULN-2-3</v>
      </c>
      <c r="G167" t="str">
        <f>'Маппинг со стандартами'!E202</f>
        <v>Не выполняется</v>
      </c>
      <c r="H167" s="112">
        <f>'Маппинг со стандартами'!O202</f>
        <v>0</v>
      </c>
      <c r="I167" s="105">
        <v>0</v>
      </c>
    </row>
    <row r="168" spans="2:9" ht="15" thickBot="1" x14ac:dyDescent="0.4">
      <c r="B168" s="508"/>
      <c r="C168" s="516"/>
      <c r="D168" s="518"/>
      <c r="E168" s="508"/>
      <c r="F168" s="113" t="str">
        <f>'Маппинг со стандартами'!C274</f>
        <v>T-PROD-VULN-2-3</v>
      </c>
      <c r="G168" s="113" t="str">
        <f>'Маппинг со стандартами'!E274</f>
        <v>Не выполняется</v>
      </c>
      <c r="H168" s="114">
        <f>'Маппинг со стандартами'!O274</f>
        <v>0</v>
      </c>
      <c r="I168" s="105">
        <v>0</v>
      </c>
    </row>
    <row r="169" spans="2:9" ht="15" thickBot="1" x14ac:dyDescent="0.4">
      <c r="B169" s="519" t="s">
        <v>2321</v>
      </c>
      <c r="C169" s="520"/>
      <c r="D169" s="520"/>
      <c r="E169" s="520"/>
      <c r="F169" s="520"/>
      <c r="G169" s="520"/>
      <c r="H169" s="521"/>
      <c r="I169" s="105">
        <v>0</v>
      </c>
    </row>
    <row r="170" spans="2:9" x14ac:dyDescent="0.35">
      <c r="B170" s="506" t="s">
        <v>2322</v>
      </c>
      <c r="C170" s="147">
        <v>1</v>
      </c>
      <c r="D170" s="196" t="s">
        <v>2323</v>
      </c>
      <c r="E170" s="144" t="s">
        <v>2398</v>
      </c>
      <c r="F170" s="116"/>
      <c r="G170" s="116"/>
      <c r="H170" s="111"/>
      <c r="I170" s="105">
        <v>0</v>
      </c>
    </row>
    <row r="171" spans="2:9" x14ac:dyDescent="0.35">
      <c r="B171" s="507"/>
      <c r="C171" s="142">
        <v>2</v>
      </c>
      <c r="D171" s="139" t="s">
        <v>2324</v>
      </c>
      <c r="E171" s="145" t="s">
        <v>2397</v>
      </c>
      <c r="F171" s="119"/>
      <c r="G171" s="119"/>
      <c r="H171" s="112"/>
      <c r="I171" s="105">
        <v>0</v>
      </c>
    </row>
    <row r="172" spans="2:9" ht="15" thickBot="1" x14ac:dyDescent="0.4">
      <c r="B172" s="508"/>
      <c r="C172" s="143">
        <v>3</v>
      </c>
      <c r="D172" s="115" t="s">
        <v>2325</v>
      </c>
      <c r="E172" s="146" t="s">
        <v>2396</v>
      </c>
      <c r="F172" s="117"/>
      <c r="G172" s="117"/>
      <c r="H172" s="114"/>
      <c r="I172" s="105">
        <v>0</v>
      </c>
    </row>
    <row r="173" spans="2:9" x14ac:dyDescent="0.35">
      <c r="B173" s="530" t="s">
        <v>2326</v>
      </c>
      <c r="C173" s="522">
        <v>1</v>
      </c>
      <c r="D173" s="523" t="s">
        <v>2327</v>
      </c>
      <c r="E173" s="506" t="s">
        <v>1843</v>
      </c>
      <c r="F173" s="110" t="str">
        <f>'Маппинг со стандартами'!C10</f>
        <v>T-ADI-DEP-2-2</v>
      </c>
      <c r="G173" s="110" t="str">
        <f>'Маппинг со стандартами'!E10</f>
        <v>Не выполняется</v>
      </c>
      <c r="H173" s="111">
        <f>'Маппинг со стандартами'!O10</f>
        <v>0</v>
      </c>
      <c r="I173" s="105">
        <v>0</v>
      </c>
    </row>
    <row r="174" spans="2:9" x14ac:dyDescent="0.35">
      <c r="B174" s="531"/>
      <c r="C174" s="515"/>
      <c r="D174" s="517"/>
      <c r="E174" s="507"/>
      <c r="F174" t="str">
        <f>'Маппинг со стандартами'!C65</f>
        <v>T-DEV-SCM-2-4</v>
      </c>
      <c r="G174" t="str">
        <f>'Маппинг со стандартами'!E65</f>
        <v>Не выполняется</v>
      </c>
      <c r="H174" s="112">
        <f>'Маппинг со стандартами'!O65</f>
        <v>0</v>
      </c>
      <c r="I174" s="105">
        <v>0</v>
      </c>
    </row>
    <row r="175" spans="2:9" x14ac:dyDescent="0.35">
      <c r="B175" s="531"/>
      <c r="C175" s="515">
        <v>2</v>
      </c>
      <c r="D175" s="517" t="s">
        <v>2328</v>
      </c>
      <c r="E175" s="507" t="s">
        <v>1373</v>
      </c>
      <c r="F175" t="str">
        <f>'Маппинг со стандартами'!C10</f>
        <v>T-ADI-DEP-2-2</v>
      </c>
      <c r="G175" t="str">
        <f>'Маппинг со стандартами'!E10</f>
        <v>Не выполняется</v>
      </c>
      <c r="H175" s="112">
        <f>'Маппинг со стандартами'!O10</f>
        <v>0</v>
      </c>
      <c r="I175" s="105">
        <v>0</v>
      </c>
    </row>
    <row r="176" spans="2:9" x14ac:dyDescent="0.35">
      <c r="B176" s="531"/>
      <c r="C176" s="515"/>
      <c r="D176" s="517"/>
      <c r="E176" s="507"/>
      <c r="F176" t="str">
        <f>'Маппинг со стандартами'!C142</f>
        <v>T-CODE-SC-3-4</v>
      </c>
      <c r="G176" t="str">
        <f>'Маппинг со стандартами'!E142</f>
        <v>Не выполняется</v>
      </c>
      <c r="H176" s="112">
        <f>'Маппинг со стандартами'!O142</f>
        <v>0</v>
      </c>
      <c r="I176" s="105">
        <v>0</v>
      </c>
    </row>
    <row r="177" spans="2:9" x14ac:dyDescent="0.35">
      <c r="B177" s="531"/>
      <c r="C177" s="515">
        <v>3</v>
      </c>
      <c r="D177" s="517" t="s">
        <v>2329</v>
      </c>
      <c r="E177" s="507" t="s">
        <v>1849</v>
      </c>
      <c r="F177" t="str">
        <f>'Маппинг со стандартами'!C208</f>
        <v>T-PREPROD-VULN-4-2</v>
      </c>
      <c r="G177" t="str">
        <f>'Маппинг со стандартами'!E208</f>
        <v>Не выполняется</v>
      </c>
      <c r="H177" s="112">
        <f>'Маппинг со стандартами'!O208</f>
        <v>0</v>
      </c>
      <c r="I177" s="105">
        <v>0</v>
      </c>
    </row>
    <row r="178" spans="2:9" x14ac:dyDescent="0.35">
      <c r="B178" s="531"/>
      <c r="C178" s="515"/>
      <c r="D178" s="517"/>
      <c r="E178" s="507"/>
      <c r="F178" t="str">
        <f>'Маппинг со стандартами'!C280</f>
        <v>T-PROD-VULN-4-2</v>
      </c>
      <c r="G178" t="str">
        <f>'Маппинг со стандартами'!E280</f>
        <v>Не выполняется</v>
      </c>
      <c r="H178" s="112">
        <f>'Маппинг со стандартами'!O280</f>
        <v>0</v>
      </c>
      <c r="I178" s="105">
        <v>0</v>
      </c>
    </row>
    <row r="179" spans="2:9" ht="15" thickBot="1" x14ac:dyDescent="0.4">
      <c r="B179" s="532"/>
      <c r="C179" s="516"/>
      <c r="D179" s="518"/>
      <c r="E179" s="508"/>
      <c r="F179" s="113" t="str">
        <f>'Маппинг со стандартами'!C249</f>
        <v>T-PROD-ACCESS-0-1</v>
      </c>
      <c r="G179" s="113" t="str">
        <f>'Маппинг со стандартами'!E249</f>
        <v>Верно</v>
      </c>
      <c r="H179" s="114">
        <f>'Маппинг со стандартами'!O249</f>
        <v>0</v>
      </c>
      <c r="I179" s="105">
        <v>0</v>
      </c>
    </row>
  </sheetData>
  <mergeCells count="149">
    <mergeCell ref="C177:C179"/>
    <mergeCell ref="D175:D176"/>
    <mergeCell ref="D177:D179"/>
    <mergeCell ref="D173:D174"/>
    <mergeCell ref="E173:E174"/>
    <mergeCell ref="E175:E176"/>
    <mergeCell ref="E177:E179"/>
    <mergeCell ref="D162:D163"/>
    <mergeCell ref="E162:E163"/>
    <mergeCell ref="C165:C166"/>
    <mergeCell ref="C167:C168"/>
    <mergeCell ref="C173:C174"/>
    <mergeCell ref="C175:C176"/>
    <mergeCell ref="E165:E166"/>
    <mergeCell ref="D165:D166"/>
    <mergeCell ref="D167:D168"/>
    <mergeCell ref="E167:E168"/>
    <mergeCell ref="D119:D121"/>
    <mergeCell ref="E119:E121"/>
    <mergeCell ref="C124:C131"/>
    <mergeCell ref="C132:C136"/>
    <mergeCell ref="C137:C139"/>
    <mergeCell ref="D124:D131"/>
    <mergeCell ref="D132:D136"/>
    <mergeCell ref="D137:D139"/>
    <mergeCell ref="E124:E131"/>
    <mergeCell ref="C87:C90"/>
    <mergeCell ref="D87:D90"/>
    <mergeCell ref="E87:E90"/>
    <mergeCell ref="E84:E86"/>
    <mergeCell ref="D72:D73"/>
    <mergeCell ref="D74:D77"/>
    <mergeCell ref="C74:C77"/>
    <mergeCell ref="C72:C73"/>
    <mergeCell ref="E74:E77"/>
    <mergeCell ref="D81:D82"/>
    <mergeCell ref="C81:C82"/>
    <mergeCell ref="E81:E82"/>
    <mergeCell ref="B164:B168"/>
    <mergeCell ref="B169:H169"/>
    <mergeCell ref="B170:B172"/>
    <mergeCell ref="D113:D114"/>
    <mergeCell ref="C116:C117"/>
    <mergeCell ref="D116:D117"/>
    <mergeCell ref="B93:B100"/>
    <mergeCell ref="B101:B103"/>
    <mergeCell ref="B104:H104"/>
    <mergeCell ref="B105:H105"/>
    <mergeCell ref="B106:B108"/>
    <mergeCell ref="B109:B111"/>
    <mergeCell ref="D94:D99"/>
    <mergeCell ref="C94:C99"/>
    <mergeCell ref="E94:E99"/>
    <mergeCell ref="E132:E136"/>
    <mergeCell ref="E137:E139"/>
    <mergeCell ref="C141:C145"/>
    <mergeCell ref="D141:D145"/>
    <mergeCell ref="E141:E145"/>
    <mergeCell ref="C150:C151"/>
    <mergeCell ref="D150:D151"/>
    <mergeCell ref="E150:E151"/>
    <mergeCell ref="C119:C121"/>
    <mergeCell ref="B173:B179"/>
    <mergeCell ref="C19:C20"/>
    <mergeCell ref="D19:D20"/>
    <mergeCell ref="D21:D23"/>
    <mergeCell ref="C21:C23"/>
    <mergeCell ref="C24:C25"/>
    <mergeCell ref="D24:D25"/>
    <mergeCell ref="B147:H147"/>
    <mergeCell ref="B148:H148"/>
    <mergeCell ref="B149:B152"/>
    <mergeCell ref="B153:B155"/>
    <mergeCell ref="B156:H156"/>
    <mergeCell ref="B157:B163"/>
    <mergeCell ref="E157:E160"/>
    <mergeCell ref="D157:D160"/>
    <mergeCell ref="C157:C160"/>
    <mergeCell ref="C162:C163"/>
    <mergeCell ref="B112:H112"/>
    <mergeCell ref="B113:B117"/>
    <mergeCell ref="B118:B122"/>
    <mergeCell ref="B123:H123"/>
    <mergeCell ref="B124:B139"/>
    <mergeCell ref="B140:B146"/>
    <mergeCell ref="C113:C114"/>
    <mergeCell ref="B80:B83"/>
    <mergeCell ref="B84:B91"/>
    <mergeCell ref="B92:H92"/>
    <mergeCell ref="E61:E65"/>
    <mergeCell ref="E66:E67"/>
    <mergeCell ref="E68:E71"/>
    <mergeCell ref="E72:E73"/>
    <mergeCell ref="B49:B51"/>
    <mergeCell ref="B52:H52"/>
    <mergeCell ref="B53:B55"/>
    <mergeCell ref="B56:B58"/>
    <mergeCell ref="B59:H59"/>
    <mergeCell ref="B60:H60"/>
    <mergeCell ref="B61:B71"/>
    <mergeCell ref="B72:B78"/>
    <mergeCell ref="B79:H79"/>
    <mergeCell ref="C61:C65"/>
    <mergeCell ref="C66:C67"/>
    <mergeCell ref="C68:C71"/>
    <mergeCell ref="D68:D71"/>
    <mergeCell ref="D61:D65"/>
    <mergeCell ref="D66:D67"/>
    <mergeCell ref="D84:D86"/>
    <mergeCell ref="C84:C86"/>
    <mergeCell ref="B32:H32"/>
    <mergeCell ref="B33:H33"/>
    <mergeCell ref="B34:B37"/>
    <mergeCell ref="B38:B41"/>
    <mergeCell ref="B42:H42"/>
    <mergeCell ref="B43:B48"/>
    <mergeCell ref="C34:C35"/>
    <mergeCell ref="D34:D35"/>
    <mergeCell ref="C39:C40"/>
    <mergeCell ref="D39:D40"/>
    <mergeCell ref="E34:E35"/>
    <mergeCell ref="E44:E47"/>
    <mergeCell ref="D44:D47"/>
    <mergeCell ref="C44:C47"/>
    <mergeCell ref="E39:E40"/>
    <mergeCell ref="E113:E114"/>
    <mergeCell ref="E116:E117"/>
    <mergeCell ref="B2:I2"/>
    <mergeCell ref="B3:I3"/>
    <mergeCell ref="B4:B6"/>
    <mergeCell ref="B7:B10"/>
    <mergeCell ref="C9:C10"/>
    <mergeCell ref="D9:D10"/>
    <mergeCell ref="E9:E10"/>
    <mergeCell ref="B11:H11"/>
    <mergeCell ref="B12:B14"/>
    <mergeCell ref="B15:B17"/>
    <mergeCell ref="B18:H18"/>
    <mergeCell ref="B19:B25"/>
    <mergeCell ref="B26:B31"/>
    <mergeCell ref="C26:C28"/>
    <mergeCell ref="C30:C31"/>
    <mergeCell ref="D30:D31"/>
    <mergeCell ref="D26:D28"/>
    <mergeCell ref="E19:E20"/>
    <mergeCell ref="E21:E23"/>
    <mergeCell ref="E24:E25"/>
    <mergeCell ref="E26:E28"/>
    <mergeCell ref="E30:E3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7"/>
  <sheetViews>
    <sheetView zoomScale="85" zoomScaleNormal="85" workbookViewId="0">
      <pane xSplit="1" ySplit="1" topLeftCell="B2" activePane="bottomRight" state="frozen"/>
      <selection pane="topRight" activeCell="B1" sqref="B1"/>
      <selection pane="bottomLeft" activeCell="A2" sqref="A2"/>
      <selection pane="bottomRight" activeCell="I14" sqref="I14"/>
    </sheetView>
  </sheetViews>
  <sheetFormatPr defaultRowHeight="14.5" x14ac:dyDescent="0.35"/>
  <cols>
    <col min="1" max="1" width="4" style="266" bestFit="1" customWidth="1"/>
    <col min="2" max="2" width="21.453125" style="266" bestFit="1" customWidth="1"/>
    <col min="3" max="3" width="28.36328125" style="266" bestFit="1" customWidth="1"/>
    <col min="4" max="4" width="73.1796875" style="266" bestFit="1" customWidth="1"/>
    <col min="5" max="5" width="44.36328125" style="266" bestFit="1" customWidth="1"/>
    <col min="6" max="6" width="21.6328125" style="266" bestFit="1" customWidth="1"/>
    <col min="7" max="7" width="22.6328125" style="266" bestFit="1" customWidth="1"/>
    <col min="8" max="8" width="18.08984375" style="266" customWidth="1"/>
    <col min="9" max="9" width="25.1796875" style="266" bestFit="1" customWidth="1"/>
    <col min="10" max="10" width="8.7265625" style="266"/>
    <col min="11" max="11" width="11.08984375" style="266" bestFit="1" customWidth="1"/>
    <col min="12" max="12" width="17.6328125" style="266" bestFit="1" customWidth="1"/>
    <col min="13" max="13" width="20.453125" style="266" bestFit="1" customWidth="1"/>
    <col min="14" max="16384" width="8.7265625" style="266"/>
  </cols>
  <sheetData>
    <row r="1" spans="1:13" ht="18.5" x14ac:dyDescent="0.35">
      <c r="A1" s="272" t="s">
        <v>2</v>
      </c>
      <c r="B1" s="272" t="s">
        <v>2411</v>
      </c>
      <c r="C1" s="272" t="s">
        <v>2412</v>
      </c>
      <c r="D1" s="272" t="s">
        <v>2413</v>
      </c>
      <c r="E1" s="272" t="s">
        <v>2414</v>
      </c>
      <c r="F1" s="272" t="s">
        <v>2807</v>
      </c>
      <c r="G1" s="272" t="s">
        <v>2808</v>
      </c>
      <c r="H1" s="272" t="s">
        <v>1452</v>
      </c>
      <c r="I1" s="272" t="s">
        <v>2331</v>
      </c>
      <c r="K1" s="269" t="s">
        <v>2162</v>
      </c>
      <c r="L1" s="269" t="s">
        <v>2161</v>
      </c>
      <c r="M1" s="270" t="s">
        <v>2163</v>
      </c>
    </row>
    <row r="2" spans="1:13" x14ac:dyDescent="0.35">
      <c r="A2" s="268">
        <v>1</v>
      </c>
      <c r="B2" s="274" t="s">
        <v>2415</v>
      </c>
      <c r="C2" s="274" t="s">
        <v>2416</v>
      </c>
      <c r="D2" s="274" t="s">
        <v>2417</v>
      </c>
      <c r="E2" s="268" t="s">
        <v>2418</v>
      </c>
      <c r="F2" s="268"/>
      <c r="G2" s="268"/>
      <c r="H2" s="268"/>
      <c r="I2" s="268">
        <v>0</v>
      </c>
      <c r="K2" s="267">
        <f>COUNTA(H2:H257)</f>
        <v>136</v>
      </c>
      <c r="L2" s="267">
        <f>COUNTA(A2:A257)</f>
        <v>185</v>
      </c>
      <c r="M2" s="271">
        <f>(K2/L2)*100</f>
        <v>73.513513513513516</v>
      </c>
    </row>
    <row r="3" spans="1:13" x14ac:dyDescent="0.35">
      <c r="A3" s="268">
        <v>2</v>
      </c>
      <c r="B3" s="274" t="s">
        <v>2415</v>
      </c>
      <c r="C3" s="274" t="s">
        <v>2416</v>
      </c>
      <c r="D3" s="274" t="s">
        <v>2419</v>
      </c>
      <c r="E3" s="268" t="s">
        <v>2420</v>
      </c>
      <c r="F3" s="268"/>
      <c r="G3" s="268"/>
      <c r="H3" s="268"/>
      <c r="I3" s="268">
        <v>0</v>
      </c>
    </row>
    <row r="4" spans="1:13" x14ac:dyDescent="0.35">
      <c r="A4" s="533">
        <v>3</v>
      </c>
      <c r="B4" s="534" t="s">
        <v>2415</v>
      </c>
      <c r="C4" s="534" t="s">
        <v>2416</v>
      </c>
      <c r="D4" s="534" t="s">
        <v>2421</v>
      </c>
      <c r="E4" s="533" t="s">
        <v>2422</v>
      </c>
      <c r="F4" s="268" t="str">
        <f>'Маппинг со стандартами'!C50</f>
        <v>T-DEV-BLD-3-1</v>
      </c>
      <c r="G4" s="268" t="str">
        <f>'Маппинг со стандартами'!E50</f>
        <v>Не выполняется</v>
      </c>
      <c r="H4" s="268">
        <f>'Маппинг со стандартами'!X50</f>
        <v>0</v>
      </c>
      <c r="I4" s="268">
        <v>0</v>
      </c>
    </row>
    <row r="5" spans="1:13" x14ac:dyDescent="0.35">
      <c r="A5" s="533"/>
      <c r="B5" s="534"/>
      <c r="C5" s="534"/>
      <c r="D5" s="534"/>
      <c r="E5" s="533"/>
      <c r="F5" s="268" t="str">
        <f>'Маппинг со стандартами'!C53</f>
        <v>T-DEV-BLD-4-1</v>
      </c>
      <c r="G5" s="268" t="str">
        <f>'Маппинг со стандартами'!E53</f>
        <v>Не выполняется</v>
      </c>
      <c r="H5" s="268">
        <f>'Маппинг со стандартами'!X53</f>
        <v>0</v>
      </c>
      <c r="I5" s="268">
        <v>0</v>
      </c>
    </row>
    <row r="6" spans="1:13" x14ac:dyDescent="0.35">
      <c r="A6" s="533">
        <v>4</v>
      </c>
      <c r="B6" s="534" t="s">
        <v>2415</v>
      </c>
      <c r="C6" s="534" t="s">
        <v>2416</v>
      </c>
      <c r="D6" s="534" t="s">
        <v>2423</v>
      </c>
      <c r="E6" s="534" t="s">
        <v>2424</v>
      </c>
      <c r="F6" s="268" t="str">
        <f>'Маппинг со стандартами'!C3</f>
        <v>T-ADI-DEP-0-1</v>
      </c>
      <c r="G6" s="268" t="str">
        <f>'Маппинг со стандартами'!E3</f>
        <v>Верно</v>
      </c>
      <c r="H6" s="268">
        <f>'Маппинг со стандартами'!X3</f>
        <v>0</v>
      </c>
      <c r="I6" s="268">
        <v>0</v>
      </c>
    </row>
    <row r="7" spans="1:13" x14ac:dyDescent="0.35">
      <c r="A7" s="533"/>
      <c r="B7" s="534"/>
      <c r="C7" s="534"/>
      <c r="D7" s="534"/>
      <c r="E7" s="534"/>
      <c r="F7" s="268" t="str">
        <f>'Маппинг со стандартами'!C24</f>
        <v>T-ADI-ART-3-1</v>
      </c>
      <c r="G7" s="268" t="str">
        <f>'Маппинг со стандартами'!E24</f>
        <v>Не выполняется</v>
      </c>
      <c r="H7" s="268">
        <f>'Маппинг со стандартами'!X24</f>
        <v>0</v>
      </c>
      <c r="I7" s="268">
        <v>0</v>
      </c>
    </row>
    <row r="8" spans="1:13" x14ac:dyDescent="0.35">
      <c r="A8" s="533">
        <v>5</v>
      </c>
      <c r="B8" s="534" t="s">
        <v>2415</v>
      </c>
      <c r="C8" s="534" t="s">
        <v>2416</v>
      </c>
      <c r="D8" s="534" t="s">
        <v>2425</v>
      </c>
      <c r="E8" s="534" t="s">
        <v>2426</v>
      </c>
      <c r="F8" s="268"/>
      <c r="G8" s="268"/>
      <c r="H8" s="268"/>
      <c r="I8" s="268">
        <v>0</v>
      </c>
    </row>
    <row r="9" spans="1:13" x14ac:dyDescent="0.35">
      <c r="A9" s="533"/>
      <c r="B9" s="534"/>
      <c r="C9" s="534"/>
      <c r="D9" s="534"/>
      <c r="E9" s="534"/>
      <c r="F9" s="268"/>
      <c r="G9" s="268"/>
      <c r="H9" s="268"/>
      <c r="I9" s="268">
        <v>0</v>
      </c>
    </row>
    <row r="10" spans="1:13" x14ac:dyDescent="0.35">
      <c r="A10" s="268">
        <v>6</v>
      </c>
      <c r="B10" s="274" t="s">
        <v>2415</v>
      </c>
      <c r="C10" s="274" t="s">
        <v>2416</v>
      </c>
      <c r="D10" s="274" t="s">
        <v>2427</v>
      </c>
      <c r="E10" s="268" t="s">
        <v>2428</v>
      </c>
      <c r="F10" s="268"/>
      <c r="G10" s="268"/>
      <c r="H10" s="268"/>
      <c r="I10" s="268">
        <v>0</v>
      </c>
    </row>
    <row r="11" spans="1:13" x14ac:dyDescent="0.35">
      <c r="A11" s="533">
        <v>7</v>
      </c>
      <c r="B11" s="534" t="s">
        <v>2415</v>
      </c>
      <c r="C11" s="534" t="s">
        <v>2429</v>
      </c>
      <c r="D11" s="534" t="s">
        <v>2430</v>
      </c>
      <c r="E11" s="534" t="s">
        <v>2431</v>
      </c>
      <c r="F11" s="268" t="str">
        <f>'Маппинг со стандартами'!C36</f>
        <v>T-DEV-SM-0-1</v>
      </c>
      <c r="G11" s="268" t="str">
        <f>'Маппинг со стандартами'!E36</f>
        <v>Верно</v>
      </c>
      <c r="H11" s="268">
        <f>'Маппинг со стандартами'!X36</f>
        <v>0</v>
      </c>
      <c r="I11" s="268">
        <v>0</v>
      </c>
    </row>
    <row r="12" spans="1:13" x14ac:dyDescent="0.35">
      <c r="A12" s="533"/>
      <c r="B12" s="534"/>
      <c r="C12" s="534"/>
      <c r="D12" s="534"/>
      <c r="E12" s="534"/>
      <c r="F12" s="268" t="str">
        <f>'Маппинг со стандартами'!C37</f>
        <v>T-DEV-SM-1-1</v>
      </c>
      <c r="G12" s="268" t="str">
        <f>'Маппинг со стандартами'!E37</f>
        <v>Не выполняется</v>
      </c>
      <c r="H12" s="268">
        <f>'Маппинг со стандартами'!X37</f>
        <v>0</v>
      </c>
      <c r="I12" s="268">
        <v>0</v>
      </c>
    </row>
    <row r="13" spans="1:13" x14ac:dyDescent="0.35">
      <c r="A13" s="533"/>
      <c r="B13" s="534"/>
      <c r="C13" s="534"/>
      <c r="D13" s="534"/>
      <c r="E13" s="534"/>
      <c r="F13" s="268" t="str">
        <f>'Маппинг со стандартами'!C39</f>
        <v>T-DEV-SM-2-1</v>
      </c>
      <c r="G13" s="268" t="str">
        <f>'Маппинг со стандартами'!E39</f>
        <v>Не выполняется</v>
      </c>
      <c r="H13" s="268">
        <f>'Маппинг со стандартами'!X39</f>
        <v>0</v>
      </c>
      <c r="I13" s="268">
        <v>0</v>
      </c>
    </row>
    <row r="14" spans="1:13" x14ac:dyDescent="0.35">
      <c r="A14" s="533"/>
      <c r="B14" s="534"/>
      <c r="C14" s="534"/>
      <c r="D14" s="534"/>
      <c r="E14" s="534"/>
      <c r="F14" s="268" t="str">
        <f>'Маппинг со стандартами'!C215</f>
        <v>T-PROD-SM-1-1</v>
      </c>
      <c r="G14" s="268" t="str">
        <f>'Маппинг со стандартами'!E215</f>
        <v>Не выполняется</v>
      </c>
      <c r="H14" s="268">
        <f>'Маппинг со стандартами'!X215</f>
        <v>0</v>
      </c>
      <c r="I14" s="268">
        <v>0</v>
      </c>
    </row>
    <row r="15" spans="1:13" x14ac:dyDescent="0.35">
      <c r="A15" s="533"/>
      <c r="B15" s="534"/>
      <c r="C15" s="534"/>
      <c r="D15" s="534"/>
      <c r="E15" s="534"/>
      <c r="F15" s="268" t="str">
        <f>'Маппинг со стандартами'!C217</f>
        <v>T-PROD-SM-2-1</v>
      </c>
      <c r="G15" s="268" t="str">
        <f>'Маппинг со стандартами'!E217</f>
        <v>Не выполняется</v>
      </c>
      <c r="H15" s="268">
        <f>'Маппинг со стандартами'!X217</f>
        <v>0</v>
      </c>
      <c r="I15" s="268">
        <v>0</v>
      </c>
    </row>
    <row r="16" spans="1:13" x14ac:dyDescent="0.35">
      <c r="A16" s="533"/>
      <c r="B16" s="534"/>
      <c r="C16" s="534"/>
      <c r="D16" s="534"/>
      <c r="E16" s="534"/>
      <c r="F16" s="268" t="str">
        <f>'Маппинг со стандартами'!C41</f>
        <v>T-DEV-SM-3-1</v>
      </c>
      <c r="G16" s="268" t="str">
        <f>'Маппинг со стандартами'!E41</f>
        <v>Не выполняется</v>
      </c>
      <c r="H16" s="268">
        <f>'Маппинг со стандартами'!X41</f>
        <v>0</v>
      </c>
      <c r="I16" s="268">
        <v>0</v>
      </c>
    </row>
    <row r="17" spans="1:9" x14ac:dyDescent="0.35">
      <c r="A17" s="268">
        <v>8</v>
      </c>
      <c r="B17" s="274" t="s">
        <v>2415</v>
      </c>
      <c r="C17" s="274" t="s">
        <v>2429</v>
      </c>
      <c r="D17" s="274" t="s">
        <v>2432</v>
      </c>
      <c r="E17" s="268" t="s">
        <v>2433</v>
      </c>
      <c r="F17" s="268"/>
      <c r="G17" s="268"/>
      <c r="H17" s="268"/>
      <c r="I17" s="268">
        <v>0</v>
      </c>
    </row>
    <row r="18" spans="1:9" x14ac:dyDescent="0.35">
      <c r="A18" s="533">
        <v>9</v>
      </c>
      <c r="B18" s="534" t="s">
        <v>2415</v>
      </c>
      <c r="C18" s="534" t="s">
        <v>2434</v>
      </c>
      <c r="D18" s="534" t="s">
        <v>2435</v>
      </c>
      <c r="E18" s="533" t="s">
        <v>2436</v>
      </c>
      <c r="F18" s="268" t="str">
        <f>'Маппинг со стандартами'!C5</f>
        <v>T-ADI-DEP-1-2</v>
      </c>
      <c r="G18" s="268" t="str">
        <f>'Маппинг со стандартами'!E5</f>
        <v>Не выполняется</v>
      </c>
      <c r="H18" s="268">
        <f>'Маппинг со стандартами'!X5</f>
        <v>0</v>
      </c>
      <c r="I18" s="268">
        <v>0</v>
      </c>
    </row>
    <row r="19" spans="1:9" x14ac:dyDescent="0.35">
      <c r="A19" s="533"/>
      <c r="B19" s="534"/>
      <c r="C19" s="534"/>
      <c r="D19" s="534"/>
      <c r="E19" s="533"/>
      <c r="F19" s="268" t="str">
        <f>'Маппинг со стандартами'!C271</f>
        <v>T-PROD-VULN-1-2</v>
      </c>
      <c r="G19" s="268" t="str">
        <f>'Маппинг со стандартами'!E271</f>
        <v>Не выполняется</v>
      </c>
      <c r="H19" s="268">
        <f>'Маппинг со стандартами'!X271</f>
        <v>0</v>
      </c>
      <c r="I19" s="268">
        <v>0</v>
      </c>
    </row>
    <row r="20" spans="1:9" x14ac:dyDescent="0.35">
      <c r="A20" s="533"/>
      <c r="B20" s="534"/>
      <c r="C20" s="534"/>
      <c r="D20" s="534"/>
      <c r="E20" s="533"/>
      <c r="F20" s="268" t="str">
        <f>'Маппинг со стандартами'!C199</f>
        <v>T-PREPROD-VULN-1-2</v>
      </c>
      <c r="G20" s="268" t="str">
        <f>'Маппинг со стандартами'!E199</f>
        <v>Не выполняется</v>
      </c>
      <c r="H20" s="268">
        <f>'Маппинг со стандартами'!X199</f>
        <v>0</v>
      </c>
      <c r="I20" s="268">
        <v>0</v>
      </c>
    </row>
    <row r="21" spans="1:9" x14ac:dyDescent="0.35">
      <c r="A21" s="268">
        <v>10</v>
      </c>
      <c r="B21" s="274" t="s">
        <v>2415</v>
      </c>
      <c r="C21" s="274" t="s">
        <v>2434</v>
      </c>
      <c r="D21" s="274" t="s">
        <v>2437</v>
      </c>
      <c r="E21" s="268" t="s">
        <v>2438</v>
      </c>
      <c r="F21" s="268" t="str">
        <f>'Маппинг со стандартами'!C13</f>
        <v>T-ADI-DEP-3-3</v>
      </c>
      <c r="G21" s="268" t="str">
        <f>'Маппинг со стандартами'!E13</f>
        <v>Не выполняется</v>
      </c>
      <c r="H21" s="268">
        <f>'Маппинг со стандартами'!X13</f>
        <v>0</v>
      </c>
      <c r="I21" s="268">
        <v>0</v>
      </c>
    </row>
    <row r="22" spans="1:9" x14ac:dyDescent="0.35">
      <c r="A22" s="268">
        <v>11</v>
      </c>
      <c r="B22" s="274" t="s">
        <v>2415</v>
      </c>
      <c r="C22" s="274" t="s">
        <v>2429</v>
      </c>
      <c r="D22" s="274" t="s">
        <v>2439</v>
      </c>
      <c r="E22" s="268" t="s">
        <v>2440</v>
      </c>
      <c r="F22" s="268"/>
      <c r="G22" s="268"/>
      <c r="H22" s="268"/>
      <c r="I22" s="268">
        <v>0</v>
      </c>
    </row>
    <row r="23" spans="1:9" x14ac:dyDescent="0.35">
      <c r="A23" s="268">
        <v>12</v>
      </c>
      <c r="B23" s="274" t="s">
        <v>2415</v>
      </c>
      <c r="C23" s="274" t="s">
        <v>2434</v>
      </c>
      <c r="D23" s="274" t="s">
        <v>2441</v>
      </c>
      <c r="E23" s="268" t="s">
        <v>2442</v>
      </c>
      <c r="F23" s="268"/>
      <c r="G23" s="268"/>
      <c r="H23" s="268"/>
      <c r="I23" s="268">
        <v>0</v>
      </c>
    </row>
    <row r="24" spans="1:9" x14ac:dyDescent="0.35">
      <c r="A24" s="268">
        <v>13</v>
      </c>
      <c r="B24" s="274" t="s">
        <v>2415</v>
      </c>
      <c r="C24" s="274" t="s">
        <v>2429</v>
      </c>
      <c r="D24" s="274" t="s">
        <v>2443</v>
      </c>
      <c r="E24" s="268" t="s">
        <v>2444</v>
      </c>
      <c r="F24" s="268"/>
      <c r="G24" s="268"/>
      <c r="H24" s="268"/>
      <c r="I24" s="268">
        <v>0</v>
      </c>
    </row>
    <row r="25" spans="1:9" x14ac:dyDescent="0.35">
      <c r="A25" s="268">
        <v>14</v>
      </c>
      <c r="B25" s="274" t="s">
        <v>2415</v>
      </c>
      <c r="C25" s="274" t="s">
        <v>2434</v>
      </c>
      <c r="D25" s="274" t="s">
        <v>2445</v>
      </c>
      <c r="E25" s="268" t="s">
        <v>2446</v>
      </c>
      <c r="F25" s="268"/>
      <c r="G25" s="268"/>
      <c r="H25" s="268"/>
      <c r="I25" s="268">
        <v>0</v>
      </c>
    </row>
    <row r="26" spans="1:9" x14ac:dyDescent="0.35">
      <c r="A26" s="268">
        <v>15</v>
      </c>
      <c r="B26" s="274" t="s">
        <v>2415</v>
      </c>
      <c r="C26" s="274" t="s">
        <v>2434</v>
      </c>
      <c r="D26" s="274" t="s">
        <v>2447</v>
      </c>
      <c r="E26" s="268" t="s">
        <v>2448</v>
      </c>
      <c r="F26" s="268"/>
      <c r="G26" s="268"/>
      <c r="H26" s="268"/>
      <c r="I26" s="268">
        <v>0</v>
      </c>
    </row>
    <row r="27" spans="1:9" x14ac:dyDescent="0.35">
      <c r="A27" s="268">
        <v>16</v>
      </c>
      <c r="B27" s="274" t="s">
        <v>2415</v>
      </c>
      <c r="C27" s="274" t="s">
        <v>2434</v>
      </c>
      <c r="D27" s="274" t="s">
        <v>2449</v>
      </c>
      <c r="E27" s="268" t="s">
        <v>2450</v>
      </c>
      <c r="F27" s="268"/>
      <c r="G27" s="268"/>
      <c r="H27" s="268"/>
      <c r="I27" s="268">
        <v>0</v>
      </c>
    </row>
    <row r="28" spans="1:9" x14ac:dyDescent="0.35">
      <c r="A28" s="268">
        <v>17</v>
      </c>
      <c r="B28" s="274" t="s">
        <v>2415</v>
      </c>
      <c r="C28" s="274" t="s">
        <v>2434</v>
      </c>
      <c r="D28" s="274" t="s">
        <v>2451</v>
      </c>
      <c r="E28" s="268" t="s">
        <v>2452</v>
      </c>
      <c r="F28" s="268"/>
      <c r="G28" s="268"/>
      <c r="H28" s="268"/>
      <c r="I28" s="268">
        <v>0</v>
      </c>
    </row>
    <row r="29" spans="1:9" x14ac:dyDescent="0.35">
      <c r="A29" s="268">
        <v>18</v>
      </c>
      <c r="B29" s="274" t="s">
        <v>2415</v>
      </c>
      <c r="C29" s="274" t="s">
        <v>2434</v>
      </c>
      <c r="D29" s="274" t="s">
        <v>2453</v>
      </c>
      <c r="E29" s="268" t="s">
        <v>2454</v>
      </c>
      <c r="F29" s="268"/>
      <c r="G29" s="268"/>
      <c r="H29" s="268"/>
      <c r="I29" s="268">
        <v>0</v>
      </c>
    </row>
    <row r="30" spans="1:9" x14ac:dyDescent="0.35">
      <c r="A30" s="268">
        <v>19</v>
      </c>
      <c r="B30" s="274" t="s">
        <v>2415</v>
      </c>
      <c r="C30" s="274" t="s">
        <v>2429</v>
      </c>
      <c r="D30" s="274" t="s">
        <v>2455</v>
      </c>
      <c r="E30" s="268" t="s">
        <v>2456</v>
      </c>
      <c r="F30" s="268"/>
      <c r="G30" s="268"/>
      <c r="H30" s="268"/>
      <c r="I30" s="268">
        <v>0</v>
      </c>
    </row>
    <row r="31" spans="1:9" x14ac:dyDescent="0.35">
      <c r="A31" s="268">
        <v>20</v>
      </c>
      <c r="B31" s="274" t="s">
        <v>2415</v>
      </c>
      <c r="C31" s="274" t="s">
        <v>2429</v>
      </c>
      <c r="D31" s="274" t="s">
        <v>2457</v>
      </c>
      <c r="E31" s="268" t="s">
        <v>2458</v>
      </c>
      <c r="F31" s="268"/>
      <c r="G31" s="268"/>
      <c r="H31" s="268"/>
      <c r="I31" s="268">
        <v>0</v>
      </c>
    </row>
    <row r="32" spans="1:9" x14ac:dyDescent="0.35">
      <c r="A32" s="268">
        <v>21</v>
      </c>
      <c r="B32" s="274" t="s">
        <v>2415</v>
      </c>
      <c r="C32" s="274" t="s">
        <v>2429</v>
      </c>
      <c r="D32" s="274" t="s">
        <v>2459</v>
      </c>
      <c r="E32" s="268" t="s">
        <v>2460</v>
      </c>
      <c r="F32" s="268"/>
      <c r="G32" s="268"/>
      <c r="H32" s="268"/>
      <c r="I32" s="268">
        <v>0</v>
      </c>
    </row>
    <row r="33" spans="1:9" x14ac:dyDescent="0.35">
      <c r="A33" s="268">
        <v>22</v>
      </c>
      <c r="B33" s="274" t="s">
        <v>2415</v>
      </c>
      <c r="C33" s="274" t="s">
        <v>2429</v>
      </c>
      <c r="D33" s="274" t="s">
        <v>2461</v>
      </c>
      <c r="E33" s="268" t="s">
        <v>2462</v>
      </c>
      <c r="F33" s="268"/>
      <c r="G33" s="268"/>
      <c r="H33" s="268"/>
      <c r="I33" s="268">
        <v>0</v>
      </c>
    </row>
    <row r="34" spans="1:9" x14ac:dyDescent="0.35">
      <c r="A34" s="268">
        <v>23</v>
      </c>
      <c r="B34" s="274" t="s">
        <v>2415</v>
      </c>
      <c r="C34" s="274" t="s">
        <v>2429</v>
      </c>
      <c r="D34" s="274" t="s">
        <v>2463</v>
      </c>
      <c r="E34" s="268" t="s">
        <v>2464</v>
      </c>
      <c r="F34" s="268"/>
      <c r="G34" s="268"/>
      <c r="H34" s="268"/>
      <c r="I34" s="268">
        <v>0</v>
      </c>
    </row>
    <row r="35" spans="1:9" x14ac:dyDescent="0.35">
      <c r="A35" s="268">
        <v>24</v>
      </c>
      <c r="B35" s="274" t="s">
        <v>2415</v>
      </c>
      <c r="C35" s="274" t="s">
        <v>2429</v>
      </c>
      <c r="D35" s="274" t="s">
        <v>2465</v>
      </c>
      <c r="E35" s="268" t="s">
        <v>2466</v>
      </c>
      <c r="F35" s="268"/>
      <c r="G35" s="268"/>
      <c r="H35" s="268"/>
      <c r="I35" s="268">
        <v>0</v>
      </c>
    </row>
    <row r="36" spans="1:9" x14ac:dyDescent="0.35">
      <c r="A36" s="268">
        <v>25</v>
      </c>
      <c r="B36" s="274" t="s">
        <v>2415</v>
      </c>
      <c r="C36" s="274" t="s">
        <v>2429</v>
      </c>
      <c r="D36" s="274" t="s">
        <v>2467</v>
      </c>
      <c r="E36" s="268" t="s">
        <v>2468</v>
      </c>
      <c r="F36" s="268"/>
      <c r="G36" s="268"/>
      <c r="H36" s="268"/>
      <c r="I36" s="268">
        <v>0</v>
      </c>
    </row>
    <row r="37" spans="1:9" x14ac:dyDescent="0.35">
      <c r="A37" s="268">
        <v>26</v>
      </c>
      <c r="B37" s="274" t="s">
        <v>2415</v>
      </c>
      <c r="C37" s="274" t="s">
        <v>2429</v>
      </c>
      <c r="D37" s="274" t="s">
        <v>2469</v>
      </c>
      <c r="E37" s="273" t="s">
        <v>2470</v>
      </c>
      <c r="F37" s="268"/>
      <c r="G37" s="268"/>
      <c r="H37" s="268"/>
      <c r="I37" s="268">
        <v>0</v>
      </c>
    </row>
    <row r="38" spans="1:9" x14ac:dyDescent="0.35">
      <c r="A38" s="268">
        <v>27</v>
      </c>
      <c r="B38" s="274" t="s">
        <v>2471</v>
      </c>
      <c r="C38" s="274" t="s">
        <v>1322</v>
      </c>
      <c r="D38" s="274" t="s">
        <v>2472</v>
      </c>
      <c r="E38" s="268" t="s">
        <v>2473</v>
      </c>
      <c r="F38" s="268" t="str">
        <f>'Маппинг со стандартами'!C307</f>
        <v>P-REQ-TM-0-1</v>
      </c>
      <c r="G38" s="268" t="str">
        <f>'Маппинг со стандартами'!E307</f>
        <v>Верно</v>
      </c>
      <c r="H38" s="268">
        <f>'Маппинг со стандартами'!X307</f>
        <v>0</v>
      </c>
      <c r="I38" s="268">
        <v>0</v>
      </c>
    </row>
    <row r="39" spans="1:9" x14ac:dyDescent="0.35">
      <c r="A39" s="268">
        <v>28</v>
      </c>
      <c r="B39" s="274" t="s">
        <v>2471</v>
      </c>
      <c r="C39" s="274" t="s">
        <v>1322</v>
      </c>
      <c r="D39" s="274" t="s">
        <v>2474</v>
      </c>
      <c r="E39" s="268" t="s">
        <v>2475</v>
      </c>
      <c r="F39" s="268" t="str">
        <f>'Маппинг со стандартами'!C317</f>
        <v>P-REQ-TM-4-1</v>
      </c>
      <c r="G39" s="268" t="str">
        <f>'Маппинг со стандартами'!E317</f>
        <v>Не выполняется</v>
      </c>
      <c r="H39" s="268">
        <f>'Маппинг со стандартами'!X317</f>
        <v>0</v>
      </c>
      <c r="I39" s="268">
        <v>0</v>
      </c>
    </row>
    <row r="40" spans="1:9" x14ac:dyDescent="0.35">
      <c r="A40" s="268">
        <v>29</v>
      </c>
      <c r="B40" s="274" t="s">
        <v>2471</v>
      </c>
      <c r="C40" s="274" t="s">
        <v>1322</v>
      </c>
      <c r="D40" s="274" t="s">
        <v>2476</v>
      </c>
      <c r="E40" s="268" t="s">
        <v>2477</v>
      </c>
      <c r="F40" s="268" t="str">
        <f>'Маппинг со стандартами'!C317</f>
        <v>P-REQ-TM-4-1</v>
      </c>
      <c r="G40" s="268" t="str">
        <f>'Маппинг со стандартами'!E317</f>
        <v>Не выполняется</v>
      </c>
      <c r="H40" s="268">
        <f>'Маппинг со стандартами'!X317</f>
        <v>0</v>
      </c>
      <c r="I40" s="268">
        <v>0</v>
      </c>
    </row>
    <row r="41" spans="1:9" x14ac:dyDescent="0.35">
      <c r="A41" s="533">
        <v>30</v>
      </c>
      <c r="B41" s="534" t="s">
        <v>2471</v>
      </c>
      <c r="C41" s="534" t="s">
        <v>1322</v>
      </c>
      <c r="D41" s="534" t="s">
        <v>2478</v>
      </c>
      <c r="E41" s="533" t="s">
        <v>2479</v>
      </c>
      <c r="F41" s="268" t="str">
        <f>'Маппинг со стандартами'!C307</f>
        <v>P-REQ-TM-0-1</v>
      </c>
      <c r="G41" s="268" t="str">
        <f>'Маппинг со стандартами'!E307</f>
        <v>Верно</v>
      </c>
      <c r="H41" s="268">
        <f>'Маппинг со стандартами'!X307</f>
        <v>0</v>
      </c>
      <c r="I41" s="268">
        <v>0</v>
      </c>
    </row>
    <row r="42" spans="1:9" x14ac:dyDescent="0.35">
      <c r="A42" s="533"/>
      <c r="B42" s="534"/>
      <c r="C42" s="534"/>
      <c r="D42" s="534"/>
      <c r="E42" s="533"/>
      <c r="F42" s="268" t="str">
        <f>'Маппинг со стандартами'!C315</f>
        <v>P-REQ-TM-3-2</v>
      </c>
      <c r="G42" s="268" t="str">
        <f>'Маппинг со стандартами'!E315</f>
        <v>Не выполняется</v>
      </c>
      <c r="H42" s="268">
        <f>'Маппинг со стандартами'!X315</f>
        <v>0</v>
      </c>
      <c r="I42" s="268">
        <v>0</v>
      </c>
    </row>
    <row r="43" spans="1:9" x14ac:dyDescent="0.35">
      <c r="A43" s="268">
        <v>31</v>
      </c>
      <c r="B43" s="274" t="s">
        <v>2471</v>
      </c>
      <c r="C43" s="274" t="s">
        <v>2480</v>
      </c>
      <c r="D43" s="274" t="s">
        <v>2481</v>
      </c>
      <c r="E43" s="268" t="s">
        <v>2482</v>
      </c>
      <c r="F43" s="268"/>
      <c r="G43" s="268"/>
      <c r="H43" s="268"/>
      <c r="I43" s="268">
        <v>0</v>
      </c>
    </row>
    <row r="44" spans="1:9" x14ac:dyDescent="0.35">
      <c r="A44" s="268">
        <v>32</v>
      </c>
      <c r="B44" s="274" t="s">
        <v>2471</v>
      </c>
      <c r="C44" s="274" t="s">
        <v>2480</v>
      </c>
      <c r="D44" s="274" t="s">
        <v>2483</v>
      </c>
      <c r="E44" s="268" t="s">
        <v>2484</v>
      </c>
      <c r="F44" s="268"/>
      <c r="G44" s="268"/>
      <c r="H44" s="268"/>
      <c r="I44" s="268">
        <v>0</v>
      </c>
    </row>
    <row r="45" spans="1:9" x14ac:dyDescent="0.35">
      <c r="A45" s="268">
        <v>33</v>
      </c>
      <c r="B45" s="274" t="s">
        <v>2471</v>
      </c>
      <c r="C45" s="274" t="s">
        <v>2480</v>
      </c>
      <c r="D45" s="274" t="s">
        <v>2485</v>
      </c>
      <c r="E45" s="268" t="s">
        <v>2486</v>
      </c>
      <c r="F45" s="268" t="str">
        <f>'Маппинг со стандартами'!C286</f>
        <v>P-EDU-AWR-0-1</v>
      </c>
      <c r="G45" s="268" t="str">
        <f>'Маппинг со стандартами'!E286</f>
        <v>Верно</v>
      </c>
      <c r="H45" s="268">
        <f>'Маппинг со стандартами'!X286</f>
        <v>0</v>
      </c>
      <c r="I45" s="268">
        <v>0</v>
      </c>
    </row>
    <row r="46" spans="1:9" x14ac:dyDescent="0.35">
      <c r="A46" s="268">
        <v>34</v>
      </c>
      <c r="B46" s="274" t="s">
        <v>2471</v>
      </c>
      <c r="C46" s="274" t="s">
        <v>2480</v>
      </c>
      <c r="D46" s="274" t="s">
        <v>2487</v>
      </c>
      <c r="E46" s="268" t="s">
        <v>2488</v>
      </c>
      <c r="F46" s="268"/>
      <c r="G46" s="268"/>
      <c r="H46" s="268"/>
      <c r="I46" s="268">
        <v>0</v>
      </c>
    </row>
    <row r="47" spans="1:9" x14ac:dyDescent="0.35">
      <c r="A47" s="268">
        <v>35</v>
      </c>
      <c r="B47" s="274" t="s">
        <v>2471</v>
      </c>
      <c r="C47" s="274" t="s">
        <v>2480</v>
      </c>
      <c r="D47" s="274" t="s">
        <v>2489</v>
      </c>
      <c r="E47" s="268" t="s">
        <v>2490</v>
      </c>
      <c r="F47" s="268"/>
      <c r="G47" s="268"/>
      <c r="H47" s="268"/>
      <c r="I47" s="268">
        <v>0</v>
      </c>
    </row>
    <row r="48" spans="1:9" x14ac:dyDescent="0.35">
      <c r="A48" s="533">
        <v>36</v>
      </c>
      <c r="B48" s="534" t="s">
        <v>2471</v>
      </c>
      <c r="C48" s="534" t="s">
        <v>2480</v>
      </c>
      <c r="D48" s="534" t="s">
        <v>2491</v>
      </c>
      <c r="E48" s="533" t="s">
        <v>2492</v>
      </c>
      <c r="F48" s="268" t="str">
        <f>'Маппинг со стандартами'!C287</f>
        <v>P-EDU-AWR-1-1</v>
      </c>
      <c r="G48" s="268" t="str">
        <f>'Маппинг со стандартами'!E287</f>
        <v>Не выполняется</v>
      </c>
      <c r="H48" s="268">
        <f>'Маппинг со стандартами'!X287</f>
        <v>0</v>
      </c>
      <c r="I48" s="268">
        <v>0</v>
      </c>
    </row>
    <row r="49" spans="1:9" x14ac:dyDescent="0.35">
      <c r="A49" s="533"/>
      <c r="B49" s="534"/>
      <c r="C49" s="534"/>
      <c r="D49" s="534"/>
      <c r="E49" s="533"/>
      <c r="F49" s="268" t="str">
        <f>'Маппинг со стандартами'!C290</f>
        <v>P-EDU-AWR-2-2</v>
      </c>
      <c r="G49" s="268" t="str">
        <f>'Маппинг со стандартами'!E290</f>
        <v>Не выполняется</v>
      </c>
      <c r="H49" s="268">
        <f>'Маппинг со стандартами'!X290</f>
        <v>0</v>
      </c>
      <c r="I49" s="268">
        <v>0</v>
      </c>
    </row>
    <row r="50" spans="1:9" x14ac:dyDescent="0.35">
      <c r="A50" s="268">
        <v>37</v>
      </c>
      <c r="B50" s="274" t="s">
        <v>2471</v>
      </c>
      <c r="C50" s="274" t="s">
        <v>2480</v>
      </c>
      <c r="D50" s="274" t="s">
        <v>2493</v>
      </c>
      <c r="E50" s="268" t="s">
        <v>2494</v>
      </c>
      <c r="F50" s="268"/>
      <c r="G50" s="268"/>
      <c r="H50" s="268"/>
      <c r="I50" s="268">
        <v>0</v>
      </c>
    </row>
    <row r="51" spans="1:9" x14ac:dyDescent="0.35">
      <c r="A51" s="268">
        <v>38</v>
      </c>
      <c r="B51" s="274" t="s">
        <v>2471</v>
      </c>
      <c r="C51" s="274" t="s">
        <v>1322</v>
      </c>
      <c r="D51" s="274" t="s">
        <v>2495</v>
      </c>
      <c r="E51" s="268" t="s">
        <v>2496</v>
      </c>
      <c r="F51" s="268"/>
      <c r="G51" s="268"/>
      <c r="H51" s="268"/>
      <c r="I51" s="268">
        <v>0</v>
      </c>
    </row>
    <row r="52" spans="1:9" x14ac:dyDescent="0.35">
      <c r="A52" s="268">
        <v>39</v>
      </c>
      <c r="B52" s="274" t="s">
        <v>2471</v>
      </c>
      <c r="C52" s="274" t="s">
        <v>2480</v>
      </c>
      <c r="D52" s="274" t="s">
        <v>2497</v>
      </c>
      <c r="E52" s="268" t="s">
        <v>2498</v>
      </c>
      <c r="F52" s="268"/>
      <c r="G52" s="268"/>
      <c r="H52" s="268"/>
      <c r="I52" s="268">
        <v>0</v>
      </c>
    </row>
    <row r="53" spans="1:9" x14ac:dyDescent="0.35">
      <c r="A53" s="533">
        <v>40</v>
      </c>
      <c r="B53" s="534" t="s">
        <v>2471</v>
      </c>
      <c r="C53" s="534" t="s">
        <v>1322</v>
      </c>
      <c r="D53" s="534" t="s">
        <v>2499</v>
      </c>
      <c r="E53" s="533" t="s">
        <v>2500</v>
      </c>
      <c r="F53" s="268" t="str">
        <f>'Маппинг со стандартами'!C307</f>
        <v>P-REQ-TM-0-1</v>
      </c>
      <c r="G53" s="268" t="str">
        <f>'Маппинг со стандартами'!E307</f>
        <v>Верно</v>
      </c>
      <c r="H53" s="268">
        <f>'Маппинг со стандартами'!X307</f>
        <v>0</v>
      </c>
      <c r="I53" s="268">
        <v>0</v>
      </c>
    </row>
    <row r="54" spans="1:9" x14ac:dyDescent="0.35">
      <c r="A54" s="533"/>
      <c r="B54" s="534"/>
      <c r="C54" s="534"/>
      <c r="D54" s="534"/>
      <c r="E54" s="533"/>
      <c r="F54" s="268" t="str">
        <f>'Маппинг со стандартами'!C314</f>
        <v>P-REQ-TM-3-1</v>
      </c>
      <c r="G54" s="268" t="str">
        <f>'Маппинг со стандартами'!E314</f>
        <v>Не выполняется</v>
      </c>
      <c r="H54" s="268">
        <f>'Маппинг со стандартами'!X314</f>
        <v>0</v>
      </c>
      <c r="I54" s="268">
        <v>0</v>
      </c>
    </row>
    <row r="55" spans="1:9" x14ac:dyDescent="0.35">
      <c r="A55" s="533">
        <v>41</v>
      </c>
      <c r="B55" s="534" t="s">
        <v>2471</v>
      </c>
      <c r="C55" s="534" t="s">
        <v>1322</v>
      </c>
      <c r="D55" s="534" t="s">
        <v>2501</v>
      </c>
      <c r="E55" s="534" t="s">
        <v>2502</v>
      </c>
      <c r="F55" s="268" t="str">
        <f>'Маппинг со стандартами'!C311</f>
        <v>P-REQ-TM-2-1</v>
      </c>
      <c r="G55" s="268" t="str">
        <f>'Маппинг со стандартами'!E311</f>
        <v>Не выполняется</v>
      </c>
      <c r="H55" s="268">
        <f>'Маппинг со стандартами'!X311</f>
        <v>0</v>
      </c>
      <c r="I55" s="268">
        <v>0</v>
      </c>
    </row>
    <row r="56" spans="1:9" x14ac:dyDescent="0.35">
      <c r="A56" s="533"/>
      <c r="B56" s="534"/>
      <c r="C56" s="534"/>
      <c r="D56" s="534"/>
      <c r="E56" s="534"/>
      <c r="F56" s="268" t="str">
        <f>'Маппинг со стандартами'!C316</f>
        <v>P-REQ-TM-3-3</v>
      </c>
      <c r="G56" s="268" t="str">
        <f>'Маппинг со стандартами'!E316</f>
        <v>Не выполняется</v>
      </c>
      <c r="H56" s="268">
        <f>'Маппинг со стандартами'!X316</f>
        <v>0</v>
      </c>
      <c r="I56" s="268">
        <v>0</v>
      </c>
    </row>
    <row r="57" spans="1:9" x14ac:dyDescent="0.35">
      <c r="A57" s="268">
        <v>42</v>
      </c>
      <c r="B57" s="274" t="s">
        <v>2471</v>
      </c>
      <c r="C57" s="274" t="s">
        <v>2480</v>
      </c>
      <c r="D57" s="274" t="s">
        <v>2503</v>
      </c>
      <c r="E57" s="268" t="s">
        <v>2504</v>
      </c>
      <c r="F57" s="268"/>
      <c r="G57" s="268"/>
      <c r="H57" s="268"/>
      <c r="I57" s="268">
        <v>0</v>
      </c>
    </row>
    <row r="58" spans="1:9" x14ac:dyDescent="0.35">
      <c r="A58" s="268">
        <v>43</v>
      </c>
      <c r="B58" s="274" t="s">
        <v>2471</v>
      </c>
      <c r="C58" s="274" t="s">
        <v>2480</v>
      </c>
      <c r="D58" s="274" t="s">
        <v>2505</v>
      </c>
      <c r="E58" s="268" t="s">
        <v>2506</v>
      </c>
      <c r="F58" s="268" t="str">
        <f>'Маппинг со стандартами'!C386</f>
        <v>P-ROLE-SC-2-2</v>
      </c>
      <c r="G58" s="268" t="str">
        <f>'Маппинг со стандартами'!E386</f>
        <v>Не выполняется</v>
      </c>
      <c r="H58" s="268">
        <f>'Маппинг со стандартами'!X386</f>
        <v>0</v>
      </c>
      <c r="I58" s="268">
        <v>0</v>
      </c>
    </row>
    <row r="59" spans="1:9" x14ac:dyDescent="0.35">
      <c r="A59" s="268">
        <v>44</v>
      </c>
      <c r="B59" s="274" t="s">
        <v>2471</v>
      </c>
      <c r="C59" s="274" t="s">
        <v>2507</v>
      </c>
      <c r="D59" s="274" t="s">
        <v>2508</v>
      </c>
      <c r="E59" s="268" t="s">
        <v>2509</v>
      </c>
      <c r="F59" s="268"/>
      <c r="G59" s="268"/>
      <c r="H59" s="268"/>
      <c r="I59" s="268">
        <v>0</v>
      </c>
    </row>
    <row r="60" spans="1:9" x14ac:dyDescent="0.35">
      <c r="A60" s="268">
        <v>45</v>
      </c>
      <c r="B60" s="274" t="s">
        <v>2471</v>
      </c>
      <c r="C60" s="274" t="s">
        <v>2480</v>
      </c>
      <c r="D60" s="274" t="s">
        <v>2510</v>
      </c>
      <c r="E60" s="268" t="s">
        <v>2511</v>
      </c>
      <c r="F60" s="268"/>
      <c r="G60" s="268"/>
      <c r="H60" s="268"/>
      <c r="I60" s="268">
        <v>0</v>
      </c>
    </row>
    <row r="61" spans="1:9" x14ac:dyDescent="0.35">
      <c r="A61" s="268">
        <v>46</v>
      </c>
      <c r="B61" s="274" t="s">
        <v>2471</v>
      </c>
      <c r="C61" s="274" t="s">
        <v>2507</v>
      </c>
      <c r="D61" s="274" t="s">
        <v>2512</v>
      </c>
      <c r="E61" s="268" t="s">
        <v>2513</v>
      </c>
      <c r="F61" s="268"/>
      <c r="G61" s="268"/>
      <c r="H61" s="268"/>
      <c r="I61" s="268">
        <v>0</v>
      </c>
    </row>
    <row r="62" spans="1:9" x14ac:dyDescent="0.35">
      <c r="A62" s="268">
        <v>47</v>
      </c>
      <c r="B62" s="274" t="s">
        <v>2471</v>
      </c>
      <c r="C62" s="274" t="s">
        <v>2480</v>
      </c>
      <c r="D62" s="274" t="s">
        <v>2514</v>
      </c>
      <c r="E62" s="268" t="s">
        <v>2515</v>
      </c>
      <c r="F62" s="268"/>
      <c r="G62" s="268"/>
      <c r="H62" s="268"/>
      <c r="I62" s="268">
        <v>0</v>
      </c>
    </row>
    <row r="63" spans="1:9" x14ac:dyDescent="0.35">
      <c r="A63" s="268">
        <v>48</v>
      </c>
      <c r="B63" s="274" t="s">
        <v>2471</v>
      </c>
      <c r="C63" s="274" t="s">
        <v>2480</v>
      </c>
      <c r="D63" s="274" t="s">
        <v>2516</v>
      </c>
      <c r="E63" s="268" t="s">
        <v>2517</v>
      </c>
      <c r="F63" s="268"/>
      <c r="G63" s="268"/>
      <c r="H63" s="268"/>
      <c r="I63" s="268">
        <v>0</v>
      </c>
    </row>
    <row r="64" spans="1:9" x14ac:dyDescent="0.35">
      <c r="A64" s="268">
        <v>49</v>
      </c>
      <c r="B64" s="274" t="s">
        <v>2471</v>
      </c>
      <c r="C64" s="274" t="s">
        <v>2480</v>
      </c>
      <c r="D64" s="274" t="s">
        <v>2518</v>
      </c>
      <c r="E64" s="268" t="s">
        <v>2519</v>
      </c>
      <c r="F64" s="268" t="str">
        <f>'Маппинг со стандартами'!C293</f>
        <v>P-EDU-AWR-3-1</v>
      </c>
      <c r="G64" s="268" t="str">
        <f>'Маппинг со стандартами'!E293</f>
        <v>Не выполняется</v>
      </c>
      <c r="H64" s="268">
        <f>'Маппинг со стандартами'!X293</f>
        <v>0</v>
      </c>
      <c r="I64" s="268">
        <v>0</v>
      </c>
    </row>
    <row r="65" spans="1:9" x14ac:dyDescent="0.35">
      <c r="A65" s="533">
        <v>50</v>
      </c>
      <c r="B65" s="534" t="s">
        <v>2471</v>
      </c>
      <c r="C65" s="534" t="s">
        <v>2480</v>
      </c>
      <c r="D65" s="534" t="s">
        <v>2520</v>
      </c>
      <c r="E65" s="534" t="s">
        <v>2521</v>
      </c>
      <c r="F65" s="268" t="str">
        <f>'Маппинг со стандартами'!C383</f>
        <v>P-ROLE-SC-0-1</v>
      </c>
      <c r="G65" s="268" t="str">
        <f>'Маппинг со стандартами'!E383</f>
        <v>Верно</v>
      </c>
      <c r="H65" s="268">
        <f>'Маппинг со стандартами'!X383</f>
        <v>0</v>
      </c>
      <c r="I65" s="268">
        <v>0</v>
      </c>
    </row>
    <row r="66" spans="1:9" x14ac:dyDescent="0.35">
      <c r="A66" s="533"/>
      <c r="B66" s="534"/>
      <c r="C66" s="534"/>
      <c r="D66" s="534"/>
      <c r="E66" s="534"/>
      <c r="F66" s="268" t="str">
        <f>'Маппинг со стандартами'!C385</f>
        <v>P-ROLE-SC-2-1</v>
      </c>
      <c r="G66" s="268" t="str">
        <f>'Маппинг со стандартами'!E385</f>
        <v>Не выполняется</v>
      </c>
      <c r="H66" s="268">
        <f>'Маппинг со стандартами'!X385</f>
        <v>0</v>
      </c>
      <c r="I66" s="268">
        <v>0</v>
      </c>
    </row>
    <row r="67" spans="1:9" x14ac:dyDescent="0.35">
      <c r="A67" s="268">
        <v>51</v>
      </c>
      <c r="B67" s="274" t="s">
        <v>2471</v>
      </c>
      <c r="C67" s="274" t="s">
        <v>2480</v>
      </c>
      <c r="D67" s="274" t="s">
        <v>2522</v>
      </c>
      <c r="E67" s="268" t="s">
        <v>2523</v>
      </c>
      <c r="F67" s="268" t="str">
        <f>'Маппинг со стандартами'!C291</f>
        <v>P-EDU-AWR-2-3</v>
      </c>
      <c r="G67" s="268" t="str">
        <f>'Маппинг со стандартами'!E291</f>
        <v>Не выполняется</v>
      </c>
      <c r="H67" s="268">
        <f>'Маппинг со стандартами'!X291</f>
        <v>0</v>
      </c>
      <c r="I67" s="268">
        <v>0</v>
      </c>
    </row>
    <row r="68" spans="1:9" x14ac:dyDescent="0.35">
      <c r="A68" s="268">
        <v>52</v>
      </c>
      <c r="B68" s="274" t="s">
        <v>2471</v>
      </c>
      <c r="C68" s="274" t="s">
        <v>2507</v>
      </c>
      <c r="D68" s="274" t="s">
        <v>2524</v>
      </c>
      <c r="E68" s="268" t="s">
        <v>2525</v>
      </c>
      <c r="F68" s="268"/>
      <c r="G68" s="268"/>
      <c r="H68" s="268"/>
      <c r="I68" s="268">
        <v>0</v>
      </c>
    </row>
    <row r="69" spans="1:9" x14ac:dyDescent="0.35">
      <c r="A69" s="268">
        <v>53</v>
      </c>
      <c r="B69" s="274" t="s">
        <v>2471</v>
      </c>
      <c r="C69" s="274" t="s">
        <v>2480</v>
      </c>
      <c r="D69" s="274" t="s">
        <v>2526</v>
      </c>
      <c r="E69" s="268" t="s">
        <v>2527</v>
      </c>
      <c r="F69" s="268" t="str">
        <f>'Маппинг со стандартами'!C288</f>
        <v>P-EDU-AWR-1-2</v>
      </c>
      <c r="G69" s="268" t="str">
        <f>'Маппинг со стандартами'!E288</f>
        <v>Не выполняется</v>
      </c>
      <c r="H69" s="268">
        <f>'Маппинг со стандартами'!X288</f>
        <v>0</v>
      </c>
      <c r="I69" s="268">
        <v>0</v>
      </c>
    </row>
    <row r="70" spans="1:9" x14ac:dyDescent="0.35">
      <c r="A70" s="268">
        <v>54</v>
      </c>
      <c r="B70" s="274" t="s">
        <v>1323</v>
      </c>
      <c r="C70" s="274" t="s">
        <v>2528</v>
      </c>
      <c r="D70" s="274" t="s">
        <v>2529</v>
      </c>
      <c r="E70" s="268" t="s">
        <v>2530</v>
      </c>
      <c r="F70" s="268"/>
      <c r="G70" s="268"/>
      <c r="H70" s="268"/>
      <c r="I70" s="268">
        <v>0</v>
      </c>
    </row>
    <row r="71" spans="1:9" x14ac:dyDescent="0.35">
      <c r="A71" s="268">
        <v>55</v>
      </c>
      <c r="B71" s="274" t="s">
        <v>1323</v>
      </c>
      <c r="C71" s="274" t="s">
        <v>2528</v>
      </c>
      <c r="D71" s="274" t="s">
        <v>2531</v>
      </c>
      <c r="E71" s="268" t="s">
        <v>2532</v>
      </c>
      <c r="F71" s="268"/>
      <c r="G71" s="268"/>
      <c r="H71" s="268"/>
      <c r="I71" s="268">
        <v>0</v>
      </c>
    </row>
    <row r="72" spans="1:9" x14ac:dyDescent="0.35">
      <c r="A72" s="533">
        <v>56</v>
      </c>
      <c r="B72" s="534" t="s">
        <v>1323</v>
      </c>
      <c r="C72" s="534" t="s">
        <v>2528</v>
      </c>
      <c r="D72" s="534" t="s">
        <v>2533</v>
      </c>
      <c r="E72" s="534" t="s">
        <v>2534</v>
      </c>
      <c r="F72" s="268" t="str">
        <f>'Маппинг со стандартами'!C7</f>
        <v>T-ADI-DEP-1-4</v>
      </c>
      <c r="G72" s="268" t="str">
        <f>'Маппинг со стандартами'!E7</f>
        <v>Не выполняется</v>
      </c>
      <c r="H72" s="268">
        <f>'Маппинг со стандартами'!X7</f>
        <v>0</v>
      </c>
      <c r="I72" s="268">
        <v>0</v>
      </c>
    </row>
    <row r="73" spans="1:9" x14ac:dyDescent="0.35">
      <c r="A73" s="533"/>
      <c r="B73" s="534"/>
      <c r="C73" s="534"/>
      <c r="D73" s="534"/>
      <c r="E73" s="534"/>
      <c r="F73" s="268" t="str">
        <f>'Маппинг со стандартами'!C51</f>
        <v>T-DEV-BLD-3-2</v>
      </c>
      <c r="G73" s="268" t="str">
        <f>'Маппинг со стандартами'!E51</f>
        <v>Не выполняется</v>
      </c>
      <c r="H73" s="268">
        <f>'Маппинг со стандартами'!X51</f>
        <v>0</v>
      </c>
      <c r="I73" s="268">
        <v>0</v>
      </c>
    </row>
    <row r="74" spans="1:9" x14ac:dyDescent="0.35">
      <c r="A74" s="533"/>
      <c r="B74" s="534"/>
      <c r="C74" s="534"/>
      <c r="D74" s="534"/>
      <c r="E74" s="534"/>
      <c r="F74" s="268" t="str">
        <f>'Маппинг со стандартами'!C44</f>
        <v>T-DEV-BLD-0-1</v>
      </c>
      <c r="G74" s="268" t="str">
        <f>'Маппинг со стандартами'!E44</f>
        <v>Верно</v>
      </c>
      <c r="H74" s="268">
        <f>'Маппинг со стандартами'!X44</f>
        <v>0</v>
      </c>
      <c r="I74" s="268">
        <v>0</v>
      </c>
    </row>
    <row r="75" spans="1:9" x14ac:dyDescent="0.35">
      <c r="A75" s="533"/>
      <c r="B75" s="534"/>
      <c r="C75" s="534"/>
      <c r="D75" s="534"/>
      <c r="E75" s="534"/>
      <c r="F75" s="268" t="str">
        <f>'Маппинг со стандартами'!C94</f>
        <v>T-DEV-CICD-0-1</v>
      </c>
      <c r="G75" s="268" t="str">
        <f>'Маппинг со стандартами'!E94</f>
        <v>Верно</v>
      </c>
      <c r="H75" s="268">
        <f>'Маппинг со стандартами'!X94</f>
        <v>0</v>
      </c>
      <c r="I75" s="268">
        <v>0</v>
      </c>
    </row>
    <row r="76" spans="1:9" x14ac:dyDescent="0.35">
      <c r="A76" s="533">
        <v>57</v>
      </c>
      <c r="B76" s="534" t="s">
        <v>1323</v>
      </c>
      <c r="C76" s="534" t="s">
        <v>2528</v>
      </c>
      <c r="D76" s="534" t="s">
        <v>2535</v>
      </c>
      <c r="E76" s="534" t="s">
        <v>2536</v>
      </c>
      <c r="F76" s="268" t="str">
        <f>'Маппинг со стандартами'!C18</f>
        <v>T-ADI-ART-1-2</v>
      </c>
      <c r="G76" s="268" t="str">
        <f>'Маппинг со стандартами'!E18</f>
        <v>Не выполняется</v>
      </c>
      <c r="H76" s="268">
        <f>'Маппинг со стандартами'!X18</f>
        <v>0</v>
      </c>
      <c r="I76" s="268">
        <v>0</v>
      </c>
    </row>
    <row r="77" spans="1:9" x14ac:dyDescent="0.35">
      <c r="A77" s="533"/>
      <c r="B77" s="534"/>
      <c r="C77" s="534"/>
      <c r="D77" s="534"/>
      <c r="E77" s="534"/>
      <c r="F77" s="268" t="str">
        <f>'Маппинг со стандартами'!C54</f>
        <v>T-DEV-SCM-0-1</v>
      </c>
      <c r="G77" s="268" t="str">
        <f>'Маппинг со стандартами'!E54</f>
        <v>Верно</v>
      </c>
      <c r="H77" s="268">
        <f>'Маппинг со стандартами'!X54</f>
        <v>0</v>
      </c>
      <c r="I77" s="268">
        <v>0</v>
      </c>
    </row>
    <row r="78" spans="1:9" x14ac:dyDescent="0.35">
      <c r="A78" s="533"/>
      <c r="B78" s="534"/>
      <c r="C78" s="534"/>
      <c r="D78" s="534"/>
      <c r="E78" s="534"/>
      <c r="F78" s="268" t="str">
        <f>'Маппинг со стандартами'!C55</f>
        <v>T-DEV-SCM-1-1</v>
      </c>
      <c r="G78" s="268" t="str">
        <f>'Маппинг со стандартами'!E55</f>
        <v>Не выполняется</v>
      </c>
      <c r="H78" s="268">
        <f>'Маппинг со стандартами'!X55</f>
        <v>0</v>
      </c>
      <c r="I78" s="268">
        <v>0</v>
      </c>
    </row>
    <row r="79" spans="1:9" x14ac:dyDescent="0.35">
      <c r="A79" s="533"/>
      <c r="B79" s="534"/>
      <c r="C79" s="534"/>
      <c r="D79" s="534"/>
      <c r="E79" s="534"/>
      <c r="F79" s="268" t="str">
        <f>'Маппинг со стандартами'!C45</f>
        <v>T-DEV-BLD-1-1</v>
      </c>
      <c r="G79" s="268" t="str">
        <f>'Маппинг со стандартами'!E45</f>
        <v>Не выполняется</v>
      </c>
      <c r="H79" s="268">
        <f>'Маппинг со стандартами'!X45</f>
        <v>0</v>
      </c>
      <c r="I79" s="268">
        <v>0</v>
      </c>
    </row>
    <row r="80" spans="1:9" x14ac:dyDescent="0.35">
      <c r="A80" s="533">
        <v>58</v>
      </c>
      <c r="B80" s="534" t="s">
        <v>1323</v>
      </c>
      <c r="C80" s="534" t="s">
        <v>2528</v>
      </c>
      <c r="D80" s="534" t="s">
        <v>2537</v>
      </c>
      <c r="E80" s="534" t="s">
        <v>2538</v>
      </c>
      <c r="F80" s="268" t="str">
        <f>'Маппинг со стандартами'!C18</f>
        <v>T-ADI-ART-1-2</v>
      </c>
      <c r="G80" s="268" t="str">
        <f>'Маппинг со стандартами'!E18</f>
        <v>Не выполняется</v>
      </c>
      <c r="H80" s="268">
        <f>'Маппинг со стандартами'!X18</f>
        <v>0</v>
      </c>
      <c r="I80" s="268">
        <v>0</v>
      </c>
    </row>
    <row r="81" spans="1:9" x14ac:dyDescent="0.35">
      <c r="A81" s="533"/>
      <c r="B81" s="534"/>
      <c r="C81" s="534"/>
      <c r="D81" s="534"/>
      <c r="E81" s="534"/>
      <c r="F81" s="268" t="str">
        <f>'Маппинг со стандартами'!C45</f>
        <v>T-DEV-BLD-1-1</v>
      </c>
      <c r="G81" s="268" t="str">
        <f>'Маппинг со стандартами'!E45</f>
        <v>Не выполняется</v>
      </c>
      <c r="H81" s="268">
        <f>'Маппинг со стандартами'!X45</f>
        <v>0</v>
      </c>
      <c r="I81" s="268">
        <v>0</v>
      </c>
    </row>
    <row r="82" spans="1:9" x14ac:dyDescent="0.35">
      <c r="A82" s="533">
        <v>59</v>
      </c>
      <c r="B82" s="534" t="s">
        <v>1323</v>
      </c>
      <c r="C82" s="534" t="s">
        <v>2528</v>
      </c>
      <c r="D82" s="534" t="s">
        <v>2539</v>
      </c>
      <c r="E82" s="534" t="s">
        <v>2540</v>
      </c>
      <c r="F82" s="268" t="str">
        <f>'Маппинг со стандартами'!C19</f>
        <v>T-ADI-ART-1-3</v>
      </c>
      <c r="G82" s="268" t="str">
        <f>'Маппинг со стандартами'!E19</f>
        <v>Не выполняется</v>
      </c>
      <c r="H82" s="268">
        <f>'Маппинг со стандартами'!X19</f>
        <v>0</v>
      </c>
      <c r="I82" s="268">
        <v>0</v>
      </c>
    </row>
    <row r="83" spans="1:9" x14ac:dyDescent="0.35">
      <c r="A83" s="533"/>
      <c r="B83" s="534"/>
      <c r="C83" s="534"/>
      <c r="D83" s="534"/>
      <c r="E83" s="534"/>
      <c r="F83" s="268" t="str">
        <f>'Маппинг со стандартами'!C70</f>
        <v>T-DEV-SCM-3-3</v>
      </c>
      <c r="G83" s="268" t="str">
        <f>'Маппинг со стандартами'!E70</f>
        <v>Не выполняется</v>
      </c>
      <c r="H83" s="268">
        <f>'Маппинг со стандартами'!X70</f>
        <v>0</v>
      </c>
      <c r="I83" s="268">
        <v>0</v>
      </c>
    </row>
    <row r="84" spans="1:9" x14ac:dyDescent="0.35">
      <c r="A84" s="533"/>
      <c r="B84" s="534"/>
      <c r="C84" s="534"/>
      <c r="D84" s="534"/>
      <c r="E84" s="534"/>
      <c r="F84" s="268" t="str">
        <f>'Маппинг со стандартами'!C25</f>
        <v>T-ADI-ART-3-2</v>
      </c>
      <c r="G84" s="268" t="str">
        <f>'Маппинг со стандартами'!E25</f>
        <v>Не выполняется</v>
      </c>
      <c r="H84" s="268">
        <f>'Маппинг со стандартами'!X25</f>
        <v>0</v>
      </c>
      <c r="I84" s="268">
        <v>0</v>
      </c>
    </row>
    <row r="85" spans="1:9" x14ac:dyDescent="0.35">
      <c r="A85" s="533">
        <v>60</v>
      </c>
      <c r="B85" s="534" t="s">
        <v>1323</v>
      </c>
      <c r="C85" s="534" t="s">
        <v>2528</v>
      </c>
      <c r="D85" s="534" t="s">
        <v>2541</v>
      </c>
      <c r="E85" s="534" t="s">
        <v>2542</v>
      </c>
      <c r="F85" s="268" t="str">
        <f>'Маппинг со стандартами'!C18</f>
        <v>T-ADI-ART-1-2</v>
      </c>
      <c r="G85" s="268" t="str">
        <f>'Маппинг со стандартами'!E18</f>
        <v>Не выполняется</v>
      </c>
      <c r="H85" s="268">
        <f>'Маппинг со стандартами'!X18</f>
        <v>0</v>
      </c>
      <c r="I85" s="268">
        <v>0</v>
      </c>
    </row>
    <row r="86" spans="1:9" x14ac:dyDescent="0.35">
      <c r="A86" s="533"/>
      <c r="B86" s="534"/>
      <c r="C86" s="534"/>
      <c r="D86" s="534"/>
      <c r="E86" s="534"/>
      <c r="F86" s="268" t="str">
        <f>'Маппинг со стандартами'!C70</f>
        <v>T-DEV-SCM-3-3</v>
      </c>
      <c r="G86" s="268" t="str">
        <f>'Маппинг со стандартами'!E70</f>
        <v>Не выполняется</v>
      </c>
      <c r="H86" s="268">
        <f>'Маппинг со стандартами'!X70</f>
        <v>0</v>
      </c>
      <c r="I86" s="268">
        <v>0</v>
      </c>
    </row>
    <row r="87" spans="1:9" x14ac:dyDescent="0.35">
      <c r="A87" s="533"/>
      <c r="B87" s="534"/>
      <c r="C87" s="534"/>
      <c r="D87" s="534"/>
      <c r="E87" s="534"/>
      <c r="F87" s="268" t="str">
        <f>'Маппинг со стандартами'!C25</f>
        <v>T-ADI-ART-3-2</v>
      </c>
      <c r="G87" s="268" t="str">
        <f>'Маппинг со стандартами'!E25</f>
        <v>Не выполняется</v>
      </c>
      <c r="H87" s="268">
        <f>'Маппинг со стандартами'!X25</f>
        <v>0</v>
      </c>
      <c r="I87" s="268">
        <v>0</v>
      </c>
    </row>
    <row r="88" spans="1:9" x14ac:dyDescent="0.35">
      <c r="A88" s="533"/>
      <c r="B88" s="534"/>
      <c r="C88" s="534"/>
      <c r="D88" s="534"/>
      <c r="E88" s="534"/>
      <c r="F88" s="268" t="str">
        <f>'Маппинг со стандартами'!C19</f>
        <v>T-ADI-ART-1-3</v>
      </c>
      <c r="G88" s="268" t="str">
        <f>'Маппинг со стандартами'!E19</f>
        <v>Не выполняется</v>
      </c>
      <c r="H88" s="268">
        <f>'Маппинг со стандартами'!X19</f>
        <v>0</v>
      </c>
      <c r="I88" s="268">
        <v>0</v>
      </c>
    </row>
    <row r="89" spans="1:9" x14ac:dyDescent="0.35">
      <c r="A89" s="268">
        <v>61</v>
      </c>
      <c r="B89" s="274" t="s">
        <v>1323</v>
      </c>
      <c r="C89" s="274" t="s">
        <v>2543</v>
      </c>
      <c r="D89" s="274" t="s">
        <v>2544</v>
      </c>
      <c r="E89" s="268" t="s">
        <v>2545</v>
      </c>
      <c r="F89" s="268"/>
      <c r="G89" s="268"/>
      <c r="H89" s="268"/>
      <c r="I89" s="268">
        <v>0</v>
      </c>
    </row>
    <row r="90" spans="1:9" x14ac:dyDescent="0.35">
      <c r="A90" s="268">
        <v>62</v>
      </c>
      <c r="B90" s="274" t="s">
        <v>1323</v>
      </c>
      <c r="C90" s="274" t="s">
        <v>2528</v>
      </c>
      <c r="D90" s="274" t="s">
        <v>2546</v>
      </c>
      <c r="E90" s="268" t="s">
        <v>2547</v>
      </c>
      <c r="F90" s="268"/>
      <c r="G90" s="268"/>
      <c r="H90" s="268"/>
      <c r="I90" s="268">
        <v>0</v>
      </c>
    </row>
    <row r="91" spans="1:9" x14ac:dyDescent="0.35">
      <c r="A91" s="268">
        <v>63</v>
      </c>
      <c r="B91" s="274" t="s">
        <v>1323</v>
      </c>
      <c r="C91" s="274" t="s">
        <v>2543</v>
      </c>
      <c r="D91" s="274" t="s">
        <v>2548</v>
      </c>
      <c r="E91" s="268" t="s">
        <v>2549</v>
      </c>
      <c r="F91" s="268" t="str">
        <f>'Маппинг со стандартами'!C93</f>
        <v>T-DEV-SRC-4-1</v>
      </c>
      <c r="G91" s="268" t="str">
        <f>'Маппинг со стандартами'!E93</f>
        <v>Не выполняется</v>
      </c>
      <c r="H91" s="268">
        <f>'Маппинг со стандартами'!X93</f>
        <v>0</v>
      </c>
      <c r="I91" s="268">
        <v>0</v>
      </c>
    </row>
    <row r="92" spans="1:9" x14ac:dyDescent="0.35">
      <c r="A92" s="268">
        <v>64</v>
      </c>
      <c r="B92" s="274" t="s">
        <v>1323</v>
      </c>
      <c r="C92" s="274" t="s">
        <v>2543</v>
      </c>
      <c r="D92" s="274" t="s">
        <v>2550</v>
      </c>
      <c r="E92" s="268" t="s">
        <v>2551</v>
      </c>
      <c r="F92" s="268"/>
      <c r="G92" s="268"/>
      <c r="H92" s="268"/>
      <c r="I92" s="268">
        <v>0</v>
      </c>
    </row>
    <row r="93" spans="1:9" x14ac:dyDescent="0.35">
      <c r="A93" s="268">
        <v>65</v>
      </c>
      <c r="B93" s="274" t="s">
        <v>1323</v>
      </c>
      <c r="C93" s="274" t="s">
        <v>2543</v>
      </c>
      <c r="D93" s="274" t="s">
        <v>2552</v>
      </c>
      <c r="E93" s="268" t="s">
        <v>2553</v>
      </c>
      <c r="F93" s="268" t="str">
        <f>'Маппинг со стандартами'!C86</f>
        <v>T-DEV-SRC-2-6</v>
      </c>
      <c r="G93" s="268" t="str">
        <f>'Маппинг со стандартами'!E86</f>
        <v>Не выполняется</v>
      </c>
      <c r="H93" s="268">
        <f>'Маппинг со стандартами'!X86</f>
        <v>0</v>
      </c>
      <c r="I93" s="268">
        <v>0</v>
      </c>
    </row>
    <row r="94" spans="1:9" x14ac:dyDescent="0.35">
      <c r="A94" s="268">
        <v>66</v>
      </c>
      <c r="B94" s="274" t="s">
        <v>1323</v>
      </c>
      <c r="C94" s="274" t="s">
        <v>2528</v>
      </c>
      <c r="D94" s="274" t="s">
        <v>2554</v>
      </c>
      <c r="E94" s="268" t="s">
        <v>2555</v>
      </c>
      <c r="F94" s="268"/>
      <c r="G94" s="268"/>
      <c r="H94" s="268"/>
      <c r="I94" s="268">
        <v>0</v>
      </c>
    </row>
    <row r="95" spans="1:9" x14ac:dyDescent="0.35">
      <c r="A95" s="268">
        <v>67</v>
      </c>
      <c r="B95" s="274" t="s">
        <v>1323</v>
      </c>
      <c r="C95" s="274" t="s">
        <v>2543</v>
      </c>
      <c r="D95" s="274" t="s">
        <v>2556</v>
      </c>
      <c r="E95" s="268" t="s">
        <v>2557</v>
      </c>
      <c r="F95" s="268"/>
      <c r="G95" s="268"/>
      <c r="H95" s="268"/>
      <c r="I95" s="268">
        <v>0</v>
      </c>
    </row>
    <row r="96" spans="1:9" x14ac:dyDescent="0.35">
      <c r="A96" s="533">
        <v>68</v>
      </c>
      <c r="B96" s="534" t="s">
        <v>1323</v>
      </c>
      <c r="C96" s="534" t="s">
        <v>2543</v>
      </c>
      <c r="D96" s="534" t="s">
        <v>2558</v>
      </c>
      <c r="E96" s="534" t="s">
        <v>2559</v>
      </c>
      <c r="F96" s="268" t="str">
        <f>'Маппинг со стандартами'!C82</f>
        <v>T-DEV-SRC-2-2</v>
      </c>
      <c r="G96" s="268" t="str">
        <f>'Маппинг со стандартами'!E82</f>
        <v>Не выполняется</v>
      </c>
      <c r="H96" s="268">
        <f>'Маппинг со стандартами'!X82</f>
        <v>0</v>
      </c>
      <c r="I96" s="268">
        <v>0</v>
      </c>
    </row>
    <row r="97" spans="1:9" x14ac:dyDescent="0.35">
      <c r="A97" s="533"/>
      <c r="B97" s="534"/>
      <c r="C97" s="534"/>
      <c r="D97" s="534"/>
      <c r="E97" s="534"/>
      <c r="F97" s="268" t="str">
        <f>'Маппинг со стандартами'!C92</f>
        <v>T-DEV-SRC-3-6</v>
      </c>
      <c r="G97" s="268" t="str">
        <f>'Маппинг со стандартами'!E92</f>
        <v>Не выполняется</v>
      </c>
      <c r="H97" s="268">
        <f>'Маппинг со стандартами'!X92</f>
        <v>0</v>
      </c>
      <c r="I97" s="268">
        <v>0</v>
      </c>
    </row>
    <row r="98" spans="1:9" x14ac:dyDescent="0.35">
      <c r="A98" s="268">
        <v>69</v>
      </c>
      <c r="B98" s="274" t="s">
        <v>1323</v>
      </c>
      <c r="C98" s="274" t="s">
        <v>2560</v>
      </c>
      <c r="D98" s="274" t="s">
        <v>2561</v>
      </c>
      <c r="E98" s="268" t="s">
        <v>2562</v>
      </c>
      <c r="F98" s="268"/>
      <c r="G98" s="268"/>
      <c r="H98" s="268"/>
      <c r="I98" s="268">
        <v>0</v>
      </c>
    </row>
    <row r="99" spans="1:9" x14ac:dyDescent="0.35">
      <c r="A99" s="268">
        <v>70</v>
      </c>
      <c r="B99" s="274" t="s">
        <v>1323</v>
      </c>
      <c r="C99" s="274" t="s">
        <v>2560</v>
      </c>
      <c r="D99" s="274" t="s">
        <v>2563</v>
      </c>
      <c r="E99" s="268" t="s">
        <v>2564</v>
      </c>
      <c r="F99" s="268"/>
      <c r="G99" s="268"/>
      <c r="H99" s="268"/>
      <c r="I99" s="268">
        <v>0</v>
      </c>
    </row>
    <row r="100" spans="1:9" x14ac:dyDescent="0.35">
      <c r="A100" s="268">
        <v>71</v>
      </c>
      <c r="B100" s="274" t="s">
        <v>1323</v>
      </c>
      <c r="C100" s="274" t="s">
        <v>2560</v>
      </c>
      <c r="D100" s="274" t="s">
        <v>2565</v>
      </c>
      <c r="E100" s="268" t="s">
        <v>2566</v>
      </c>
      <c r="F100" s="268"/>
      <c r="G100" s="268"/>
      <c r="H100" s="268"/>
      <c r="I100" s="268">
        <v>0</v>
      </c>
    </row>
    <row r="101" spans="1:9" x14ac:dyDescent="0.35">
      <c r="A101" s="268">
        <v>72</v>
      </c>
      <c r="B101" s="274" t="s">
        <v>1323</v>
      </c>
      <c r="C101" s="274" t="s">
        <v>2560</v>
      </c>
      <c r="D101" s="274" t="s">
        <v>2567</v>
      </c>
      <c r="E101" s="268" t="s">
        <v>2568</v>
      </c>
      <c r="F101" s="268"/>
      <c r="G101" s="268"/>
      <c r="H101" s="268"/>
      <c r="I101" s="268">
        <v>0</v>
      </c>
    </row>
    <row r="102" spans="1:9" x14ac:dyDescent="0.35">
      <c r="A102" s="268">
        <v>73</v>
      </c>
      <c r="B102" s="274" t="s">
        <v>1323</v>
      </c>
      <c r="C102" s="274" t="s">
        <v>2560</v>
      </c>
      <c r="D102" s="274" t="s">
        <v>2569</v>
      </c>
      <c r="E102" s="268" t="s">
        <v>2570</v>
      </c>
      <c r="F102" s="268"/>
      <c r="G102" s="268"/>
      <c r="H102" s="268"/>
      <c r="I102" s="268">
        <v>0</v>
      </c>
    </row>
    <row r="103" spans="1:9" x14ac:dyDescent="0.35">
      <c r="A103" s="268">
        <v>74</v>
      </c>
      <c r="B103" s="274" t="s">
        <v>1323</v>
      </c>
      <c r="C103" s="274" t="s">
        <v>2560</v>
      </c>
      <c r="D103" s="274" t="s">
        <v>2571</v>
      </c>
      <c r="E103" s="268" t="s">
        <v>2572</v>
      </c>
      <c r="F103" s="268"/>
      <c r="G103" s="268"/>
      <c r="H103" s="268"/>
      <c r="I103" s="268">
        <v>0</v>
      </c>
    </row>
    <row r="104" spans="1:9" x14ac:dyDescent="0.35">
      <c r="A104" s="268">
        <v>75</v>
      </c>
      <c r="B104" s="274" t="s">
        <v>1323</v>
      </c>
      <c r="C104" s="274" t="s">
        <v>2560</v>
      </c>
      <c r="D104" s="274" t="s">
        <v>2573</v>
      </c>
      <c r="E104" s="268" t="s">
        <v>2574</v>
      </c>
      <c r="F104" s="268"/>
      <c r="G104" s="268"/>
      <c r="H104" s="268"/>
      <c r="I104" s="268">
        <v>0</v>
      </c>
    </row>
    <row r="105" spans="1:9" x14ac:dyDescent="0.35">
      <c r="A105" s="268">
        <v>76</v>
      </c>
      <c r="B105" s="274" t="s">
        <v>1323</v>
      </c>
      <c r="C105" s="274" t="s">
        <v>2560</v>
      </c>
      <c r="D105" s="274" t="s">
        <v>2575</v>
      </c>
      <c r="E105" s="268" t="s">
        <v>2576</v>
      </c>
      <c r="F105" s="268"/>
      <c r="G105" s="268"/>
      <c r="H105" s="268"/>
      <c r="I105" s="268">
        <v>0</v>
      </c>
    </row>
    <row r="106" spans="1:9" x14ac:dyDescent="0.35">
      <c r="A106" s="268">
        <v>77</v>
      </c>
      <c r="B106" s="274" t="s">
        <v>1323</v>
      </c>
      <c r="C106" s="274" t="s">
        <v>2560</v>
      </c>
      <c r="D106" s="274" t="s">
        <v>2577</v>
      </c>
      <c r="E106" s="268" t="s">
        <v>2578</v>
      </c>
      <c r="F106" s="268"/>
      <c r="G106" s="268"/>
      <c r="H106" s="268"/>
      <c r="I106" s="268">
        <v>0</v>
      </c>
    </row>
    <row r="107" spans="1:9" x14ac:dyDescent="0.35">
      <c r="A107" s="268">
        <v>78</v>
      </c>
      <c r="B107" s="274" t="s">
        <v>1323</v>
      </c>
      <c r="C107" s="274" t="s">
        <v>2528</v>
      </c>
      <c r="D107" s="274" t="s">
        <v>2579</v>
      </c>
      <c r="E107" s="268" t="s">
        <v>2580</v>
      </c>
      <c r="F107" s="268"/>
      <c r="G107" s="268"/>
      <c r="H107" s="268"/>
      <c r="I107" s="268">
        <v>0</v>
      </c>
    </row>
    <row r="108" spans="1:9" x14ac:dyDescent="0.35">
      <c r="A108" s="268">
        <v>79</v>
      </c>
      <c r="B108" s="274" t="s">
        <v>1323</v>
      </c>
      <c r="C108" s="274" t="s">
        <v>2543</v>
      </c>
      <c r="D108" s="274" t="s">
        <v>2581</v>
      </c>
      <c r="E108" s="268" t="s">
        <v>2582</v>
      </c>
      <c r="F108" s="268" t="str">
        <f>'Маппинг со стандартами'!C75</f>
        <v>T-DEV-SRC-0-1</v>
      </c>
      <c r="G108" s="268" t="str">
        <f>'Маппинг со стандартами'!E75</f>
        <v>Верно</v>
      </c>
      <c r="H108" s="268">
        <f>'Маппинг со стандартами'!X75</f>
        <v>0</v>
      </c>
      <c r="I108" s="268">
        <v>0</v>
      </c>
    </row>
    <row r="109" spans="1:9" x14ac:dyDescent="0.35">
      <c r="A109" s="268">
        <v>80</v>
      </c>
      <c r="B109" s="274" t="s">
        <v>1323</v>
      </c>
      <c r="C109" s="274" t="s">
        <v>2528</v>
      </c>
      <c r="D109" s="274" t="s">
        <v>2583</v>
      </c>
      <c r="E109" s="268" t="s">
        <v>2584</v>
      </c>
      <c r="F109" s="268"/>
      <c r="G109" s="268"/>
      <c r="H109" s="268"/>
      <c r="I109" s="268">
        <v>0</v>
      </c>
    </row>
    <row r="110" spans="1:9" x14ac:dyDescent="0.35">
      <c r="A110" s="268">
        <v>81</v>
      </c>
      <c r="B110" s="274" t="s">
        <v>1323</v>
      </c>
      <c r="C110" s="274" t="s">
        <v>2528</v>
      </c>
      <c r="D110" s="274" t="s">
        <v>2585</v>
      </c>
      <c r="E110" s="268" t="s">
        <v>2586</v>
      </c>
      <c r="F110" s="268"/>
      <c r="G110" s="268"/>
      <c r="H110" s="268"/>
      <c r="I110" s="268">
        <v>0</v>
      </c>
    </row>
    <row r="111" spans="1:9" x14ac:dyDescent="0.35">
      <c r="A111" s="268">
        <v>82</v>
      </c>
      <c r="B111" s="274" t="s">
        <v>1323</v>
      </c>
      <c r="C111" s="274" t="s">
        <v>2528</v>
      </c>
      <c r="D111" s="274" t="s">
        <v>2587</v>
      </c>
      <c r="E111" s="268" t="s">
        <v>2588</v>
      </c>
      <c r="F111" s="268"/>
      <c r="G111" s="268"/>
      <c r="H111" s="268"/>
      <c r="I111" s="268">
        <v>0</v>
      </c>
    </row>
    <row r="112" spans="1:9" x14ac:dyDescent="0.35">
      <c r="A112" s="533">
        <v>83</v>
      </c>
      <c r="B112" s="534" t="s">
        <v>1323</v>
      </c>
      <c r="C112" s="534" t="s">
        <v>2528</v>
      </c>
      <c r="D112" s="534" t="s">
        <v>2589</v>
      </c>
      <c r="E112" s="534" t="s">
        <v>2590</v>
      </c>
      <c r="F112" s="268" t="str">
        <f>'Маппинг со стандартами'!C7</f>
        <v>T-ADI-DEP-1-4</v>
      </c>
      <c r="G112" s="268" t="str">
        <f>'Маппинг со стандартами'!E7</f>
        <v>Не выполняется</v>
      </c>
      <c r="H112" s="268">
        <f>'Маппинг со стандартами'!X7</f>
        <v>0</v>
      </c>
      <c r="I112" s="268">
        <v>0</v>
      </c>
    </row>
    <row r="113" spans="1:9" x14ac:dyDescent="0.35">
      <c r="A113" s="533"/>
      <c r="B113" s="534"/>
      <c r="C113" s="534"/>
      <c r="D113" s="534"/>
      <c r="E113" s="534"/>
      <c r="F113" s="268" t="str">
        <f>'Маппинг со стандартами'!C51</f>
        <v>T-DEV-BLD-3-2</v>
      </c>
      <c r="G113" s="268" t="str">
        <f>'Маппинг со стандартами'!E51</f>
        <v>Не выполняется</v>
      </c>
      <c r="H113" s="268">
        <f>'Маппинг со стандартами'!X51</f>
        <v>0</v>
      </c>
      <c r="I113" s="268">
        <v>0</v>
      </c>
    </row>
    <row r="114" spans="1:9" x14ac:dyDescent="0.35">
      <c r="A114" s="533"/>
      <c r="B114" s="534"/>
      <c r="C114" s="534"/>
      <c r="D114" s="534"/>
      <c r="E114" s="534"/>
      <c r="F114" s="268" t="str">
        <f>'Маппинг со стандартами'!C44</f>
        <v>T-DEV-BLD-0-1</v>
      </c>
      <c r="G114" s="268" t="str">
        <f>'Маппинг со стандартами'!E44</f>
        <v>Верно</v>
      </c>
      <c r="H114" s="268">
        <f>'Маппинг со стандартами'!X44</f>
        <v>0</v>
      </c>
      <c r="I114" s="268">
        <v>0</v>
      </c>
    </row>
    <row r="115" spans="1:9" x14ac:dyDescent="0.35">
      <c r="A115" s="533"/>
      <c r="B115" s="534"/>
      <c r="C115" s="534"/>
      <c r="D115" s="534"/>
      <c r="E115" s="534"/>
      <c r="F115" s="268" t="str">
        <f>'Маппинг со стандартами'!C94</f>
        <v>T-DEV-CICD-0-1</v>
      </c>
      <c r="G115" s="268" t="str">
        <f>'Маппинг со стандартами'!E94</f>
        <v>Верно</v>
      </c>
      <c r="H115" s="268">
        <f>'Маппинг со стандартами'!X94</f>
        <v>0</v>
      </c>
      <c r="I115" s="268">
        <v>0</v>
      </c>
    </row>
    <row r="116" spans="1:9" x14ac:dyDescent="0.35">
      <c r="A116" s="268">
        <v>84</v>
      </c>
      <c r="B116" s="274" t="s">
        <v>1323</v>
      </c>
      <c r="C116" s="274" t="s">
        <v>2528</v>
      </c>
      <c r="D116" s="274" t="s">
        <v>2591</v>
      </c>
      <c r="E116" s="268" t="s">
        <v>2592</v>
      </c>
      <c r="F116" s="268"/>
      <c r="G116" s="268"/>
      <c r="H116" s="268"/>
      <c r="I116" s="268">
        <v>0</v>
      </c>
    </row>
    <row r="117" spans="1:9" x14ac:dyDescent="0.35">
      <c r="A117" s="268">
        <v>85</v>
      </c>
      <c r="B117" s="274" t="s">
        <v>1323</v>
      </c>
      <c r="C117" s="274" t="s">
        <v>2528</v>
      </c>
      <c r="D117" s="274" t="s">
        <v>2593</v>
      </c>
      <c r="E117" s="268" t="s">
        <v>2594</v>
      </c>
      <c r="F117" s="268"/>
      <c r="G117" s="268"/>
      <c r="H117" s="268"/>
      <c r="I117" s="268">
        <v>0</v>
      </c>
    </row>
    <row r="118" spans="1:9" x14ac:dyDescent="0.35">
      <c r="A118" s="533">
        <v>86</v>
      </c>
      <c r="B118" s="534" t="s">
        <v>1323</v>
      </c>
      <c r="C118" s="534" t="s">
        <v>2528</v>
      </c>
      <c r="D118" s="534" t="s">
        <v>2595</v>
      </c>
      <c r="E118" s="534" t="s">
        <v>2596</v>
      </c>
      <c r="F118" s="268" t="str">
        <f>'Маппинг со стандартами'!C249</f>
        <v>T-PROD-ACCESS-0-1</v>
      </c>
      <c r="G118" s="268" t="str">
        <f>'Маппинг со стандартами'!E249</f>
        <v>Верно</v>
      </c>
      <c r="H118" s="268">
        <f>'Маппинг со стандартами'!X249</f>
        <v>0</v>
      </c>
      <c r="I118" s="268">
        <v>0</v>
      </c>
    </row>
    <row r="119" spans="1:9" x14ac:dyDescent="0.35">
      <c r="A119" s="533"/>
      <c r="B119" s="534"/>
      <c r="C119" s="534"/>
      <c r="D119" s="534"/>
      <c r="E119" s="534"/>
      <c r="F119" s="268" t="str">
        <f>'Маппинг со стандартами'!C251</f>
        <v>T-PROD-ACCESS-1-2</v>
      </c>
      <c r="G119" s="268" t="str">
        <f>'Маппинг со стандартами'!E251</f>
        <v>Не выполняется</v>
      </c>
      <c r="H119" s="268">
        <f>'Маппинг со стандартами'!X251</f>
        <v>0</v>
      </c>
      <c r="I119" s="268">
        <v>0</v>
      </c>
    </row>
    <row r="120" spans="1:9" x14ac:dyDescent="0.35">
      <c r="A120" s="268">
        <v>87</v>
      </c>
      <c r="B120" s="274" t="s">
        <v>1323</v>
      </c>
      <c r="C120" s="274" t="s">
        <v>2528</v>
      </c>
      <c r="D120" s="274" t="s">
        <v>2597</v>
      </c>
      <c r="E120" s="268" t="s">
        <v>2598</v>
      </c>
      <c r="F120" s="268"/>
      <c r="G120" s="268"/>
      <c r="H120" s="268"/>
      <c r="I120" s="268">
        <v>0</v>
      </c>
    </row>
    <row r="121" spans="1:9" x14ac:dyDescent="0.35">
      <c r="A121" s="268">
        <v>88</v>
      </c>
      <c r="B121" s="274" t="s">
        <v>1323</v>
      </c>
      <c r="C121" s="274" t="s">
        <v>2528</v>
      </c>
      <c r="D121" s="274" t="s">
        <v>2599</v>
      </c>
      <c r="E121" s="268" t="s">
        <v>2600</v>
      </c>
      <c r="F121" s="268"/>
      <c r="G121" s="268"/>
      <c r="H121" s="268"/>
      <c r="I121" s="268">
        <v>0</v>
      </c>
    </row>
    <row r="122" spans="1:9" x14ac:dyDescent="0.35">
      <c r="A122" s="268">
        <v>89</v>
      </c>
      <c r="B122" s="274" t="s">
        <v>1323</v>
      </c>
      <c r="C122" s="274" t="s">
        <v>2528</v>
      </c>
      <c r="D122" s="274" t="s">
        <v>2601</v>
      </c>
      <c r="E122" s="268" t="s">
        <v>2602</v>
      </c>
      <c r="F122" s="268"/>
      <c r="G122" s="268"/>
      <c r="H122" s="268"/>
      <c r="I122" s="268">
        <v>0</v>
      </c>
    </row>
    <row r="123" spans="1:9" x14ac:dyDescent="0.35">
      <c r="A123" s="268">
        <v>90</v>
      </c>
      <c r="B123" s="274" t="s">
        <v>1323</v>
      </c>
      <c r="C123" s="274" t="s">
        <v>2528</v>
      </c>
      <c r="D123" s="274" t="s">
        <v>2603</v>
      </c>
      <c r="E123" s="268" t="s">
        <v>2604</v>
      </c>
      <c r="F123" s="268"/>
      <c r="G123" s="268"/>
      <c r="H123" s="268"/>
      <c r="I123" s="268">
        <v>0</v>
      </c>
    </row>
    <row r="124" spans="1:9" x14ac:dyDescent="0.35">
      <c r="A124" s="268">
        <v>91</v>
      </c>
      <c r="B124" s="274" t="s">
        <v>1323</v>
      </c>
      <c r="C124" s="274" t="s">
        <v>2528</v>
      </c>
      <c r="D124" s="274" t="s">
        <v>2605</v>
      </c>
      <c r="E124" s="268" t="s">
        <v>2606</v>
      </c>
      <c r="F124" s="268" t="str">
        <f>'Маппинг со стандартами'!C7</f>
        <v>T-ADI-DEP-1-4</v>
      </c>
      <c r="G124" s="268" t="str">
        <f>'Маппинг со стандартами'!E7</f>
        <v>Не выполняется</v>
      </c>
      <c r="H124" s="268">
        <f>'Маппинг со стандартами'!X7</f>
        <v>0</v>
      </c>
      <c r="I124" s="268">
        <v>0</v>
      </c>
    </row>
    <row r="125" spans="1:9" x14ac:dyDescent="0.35">
      <c r="A125" s="268">
        <v>92</v>
      </c>
      <c r="B125" s="274" t="s">
        <v>1323</v>
      </c>
      <c r="C125" s="274" t="s">
        <v>2528</v>
      </c>
      <c r="D125" s="274" t="s">
        <v>2607</v>
      </c>
      <c r="E125" s="268" t="s">
        <v>2608</v>
      </c>
      <c r="F125" s="268"/>
      <c r="G125" s="268"/>
      <c r="H125" s="268"/>
      <c r="I125" s="268">
        <v>0</v>
      </c>
    </row>
    <row r="126" spans="1:9" x14ac:dyDescent="0.35">
      <c r="A126" s="268">
        <v>93</v>
      </c>
      <c r="B126" s="274" t="s">
        <v>1323</v>
      </c>
      <c r="C126" s="274" t="s">
        <v>2528</v>
      </c>
      <c r="D126" s="274" t="s">
        <v>2609</v>
      </c>
      <c r="E126" s="268" t="s">
        <v>2610</v>
      </c>
      <c r="F126" s="268"/>
      <c r="G126" s="268"/>
      <c r="H126" s="268"/>
      <c r="I126" s="268">
        <v>0</v>
      </c>
    </row>
    <row r="127" spans="1:9" x14ac:dyDescent="0.35">
      <c r="A127" s="268">
        <v>94</v>
      </c>
      <c r="B127" s="274" t="s">
        <v>1323</v>
      </c>
      <c r="C127" s="274" t="s">
        <v>2528</v>
      </c>
      <c r="D127" s="274" t="s">
        <v>2611</v>
      </c>
      <c r="E127" s="268" t="s">
        <v>2612</v>
      </c>
      <c r="F127" s="268"/>
      <c r="G127" s="268"/>
      <c r="H127" s="268"/>
      <c r="I127" s="268">
        <v>0</v>
      </c>
    </row>
    <row r="128" spans="1:9" x14ac:dyDescent="0.35">
      <c r="A128" s="268">
        <v>95</v>
      </c>
      <c r="B128" s="274" t="s">
        <v>1323</v>
      </c>
      <c r="C128" s="274" t="s">
        <v>2528</v>
      </c>
      <c r="D128" s="274" t="s">
        <v>2613</v>
      </c>
      <c r="E128" s="268" t="s">
        <v>2614</v>
      </c>
      <c r="F128" s="268"/>
      <c r="G128" s="268"/>
      <c r="H128" s="268"/>
      <c r="I128" s="268">
        <v>0</v>
      </c>
    </row>
    <row r="129" spans="1:9" x14ac:dyDescent="0.35">
      <c r="A129" s="268">
        <v>96</v>
      </c>
      <c r="B129" s="274" t="s">
        <v>2615</v>
      </c>
      <c r="C129" s="274" t="s">
        <v>2616</v>
      </c>
      <c r="D129" s="274" t="s">
        <v>2617</v>
      </c>
      <c r="E129" s="268" t="s">
        <v>2618</v>
      </c>
      <c r="F129" s="268"/>
      <c r="G129" s="268"/>
      <c r="H129" s="268"/>
      <c r="I129" s="268">
        <v>0</v>
      </c>
    </row>
    <row r="130" spans="1:9" x14ac:dyDescent="0.35">
      <c r="A130" s="268">
        <v>97</v>
      </c>
      <c r="B130" s="274" t="s">
        <v>2615</v>
      </c>
      <c r="C130" s="274" t="s">
        <v>2616</v>
      </c>
      <c r="D130" s="274" t="s">
        <v>2619</v>
      </c>
      <c r="E130" s="268" t="s">
        <v>2620</v>
      </c>
      <c r="F130" s="268"/>
      <c r="G130" s="268"/>
      <c r="H130" s="268"/>
      <c r="I130" s="268">
        <v>0</v>
      </c>
    </row>
    <row r="131" spans="1:9" x14ac:dyDescent="0.35">
      <c r="A131" s="268">
        <v>98</v>
      </c>
      <c r="B131" s="274" t="s">
        <v>2615</v>
      </c>
      <c r="C131" s="274" t="s">
        <v>2616</v>
      </c>
      <c r="D131" s="274" t="s">
        <v>2621</v>
      </c>
      <c r="E131" s="268" t="s">
        <v>2622</v>
      </c>
      <c r="F131" s="268"/>
      <c r="G131" s="268"/>
      <c r="H131" s="268"/>
      <c r="I131" s="268">
        <v>0</v>
      </c>
    </row>
    <row r="132" spans="1:9" x14ac:dyDescent="0.35">
      <c r="A132" s="268">
        <v>99</v>
      </c>
      <c r="B132" s="274" t="s">
        <v>2615</v>
      </c>
      <c r="C132" s="274" t="s">
        <v>2623</v>
      </c>
      <c r="D132" s="274" t="s">
        <v>2624</v>
      </c>
      <c r="E132" s="268" t="s">
        <v>2625</v>
      </c>
      <c r="F132" s="268"/>
      <c r="G132" s="268"/>
      <c r="H132" s="268"/>
      <c r="I132" s="268">
        <v>0</v>
      </c>
    </row>
    <row r="133" spans="1:9" x14ac:dyDescent="0.35">
      <c r="A133" s="268">
        <v>100</v>
      </c>
      <c r="B133" s="274" t="s">
        <v>2615</v>
      </c>
      <c r="C133" s="274" t="s">
        <v>2616</v>
      </c>
      <c r="D133" s="274" t="s">
        <v>2626</v>
      </c>
      <c r="E133" s="268" t="s">
        <v>2627</v>
      </c>
      <c r="F133" s="268"/>
      <c r="G133" s="268"/>
      <c r="H133" s="268"/>
      <c r="I133" s="268">
        <v>0</v>
      </c>
    </row>
    <row r="134" spans="1:9" x14ac:dyDescent="0.35">
      <c r="A134" s="533">
        <v>101</v>
      </c>
      <c r="B134" s="534" t="s">
        <v>2615</v>
      </c>
      <c r="C134" s="534" t="s">
        <v>2616</v>
      </c>
      <c r="D134" s="534" t="s">
        <v>2628</v>
      </c>
      <c r="E134" s="534" t="s">
        <v>2629</v>
      </c>
      <c r="F134" s="268" t="str">
        <f>'Маппинг со стандартами'!C21</f>
        <v>T-ADI-ART-1-5</v>
      </c>
      <c r="G134" s="268" t="str">
        <f>'Маппинг со стандартами'!E21</f>
        <v>Не выполняется</v>
      </c>
      <c r="H134" s="268">
        <f>'Маппинг со стандартами'!X21</f>
        <v>0</v>
      </c>
      <c r="I134" s="268">
        <v>0</v>
      </c>
    </row>
    <row r="135" spans="1:9" x14ac:dyDescent="0.35">
      <c r="A135" s="533"/>
      <c r="B135" s="534"/>
      <c r="C135" s="534"/>
      <c r="D135" s="534"/>
      <c r="E135" s="534"/>
      <c r="F135" s="268" t="str">
        <f>'Маппинг со стандартами'!C256</f>
        <v>T-PROD-ACCESS-2-2</v>
      </c>
      <c r="G135" s="268" t="str">
        <f>'Маппинг со стандартами'!E256</f>
        <v>Не выполняется</v>
      </c>
      <c r="H135" s="268">
        <f>'Маппинг со стандартами'!X256</f>
        <v>0</v>
      </c>
      <c r="I135" s="268">
        <v>0</v>
      </c>
    </row>
    <row r="136" spans="1:9" x14ac:dyDescent="0.35">
      <c r="A136" s="533"/>
      <c r="B136" s="534"/>
      <c r="C136" s="534"/>
      <c r="D136" s="534"/>
      <c r="E136" s="534"/>
      <c r="F136" s="268" t="str">
        <f>'Маппинг со стандартами'!C281</f>
        <v>T-PROD-EVENTS-0-1</v>
      </c>
      <c r="G136" s="268" t="str">
        <f>'Маппинг со стандартами'!E281</f>
        <v>Верно</v>
      </c>
      <c r="H136" s="268">
        <f>'Маппинг со стандартами'!X281</f>
        <v>0</v>
      </c>
      <c r="I136" s="268">
        <v>0</v>
      </c>
    </row>
    <row r="137" spans="1:9" x14ac:dyDescent="0.35">
      <c r="A137" s="268">
        <v>102</v>
      </c>
      <c r="B137" s="274" t="s">
        <v>2615</v>
      </c>
      <c r="C137" s="274" t="s">
        <v>2616</v>
      </c>
      <c r="D137" s="274" t="s">
        <v>2630</v>
      </c>
      <c r="E137" s="268" t="s">
        <v>2631</v>
      </c>
      <c r="F137" s="268"/>
      <c r="G137" s="268"/>
      <c r="H137" s="268"/>
      <c r="I137" s="268">
        <v>0</v>
      </c>
    </row>
    <row r="138" spans="1:9" x14ac:dyDescent="0.35">
      <c r="A138" s="268">
        <v>103</v>
      </c>
      <c r="B138" s="274" t="s">
        <v>2615</v>
      </c>
      <c r="C138" s="274" t="s">
        <v>2616</v>
      </c>
      <c r="D138" s="274" t="s">
        <v>2632</v>
      </c>
      <c r="E138" s="268" t="s">
        <v>2633</v>
      </c>
      <c r="F138" s="268"/>
      <c r="G138" s="268"/>
      <c r="H138" s="268"/>
      <c r="I138" s="268">
        <v>0</v>
      </c>
    </row>
    <row r="139" spans="1:9" x14ac:dyDescent="0.35">
      <c r="A139" s="268">
        <v>104</v>
      </c>
      <c r="B139" s="274" t="s">
        <v>2615</v>
      </c>
      <c r="C139" s="274" t="s">
        <v>2623</v>
      </c>
      <c r="D139" s="274" t="s">
        <v>2634</v>
      </c>
      <c r="E139" s="268" t="s">
        <v>2635</v>
      </c>
      <c r="F139" s="268"/>
      <c r="G139" s="268"/>
      <c r="H139" s="268"/>
      <c r="I139" s="268">
        <v>0</v>
      </c>
    </row>
    <row r="140" spans="1:9" x14ac:dyDescent="0.35">
      <c r="A140" s="268">
        <v>105</v>
      </c>
      <c r="B140" s="274" t="s">
        <v>2615</v>
      </c>
      <c r="C140" s="274" t="s">
        <v>2636</v>
      </c>
      <c r="D140" s="274" t="s">
        <v>2637</v>
      </c>
      <c r="E140" s="268" t="s">
        <v>2638</v>
      </c>
      <c r="F140" s="268"/>
      <c r="G140" s="268"/>
      <c r="H140" s="268"/>
      <c r="I140" s="268">
        <v>0</v>
      </c>
    </row>
    <row r="141" spans="1:9" x14ac:dyDescent="0.35">
      <c r="A141" s="533">
        <v>106</v>
      </c>
      <c r="B141" s="534" t="s">
        <v>2615</v>
      </c>
      <c r="C141" s="534" t="s">
        <v>2636</v>
      </c>
      <c r="D141" s="534" t="s">
        <v>2639</v>
      </c>
      <c r="E141" s="534" t="s">
        <v>2640</v>
      </c>
      <c r="F141" s="268" t="str">
        <f>'Маппинг со стандартами'!C21</f>
        <v>T-ADI-ART-1-5</v>
      </c>
      <c r="G141" s="268" t="str">
        <f>'Маппинг со стандартами'!E21</f>
        <v>Не выполняется</v>
      </c>
      <c r="H141" s="268">
        <f>'Маппинг со стандартами'!X21</f>
        <v>0</v>
      </c>
      <c r="I141" s="268">
        <v>0</v>
      </c>
    </row>
    <row r="142" spans="1:9" x14ac:dyDescent="0.35">
      <c r="A142" s="533"/>
      <c r="B142" s="534"/>
      <c r="C142" s="534"/>
      <c r="D142" s="534"/>
      <c r="E142" s="534"/>
      <c r="F142" s="268" t="str">
        <f>'Маппинг со стандартами'!C256</f>
        <v>T-PROD-ACCESS-2-2</v>
      </c>
      <c r="G142" s="268" t="str">
        <f>'Маппинг со стандартами'!E256</f>
        <v>Не выполняется</v>
      </c>
      <c r="H142" s="268">
        <f>'Маппинг со стандартами'!X256</f>
        <v>0</v>
      </c>
      <c r="I142" s="268">
        <v>0</v>
      </c>
    </row>
    <row r="143" spans="1:9" x14ac:dyDescent="0.35">
      <c r="A143" s="533"/>
      <c r="B143" s="534"/>
      <c r="C143" s="534"/>
      <c r="D143" s="534"/>
      <c r="E143" s="534"/>
      <c r="F143" s="268" t="str">
        <f>'Маппинг со стандартами'!C283</f>
        <v>T-PROD-EVENTS-3-1</v>
      </c>
      <c r="G143" s="268" t="str">
        <f>'Маппинг со стандартами'!E283</f>
        <v>Не выполняется</v>
      </c>
      <c r="H143" s="268">
        <f>'Маппинг со стандартами'!X283</f>
        <v>0</v>
      </c>
      <c r="I143" s="268">
        <v>0</v>
      </c>
    </row>
    <row r="144" spans="1:9" x14ac:dyDescent="0.35">
      <c r="A144" s="268">
        <v>107</v>
      </c>
      <c r="B144" s="274" t="s">
        <v>2615</v>
      </c>
      <c r="C144" s="274" t="s">
        <v>2636</v>
      </c>
      <c r="D144" s="274" t="s">
        <v>2641</v>
      </c>
      <c r="E144" s="268" t="s">
        <v>2642</v>
      </c>
      <c r="F144" s="268"/>
      <c r="G144" s="268"/>
      <c r="H144" s="268"/>
      <c r="I144" s="268">
        <v>0</v>
      </c>
    </row>
    <row r="145" spans="1:9" x14ac:dyDescent="0.35">
      <c r="A145" s="533">
        <v>108</v>
      </c>
      <c r="B145" s="534" t="s">
        <v>2615</v>
      </c>
      <c r="C145" s="534" t="s">
        <v>2636</v>
      </c>
      <c r="D145" s="534" t="s">
        <v>2643</v>
      </c>
      <c r="E145" s="534" t="s">
        <v>2644</v>
      </c>
      <c r="F145" s="268" t="str">
        <f>'Маппинг со стандартами'!C21</f>
        <v>T-ADI-ART-1-5</v>
      </c>
      <c r="G145" s="268" t="str">
        <f>'Маппинг со стандартами'!E21</f>
        <v>Не выполняется</v>
      </c>
      <c r="H145" s="268">
        <f>'Маппинг со стандартами'!X21</f>
        <v>0</v>
      </c>
      <c r="I145" s="268">
        <v>0</v>
      </c>
    </row>
    <row r="146" spans="1:9" x14ac:dyDescent="0.35">
      <c r="A146" s="533"/>
      <c r="B146" s="534"/>
      <c r="C146" s="534"/>
      <c r="D146" s="534"/>
      <c r="E146" s="534"/>
      <c r="F146" s="268" t="str">
        <f>'Маппинг со стандартами'!C281</f>
        <v>T-PROD-EVENTS-0-1</v>
      </c>
      <c r="G146" s="268" t="str">
        <f>'Маппинг со стандартами'!E281</f>
        <v>Верно</v>
      </c>
      <c r="H146" s="268">
        <f>'Маппинг со стандартами'!X281</f>
        <v>0</v>
      </c>
      <c r="I146" s="268">
        <v>0</v>
      </c>
    </row>
    <row r="147" spans="1:9" x14ac:dyDescent="0.35">
      <c r="A147" s="533"/>
      <c r="B147" s="534"/>
      <c r="C147" s="534"/>
      <c r="D147" s="534"/>
      <c r="E147" s="534"/>
      <c r="F147" s="268" t="str">
        <f>'Маппинг со стандартами'!C256</f>
        <v>T-PROD-ACCESS-2-2</v>
      </c>
      <c r="G147" s="268" t="str">
        <f>'Маппинг со стандартами'!E256</f>
        <v>Не выполняется</v>
      </c>
      <c r="H147" s="268">
        <f>'Маппинг со стандартами'!X256</f>
        <v>0</v>
      </c>
      <c r="I147" s="268">
        <v>0</v>
      </c>
    </row>
    <row r="148" spans="1:9" x14ac:dyDescent="0.35">
      <c r="A148" s="533"/>
      <c r="B148" s="534"/>
      <c r="C148" s="534"/>
      <c r="D148" s="534"/>
      <c r="E148" s="534"/>
      <c r="F148" s="268" t="str">
        <f>'Маппинг со стандартами'!C282</f>
        <v>T-PROD-EVENTS-2-1</v>
      </c>
      <c r="G148" s="268" t="str">
        <f>'Маппинг со стандартами'!E282</f>
        <v>Не выполняется</v>
      </c>
      <c r="H148" s="268">
        <f>'Маппинг со стандартами'!X282</f>
        <v>0</v>
      </c>
      <c r="I148" s="268">
        <v>0</v>
      </c>
    </row>
    <row r="149" spans="1:9" x14ac:dyDescent="0.35">
      <c r="A149" s="268">
        <v>109</v>
      </c>
      <c r="B149" s="274" t="s">
        <v>2615</v>
      </c>
      <c r="C149" s="274" t="s">
        <v>2636</v>
      </c>
      <c r="D149" s="274" t="s">
        <v>2645</v>
      </c>
      <c r="E149" s="268" t="s">
        <v>2646</v>
      </c>
      <c r="F149" s="268"/>
      <c r="G149" s="268"/>
      <c r="H149" s="268"/>
      <c r="I149" s="268">
        <v>0</v>
      </c>
    </row>
    <row r="150" spans="1:9" x14ac:dyDescent="0.35">
      <c r="A150" s="268">
        <v>110</v>
      </c>
      <c r="B150" s="274" t="s">
        <v>2615</v>
      </c>
      <c r="C150" s="274" t="s">
        <v>2636</v>
      </c>
      <c r="D150" s="274" t="s">
        <v>2647</v>
      </c>
      <c r="E150" s="268" t="s">
        <v>2648</v>
      </c>
      <c r="F150" s="268"/>
      <c r="G150" s="268"/>
      <c r="H150" s="268"/>
      <c r="I150" s="268">
        <v>0</v>
      </c>
    </row>
    <row r="151" spans="1:9" x14ac:dyDescent="0.35">
      <c r="A151" s="268">
        <v>111</v>
      </c>
      <c r="B151" s="274" t="s">
        <v>2615</v>
      </c>
      <c r="C151" s="274" t="s">
        <v>2616</v>
      </c>
      <c r="D151" s="274" t="s">
        <v>2649</v>
      </c>
      <c r="E151" s="268" t="s">
        <v>2650</v>
      </c>
      <c r="F151" s="268"/>
      <c r="G151" s="268"/>
      <c r="H151" s="268"/>
      <c r="I151" s="268">
        <v>0</v>
      </c>
    </row>
    <row r="152" spans="1:9" x14ac:dyDescent="0.35">
      <c r="A152" s="268">
        <v>112</v>
      </c>
      <c r="B152" s="274" t="s">
        <v>2615</v>
      </c>
      <c r="C152" s="274" t="s">
        <v>2616</v>
      </c>
      <c r="D152" s="274" t="s">
        <v>2651</v>
      </c>
      <c r="E152" s="268" t="s">
        <v>2652</v>
      </c>
      <c r="F152" s="268"/>
      <c r="G152" s="268"/>
      <c r="H152" s="268"/>
      <c r="I152" s="268">
        <v>0</v>
      </c>
    </row>
    <row r="153" spans="1:9" x14ac:dyDescent="0.35">
      <c r="A153" s="268">
        <v>113</v>
      </c>
      <c r="B153" s="274" t="s">
        <v>2615</v>
      </c>
      <c r="C153" s="274" t="s">
        <v>2616</v>
      </c>
      <c r="D153" s="274" t="s">
        <v>2653</v>
      </c>
      <c r="E153" s="268" t="s">
        <v>2654</v>
      </c>
      <c r="F153" s="268"/>
      <c r="G153" s="268"/>
      <c r="H153" s="268"/>
      <c r="I153" s="268">
        <v>0</v>
      </c>
    </row>
    <row r="154" spans="1:9" x14ac:dyDescent="0.35">
      <c r="A154" s="268">
        <v>114</v>
      </c>
      <c r="B154" s="274" t="s">
        <v>2615</v>
      </c>
      <c r="C154" s="274" t="s">
        <v>2616</v>
      </c>
      <c r="D154" s="274" t="s">
        <v>2655</v>
      </c>
      <c r="E154" s="268" t="s">
        <v>2656</v>
      </c>
      <c r="F154" s="268"/>
      <c r="G154" s="268"/>
      <c r="H154" s="268"/>
      <c r="I154" s="268">
        <v>0</v>
      </c>
    </row>
    <row r="155" spans="1:9" x14ac:dyDescent="0.35">
      <c r="A155" s="268">
        <v>115</v>
      </c>
      <c r="B155" s="274" t="s">
        <v>2615</v>
      </c>
      <c r="C155" s="274" t="s">
        <v>2616</v>
      </c>
      <c r="D155" s="274" t="s">
        <v>2657</v>
      </c>
      <c r="E155" s="268" t="s">
        <v>2658</v>
      </c>
      <c r="F155" s="268"/>
      <c r="G155" s="268"/>
      <c r="H155" s="268"/>
      <c r="I155" s="268">
        <v>0</v>
      </c>
    </row>
    <row r="156" spans="1:9" x14ac:dyDescent="0.35">
      <c r="A156" s="268">
        <v>116</v>
      </c>
      <c r="B156" s="274" t="s">
        <v>2615</v>
      </c>
      <c r="C156" s="274" t="s">
        <v>2616</v>
      </c>
      <c r="D156" s="274" t="s">
        <v>2659</v>
      </c>
      <c r="E156" s="268" t="s">
        <v>2660</v>
      </c>
      <c r="F156" s="268"/>
      <c r="G156" s="268"/>
      <c r="H156" s="268"/>
      <c r="I156" s="268">
        <v>0</v>
      </c>
    </row>
    <row r="157" spans="1:9" x14ac:dyDescent="0.35">
      <c r="A157" s="268">
        <v>117</v>
      </c>
      <c r="B157" s="274" t="s">
        <v>2615</v>
      </c>
      <c r="C157" s="274" t="s">
        <v>2616</v>
      </c>
      <c r="D157" s="274" t="s">
        <v>2661</v>
      </c>
      <c r="E157" s="268" t="s">
        <v>2662</v>
      </c>
      <c r="F157" s="268"/>
      <c r="G157" s="268"/>
      <c r="H157" s="268"/>
      <c r="I157" s="268">
        <v>0</v>
      </c>
    </row>
    <row r="158" spans="1:9" x14ac:dyDescent="0.35">
      <c r="A158" s="268">
        <v>118</v>
      </c>
      <c r="B158" s="274" t="s">
        <v>2615</v>
      </c>
      <c r="C158" s="274" t="s">
        <v>2616</v>
      </c>
      <c r="D158" s="274" t="s">
        <v>2663</v>
      </c>
      <c r="E158" s="268" t="s">
        <v>2664</v>
      </c>
      <c r="F158" s="268"/>
      <c r="G158" s="268"/>
      <c r="H158" s="268"/>
      <c r="I158" s="268">
        <v>0</v>
      </c>
    </row>
    <row r="159" spans="1:9" x14ac:dyDescent="0.35">
      <c r="A159" s="268">
        <v>119</v>
      </c>
      <c r="B159" s="274" t="s">
        <v>2615</v>
      </c>
      <c r="C159" s="274" t="s">
        <v>2616</v>
      </c>
      <c r="D159" s="274" t="s">
        <v>2665</v>
      </c>
      <c r="E159" s="268" t="s">
        <v>2666</v>
      </c>
      <c r="F159" s="268"/>
      <c r="G159" s="268"/>
      <c r="H159" s="268"/>
      <c r="I159" s="268">
        <v>0</v>
      </c>
    </row>
    <row r="160" spans="1:9" x14ac:dyDescent="0.35">
      <c r="A160" s="268">
        <v>120</v>
      </c>
      <c r="B160" s="268" t="s">
        <v>2615</v>
      </c>
      <c r="C160" s="268" t="s">
        <v>2623</v>
      </c>
      <c r="D160" s="268" t="s">
        <v>2667</v>
      </c>
      <c r="E160" s="268" t="s">
        <v>2668</v>
      </c>
      <c r="F160" s="268"/>
      <c r="G160" s="268"/>
      <c r="H160" s="268"/>
      <c r="I160" s="268">
        <v>0</v>
      </c>
    </row>
    <row r="161" spans="1:9" x14ac:dyDescent="0.35">
      <c r="A161" s="268">
        <v>121</v>
      </c>
      <c r="B161" s="268" t="s">
        <v>2615</v>
      </c>
      <c r="C161" s="268" t="s">
        <v>2623</v>
      </c>
      <c r="D161" s="268" t="s">
        <v>2669</v>
      </c>
      <c r="E161" s="268" t="s">
        <v>2670</v>
      </c>
      <c r="F161" s="268"/>
      <c r="G161" s="268"/>
      <c r="H161" s="268"/>
      <c r="I161" s="268">
        <v>0</v>
      </c>
    </row>
    <row r="162" spans="1:9" x14ac:dyDescent="0.35">
      <c r="A162" s="533">
        <v>122</v>
      </c>
      <c r="B162" s="534" t="s">
        <v>2671</v>
      </c>
      <c r="C162" s="534" t="s">
        <v>2672</v>
      </c>
      <c r="D162" s="534" t="s">
        <v>2673</v>
      </c>
      <c r="E162" s="534" t="s">
        <v>2674</v>
      </c>
      <c r="F162" s="268" t="str">
        <f>'Маппинг со стандартами'!C176</f>
        <v>T-PREPROD-DAST-2-2</v>
      </c>
      <c r="G162" s="268" t="str">
        <f>'Маппинг со стандартами'!E176</f>
        <v>Не выполняется</v>
      </c>
      <c r="H162" s="268">
        <f>'Маппинг со стандартами'!X176</f>
        <v>0</v>
      </c>
      <c r="I162" s="268">
        <v>0</v>
      </c>
    </row>
    <row r="163" spans="1:9" x14ac:dyDescent="0.35">
      <c r="A163" s="533"/>
      <c r="B163" s="534"/>
      <c r="C163" s="534"/>
      <c r="D163" s="534"/>
      <c r="E163" s="534"/>
      <c r="F163" s="268" t="str">
        <f>'Маппинг со стандартами'!C181</f>
        <v>T-PREPROD-DAST-3-3</v>
      </c>
      <c r="G163" s="268" t="str">
        <f>'Маппинг со стандартами'!E181</f>
        <v>Не выполняется</v>
      </c>
      <c r="H163" s="268">
        <f>'Маппинг со стандартами'!X181</f>
        <v>0</v>
      </c>
      <c r="I163" s="268">
        <v>0</v>
      </c>
    </row>
    <row r="164" spans="1:9" x14ac:dyDescent="0.35">
      <c r="A164" s="533"/>
      <c r="B164" s="534"/>
      <c r="C164" s="534"/>
      <c r="D164" s="534"/>
      <c r="E164" s="534"/>
      <c r="F164" s="268" t="str">
        <f>'Маппинг со стандартами'!C244</f>
        <v>T-PROD-DAST-3-3</v>
      </c>
      <c r="G164" s="268" t="str">
        <f>'Маппинг со стандартами'!E244</f>
        <v>Не выполняется</v>
      </c>
      <c r="H164" s="268">
        <f>'Маппинг со стандартами'!X244</f>
        <v>0</v>
      </c>
      <c r="I164" s="268">
        <v>0</v>
      </c>
    </row>
    <row r="165" spans="1:9" x14ac:dyDescent="0.35">
      <c r="A165" s="533"/>
      <c r="B165" s="534"/>
      <c r="C165" s="534"/>
      <c r="D165" s="534"/>
      <c r="E165" s="534"/>
      <c r="F165" s="268" t="str">
        <f>'Маппинг со стандартами'!C238</f>
        <v>T-PROD-DAST-2-2</v>
      </c>
      <c r="G165" s="268" t="str">
        <f>'Маппинг со стандартами'!E238</f>
        <v>Не выполняется</v>
      </c>
      <c r="H165" s="268">
        <f>'Маппинг со стандартами'!X238</f>
        <v>0</v>
      </c>
      <c r="I165" s="268">
        <v>0</v>
      </c>
    </row>
    <row r="166" spans="1:9" x14ac:dyDescent="0.35">
      <c r="A166" s="533">
        <v>123</v>
      </c>
      <c r="B166" s="534" t="s">
        <v>2671</v>
      </c>
      <c r="C166" s="534" t="s">
        <v>2672</v>
      </c>
      <c r="D166" s="534" t="s">
        <v>2675</v>
      </c>
      <c r="E166" s="534" t="s">
        <v>2676</v>
      </c>
      <c r="F166" s="268" t="str">
        <f>'Маппинг со стандартами'!C176</f>
        <v>T-PREPROD-DAST-2-2</v>
      </c>
      <c r="G166" s="268" t="str">
        <f>'Маппинг со стандартами'!E176</f>
        <v>Не выполняется</v>
      </c>
      <c r="H166" s="268">
        <f>'Маппинг со стандартами'!X176</f>
        <v>0</v>
      </c>
      <c r="I166" s="268">
        <v>0</v>
      </c>
    </row>
    <row r="167" spans="1:9" x14ac:dyDescent="0.35">
      <c r="A167" s="533"/>
      <c r="B167" s="534"/>
      <c r="C167" s="534"/>
      <c r="D167" s="534"/>
      <c r="E167" s="534"/>
      <c r="F167" s="268" t="str">
        <f>'Маппинг со стандартами'!C183</f>
        <v>T-PREPROD-DAST-4-1</v>
      </c>
      <c r="G167" s="268" t="str">
        <f>'Маппинг со стандартами'!E183</f>
        <v>Не выполняется</v>
      </c>
      <c r="H167" s="268">
        <f>'Маппинг со стандартами'!X183</f>
        <v>0</v>
      </c>
      <c r="I167" s="268">
        <v>0</v>
      </c>
    </row>
    <row r="168" spans="1:9" x14ac:dyDescent="0.35">
      <c r="A168" s="533"/>
      <c r="B168" s="534"/>
      <c r="C168" s="534"/>
      <c r="D168" s="534"/>
      <c r="E168" s="534"/>
      <c r="F168" s="268" t="str">
        <f>'Маппинг со стандартами'!C238</f>
        <v>T-PROD-DAST-2-2</v>
      </c>
      <c r="G168" s="268" t="str">
        <f>'Маппинг со стандартами'!E238</f>
        <v>Не выполняется</v>
      </c>
      <c r="H168" s="268">
        <f>'Маппинг со стандартами'!X238</f>
        <v>0</v>
      </c>
      <c r="I168" s="268">
        <v>0</v>
      </c>
    </row>
    <row r="169" spans="1:9" x14ac:dyDescent="0.35">
      <c r="A169" s="533"/>
      <c r="B169" s="534"/>
      <c r="C169" s="534"/>
      <c r="D169" s="534"/>
      <c r="E169" s="534"/>
      <c r="F169" s="268" t="str">
        <f>'Маппинг со стандартами'!C242</f>
        <v>T-PROD-DAST-3-1</v>
      </c>
      <c r="G169" s="268" t="str">
        <f>'Маппинг со стандартами'!E242</f>
        <v>Не выполняется</v>
      </c>
      <c r="H169" s="268">
        <f>'Маппинг со стандартами'!X242</f>
        <v>0</v>
      </c>
      <c r="I169" s="268">
        <v>0</v>
      </c>
    </row>
    <row r="170" spans="1:9" x14ac:dyDescent="0.35">
      <c r="A170" s="533"/>
      <c r="B170" s="534"/>
      <c r="C170" s="534"/>
      <c r="D170" s="534"/>
      <c r="E170" s="534"/>
      <c r="F170" s="268" t="str">
        <f>'Маппинг со стандартами'!C246</f>
        <v>T-PROD-DAST-4-1</v>
      </c>
      <c r="G170" s="268" t="str">
        <f>'Маппинг со стандартами'!E246</f>
        <v>Не выполняется</v>
      </c>
      <c r="H170" s="268">
        <f>'Маппинг со стандартами'!X246</f>
        <v>0</v>
      </c>
      <c r="I170" s="268">
        <v>0</v>
      </c>
    </row>
    <row r="171" spans="1:9" x14ac:dyDescent="0.35">
      <c r="A171" s="533"/>
      <c r="B171" s="534"/>
      <c r="C171" s="534"/>
      <c r="D171" s="534"/>
      <c r="E171" s="534"/>
      <c r="F171" s="268" t="str">
        <f>'Маппинг со стандартами'!C179</f>
        <v>T-PREPROD-DAST-3-1</v>
      </c>
      <c r="G171" s="268" t="str">
        <f>'Маппинг со стандартами'!E179</f>
        <v>Не выполняется</v>
      </c>
      <c r="H171" s="268">
        <f>'Маппинг со стандартами'!X179</f>
        <v>0</v>
      </c>
      <c r="I171" s="268">
        <v>0</v>
      </c>
    </row>
    <row r="172" spans="1:9" x14ac:dyDescent="0.35">
      <c r="A172" s="533">
        <v>124</v>
      </c>
      <c r="B172" s="534" t="s">
        <v>2671</v>
      </c>
      <c r="C172" s="534" t="s">
        <v>2672</v>
      </c>
      <c r="D172" s="534" t="s">
        <v>2677</v>
      </c>
      <c r="E172" s="534" t="s">
        <v>2678</v>
      </c>
      <c r="F172" s="268" t="str">
        <f>'Маппинг со стандартами'!C180</f>
        <v>T-PREPROD-DAST-3-2</v>
      </c>
      <c r="G172" s="268" t="str">
        <f>'Маппинг со стандартами'!E180</f>
        <v>Не выполняется</v>
      </c>
      <c r="H172" s="268">
        <f>'Маппинг со стандартами'!X180</f>
        <v>0</v>
      </c>
      <c r="I172" s="268">
        <v>0</v>
      </c>
    </row>
    <row r="173" spans="1:9" x14ac:dyDescent="0.35">
      <c r="A173" s="533"/>
      <c r="B173" s="534"/>
      <c r="C173" s="534"/>
      <c r="D173" s="534"/>
      <c r="E173" s="534"/>
      <c r="F173" s="268" t="str">
        <f>'Маппинг со стандартами'!C243</f>
        <v>T-PROD-DAST-3-2</v>
      </c>
      <c r="G173" s="268" t="str">
        <f>'Маппинг со стандартами'!E243</f>
        <v>Не выполняется</v>
      </c>
      <c r="H173" s="268">
        <f>'Маппинг со стандартами'!X243</f>
        <v>0</v>
      </c>
      <c r="I173" s="268">
        <v>0</v>
      </c>
    </row>
    <row r="174" spans="1:9" x14ac:dyDescent="0.35">
      <c r="A174" s="533"/>
      <c r="B174" s="534"/>
      <c r="C174" s="534"/>
      <c r="D174" s="534"/>
      <c r="E174" s="534"/>
      <c r="F174" s="268" t="str">
        <f>'Маппинг со стандартами'!C246</f>
        <v>T-PROD-DAST-4-1</v>
      </c>
      <c r="G174" s="268" t="str">
        <f>'Маппинг со стандартами'!E246</f>
        <v>Не выполняется</v>
      </c>
      <c r="H174" s="268">
        <f>'Маппинг со стандартами'!X246</f>
        <v>0</v>
      </c>
      <c r="I174" s="268">
        <v>0</v>
      </c>
    </row>
    <row r="175" spans="1:9" x14ac:dyDescent="0.35">
      <c r="A175" s="533"/>
      <c r="B175" s="534"/>
      <c r="C175" s="534"/>
      <c r="D175" s="534"/>
      <c r="E175" s="534"/>
      <c r="F175" s="268" t="str">
        <f>'Маппинг со стандартами'!C183</f>
        <v>T-PREPROD-DAST-4-1</v>
      </c>
      <c r="G175" s="268" t="str">
        <f>'Маппинг со стандартами'!E183</f>
        <v>Не выполняется</v>
      </c>
      <c r="H175" s="268">
        <f>'Маппинг со стандартами'!X183</f>
        <v>0</v>
      </c>
      <c r="I175" s="268">
        <v>0</v>
      </c>
    </row>
    <row r="176" spans="1:9" x14ac:dyDescent="0.35">
      <c r="A176" s="268">
        <v>125</v>
      </c>
      <c r="B176" s="274" t="s">
        <v>2671</v>
      </c>
      <c r="C176" s="274" t="s">
        <v>2679</v>
      </c>
      <c r="D176" s="274" t="s">
        <v>2680</v>
      </c>
      <c r="E176" s="268" t="s">
        <v>2681</v>
      </c>
      <c r="F176" s="268"/>
      <c r="G176" s="268"/>
      <c r="H176" s="268"/>
      <c r="I176" s="268">
        <v>0</v>
      </c>
    </row>
    <row r="177" spans="1:9" x14ac:dyDescent="0.35">
      <c r="A177" s="268">
        <v>126</v>
      </c>
      <c r="B177" s="274" t="s">
        <v>2671</v>
      </c>
      <c r="C177" s="274" t="s">
        <v>2679</v>
      </c>
      <c r="D177" s="274" t="s">
        <v>2682</v>
      </c>
      <c r="E177" s="268" t="s">
        <v>2683</v>
      </c>
      <c r="F177" s="268"/>
      <c r="G177" s="268"/>
      <c r="H177" s="268"/>
      <c r="I177" s="268">
        <v>0</v>
      </c>
    </row>
    <row r="178" spans="1:9" x14ac:dyDescent="0.35">
      <c r="A178" s="268">
        <v>127</v>
      </c>
      <c r="B178" s="274" t="s">
        <v>2671</v>
      </c>
      <c r="C178" s="274" t="s">
        <v>2684</v>
      </c>
      <c r="D178" s="274" t="s">
        <v>2685</v>
      </c>
      <c r="E178" s="268" t="s">
        <v>2686</v>
      </c>
      <c r="F178" s="268" t="str">
        <f>'Маппинг со стандартами'!C192</f>
        <v>T-PREPROD-SECTEST-0-1</v>
      </c>
      <c r="G178" s="268" t="str">
        <f>'Маппинг со стандартами'!E192</f>
        <v>Верно</v>
      </c>
      <c r="H178" s="268">
        <f>'Маппинг со стандартами'!X192</f>
        <v>0</v>
      </c>
      <c r="I178" s="268">
        <v>0</v>
      </c>
    </row>
    <row r="179" spans="1:9" x14ac:dyDescent="0.35">
      <c r="A179" s="268">
        <v>128</v>
      </c>
      <c r="B179" s="274" t="s">
        <v>2671</v>
      </c>
      <c r="C179" s="274" t="s">
        <v>2687</v>
      </c>
      <c r="D179" s="274" t="s">
        <v>2688</v>
      </c>
      <c r="E179" s="268" t="s">
        <v>2689</v>
      </c>
      <c r="F179" s="268"/>
      <c r="G179" s="268"/>
      <c r="H179" s="268"/>
      <c r="I179" s="268">
        <v>0</v>
      </c>
    </row>
    <row r="180" spans="1:9" x14ac:dyDescent="0.35">
      <c r="A180" s="268">
        <v>129</v>
      </c>
      <c r="B180" s="274" t="s">
        <v>2671</v>
      </c>
      <c r="C180" s="274" t="s">
        <v>2672</v>
      </c>
      <c r="D180" s="274" t="s">
        <v>2690</v>
      </c>
      <c r="E180" s="268" t="s">
        <v>2691</v>
      </c>
      <c r="F180" s="268"/>
      <c r="G180" s="268"/>
      <c r="H180" s="268"/>
      <c r="I180" s="268">
        <v>0</v>
      </c>
    </row>
    <row r="181" spans="1:9" x14ac:dyDescent="0.35">
      <c r="A181" s="268">
        <v>130</v>
      </c>
      <c r="B181" s="274" t="s">
        <v>2671</v>
      </c>
      <c r="C181" s="274" t="s">
        <v>2672</v>
      </c>
      <c r="D181" s="274" t="s">
        <v>2692</v>
      </c>
      <c r="E181" s="268" t="s">
        <v>2693</v>
      </c>
      <c r="F181" s="268"/>
      <c r="G181" s="268"/>
      <c r="H181" s="268"/>
      <c r="I181" s="268">
        <v>0</v>
      </c>
    </row>
    <row r="182" spans="1:9" x14ac:dyDescent="0.35">
      <c r="A182" s="533">
        <v>131</v>
      </c>
      <c r="B182" s="534" t="s">
        <v>2671</v>
      </c>
      <c r="C182" s="534" t="s">
        <v>2679</v>
      </c>
      <c r="D182" s="534" t="s">
        <v>2694</v>
      </c>
      <c r="E182" s="534" t="s">
        <v>2695</v>
      </c>
      <c r="F182" s="268" t="str">
        <f>'Маппинг со стандартами'!C154</f>
        <v>T-CODE-SECDN-0-1</v>
      </c>
      <c r="G182" s="268" t="str">
        <f>'Маппинг со стандартами'!E154</f>
        <v>Верно</v>
      </c>
      <c r="H182" s="268">
        <f>'Маппинг со стандартами'!X154</f>
        <v>0</v>
      </c>
      <c r="I182" s="268">
        <v>0</v>
      </c>
    </row>
    <row r="183" spans="1:9" x14ac:dyDescent="0.35">
      <c r="A183" s="533"/>
      <c r="B183" s="534"/>
      <c r="C183" s="534"/>
      <c r="D183" s="534"/>
      <c r="E183" s="534"/>
      <c r="F183" s="268" t="str">
        <f>'Маппинг со стандартами'!C155</f>
        <v>T-CODE-SECDN-1-1</v>
      </c>
      <c r="G183" s="268" t="str">
        <f>'Маппинг со стандартами'!E155</f>
        <v>Не выполняется</v>
      </c>
      <c r="H183" s="268">
        <f>'Маппинг со стандартами'!X155</f>
        <v>0</v>
      </c>
      <c r="I183" s="268">
        <v>0</v>
      </c>
    </row>
    <row r="184" spans="1:9" x14ac:dyDescent="0.35">
      <c r="A184" s="533"/>
      <c r="B184" s="534"/>
      <c r="C184" s="534"/>
      <c r="D184" s="534"/>
      <c r="E184" s="534"/>
      <c r="F184" s="268" t="str">
        <f>'Маппинг со стандартами'!C159</f>
        <v>T-CODE-SECDN-2-1</v>
      </c>
      <c r="G184" s="268" t="str">
        <f>'Маппинг со стандартами'!E159</f>
        <v>Не выполняется</v>
      </c>
      <c r="H184" s="268">
        <f>'Маппинг со стандартами'!X159</f>
        <v>0</v>
      </c>
      <c r="I184" s="268">
        <v>0</v>
      </c>
    </row>
    <row r="185" spans="1:9" x14ac:dyDescent="0.35">
      <c r="A185" s="268">
        <v>132</v>
      </c>
      <c r="B185" s="274" t="s">
        <v>2671</v>
      </c>
      <c r="C185" s="274" t="s">
        <v>2696</v>
      </c>
      <c r="D185" s="274" t="s">
        <v>2697</v>
      </c>
      <c r="E185" s="268" t="s">
        <v>2698</v>
      </c>
      <c r="F185" s="268"/>
      <c r="G185" s="268"/>
      <c r="H185" s="268"/>
      <c r="I185" s="268">
        <v>0</v>
      </c>
    </row>
    <row r="186" spans="1:9" x14ac:dyDescent="0.35">
      <c r="A186" s="268">
        <v>133</v>
      </c>
      <c r="B186" s="274" t="s">
        <v>2671</v>
      </c>
      <c r="C186" s="274" t="s">
        <v>2696</v>
      </c>
      <c r="D186" s="274" t="s">
        <v>2699</v>
      </c>
      <c r="E186" s="268" t="s">
        <v>2700</v>
      </c>
      <c r="F186" s="268" t="str">
        <f>'Маппинг со стандартами'!C351</f>
        <v>P-DEFECT-MNG-0-1</v>
      </c>
      <c r="G186" s="268" t="str">
        <f>'Маппинг со стандартами'!E351</f>
        <v>Верно</v>
      </c>
      <c r="H186" s="268">
        <f>'Маппинг со стандартами'!X351</f>
        <v>0</v>
      </c>
      <c r="I186" s="268">
        <v>0</v>
      </c>
    </row>
    <row r="187" spans="1:9" x14ac:dyDescent="0.35">
      <c r="A187" s="268">
        <v>134</v>
      </c>
      <c r="B187" s="274" t="s">
        <v>2671</v>
      </c>
      <c r="C187" s="274" t="s">
        <v>2696</v>
      </c>
      <c r="D187" s="274" t="s">
        <v>2701</v>
      </c>
      <c r="E187" s="268" t="s">
        <v>2702</v>
      </c>
      <c r="F187" s="268" t="str">
        <f>'Маппинг со стандартами'!C354</f>
        <v>P-DEFECT-MNG-2-2</v>
      </c>
      <c r="G187" s="268" t="str">
        <f>'Маппинг со стандартами'!E354</f>
        <v>Не выполняется</v>
      </c>
      <c r="H187" s="268">
        <f>'Маппинг со стандартами'!X354</f>
        <v>0</v>
      </c>
      <c r="I187" s="268">
        <v>0</v>
      </c>
    </row>
    <row r="188" spans="1:9" x14ac:dyDescent="0.35">
      <c r="A188" s="533">
        <v>135</v>
      </c>
      <c r="B188" s="534" t="s">
        <v>2671</v>
      </c>
      <c r="C188" s="534" t="s">
        <v>2696</v>
      </c>
      <c r="D188" s="534" t="s">
        <v>2703</v>
      </c>
      <c r="E188" s="534" t="s">
        <v>2704</v>
      </c>
      <c r="F188" s="268" t="str">
        <f>'Маппинг со стандартами'!C351</f>
        <v>P-DEFECT-MNG-0-1</v>
      </c>
      <c r="G188" s="268" t="str">
        <f>'Маппинг со стандартами'!E351</f>
        <v>Верно</v>
      </c>
      <c r="H188" s="268">
        <f>'Маппинг со стандартами'!X351</f>
        <v>0</v>
      </c>
      <c r="I188" s="268">
        <v>0</v>
      </c>
    </row>
    <row r="189" spans="1:9" x14ac:dyDescent="0.35">
      <c r="A189" s="533"/>
      <c r="B189" s="534"/>
      <c r="C189" s="534"/>
      <c r="D189" s="534"/>
      <c r="E189" s="534"/>
      <c r="F189" s="268" t="str">
        <f>'Маппинг со стандартами'!C352</f>
        <v>P-DEFECT-MNG-1-1</v>
      </c>
      <c r="G189" s="268" t="str">
        <f>'Маппинг со стандартами'!E352</f>
        <v>Не выполняется</v>
      </c>
      <c r="H189" s="268">
        <f>'Маппинг со стандартами'!X352</f>
        <v>0</v>
      </c>
      <c r="I189" s="268">
        <v>0</v>
      </c>
    </row>
    <row r="190" spans="1:9" x14ac:dyDescent="0.35">
      <c r="A190" s="533">
        <v>136</v>
      </c>
      <c r="B190" s="534" t="s">
        <v>2671</v>
      </c>
      <c r="C190" s="534" t="s">
        <v>2672</v>
      </c>
      <c r="D190" s="534" t="s">
        <v>2705</v>
      </c>
      <c r="E190" s="534" t="s">
        <v>2706</v>
      </c>
      <c r="F190" s="268" t="str">
        <f>'Маппинг со стандартами'!C185</f>
        <v>T-PREPROD-DAST-4-3</v>
      </c>
      <c r="G190" s="268" t="str">
        <f>'Маппинг со стандартами'!E185</f>
        <v>Не выполняется</v>
      </c>
      <c r="H190" s="268">
        <f>'Маппинг со стандартами'!X185</f>
        <v>0</v>
      </c>
      <c r="I190" s="268">
        <v>0</v>
      </c>
    </row>
    <row r="191" spans="1:9" x14ac:dyDescent="0.35">
      <c r="A191" s="533"/>
      <c r="B191" s="534"/>
      <c r="C191" s="534"/>
      <c r="D191" s="534"/>
      <c r="E191" s="534"/>
      <c r="F191" s="268" t="str">
        <f>'Маппинг со стандартами'!C248</f>
        <v>T-PROD-DAST-4-3</v>
      </c>
      <c r="G191" s="268" t="str">
        <f>'Маппинг со стандартами'!E248</f>
        <v>Не выполняется</v>
      </c>
      <c r="H191" s="268">
        <f>'Маппинг со стандартами'!X248</f>
        <v>0</v>
      </c>
      <c r="I191" s="268">
        <v>0</v>
      </c>
    </row>
    <row r="192" spans="1:9" x14ac:dyDescent="0.35">
      <c r="A192" s="533">
        <v>137</v>
      </c>
      <c r="B192" s="534" t="s">
        <v>2671</v>
      </c>
      <c r="C192" s="534" t="s">
        <v>2672</v>
      </c>
      <c r="D192" s="534" t="s">
        <v>2707</v>
      </c>
      <c r="E192" s="534" t="s">
        <v>2708</v>
      </c>
      <c r="F192" s="268" t="str">
        <f>'Маппинг со стандартами'!C184</f>
        <v>T-PREPROD-DAST-4-2</v>
      </c>
      <c r="G192" s="268" t="str">
        <f>'Маппинг со стандартами'!E184</f>
        <v>Не выполняется</v>
      </c>
      <c r="H192" s="268">
        <f>'Маппинг со стандартами'!X184</f>
        <v>0</v>
      </c>
      <c r="I192" s="268">
        <v>0</v>
      </c>
    </row>
    <row r="193" spans="1:9" x14ac:dyDescent="0.35">
      <c r="A193" s="533"/>
      <c r="B193" s="534"/>
      <c r="C193" s="534"/>
      <c r="D193" s="534"/>
      <c r="E193" s="534"/>
      <c r="F193" s="268" t="str">
        <f>'Маппинг со стандартами'!C247</f>
        <v>T-PROD-DAST-4-2</v>
      </c>
      <c r="G193" s="268" t="str">
        <f>'Маппинг со стандартами'!E247</f>
        <v>Не выполняется</v>
      </c>
      <c r="H193" s="268">
        <f>'Маппинг со стандартами'!X247</f>
        <v>0</v>
      </c>
      <c r="I193" s="268">
        <v>0</v>
      </c>
    </row>
    <row r="194" spans="1:9" x14ac:dyDescent="0.35">
      <c r="A194" s="268">
        <v>138</v>
      </c>
      <c r="B194" s="274" t="s">
        <v>2671</v>
      </c>
      <c r="C194" s="274" t="s">
        <v>2696</v>
      </c>
      <c r="D194" s="274" t="s">
        <v>2709</v>
      </c>
      <c r="E194" s="268" t="s">
        <v>2710</v>
      </c>
      <c r="F194" s="268"/>
      <c r="G194" s="268"/>
      <c r="H194" s="268"/>
      <c r="I194" s="268">
        <v>0</v>
      </c>
    </row>
    <row r="195" spans="1:9" x14ac:dyDescent="0.35">
      <c r="A195" s="268">
        <v>139</v>
      </c>
      <c r="B195" s="274" t="s">
        <v>2671</v>
      </c>
      <c r="C195" s="274" t="s">
        <v>2696</v>
      </c>
      <c r="D195" s="274" t="s">
        <v>2711</v>
      </c>
      <c r="E195" s="268" t="s">
        <v>2712</v>
      </c>
      <c r="F195" s="268"/>
      <c r="G195" s="268"/>
      <c r="H195" s="268"/>
      <c r="I195" s="268">
        <v>0</v>
      </c>
    </row>
    <row r="196" spans="1:9" x14ac:dyDescent="0.35">
      <c r="A196" s="533">
        <v>140</v>
      </c>
      <c r="B196" s="534" t="s">
        <v>2671</v>
      </c>
      <c r="C196" s="534" t="s">
        <v>2696</v>
      </c>
      <c r="D196" s="534" t="s">
        <v>2713</v>
      </c>
      <c r="E196" s="534" t="s">
        <v>2714</v>
      </c>
      <c r="F196" s="268" t="str">
        <f>'Маппинг со стандартами'!C359</f>
        <v>P-DEFECT-CNS-0-1</v>
      </c>
      <c r="G196" s="268" t="str">
        <f>'Маппинг со стандартами'!E359</f>
        <v>Верно</v>
      </c>
      <c r="H196" s="268">
        <f>'Маппинг со стандартами'!X359</f>
        <v>0</v>
      </c>
      <c r="I196" s="268">
        <v>0</v>
      </c>
    </row>
    <row r="197" spans="1:9" x14ac:dyDescent="0.35">
      <c r="A197" s="533"/>
      <c r="B197" s="534"/>
      <c r="C197" s="534"/>
      <c r="D197" s="534"/>
      <c r="E197" s="534"/>
      <c r="F197" s="268" t="str">
        <f>'Маппинг со стандартами'!C360</f>
        <v>P-DEFECT-CNS-1-1</v>
      </c>
      <c r="G197" s="268" t="str">
        <f>'Маппинг со стандартами'!E360</f>
        <v>Не выполняется</v>
      </c>
      <c r="H197" s="268">
        <f>'Маппинг со стандартами'!X360</f>
        <v>0</v>
      </c>
      <c r="I197" s="268">
        <v>0</v>
      </c>
    </row>
    <row r="198" spans="1:9" x14ac:dyDescent="0.35">
      <c r="A198" s="533"/>
      <c r="B198" s="534"/>
      <c r="C198" s="534"/>
      <c r="D198" s="534"/>
      <c r="E198" s="534"/>
      <c r="F198" s="268" t="str">
        <f>'Маппинг со стандартами'!C362</f>
        <v>P-DEFECT-CNS-2-1</v>
      </c>
      <c r="G198" s="268" t="str">
        <f>'Маппинг со стандартами'!E362</f>
        <v>Не выполняется</v>
      </c>
      <c r="H198" s="268">
        <f>'Маппинг со стандартами'!X362</f>
        <v>0</v>
      </c>
      <c r="I198" s="268">
        <v>0</v>
      </c>
    </row>
    <row r="199" spans="1:9" x14ac:dyDescent="0.35">
      <c r="A199" s="268">
        <v>141</v>
      </c>
      <c r="B199" s="274" t="s">
        <v>2671</v>
      </c>
      <c r="C199" s="274" t="s">
        <v>2672</v>
      </c>
      <c r="D199" s="274" t="s">
        <v>2715</v>
      </c>
      <c r="E199" s="268" t="s">
        <v>2716</v>
      </c>
      <c r="F199" s="268"/>
      <c r="G199" s="268"/>
      <c r="H199" s="268"/>
      <c r="I199" s="268">
        <v>0</v>
      </c>
    </row>
    <row r="200" spans="1:9" x14ac:dyDescent="0.35">
      <c r="A200" s="533">
        <v>142</v>
      </c>
      <c r="B200" s="534" t="s">
        <v>2671</v>
      </c>
      <c r="C200" s="534" t="s">
        <v>2687</v>
      </c>
      <c r="D200" s="534" t="s">
        <v>2717</v>
      </c>
      <c r="E200" s="534" t="s">
        <v>2718</v>
      </c>
      <c r="F200" s="268" t="str">
        <f>'Маппинг со стандартами'!C197</f>
        <v>T-PREPROD-VULN-0-1</v>
      </c>
      <c r="G200" s="268" t="str">
        <f>'Маппинг со стандартами'!E197</f>
        <v>Верно</v>
      </c>
      <c r="H200" s="268">
        <f>'Маппинг со стандартами'!X197</f>
        <v>0</v>
      </c>
      <c r="I200" s="268">
        <v>0</v>
      </c>
    </row>
    <row r="201" spans="1:9" x14ac:dyDescent="0.35">
      <c r="A201" s="533"/>
      <c r="B201" s="534"/>
      <c r="C201" s="534"/>
      <c r="D201" s="534"/>
      <c r="E201" s="534"/>
      <c r="F201" s="268" t="str">
        <f>'Маппинг со стандартами'!C269</f>
        <v>T-PROD-VULN-0-1</v>
      </c>
      <c r="G201" s="268" t="str">
        <f>'Маппинг со стандартами'!E269</f>
        <v>Верно</v>
      </c>
      <c r="H201" s="268">
        <f>'Маппинг со стандартами'!X269</f>
        <v>0</v>
      </c>
      <c r="I201" s="268">
        <v>0</v>
      </c>
    </row>
    <row r="202" spans="1:9" x14ac:dyDescent="0.35">
      <c r="A202" s="268">
        <v>143</v>
      </c>
      <c r="B202" s="274" t="s">
        <v>2671</v>
      </c>
      <c r="C202" s="274" t="s">
        <v>2679</v>
      </c>
      <c r="D202" s="274" t="s">
        <v>2719</v>
      </c>
      <c r="E202" s="268" t="s">
        <v>2720</v>
      </c>
      <c r="F202" s="268"/>
      <c r="G202" s="268"/>
      <c r="H202" s="268"/>
      <c r="I202" s="268">
        <v>0</v>
      </c>
    </row>
    <row r="203" spans="1:9" x14ac:dyDescent="0.35">
      <c r="A203" s="268">
        <v>144</v>
      </c>
      <c r="B203" s="274" t="s">
        <v>2671</v>
      </c>
      <c r="C203" s="274" t="s">
        <v>2721</v>
      </c>
      <c r="D203" s="274" t="s">
        <v>2722</v>
      </c>
      <c r="E203" s="268" t="s">
        <v>2723</v>
      </c>
      <c r="F203" s="268"/>
      <c r="G203" s="268"/>
      <c r="H203" s="268"/>
      <c r="I203" s="268">
        <v>0</v>
      </c>
    </row>
    <row r="204" spans="1:9" x14ac:dyDescent="0.35">
      <c r="A204" s="268">
        <v>145</v>
      </c>
      <c r="B204" s="274" t="s">
        <v>2671</v>
      </c>
      <c r="C204" s="274" t="s">
        <v>2684</v>
      </c>
      <c r="D204" s="274" t="s">
        <v>2724</v>
      </c>
      <c r="E204" s="268" t="s">
        <v>2725</v>
      </c>
      <c r="F204" s="268"/>
      <c r="G204" s="268"/>
      <c r="H204" s="268"/>
      <c r="I204" s="268">
        <v>0</v>
      </c>
    </row>
    <row r="205" spans="1:9" x14ac:dyDescent="0.35">
      <c r="A205" s="268">
        <v>146</v>
      </c>
      <c r="B205" s="274" t="s">
        <v>2671</v>
      </c>
      <c r="C205" s="274" t="s">
        <v>2684</v>
      </c>
      <c r="D205" s="274" t="s">
        <v>2726</v>
      </c>
      <c r="E205" s="268" t="s">
        <v>2727</v>
      </c>
      <c r="F205" s="268"/>
      <c r="G205" s="268"/>
      <c r="H205" s="268"/>
      <c r="I205" s="268">
        <v>0</v>
      </c>
    </row>
    <row r="206" spans="1:9" x14ac:dyDescent="0.35">
      <c r="A206" s="268">
        <v>147</v>
      </c>
      <c r="B206" s="274" t="s">
        <v>2671</v>
      </c>
      <c r="C206" s="274" t="s">
        <v>2684</v>
      </c>
      <c r="D206" s="274" t="s">
        <v>2728</v>
      </c>
      <c r="E206" s="268" t="s">
        <v>2729</v>
      </c>
      <c r="F206" s="268"/>
      <c r="G206" s="268"/>
      <c r="H206" s="268"/>
      <c r="I206" s="268">
        <v>0</v>
      </c>
    </row>
    <row r="207" spans="1:9" x14ac:dyDescent="0.35">
      <c r="A207" s="268">
        <v>148</v>
      </c>
      <c r="B207" s="274" t="s">
        <v>2671</v>
      </c>
      <c r="C207" s="274" t="s">
        <v>2730</v>
      </c>
      <c r="D207" s="274" t="s">
        <v>2731</v>
      </c>
      <c r="E207" s="268" t="s">
        <v>2732</v>
      </c>
      <c r="F207" s="268" t="str">
        <f>'Маппинг со стандартами'!C330</f>
        <v>P-REQ-CR-2-1</v>
      </c>
      <c r="G207" s="268" t="str">
        <f>'Маппинг со стандартами'!E330</f>
        <v>Не выполняется</v>
      </c>
      <c r="H207" s="268">
        <f>'Маппинг со стандартами'!X330</f>
        <v>0</v>
      </c>
      <c r="I207" s="268">
        <v>0</v>
      </c>
    </row>
    <row r="208" spans="1:9" x14ac:dyDescent="0.35">
      <c r="A208" s="533">
        <v>149</v>
      </c>
      <c r="B208" s="534" t="s">
        <v>2671</v>
      </c>
      <c r="C208" s="534" t="s">
        <v>2730</v>
      </c>
      <c r="D208" s="534" t="s">
        <v>2733</v>
      </c>
      <c r="E208" s="534" t="s">
        <v>2734</v>
      </c>
      <c r="F208" s="268" t="str">
        <f>'Маппинг со стандартами'!C192</f>
        <v>T-PREPROD-SECTEST-0-1</v>
      </c>
      <c r="G208" s="268" t="str">
        <f>'Маппинг со стандартами'!E192</f>
        <v>Верно</v>
      </c>
      <c r="H208" s="268">
        <f>'Маппинг со стандартами'!X192</f>
        <v>0</v>
      </c>
      <c r="I208" s="268">
        <v>0</v>
      </c>
    </row>
    <row r="209" spans="1:9" x14ac:dyDescent="0.35">
      <c r="A209" s="533"/>
      <c r="B209" s="534"/>
      <c r="C209" s="534"/>
      <c r="D209" s="534"/>
      <c r="E209" s="534"/>
      <c r="F209" s="268" t="str">
        <f>'Маппинг со стандартами'!C328</f>
        <v>P-REQ-CR-0-1</v>
      </c>
      <c r="G209" s="268" t="str">
        <f>'Маппинг со стандартами'!E328</f>
        <v>Верно</v>
      </c>
      <c r="H209" s="268">
        <f>'Маппинг со стандартами'!X328</f>
        <v>0</v>
      </c>
      <c r="I209" s="268">
        <v>0</v>
      </c>
    </row>
    <row r="210" spans="1:9" x14ac:dyDescent="0.35">
      <c r="A210" s="533">
        <v>150</v>
      </c>
      <c r="B210" s="534" t="s">
        <v>2671</v>
      </c>
      <c r="C210" s="534" t="s">
        <v>2730</v>
      </c>
      <c r="D210" s="534" t="s">
        <v>2735</v>
      </c>
      <c r="E210" s="534" t="s">
        <v>2736</v>
      </c>
      <c r="F210" s="268" t="str">
        <f>'Маппинг со стандартами'!C192</f>
        <v>T-PREPROD-SECTEST-0-1</v>
      </c>
      <c r="G210" s="268" t="str">
        <f>'Маппинг со стандартами'!E192</f>
        <v>Верно</v>
      </c>
      <c r="H210" s="268">
        <f>'Маппинг со стандартами'!X192</f>
        <v>0</v>
      </c>
      <c r="I210" s="268">
        <v>0</v>
      </c>
    </row>
    <row r="211" spans="1:9" x14ac:dyDescent="0.35">
      <c r="A211" s="533"/>
      <c r="B211" s="534"/>
      <c r="C211" s="534"/>
      <c r="D211" s="534"/>
      <c r="E211" s="534"/>
      <c r="F211" s="268" t="str">
        <f>'Маппинг со стандартами'!C328</f>
        <v>P-REQ-CR-0-1</v>
      </c>
      <c r="G211" s="268" t="str">
        <f>'Маппинг со стандартами'!E328</f>
        <v>Верно</v>
      </c>
      <c r="H211" s="268">
        <f>'Маппинг со стандартами'!X328</f>
        <v>0</v>
      </c>
      <c r="I211" s="268">
        <v>0</v>
      </c>
    </row>
    <row r="212" spans="1:9" x14ac:dyDescent="0.35">
      <c r="A212" s="268">
        <v>151</v>
      </c>
      <c r="B212" s="274" t="s">
        <v>2671</v>
      </c>
      <c r="C212" s="274" t="s">
        <v>2730</v>
      </c>
      <c r="D212" s="274" t="s">
        <v>2737</v>
      </c>
      <c r="E212" s="268" t="s">
        <v>2738</v>
      </c>
      <c r="F212" s="268" t="str">
        <f>'Маппинг со стандартами'!C329</f>
        <v>P-REQ-CR-1-1</v>
      </c>
      <c r="G212" s="268" t="str">
        <f>'Маппинг со стандартами'!E329</f>
        <v>Не выполняется</v>
      </c>
      <c r="H212" s="268">
        <f>'Маппинг со стандартами'!X329</f>
        <v>0</v>
      </c>
      <c r="I212" s="268">
        <v>0</v>
      </c>
    </row>
    <row r="213" spans="1:9" x14ac:dyDescent="0.35">
      <c r="A213" s="533">
        <v>152</v>
      </c>
      <c r="B213" s="534" t="s">
        <v>2671</v>
      </c>
      <c r="C213" s="534" t="s">
        <v>2672</v>
      </c>
      <c r="D213" s="534" t="s">
        <v>2739</v>
      </c>
      <c r="E213" s="534" t="s">
        <v>2740</v>
      </c>
      <c r="F213" s="268" t="str">
        <f>'Маппинг со стандартами'!C172</f>
        <v>T-PREPROD-DAST-0-1</v>
      </c>
      <c r="G213" s="268" t="str">
        <f>'Маппинг со стандартами'!E172</f>
        <v>Верно</v>
      </c>
      <c r="H213" s="268">
        <f>'Маппинг со стандартами'!X172</f>
        <v>0</v>
      </c>
      <c r="I213" s="268">
        <v>0</v>
      </c>
    </row>
    <row r="214" spans="1:9" x14ac:dyDescent="0.35">
      <c r="A214" s="533"/>
      <c r="B214" s="534"/>
      <c r="C214" s="534"/>
      <c r="D214" s="534"/>
      <c r="E214" s="534"/>
      <c r="F214" s="268" t="str">
        <f>'Маппинг со стандартами'!C173</f>
        <v>T-PREPROD-DAST-1-1</v>
      </c>
      <c r="G214" s="268" t="str">
        <f>'Маппинг со стандартами'!E173</f>
        <v>Не выполняется</v>
      </c>
      <c r="H214" s="268">
        <f>'Маппинг со стандартами'!X173</f>
        <v>0</v>
      </c>
      <c r="I214" s="268">
        <v>0</v>
      </c>
    </row>
    <row r="215" spans="1:9" x14ac:dyDescent="0.35">
      <c r="A215" s="533"/>
      <c r="B215" s="534"/>
      <c r="C215" s="534"/>
      <c r="D215" s="534"/>
      <c r="E215" s="534"/>
      <c r="F215" s="268" t="str">
        <f>'Маппинг со стандартами'!C233</f>
        <v>T-PROD-DAST-0-1</v>
      </c>
      <c r="G215" s="268" t="str">
        <f>'Маппинг со стандартами'!E233</f>
        <v>Верно</v>
      </c>
      <c r="H215" s="268">
        <f>'Маппинг со стандартами'!X233</f>
        <v>0</v>
      </c>
      <c r="I215" s="268">
        <v>0</v>
      </c>
    </row>
    <row r="216" spans="1:9" x14ac:dyDescent="0.35">
      <c r="A216" s="533"/>
      <c r="B216" s="534"/>
      <c r="C216" s="534"/>
      <c r="D216" s="534"/>
      <c r="E216" s="534"/>
      <c r="F216" s="268" t="str">
        <f>'Маппинг со стандартами'!C234</f>
        <v>T-PROD-DAST-1-1</v>
      </c>
      <c r="G216" s="268" t="str">
        <f>'Маппинг со стандартами'!E234</f>
        <v>Не выполняется</v>
      </c>
      <c r="H216" s="268">
        <f>'Маппинг со стандартами'!X234</f>
        <v>0</v>
      </c>
      <c r="I216" s="268">
        <v>0</v>
      </c>
    </row>
    <row r="217" spans="1:9" x14ac:dyDescent="0.35">
      <c r="A217" s="268">
        <v>153</v>
      </c>
      <c r="B217" s="274" t="s">
        <v>2671</v>
      </c>
      <c r="C217" s="274" t="s">
        <v>2687</v>
      </c>
      <c r="D217" s="274" t="s">
        <v>2741</v>
      </c>
      <c r="E217" s="268" t="s">
        <v>2742</v>
      </c>
      <c r="F217" s="268"/>
      <c r="G217" s="268"/>
      <c r="H217" s="268"/>
      <c r="I217" s="268">
        <v>0</v>
      </c>
    </row>
    <row r="218" spans="1:9" x14ac:dyDescent="0.35">
      <c r="A218" s="533">
        <v>154</v>
      </c>
      <c r="B218" s="534" t="s">
        <v>2671</v>
      </c>
      <c r="C218" s="534" t="s">
        <v>2687</v>
      </c>
      <c r="D218" s="534" t="s">
        <v>2743</v>
      </c>
      <c r="E218" s="534" t="s">
        <v>2744</v>
      </c>
      <c r="F218" s="268" t="str">
        <f>'Маппинг со стандартами'!C197</f>
        <v>T-PREPROD-VULN-0-1</v>
      </c>
      <c r="G218" s="268" t="str">
        <f>'Маппинг со стандартами'!E197</f>
        <v>Верно</v>
      </c>
      <c r="H218" s="268">
        <f>'Маппинг со стандартами'!X197</f>
        <v>0</v>
      </c>
      <c r="I218" s="268">
        <v>0</v>
      </c>
    </row>
    <row r="219" spans="1:9" x14ac:dyDescent="0.35">
      <c r="A219" s="533"/>
      <c r="B219" s="534"/>
      <c r="C219" s="534"/>
      <c r="D219" s="534"/>
      <c r="E219" s="534"/>
      <c r="F219" s="268" t="str">
        <f>'Маппинг со стандартами'!C269</f>
        <v>T-PROD-VULN-0-1</v>
      </c>
      <c r="G219" s="268" t="str">
        <f>'Маппинг со стандартами'!E269</f>
        <v>Верно</v>
      </c>
      <c r="H219" s="268">
        <f>'Маппинг со стандартами'!X269</f>
        <v>0</v>
      </c>
      <c r="I219" s="268">
        <v>0</v>
      </c>
    </row>
    <row r="220" spans="1:9" x14ac:dyDescent="0.35">
      <c r="A220" s="268">
        <v>155</v>
      </c>
      <c r="B220" s="274" t="s">
        <v>2671</v>
      </c>
      <c r="C220" s="274" t="s">
        <v>2687</v>
      </c>
      <c r="D220" s="274" t="s">
        <v>2745</v>
      </c>
      <c r="E220" s="268" t="s">
        <v>2746</v>
      </c>
      <c r="F220" s="268"/>
      <c r="G220" s="268"/>
      <c r="H220" s="268"/>
      <c r="I220" s="268">
        <v>0</v>
      </c>
    </row>
    <row r="221" spans="1:9" x14ac:dyDescent="0.35">
      <c r="A221" s="533">
        <v>156</v>
      </c>
      <c r="B221" s="534" t="s">
        <v>2671</v>
      </c>
      <c r="C221" s="534" t="s">
        <v>2687</v>
      </c>
      <c r="D221" s="534" t="s">
        <v>2747</v>
      </c>
      <c r="E221" s="534" t="s">
        <v>2748</v>
      </c>
      <c r="F221" s="268" t="str">
        <f>'Маппинг со стандартами'!C259</f>
        <v>T-PROD-NETWORK-0-1</v>
      </c>
      <c r="G221" s="268" t="str">
        <f>'Маппинг со стандартами'!E259</f>
        <v>Верно</v>
      </c>
      <c r="H221" s="268">
        <f>'Маппинг со стандартами'!X259</f>
        <v>0</v>
      </c>
      <c r="I221" s="268">
        <v>0</v>
      </c>
    </row>
    <row r="222" spans="1:9" x14ac:dyDescent="0.35">
      <c r="A222" s="533"/>
      <c r="B222" s="534"/>
      <c r="C222" s="534"/>
      <c r="D222" s="534"/>
      <c r="E222" s="534"/>
      <c r="F222" s="268" t="str">
        <f>'Маппинг со стандартами'!C261</f>
        <v>T-PROD-NETWORK-1-2</v>
      </c>
      <c r="G222" s="268" t="str">
        <f>'Маппинг со стандартами'!E261</f>
        <v>Не выполняется</v>
      </c>
      <c r="H222" s="268">
        <f>'Маппинг со стандартами'!X261</f>
        <v>0</v>
      </c>
      <c r="I222" s="268">
        <v>0</v>
      </c>
    </row>
    <row r="223" spans="1:9" x14ac:dyDescent="0.35">
      <c r="A223" s="533"/>
      <c r="B223" s="534"/>
      <c r="C223" s="534"/>
      <c r="D223" s="534"/>
      <c r="E223" s="534"/>
      <c r="F223" s="268" t="str">
        <f>'Маппинг со стандартами'!C262</f>
        <v>T-PROD-NETWORK-2-1</v>
      </c>
      <c r="G223" s="268" t="str">
        <f>'Маппинг со стандартами'!E262</f>
        <v>Не выполняется</v>
      </c>
      <c r="H223" s="268">
        <f>'Маппинг со стандартами'!X262</f>
        <v>0</v>
      </c>
      <c r="I223" s="268">
        <v>0</v>
      </c>
    </row>
    <row r="224" spans="1:9" x14ac:dyDescent="0.35">
      <c r="A224" s="268">
        <v>157</v>
      </c>
      <c r="B224" s="274" t="s">
        <v>2671</v>
      </c>
      <c r="C224" s="274" t="s">
        <v>2679</v>
      </c>
      <c r="D224" s="274" t="s">
        <v>2749</v>
      </c>
      <c r="E224" s="268" t="s">
        <v>2750</v>
      </c>
      <c r="F224" s="268"/>
      <c r="G224" s="268"/>
      <c r="H224" s="268"/>
      <c r="I224" s="268">
        <v>0</v>
      </c>
    </row>
    <row r="225" spans="1:9" x14ac:dyDescent="0.35">
      <c r="A225" s="268">
        <v>158</v>
      </c>
      <c r="B225" s="274" t="s">
        <v>2671</v>
      </c>
      <c r="C225" s="274" t="s">
        <v>2684</v>
      </c>
      <c r="D225" s="274" t="s">
        <v>2751</v>
      </c>
      <c r="E225" s="268" t="s">
        <v>2752</v>
      </c>
      <c r="F225" s="268"/>
      <c r="G225" s="268"/>
      <c r="H225" s="268"/>
      <c r="I225" s="268">
        <v>0</v>
      </c>
    </row>
    <row r="226" spans="1:9" x14ac:dyDescent="0.35">
      <c r="A226" s="268">
        <v>159</v>
      </c>
      <c r="B226" s="274" t="s">
        <v>2671</v>
      </c>
      <c r="C226" s="274" t="s">
        <v>2684</v>
      </c>
      <c r="D226" s="274" t="s">
        <v>2753</v>
      </c>
      <c r="E226" s="268" t="s">
        <v>2754</v>
      </c>
      <c r="F226" s="268"/>
      <c r="G226" s="268"/>
      <c r="H226" s="268"/>
      <c r="I226" s="268">
        <v>0</v>
      </c>
    </row>
    <row r="227" spans="1:9" x14ac:dyDescent="0.35">
      <c r="A227" s="268">
        <v>160</v>
      </c>
      <c r="B227" s="274" t="s">
        <v>2671</v>
      </c>
      <c r="C227" s="274" t="s">
        <v>2684</v>
      </c>
      <c r="D227" s="274" t="s">
        <v>2755</v>
      </c>
      <c r="E227" s="268" t="s">
        <v>2756</v>
      </c>
      <c r="F227" s="268"/>
      <c r="G227" s="268"/>
      <c r="H227" s="268"/>
      <c r="I227" s="268">
        <v>0</v>
      </c>
    </row>
    <row r="228" spans="1:9" x14ac:dyDescent="0.35">
      <c r="A228" s="533">
        <v>161</v>
      </c>
      <c r="B228" s="534" t="s">
        <v>2671</v>
      </c>
      <c r="C228" s="534" t="s">
        <v>2684</v>
      </c>
      <c r="D228" s="534" t="s">
        <v>2757</v>
      </c>
      <c r="E228" s="534" t="s">
        <v>2758</v>
      </c>
      <c r="F228" s="268" t="str">
        <f>'Маппинг со стандартами'!C119</f>
        <v>T-CODE-SST-0-1</v>
      </c>
      <c r="G228" s="268" t="str">
        <f>'Маппинг со стандартами'!E119</f>
        <v>Верно</v>
      </c>
      <c r="H228" s="268">
        <f>'Маппинг со стандартами'!X119</f>
        <v>0</v>
      </c>
      <c r="I228" s="268">
        <v>0</v>
      </c>
    </row>
    <row r="229" spans="1:9" x14ac:dyDescent="0.35">
      <c r="A229" s="533"/>
      <c r="B229" s="534"/>
      <c r="C229" s="534"/>
      <c r="D229" s="534"/>
      <c r="E229" s="534"/>
      <c r="F229" s="268" t="str">
        <f>'Маппинг со стандартами'!C140</f>
        <v>T-CODE-SC-3-2</v>
      </c>
      <c r="G229" s="268" t="str">
        <f>'Маппинг со стандартами'!E140</f>
        <v>Не выполняется</v>
      </c>
      <c r="H229" s="268">
        <f>'Маппинг со стандартами'!X140</f>
        <v>0</v>
      </c>
      <c r="I229" s="268">
        <v>0</v>
      </c>
    </row>
    <row r="230" spans="1:9" x14ac:dyDescent="0.35">
      <c r="A230" s="268">
        <v>162</v>
      </c>
      <c r="B230" s="274" t="s">
        <v>2671</v>
      </c>
      <c r="C230" s="274" t="s">
        <v>2679</v>
      </c>
      <c r="D230" s="274" t="s">
        <v>2759</v>
      </c>
      <c r="E230" s="268" t="s">
        <v>2760</v>
      </c>
      <c r="F230" s="268"/>
      <c r="G230" s="268"/>
      <c r="H230" s="268"/>
      <c r="I230" s="268">
        <v>0</v>
      </c>
    </row>
    <row r="231" spans="1:9" x14ac:dyDescent="0.35">
      <c r="A231" s="268">
        <v>163</v>
      </c>
      <c r="B231" s="274" t="s">
        <v>2671</v>
      </c>
      <c r="C231" s="274" t="s">
        <v>2721</v>
      </c>
      <c r="D231" s="274" t="s">
        <v>2761</v>
      </c>
      <c r="E231" s="268" t="s">
        <v>2762</v>
      </c>
      <c r="F231" s="268"/>
      <c r="G231" s="268"/>
      <c r="H231" s="268"/>
      <c r="I231" s="268">
        <v>0</v>
      </c>
    </row>
    <row r="232" spans="1:9" x14ac:dyDescent="0.35">
      <c r="A232" s="268">
        <v>164</v>
      </c>
      <c r="B232" s="274" t="s">
        <v>2671</v>
      </c>
      <c r="C232" s="274" t="s">
        <v>2721</v>
      </c>
      <c r="D232" s="274" t="s">
        <v>2763</v>
      </c>
      <c r="E232" s="268" t="s">
        <v>2764</v>
      </c>
      <c r="F232" s="268"/>
      <c r="G232" s="268"/>
      <c r="H232" s="268"/>
      <c r="I232" s="268">
        <v>0</v>
      </c>
    </row>
    <row r="233" spans="1:9" x14ac:dyDescent="0.35">
      <c r="A233" s="268">
        <v>165</v>
      </c>
      <c r="B233" s="274" t="s">
        <v>2671</v>
      </c>
      <c r="C233" s="274" t="s">
        <v>2721</v>
      </c>
      <c r="D233" s="274" t="s">
        <v>2765</v>
      </c>
      <c r="E233" s="268" t="s">
        <v>2766</v>
      </c>
      <c r="F233" s="268"/>
      <c r="G233" s="268"/>
      <c r="H233" s="268"/>
      <c r="I233" s="268">
        <v>0</v>
      </c>
    </row>
    <row r="234" spans="1:9" x14ac:dyDescent="0.35">
      <c r="A234" s="268">
        <v>166</v>
      </c>
      <c r="B234" s="274" t="s">
        <v>2671</v>
      </c>
      <c r="C234" s="274" t="s">
        <v>2721</v>
      </c>
      <c r="D234" s="274" t="s">
        <v>2767</v>
      </c>
      <c r="E234" s="268" t="s">
        <v>2768</v>
      </c>
      <c r="F234" s="268"/>
      <c r="G234" s="268"/>
      <c r="H234" s="268"/>
      <c r="I234" s="268">
        <v>0</v>
      </c>
    </row>
    <row r="235" spans="1:9" x14ac:dyDescent="0.35">
      <c r="A235" s="268">
        <v>167</v>
      </c>
      <c r="B235" s="274" t="s">
        <v>2671</v>
      </c>
      <c r="C235" s="274" t="s">
        <v>2696</v>
      </c>
      <c r="D235" s="274" t="s">
        <v>2769</v>
      </c>
      <c r="E235" s="268" t="s">
        <v>2770</v>
      </c>
      <c r="F235" s="268" t="str">
        <f>'Маппинг со стандартами'!C357</f>
        <v>P-DEFECT-MNG-3-3</v>
      </c>
      <c r="G235" s="268" t="str">
        <f>'Маппинг со стандартами'!E357</f>
        <v>Не выполняется</v>
      </c>
      <c r="H235" s="268">
        <f>'Маппинг со стандартами'!X357</f>
        <v>0</v>
      </c>
      <c r="I235" s="268">
        <v>0</v>
      </c>
    </row>
    <row r="236" spans="1:9" x14ac:dyDescent="0.35">
      <c r="A236" s="533">
        <v>168</v>
      </c>
      <c r="B236" s="534" t="s">
        <v>2671</v>
      </c>
      <c r="C236" s="534" t="s">
        <v>2696</v>
      </c>
      <c r="D236" s="534" t="s">
        <v>2771</v>
      </c>
      <c r="E236" s="534" t="s">
        <v>2772</v>
      </c>
      <c r="F236" s="268" t="str">
        <f>'Маппинг со стандартами'!C351</f>
        <v>P-DEFECT-MNG-0-1</v>
      </c>
      <c r="G236" s="268" t="str">
        <f>'Маппинг со стандартами'!E351</f>
        <v>Верно</v>
      </c>
      <c r="H236" s="268">
        <f>'Маппинг со стандартами'!X351</f>
        <v>0</v>
      </c>
      <c r="I236" s="268">
        <v>0</v>
      </c>
    </row>
    <row r="237" spans="1:9" x14ac:dyDescent="0.35">
      <c r="A237" s="533"/>
      <c r="B237" s="534"/>
      <c r="C237" s="534"/>
      <c r="D237" s="534"/>
      <c r="E237" s="534"/>
      <c r="F237" s="268" t="str">
        <f>'Маппинг со стандартами'!C353</f>
        <v>P-DEFECT-MNG-2-1</v>
      </c>
      <c r="G237" s="268" t="str">
        <f>'Маппинг со стандартами'!E353</f>
        <v>Не выполняется</v>
      </c>
      <c r="H237" s="268">
        <f>'Маппинг со стандартами'!X353</f>
        <v>0</v>
      </c>
      <c r="I237" s="268">
        <v>0</v>
      </c>
    </row>
    <row r="238" spans="1:9" x14ac:dyDescent="0.35">
      <c r="A238" s="268">
        <v>169</v>
      </c>
      <c r="B238" s="274" t="s">
        <v>2671</v>
      </c>
      <c r="C238" s="274" t="s">
        <v>2696</v>
      </c>
      <c r="D238" s="274" t="s">
        <v>2773</v>
      </c>
      <c r="E238" s="268" t="s">
        <v>2774</v>
      </c>
      <c r="F238" s="268" t="str">
        <f>'Маппинг со стандартами'!C357</f>
        <v>P-DEFECT-MNG-3-3</v>
      </c>
      <c r="G238" s="268" t="str">
        <f>'Маппинг со стандартами'!E357</f>
        <v>Не выполняется</v>
      </c>
      <c r="H238" s="268">
        <f>'Маппинг со стандартами'!X357</f>
        <v>0</v>
      </c>
      <c r="I238" s="268">
        <v>0</v>
      </c>
    </row>
    <row r="239" spans="1:9" x14ac:dyDescent="0.35">
      <c r="A239" s="268">
        <v>170</v>
      </c>
      <c r="B239" s="274" t="s">
        <v>2671</v>
      </c>
      <c r="C239" s="274" t="s">
        <v>2684</v>
      </c>
      <c r="D239" s="274" t="s">
        <v>2775</v>
      </c>
      <c r="E239" s="268" t="s">
        <v>2776</v>
      </c>
      <c r="F239" s="268"/>
      <c r="G239" s="268"/>
      <c r="H239" s="268"/>
      <c r="I239" s="268">
        <v>0</v>
      </c>
    </row>
    <row r="240" spans="1:9" x14ac:dyDescent="0.35">
      <c r="A240" s="268">
        <v>171</v>
      </c>
      <c r="B240" s="274" t="s">
        <v>2671</v>
      </c>
      <c r="C240" s="274" t="s">
        <v>2684</v>
      </c>
      <c r="D240" s="274" t="s">
        <v>2777</v>
      </c>
      <c r="E240" s="268" t="s">
        <v>2778</v>
      </c>
      <c r="F240" s="268" t="str">
        <f>'Маппинг со стандартами'!C130</f>
        <v>T-CODE-SC-0-1</v>
      </c>
      <c r="G240" s="268" t="str">
        <f>'Маппинг со стандартами'!E130</f>
        <v>Верно</v>
      </c>
      <c r="H240" s="268">
        <f>'Маппинг со стандартами'!X130</f>
        <v>0</v>
      </c>
      <c r="I240" s="268">
        <v>0</v>
      </c>
    </row>
    <row r="241" spans="1:9" x14ac:dyDescent="0.35">
      <c r="A241" s="268">
        <v>172</v>
      </c>
      <c r="B241" s="274" t="s">
        <v>2671</v>
      </c>
      <c r="C241" s="274" t="s">
        <v>2684</v>
      </c>
      <c r="D241" s="274" t="s">
        <v>2779</v>
      </c>
      <c r="E241" s="268" t="s">
        <v>2780</v>
      </c>
      <c r="F241" s="268" t="str">
        <f>'Маппинг со стандартами'!C130</f>
        <v>T-CODE-SC-0-1</v>
      </c>
      <c r="G241" s="268" t="str">
        <f>'Маппинг со стандартами'!E130</f>
        <v>Верно</v>
      </c>
      <c r="H241" s="268">
        <f>'Маппинг со стандартами'!X130</f>
        <v>0</v>
      </c>
      <c r="I241" s="268">
        <v>0</v>
      </c>
    </row>
    <row r="242" spans="1:9" x14ac:dyDescent="0.35">
      <c r="A242" s="268">
        <v>173</v>
      </c>
      <c r="B242" s="274" t="s">
        <v>2671</v>
      </c>
      <c r="C242" s="274" t="s">
        <v>2684</v>
      </c>
      <c r="D242" s="274" t="s">
        <v>2781</v>
      </c>
      <c r="E242" s="268" t="s">
        <v>2782</v>
      </c>
      <c r="F242" s="268" t="str">
        <f>'Маппинг со стандартами'!C129</f>
        <v>T-CODE-SST-4-1</v>
      </c>
      <c r="G242" s="268" t="str">
        <f>'Маппинг со стандартами'!E129</f>
        <v>Не выполняется</v>
      </c>
      <c r="H242" s="268">
        <f>'Маппинг со стандартами'!X129</f>
        <v>0</v>
      </c>
      <c r="I242" s="268">
        <v>0</v>
      </c>
    </row>
    <row r="243" spans="1:9" x14ac:dyDescent="0.35">
      <c r="A243" s="533">
        <v>174</v>
      </c>
      <c r="B243" s="534" t="s">
        <v>2671</v>
      </c>
      <c r="C243" s="534" t="s">
        <v>2684</v>
      </c>
      <c r="D243" s="534" t="s">
        <v>2783</v>
      </c>
      <c r="E243" s="534" t="s">
        <v>2784</v>
      </c>
      <c r="F243" s="268" t="str">
        <f>'Маппинг со стандартами'!C119</f>
        <v>T-CODE-SST-0-1</v>
      </c>
      <c r="G243" s="268" t="str">
        <f>'Маппинг со стандартами'!E119</f>
        <v>Верно</v>
      </c>
      <c r="H243" s="268">
        <f>'Маппинг со стандартами'!X119</f>
        <v>0</v>
      </c>
      <c r="I243" s="268">
        <v>0</v>
      </c>
    </row>
    <row r="244" spans="1:9" x14ac:dyDescent="0.35">
      <c r="A244" s="533"/>
      <c r="B244" s="534"/>
      <c r="C244" s="534"/>
      <c r="D244" s="534"/>
      <c r="E244" s="534"/>
      <c r="F244" s="268" t="str">
        <f>'Маппинг со стандартами'!C122</f>
        <v>T-CODE-SST-2-1</v>
      </c>
      <c r="G244" s="268" t="str">
        <f>'Маппинг со стандартами'!E122</f>
        <v>Не выполняется</v>
      </c>
      <c r="H244" s="268">
        <f>'Маппинг со стандартами'!X122</f>
        <v>0</v>
      </c>
      <c r="I244" s="268">
        <v>0</v>
      </c>
    </row>
    <row r="245" spans="1:9" x14ac:dyDescent="0.35">
      <c r="A245" s="533">
        <v>175</v>
      </c>
      <c r="B245" s="534" t="s">
        <v>2671</v>
      </c>
      <c r="C245" s="534" t="s">
        <v>2684</v>
      </c>
      <c r="D245" s="534" t="s">
        <v>2785</v>
      </c>
      <c r="E245" s="534" t="s">
        <v>2786</v>
      </c>
      <c r="F245" s="268" t="str">
        <f>'Маппинг со стандартами'!C119</f>
        <v>T-CODE-SST-0-1</v>
      </c>
      <c r="G245" s="268" t="str">
        <f>'Маппинг со стандартами'!E119</f>
        <v>Верно</v>
      </c>
      <c r="H245" s="268">
        <f>'Маппинг со стандартами'!X119</f>
        <v>0</v>
      </c>
      <c r="I245" s="268">
        <v>0</v>
      </c>
    </row>
    <row r="246" spans="1:9" x14ac:dyDescent="0.35">
      <c r="A246" s="533"/>
      <c r="B246" s="534"/>
      <c r="C246" s="534"/>
      <c r="D246" s="534"/>
      <c r="E246" s="534"/>
      <c r="F246" s="268" t="str">
        <f>'Маппинг со стандартами'!C122</f>
        <v>T-CODE-SST-2-1</v>
      </c>
      <c r="G246" s="268" t="str">
        <f>'Маппинг со стандартами'!E122</f>
        <v>Не выполняется</v>
      </c>
      <c r="H246" s="268">
        <f>'Маппинг со стандартами'!X122</f>
        <v>0</v>
      </c>
      <c r="I246" s="268">
        <v>0</v>
      </c>
    </row>
    <row r="247" spans="1:9" x14ac:dyDescent="0.35">
      <c r="A247" s="533">
        <v>176</v>
      </c>
      <c r="B247" s="534" t="s">
        <v>2671</v>
      </c>
      <c r="C247" s="534" t="s">
        <v>2684</v>
      </c>
      <c r="D247" s="534" t="s">
        <v>2787</v>
      </c>
      <c r="E247" s="534" t="s">
        <v>2788</v>
      </c>
      <c r="F247" s="268" t="str">
        <f>'Маппинг со стандартами'!C119</f>
        <v>T-CODE-SST-0-1</v>
      </c>
      <c r="G247" s="268" t="str">
        <f>'Маппинг со стандартами'!E119</f>
        <v>Верно</v>
      </c>
      <c r="H247" s="268">
        <f>'Маппинг со стандартами'!X119</f>
        <v>0</v>
      </c>
      <c r="I247" s="268">
        <v>0</v>
      </c>
    </row>
    <row r="248" spans="1:9" x14ac:dyDescent="0.35">
      <c r="A248" s="533"/>
      <c r="B248" s="534"/>
      <c r="C248" s="534"/>
      <c r="D248" s="534"/>
      <c r="E248" s="534"/>
      <c r="F248" s="268" t="str">
        <f>'Маппинг со стандартами'!C122</f>
        <v>T-CODE-SST-2-1</v>
      </c>
      <c r="G248" s="268" t="str">
        <f>'Маппинг со стандартами'!E122</f>
        <v>Не выполняется</v>
      </c>
      <c r="H248" s="268">
        <f>'Маппинг со стандартами'!X122</f>
        <v>0</v>
      </c>
      <c r="I248" s="268">
        <v>0</v>
      </c>
    </row>
    <row r="249" spans="1:9" x14ac:dyDescent="0.35">
      <c r="A249" s="268">
        <v>177</v>
      </c>
      <c r="B249" s="274" t="s">
        <v>2671</v>
      </c>
      <c r="C249" s="274" t="s">
        <v>2684</v>
      </c>
      <c r="D249" s="274" t="s">
        <v>2789</v>
      </c>
      <c r="E249" s="268" t="s">
        <v>2790</v>
      </c>
      <c r="F249" s="268"/>
      <c r="G249" s="268"/>
      <c r="H249" s="268"/>
      <c r="I249" s="268">
        <v>0</v>
      </c>
    </row>
    <row r="250" spans="1:9" x14ac:dyDescent="0.35">
      <c r="A250" s="268">
        <v>178</v>
      </c>
      <c r="B250" s="274" t="s">
        <v>2671</v>
      </c>
      <c r="C250" s="274" t="s">
        <v>2679</v>
      </c>
      <c r="D250" s="274" t="s">
        <v>2791</v>
      </c>
      <c r="E250" s="268" t="s">
        <v>2792</v>
      </c>
      <c r="F250" s="268" t="str">
        <f>'Маппинг со стандартами'!C130</f>
        <v>T-CODE-SC-0-1</v>
      </c>
      <c r="G250" s="268" t="str">
        <f>'Маппинг со стандартами'!E130</f>
        <v>Верно</v>
      </c>
      <c r="H250" s="268">
        <f>'Маппинг со стандартами'!X130</f>
        <v>0</v>
      </c>
      <c r="I250" s="268">
        <v>0</v>
      </c>
    </row>
    <row r="251" spans="1:9" x14ac:dyDescent="0.35">
      <c r="A251" s="268">
        <v>179</v>
      </c>
      <c r="B251" s="274" t="s">
        <v>2671</v>
      </c>
      <c r="C251" s="274" t="s">
        <v>2679</v>
      </c>
      <c r="D251" s="274" t="s">
        <v>2793</v>
      </c>
      <c r="E251" s="268" t="s">
        <v>2794</v>
      </c>
      <c r="F251" s="268"/>
      <c r="G251" s="268"/>
      <c r="H251" s="268"/>
      <c r="I251" s="268">
        <v>0</v>
      </c>
    </row>
    <row r="252" spans="1:9" x14ac:dyDescent="0.35">
      <c r="A252" s="268">
        <v>180</v>
      </c>
      <c r="B252" s="274" t="s">
        <v>2671</v>
      </c>
      <c r="C252" s="274" t="s">
        <v>2679</v>
      </c>
      <c r="D252" s="274" t="s">
        <v>2795</v>
      </c>
      <c r="E252" s="268" t="s">
        <v>2796</v>
      </c>
      <c r="F252" s="268"/>
      <c r="G252" s="268"/>
      <c r="H252" s="268"/>
      <c r="I252" s="268">
        <v>0</v>
      </c>
    </row>
    <row r="253" spans="1:9" x14ac:dyDescent="0.35">
      <c r="A253" s="268">
        <v>181</v>
      </c>
      <c r="B253" s="274" t="s">
        <v>2671</v>
      </c>
      <c r="C253" s="274" t="s">
        <v>2679</v>
      </c>
      <c r="D253" s="274" t="s">
        <v>2797</v>
      </c>
      <c r="E253" s="268" t="s">
        <v>2798</v>
      </c>
      <c r="F253" s="268" t="str">
        <f>'Маппинг со стандартами'!C269</f>
        <v>T-PROD-VULN-0-1</v>
      </c>
      <c r="G253" s="268" t="str">
        <f>'Маппинг со стандартами'!E269</f>
        <v>Верно</v>
      </c>
      <c r="H253" s="268">
        <f>'Маппинг со стандартами'!X269</f>
        <v>0</v>
      </c>
      <c r="I253" s="268">
        <v>0</v>
      </c>
    </row>
    <row r="254" spans="1:9" x14ac:dyDescent="0.35">
      <c r="A254" s="268">
        <v>182</v>
      </c>
      <c r="B254" s="274" t="s">
        <v>2671</v>
      </c>
      <c r="C254" s="274" t="s">
        <v>2679</v>
      </c>
      <c r="D254" s="274" t="s">
        <v>2799</v>
      </c>
      <c r="E254" s="268" t="s">
        <v>2800</v>
      </c>
      <c r="F254" s="268"/>
      <c r="G254" s="268"/>
      <c r="H254" s="268"/>
      <c r="I254" s="268">
        <v>0</v>
      </c>
    </row>
    <row r="255" spans="1:9" x14ac:dyDescent="0.35">
      <c r="A255" s="268">
        <v>183</v>
      </c>
      <c r="B255" s="274" t="s">
        <v>2671</v>
      </c>
      <c r="C255" s="274" t="s">
        <v>2687</v>
      </c>
      <c r="D255" s="274" t="s">
        <v>2801</v>
      </c>
      <c r="E255" s="268" t="s">
        <v>2802</v>
      </c>
      <c r="F255" s="268"/>
      <c r="G255" s="268"/>
      <c r="H255" s="268"/>
      <c r="I255" s="268">
        <v>0</v>
      </c>
    </row>
    <row r="256" spans="1:9" x14ac:dyDescent="0.35">
      <c r="A256" s="268">
        <v>184</v>
      </c>
      <c r="B256" s="274" t="s">
        <v>2671</v>
      </c>
      <c r="C256" s="274" t="s">
        <v>2679</v>
      </c>
      <c r="D256" s="274" t="s">
        <v>2803</v>
      </c>
      <c r="E256" s="268" t="s">
        <v>2804</v>
      </c>
      <c r="F256" s="268" t="str">
        <f>'Маппинг со стандартами'!C269</f>
        <v>T-PROD-VULN-0-1</v>
      </c>
      <c r="G256" s="268" t="str">
        <f>'Маппинг со стандартами'!E269</f>
        <v>Верно</v>
      </c>
      <c r="H256" s="268">
        <f>'Маппинг со стандартами'!X269</f>
        <v>0</v>
      </c>
      <c r="I256" s="268">
        <v>0</v>
      </c>
    </row>
    <row r="257" spans="1:9" x14ac:dyDescent="0.35">
      <c r="A257" s="268">
        <v>185</v>
      </c>
      <c r="B257" s="268" t="s">
        <v>2671</v>
      </c>
      <c r="C257" s="268" t="s">
        <v>2696</v>
      </c>
      <c r="D257" s="268" t="s">
        <v>2805</v>
      </c>
      <c r="E257" s="273" t="s">
        <v>2806</v>
      </c>
      <c r="F257" s="268" t="str">
        <f>'Маппинг со стандартами'!C354</f>
        <v>P-DEFECT-MNG-2-2</v>
      </c>
      <c r="G257" s="268" t="str">
        <f>'Маппинг со стандартами'!E354</f>
        <v>Не выполняется</v>
      </c>
      <c r="H257" s="268">
        <f>'Маппинг со стандартами'!X354</f>
        <v>0</v>
      </c>
      <c r="I257" s="268">
        <v>0</v>
      </c>
    </row>
  </sheetData>
  <mergeCells count="200">
    <mergeCell ref="B221:B223"/>
    <mergeCell ref="C221:C223"/>
    <mergeCell ref="D221:D223"/>
    <mergeCell ref="E221:E223"/>
    <mergeCell ref="B228:B229"/>
    <mergeCell ref="C228:C229"/>
    <mergeCell ref="D228:D229"/>
    <mergeCell ref="E228:E229"/>
    <mergeCell ref="A190:A191"/>
    <mergeCell ref="A192:A193"/>
    <mergeCell ref="B141:B143"/>
    <mergeCell ref="C141:C143"/>
    <mergeCell ref="D141:D143"/>
    <mergeCell ref="E141:E143"/>
    <mergeCell ref="B196:B198"/>
    <mergeCell ref="C196:C198"/>
    <mergeCell ref="D196:D198"/>
    <mergeCell ref="E196:E198"/>
    <mergeCell ref="B200:B201"/>
    <mergeCell ref="C200:C201"/>
    <mergeCell ref="D200:D201"/>
    <mergeCell ref="E200:E201"/>
    <mergeCell ref="D76:D79"/>
    <mergeCell ref="E76:E79"/>
    <mergeCell ref="E4:E5"/>
    <mergeCell ref="C18:C20"/>
    <mergeCell ref="D18:D20"/>
    <mergeCell ref="E18:E20"/>
    <mergeCell ref="B134:B136"/>
    <mergeCell ref="C134:C136"/>
    <mergeCell ref="D134:D136"/>
    <mergeCell ref="E134:E136"/>
    <mergeCell ref="D11:D16"/>
    <mergeCell ref="E11:E16"/>
    <mergeCell ref="E41:E42"/>
    <mergeCell ref="D6:D7"/>
    <mergeCell ref="E6:E7"/>
    <mergeCell ref="D8:D9"/>
    <mergeCell ref="E8:E9"/>
    <mergeCell ref="B72:B75"/>
    <mergeCell ref="C72:C75"/>
    <mergeCell ref="D72:D75"/>
    <mergeCell ref="E72:E75"/>
    <mergeCell ref="E247:E248"/>
    <mergeCell ref="B247:B248"/>
    <mergeCell ref="C243:C244"/>
    <mergeCell ref="C245:C246"/>
    <mergeCell ref="C247:C248"/>
    <mergeCell ref="D243:D244"/>
    <mergeCell ref="D245:D246"/>
    <mergeCell ref="D247:D248"/>
    <mergeCell ref="B236:B237"/>
    <mergeCell ref="C236:C237"/>
    <mergeCell ref="D236:D237"/>
    <mergeCell ref="E236:E237"/>
    <mergeCell ref="B243:B244"/>
    <mergeCell ref="B245:B246"/>
    <mergeCell ref="E243:E244"/>
    <mergeCell ref="E245:E246"/>
    <mergeCell ref="B213:B216"/>
    <mergeCell ref="C213:C216"/>
    <mergeCell ref="D213:D216"/>
    <mergeCell ref="E213:E216"/>
    <mergeCell ref="B218:B219"/>
    <mergeCell ref="C218:C219"/>
    <mergeCell ref="D218:D219"/>
    <mergeCell ref="E218:E219"/>
    <mergeCell ref="B208:B209"/>
    <mergeCell ref="C208:C209"/>
    <mergeCell ref="D208:D209"/>
    <mergeCell ref="E208:E209"/>
    <mergeCell ref="B210:B211"/>
    <mergeCell ref="C210:C211"/>
    <mergeCell ref="D210:D211"/>
    <mergeCell ref="E210:E211"/>
    <mergeCell ref="B190:B191"/>
    <mergeCell ref="C190:C191"/>
    <mergeCell ref="D190:D191"/>
    <mergeCell ref="E190:E191"/>
    <mergeCell ref="B192:B193"/>
    <mergeCell ref="C192:C193"/>
    <mergeCell ref="D192:D193"/>
    <mergeCell ref="E192:E193"/>
    <mergeCell ref="B182:B184"/>
    <mergeCell ref="C182:C184"/>
    <mergeCell ref="D182:D184"/>
    <mergeCell ref="E182:E184"/>
    <mergeCell ref="B188:B189"/>
    <mergeCell ref="C188:C189"/>
    <mergeCell ref="D188:D189"/>
    <mergeCell ref="E188:E189"/>
    <mergeCell ref="B166:B171"/>
    <mergeCell ref="B172:B175"/>
    <mergeCell ref="C172:C175"/>
    <mergeCell ref="D172:D175"/>
    <mergeCell ref="E172:E175"/>
    <mergeCell ref="C166:C171"/>
    <mergeCell ref="D166:D171"/>
    <mergeCell ref="E166:E171"/>
    <mergeCell ref="B145:B148"/>
    <mergeCell ref="C145:C148"/>
    <mergeCell ref="D145:D148"/>
    <mergeCell ref="E145:E148"/>
    <mergeCell ref="B162:B165"/>
    <mergeCell ref="C162:C165"/>
    <mergeCell ref="D162:D165"/>
    <mergeCell ref="E162:E165"/>
    <mergeCell ref="B112:B115"/>
    <mergeCell ref="C112:C115"/>
    <mergeCell ref="D112:D115"/>
    <mergeCell ref="E112:E115"/>
    <mergeCell ref="B118:B119"/>
    <mergeCell ref="C118:C119"/>
    <mergeCell ref="D118:D119"/>
    <mergeCell ref="E118:E119"/>
    <mergeCell ref="C80:C81"/>
    <mergeCell ref="D80:D81"/>
    <mergeCell ref="E80:E81"/>
    <mergeCell ref="B96:B97"/>
    <mergeCell ref="C96:C97"/>
    <mergeCell ref="D96:D97"/>
    <mergeCell ref="E96:E97"/>
    <mergeCell ref="B80:B81"/>
    <mergeCell ref="B82:B84"/>
    <mergeCell ref="C82:C84"/>
    <mergeCell ref="D82:D84"/>
    <mergeCell ref="E82:E84"/>
    <mergeCell ref="B85:B88"/>
    <mergeCell ref="C85:C88"/>
    <mergeCell ref="D85:D88"/>
    <mergeCell ref="E85:E88"/>
    <mergeCell ref="D55:D56"/>
    <mergeCell ref="E55:E56"/>
    <mergeCell ref="B65:B66"/>
    <mergeCell ref="C65:C66"/>
    <mergeCell ref="D65:D66"/>
    <mergeCell ref="E65:E66"/>
    <mergeCell ref="C48:C49"/>
    <mergeCell ref="D48:D49"/>
    <mergeCell ref="E48:E49"/>
    <mergeCell ref="B53:B54"/>
    <mergeCell ref="C53:C54"/>
    <mergeCell ref="D53:D54"/>
    <mergeCell ref="E53:E54"/>
    <mergeCell ref="A247:A248"/>
    <mergeCell ref="B4:B5"/>
    <mergeCell ref="B18:B20"/>
    <mergeCell ref="C4:C5"/>
    <mergeCell ref="D4:D5"/>
    <mergeCell ref="B41:B42"/>
    <mergeCell ref="C41:C42"/>
    <mergeCell ref="D41:D42"/>
    <mergeCell ref="B48:B49"/>
    <mergeCell ref="A218:A219"/>
    <mergeCell ref="A221:A223"/>
    <mergeCell ref="A228:A229"/>
    <mergeCell ref="A236:A237"/>
    <mergeCell ref="A243:A244"/>
    <mergeCell ref="A245:A246"/>
    <mergeCell ref="A196:A198"/>
    <mergeCell ref="A200:A201"/>
    <mergeCell ref="A208:A209"/>
    <mergeCell ref="A210:A211"/>
    <mergeCell ref="A213:A216"/>
    <mergeCell ref="A166:A171"/>
    <mergeCell ref="A172:A175"/>
    <mergeCell ref="A182:A184"/>
    <mergeCell ref="A188:A189"/>
    <mergeCell ref="A134:A136"/>
    <mergeCell ref="A141:A143"/>
    <mergeCell ref="A145:A148"/>
    <mergeCell ref="A162:A165"/>
    <mergeCell ref="A53:A54"/>
    <mergeCell ref="A55:A56"/>
    <mergeCell ref="A65:A66"/>
    <mergeCell ref="A72:A75"/>
    <mergeCell ref="A76:A79"/>
    <mergeCell ref="A96:A97"/>
    <mergeCell ref="A80:A81"/>
    <mergeCell ref="A112:A115"/>
    <mergeCell ref="A118:A119"/>
    <mergeCell ref="A4:A5"/>
    <mergeCell ref="A11:A16"/>
    <mergeCell ref="A18:A20"/>
    <mergeCell ref="A41:A42"/>
    <mergeCell ref="A48:A49"/>
    <mergeCell ref="A82:A84"/>
    <mergeCell ref="A85:A88"/>
    <mergeCell ref="B11:B16"/>
    <mergeCell ref="C11:C16"/>
    <mergeCell ref="A6:A7"/>
    <mergeCell ref="B6:B7"/>
    <mergeCell ref="C6:C7"/>
    <mergeCell ref="A8:A9"/>
    <mergeCell ref="B8:B9"/>
    <mergeCell ref="C8:C9"/>
    <mergeCell ref="B55:B56"/>
    <mergeCell ref="C55:C56"/>
    <mergeCell ref="B76:B79"/>
    <mergeCell ref="C76:C7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theme="7" tint="0.39997558519241921"/>
  </sheetPr>
  <dimension ref="B4:AY72"/>
  <sheetViews>
    <sheetView topLeftCell="A5" zoomScaleNormal="100" workbookViewId="0">
      <selection activeCell="S32" sqref="S32:T33"/>
    </sheetView>
  </sheetViews>
  <sheetFormatPr defaultColWidth="8.54296875" defaultRowHeight="14.5" x14ac:dyDescent="0.35"/>
  <cols>
    <col min="1" max="1" width="19.1796875" customWidth="1"/>
    <col min="2" max="47" width="5.54296875" customWidth="1"/>
    <col min="48" max="49" width="7.54296875" customWidth="1"/>
  </cols>
  <sheetData>
    <row r="4" spans="2:51" ht="13.5" customHeight="1" x14ac:dyDescent="0.35"/>
    <row r="7" spans="2:51" s="3" customFormat="1" ht="13.5" customHeight="1" thickBot="1" x14ac:dyDescent="0.4">
      <c r="L7" s="11"/>
      <c r="M7" s="11"/>
      <c r="N7" s="11"/>
      <c r="O7" s="11"/>
      <c r="P7" s="11"/>
      <c r="Q7" s="11"/>
      <c r="R7" s="11"/>
      <c r="S7" s="11"/>
      <c r="T7" s="11"/>
      <c r="U7" s="10"/>
      <c r="V7" s="10"/>
      <c r="W7" s="10"/>
      <c r="X7" s="10"/>
      <c r="Y7" s="10"/>
      <c r="Z7" s="10"/>
      <c r="AA7" s="10"/>
      <c r="AB7" s="10"/>
      <c r="AC7" s="10"/>
      <c r="AD7" s="10"/>
      <c r="AE7" s="11"/>
      <c r="AF7" s="11"/>
      <c r="AG7" s="11"/>
      <c r="AH7" s="11"/>
      <c r="AI7" s="11"/>
    </row>
    <row r="8" spans="2:51" s="3" customFormat="1" ht="13.5" customHeight="1" x14ac:dyDescent="0.35">
      <c r="N8" s="11"/>
      <c r="O8" s="11"/>
      <c r="P8" s="11"/>
      <c r="Q8" s="11"/>
      <c r="R8" s="11"/>
      <c r="S8" s="11"/>
      <c r="T8" s="11"/>
      <c r="U8" s="10"/>
      <c r="V8" s="535" t="s">
        <v>905</v>
      </c>
      <c r="W8" s="536"/>
      <c r="X8" s="10"/>
      <c r="Y8" s="535" t="s">
        <v>907</v>
      </c>
      <c r="Z8" s="536"/>
      <c r="AA8" s="10"/>
      <c r="AB8" s="539" t="s">
        <v>909</v>
      </c>
      <c r="AC8" s="540"/>
      <c r="AD8" s="10"/>
      <c r="AE8" s="11"/>
      <c r="AF8" s="11"/>
      <c r="AG8" s="11"/>
      <c r="AH8" s="11"/>
      <c r="AI8" s="11"/>
    </row>
    <row r="9" spans="2:51" s="3" customFormat="1" ht="13.5" customHeight="1" thickBot="1" x14ac:dyDescent="0.4">
      <c r="N9" s="11"/>
      <c r="O9" s="11"/>
      <c r="P9" s="11"/>
      <c r="Q9" s="11"/>
      <c r="R9" s="11"/>
      <c r="S9" s="11"/>
      <c r="T9" s="11"/>
      <c r="U9" s="10"/>
      <c r="V9" s="537"/>
      <c r="W9" s="538"/>
      <c r="X9" s="10"/>
      <c r="Y9" s="537"/>
      <c r="Z9" s="538"/>
      <c r="AA9" s="10"/>
      <c r="AB9" s="541"/>
      <c r="AC9" s="542"/>
      <c r="AD9" s="10"/>
      <c r="AE9" s="11"/>
      <c r="AF9" s="11"/>
      <c r="AG9" s="11"/>
      <c r="AH9" s="11"/>
      <c r="AI9" s="11"/>
    </row>
    <row r="10" spans="2:51" s="3" customFormat="1" ht="13.5" customHeight="1" thickBot="1" x14ac:dyDescent="0.4">
      <c r="L10" s="11"/>
      <c r="M10" s="11"/>
      <c r="N10" s="11"/>
      <c r="O10" s="11"/>
      <c r="P10" s="11"/>
      <c r="Q10" s="11"/>
      <c r="R10" s="11"/>
      <c r="S10" s="11"/>
      <c r="T10" s="11"/>
      <c r="U10" s="10"/>
      <c r="V10" s="10"/>
      <c r="W10" s="10"/>
      <c r="X10" s="10"/>
      <c r="Y10" s="10"/>
      <c r="Z10" s="10"/>
      <c r="AA10" s="10"/>
      <c r="AB10" s="10"/>
      <c r="AC10" s="10"/>
      <c r="AD10" s="10"/>
      <c r="AE10" s="11"/>
      <c r="AF10" s="11"/>
      <c r="AG10" s="11"/>
      <c r="AH10" s="11"/>
      <c r="AI10" s="11"/>
    </row>
    <row r="11" spans="2:51" s="3" customFormat="1" ht="13.5" customHeight="1" x14ac:dyDescent="0.35">
      <c r="L11" s="11"/>
      <c r="M11" s="11"/>
      <c r="N11" s="11"/>
      <c r="O11" s="11"/>
      <c r="P11" s="11"/>
      <c r="Q11" s="11"/>
      <c r="R11" s="11"/>
      <c r="S11" s="11"/>
      <c r="T11" s="11"/>
      <c r="U11" s="10"/>
      <c r="V11" s="535" t="s">
        <v>906</v>
      </c>
      <c r="W11" s="536"/>
      <c r="X11" s="10"/>
      <c r="Y11" s="535" t="s">
        <v>908</v>
      </c>
      <c r="Z11" s="536"/>
      <c r="AA11" s="10"/>
      <c r="AB11" s="539" t="s">
        <v>910</v>
      </c>
      <c r="AC11" s="540"/>
      <c r="AD11" s="10"/>
      <c r="AE11" s="11"/>
      <c r="AF11" s="11"/>
      <c r="AG11" s="11"/>
      <c r="AH11" s="11"/>
      <c r="AI11" s="11"/>
    </row>
    <row r="12" spans="2:51" s="3" customFormat="1" ht="12.75" customHeight="1" thickBot="1" x14ac:dyDescent="0.4">
      <c r="L12" s="11"/>
      <c r="M12" s="11"/>
      <c r="N12" s="11"/>
      <c r="O12" s="11"/>
      <c r="P12" s="11"/>
      <c r="Q12" s="11"/>
      <c r="R12" s="11"/>
      <c r="S12" s="11"/>
      <c r="T12" s="11"/>
      <c r="U12" s="10"/>
      <c r="V12" s="537"/>
      <c r="W12" s="538"/>
      <c r="X12" s="10"/>
      <c r="Y12" s="537"/>
      <c r="Z12" s="538"/>
      <c r="AA12" s="10"/>
      <c r="AB12" s="541"/>
      <c r="AC12" s="542"/>
      <c r="AD12" s="10"/>
      <c r="AE12" s="11"/>
      <c r="AF12" s="11"/>
      <c r="AG12" s="11"/>
      <c r="AH12" s="11"/>
      <c r="AI12" s="11"/>
    </row>
    <row r="13" spans="2:51" s="3" customFormat="1" ht="13.5" customHeight="1" x14ac:dyDescent="0.35">
      <c r="L13" s="11"/>
      <c r="M13" s="11"/>
      <c r="N13" s="11"/>
      <c r="O13" s="11"/>
      <c r="P13" s="11"/>
      <c r="Q13" s="11"/>
      <c r="R13" s="11"/>
      <c r="S13" s="11"/>
      <c r="T13" s="11"/>
      <c r="U13" s="10"/>
      <c r="V13" s="10"/>
      <c r="W13" s="10"/>
      <c r="X13" s="10"/>
      <c r="Y13" s="10"/>
      <c r="Z13" s="10"/>
      <c r="AA13" s="10"/>
      <c r="AB13" s="10"/>
      <c r="AC13" s="10"/>
      <c r="AD13" s="10"/>
      <c r="AE13" s="11"/>
      <c r="AF13" s="11"/>
      <c r="AG13" s="11"/>
      <c r="AH13" s="11"/>
      <c r="AI13" s="11"/>
    </row>
    <row r="14" spans="2:51" s="3" customFormat="1" ht="13.5" customHeight="1" x14ac:dyDescent="0.35">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row>
    <row r="15" spans="2:51" s="3" customFormat="1" ht="13.5" customHeight="1" thickBot="1" x14ac:dyDescent="0.4">
      <c r="R15" s="10"/>
      <c r="S15" s="10"/>
      <c r="T15" s="10"/>
      <c r="U15" s="10"/>
      <c r="V15" s="10"/>
      <c r="W15" s="10"/>
      <c r="X15" s="10"/>
      <c r="Y15" s="10"/>
      <c r="Z15" s="10"/>
      <c r="AA15" s="10"/>
      <c r="AB15" s="10"/>
      <c r="AC15" s="10"/>
      <c r="AD15" s="10"/>
      <c r="AE15" s="10"/>
      <c r="AF15" s="10"/>
      <c r="AG15" s="10"/>
      <c r="AH15" s="11"/>
      <c r="AI15" s="11"/>
      <c r="AJ15" s="11"/>
      <c r="AK15" s="11"/>
      <c r="AL15" s="11"/>
      <c r="AM15" s="11"/>
      <c r="AN15" s="11"/>
      <c r="AO15" s="11"/>
      <c r="AP15" s="11"/>
      <c r="AQ15" s="11"/>
      <c r="AR15" s="11"/>
      <c r="AS15" s="11"/>
      <c r="AT15" s="11"/>
      <c r="AU15" s="11"/>
      <c r="AV15" s="11"/>
      <c r="AW15" s="11"/>
      <c r="AX15" s="11"/>
      <c r="AY15" s="11"/>
    </row>
    <row r="16" spans="2:51" s="3" customFormat="1" ht="13.5" customHeight="1" x14ac:dyDescent="0.35">
      <c r="R16" s="10"/>
      <c r="S16" s="535" t="s">
        <v>913</v>
      </c>
      <c r="T16" s="536"/>
      <c r="U16" s="10"/>
      <c r="V16" s="535" t="s">
        <v>1334</v>
      </c>
      <c r="W16" s="536"/>
      <c r="X16" s="10"/>
      <c r="Y16" s="535" t="s">
        <v>914</v>
      </c>
      <c r="Z16" s="536"/>
      <c r="AA16" s="10"/>
      <c r="AB16" s="539" t="s">
        <v>919</v>
      </c>
      <c r="AC16" s="540"/>
      <c r="AD16" s="10"/>
      <c r="AE16" s="539" t="s">
        <v>920</v>
      </c>
      <c r="AF16" s="540"/>
      <c r="AG16" s="10"/>
      <c r="AH16" s="11"/>
      <c r="AI16" s="11"/>
      <c r="AJ16" s="11"/>
      <c r="AK16" s="11"/>
      <c r="AL16" s="11"/>
      <c r="AM16" s="11"/>
      <c r="AN16" s="11"/>
      <c r="AO16" s="11"/>
      <c r="AP16" s="11"/>
      <c r="AQ16" s="11"/>
      <c r="AR16" s="11"/>
      <c r="AS16" s="11"/>
      <c r="AT16" s="11"/>
      <c r="AU16" s="11"/>
      <c r="AV16" s="11"/>
      <c r="AW16" s="11"/>
      <c r="AX16" s="11"/>
      <c r="AY16" s="11"/>
    </row>
    <row r="17" spans="2:51" s="3" customFormat="1" ht="13.5" customHeight="1" thickBot="1" x14ac:dyDescent="0.4">
      <c r="R17" s="10"/>
      <c r="S17" s="537"/>
      <c r="T17" s="538"/>
      <c r="U17" s="10"/>
      <c r="V17" s="537"/>
      <c r="W17" s="538"/>
      <c r="X17" s="10"/>
      <c r="Y17" s="537"/>
      <c r="Z17" s="538"/>
      <c r="AA17" s="10"/>
      <c r="AB17" s="541"/>
      <c r="AC17" s="542"/>
      <c r="AD17" s="10"/>
      <c r="AE17" s="541"/>
      <c r="AF17" s="542"/>
      <c r="AG17" s="10"/>
      <c r="AH17" s="11"/>
      <c r="AI17" s="11"/>
      <c r="AJ17" s="11"/>
      <c r="AK17" s="11"/>
      <c r="AL17" s="11"/>
      <c r="AM17" s="11"/>
      <c r="AN17" s="11"/>
      <c r="AO17" s="11"/>
      <c r="AP17" s="11"/>
      <c r="AQ17" s="11"/>
      <c r="AR17" s="11"/>
      <c r="AS17" s="11"/>
      <c r="AT17" s="11"/>
      <c r="AU17" s="11"/>
      <c r="AV17" s="11"/>
      <c r="AW17" s="11"/>
      <c r="AX17" s="11"/>
      <c r="AY17" s="11"/>
    </row>
    <row r="18" spans="2:51" s="3" customFormat="1" ht="13.5" customHeight="1" thickBot="1" x14ac:dyDescent="0.4">
      <c r="R18" s="10"/>
      <c r="S18" s="10"/>
      <c r="T18" s="10"/>
      <c r="U18" s="10"/>
      <c r="V18" s="10"/>
      <c r="W18" s="10"/>
      <c r="X18" s="10"/>
      <c r="Y18" s="10"/>
      <c r="Z18" s="10"/>
      <c r="AA18" s="10"/>
      <c r="AB18" s="10"/>
      <c r="AC18" s="10"/>
      <c r="AD18" s="10"/>
      <c r="AE18" s="10"/>
      <c r="AF18" s="10"/>
      <c r="AG18" s="10"/>
      <c r="AH18" s="11"/>
      <c r="AI18" s="11"/>
      <c r="AJ18" s="11"/>
      <c r="AK18" s="11"/>
      <c r="AL18" s="11"/>
      <c r="AM18" s="11"/>
      <c r="AN18" s="11"/>
      <c r="AO18" s="11"/>
      <c r="AP18" s="11"/>
      <c r="AQ18" s="11"/>
      <c r="AR18" s="11"/>
      <c r="AS18" s="11"/>
      <c r="AT18" s="11"/>
      <c r="AU18" s="11"/>
      <c r="AV18" s="11"/>
      <c r="AW18" s="11"/>
      <c r="AX18" s="11"/>
      <c r="AY18" s="11"/>
    </row>
    <row r="19" spans="2:51" s="3" customFormat="1" ht="13.5" customHeight="1" x14ac:dyDescent="0.35">
      <c r="R19" s="10"/>
      <c r="S19" s="535" t="s">
        <v>915</v>
      </c>
      <c r="T19" s="536"/>
      <c r="U19" s="10"/>
      <c r="V19" s="535" t="s">
        <v>911</v>
      </c>
      <c r="W19" s="536"/>
      <c r="X19" s="10"/>
      <c r="Y19" s="535" t="s">
        <v>916</v>
      </c>
      <c r="Z19" s="536"/>
      <c r="AA19" s="10"/>
      <c r="AB19" s="539" t="s">
        <v>917</v>
      </c>
      <c r="AC19" s="540"/>
      <c r="AD19" s="10"/>
      <c r="AE19" s="539" t="s">
        <v>918</v>
      </c>
      <c r="AF19" s="540"/>
      <c r="AG19" s="10"/>
      <c r="AH19" s="11"/>
      <c r="AI19" s="11"/>
      <c r="AJ19" s="11"/>
      <c r="AK19" s="11"/>
      <c r="AL19" s="11"/>
      <c r="AM19" s="11"/>
      <c r="AN19" s="11"/>
      <c r="AO19" s="11"/>
      <c r="AP19" s="11"/>
      <c r="AQ19" s="11"/>
      <c r="AR19" s="11"/>
      <c r="AS19" s="11"/>
      <c r="AT19" s="11"/>
      <c r="AU19" s="11"/>
      <c r="AV19" s="11"/>
      <c r="AW19" s="11"/>
      <c r="AX19" s="11"/>
      <c r="AY19" s="11"/>
    </row>
    <row r="20" spans="2:51" s="3" customFormat="1" ht="13.5" customHeight="1" thickBot="1" x14ac:dyDescent="0.4">
      <c r="R20" s="10"/>
      <c r="S20" s="537"/>
      <c r="T20" s="538"/>
      <c r="U20" s="10"/>
      <c r="V20" s="537"/>
      <c r="W20" s="538"/>
      <c r="X20" s="10"/>
      <c r="Y20" s="537"/>
      <c r="Z20" s="538"/>
      <c r="AA20" s="10"/>
      <c r="AB20" s="541"/>
      <c r="AC20" s="542"/>
      <c r="AD20" s="10"/>
      <c r="AE20" s="541"/>
      <c r="AF20" s="542"/>
      <c r="AG20" s="10"/>
      <c r="AH20" s="11"/>
      <c r="AI20" s="11"/>
      <c r="AJ20" s="11"/>
      <c r="AK20" s="11"/>
      <c r="AL20" s="11"/>
      <c r="AM20" s="11"/>
      <c r="AN20" s="11"/>
      <c r="AO20" s="11"/>
      <c r="AP20" s="11"/>
      <c r="AQ20" s="11"/>
      <c r="AR20" s="11"/>
      <c r="AS20" s="11"/>
      <c r="AT20" s="11"/>
      <c r="AU20" s="11"/>
      <c r="AV20" s="11"/>
      <c r="AW20" s="11"/>
      <c r="AX20" s="11"/>
      <c r="AY20" s="11"/>
    </row>
    <row r="21" spans="2:51" s="3" customFormat="1" ht="13.5" customHeight="1" x14ac:dyDescent="0.35">
      <c r="R21" s="10"/>
      <c r="S21" s="10"/>
      <c r="T21" s="10"/>
      <c r="U21" s="10"/>
      <c r="V21" s="10"/>
      <c r="W21" s="10"/>
      <c r="X21" s="10"/>
      <c r="Y21" s="10"/>
      <c r="Z21" s="10"/>
      <c r="AA21" s="10"/>
      <c r="AB21" s="10"/>
      <c r="AC21" s="10"/>
      <c r="AD21" s="10"/>
      <c r="AE21" s="10"/>
      <c r="AF21" s="10"/>
      <c r="AG21" s="10"/>
      <c r="AH21" s="11"/>
      <c r="AI21" s="11"/>
      <c r="AJ21" s="11"/>
      <c r="AK21" s="11"/>
      <c r="AL21" s="11"/>
      <c r="AM21" s="11"/>
      <c r="AN21" s="11"/>
      <c r="AO21" s="11"/>
      <c r="AP21" s="11"/>
      <c r="AQ21" s="11"/>
      <c r="AR21" s="11"/>
      <c r="AS21" s="11"/>
      <c r="AT21" s="11"/>
      <c r="AU21" s="11"/>
      <c r="AV21" s="11"/>
      <c r="AW21" s="11"/>
      <c r="AX21" s="11"/>
      <c r="AY21" s="11"/>
    </row>
    <row r="22" spans="2:51" s="3" customFormat="1" ht="13.5" customHeight="1" x14ac:dyDescent="0.35">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row>
    <row r="23" spans="2:51" s="3" customFormat="1" ht="13.5" customHeight="1" thickBot="1" x14ac:dyDescent="0.4">
      <c r="P23" s="10"/>
      <c r="Q23" s="10"/>
      <c r="R23" s="10"/>
      <c r="S23" s="10"/>
      <c r="T23" s="10"/>
      <c r="U23" s="10"/>
      <c r="V23" s="10"/>
      <c r="W23" s="10"/>
      <c r="X23" s="10"/>
      <c r="Y23" s="10"/>
      <c r="Z23" s="10"/>
      <c r="AA23" s="10"/>
      <c r="AB23" s="10"/>
      <c r="AC23" s="10"/>
      <c r="AD23" s="10"/>
      <c r="AE23" s="10"/>
      <c r="AF23" s="10"/>
      <c r="AG23" s="10"/>
      <c r="AH23" s="10"/>
      <c r="AI23" s="11"/>
      <c r="AJ23" s="11"/>
      <c r="AK23" s="11"/>
      <c r="AL23" s="11"/>
      <c r="AM23" s="11"/>
      <c r="AN23" s="11"/>
      <c r="AO23" s="11"/>
      <c r="AP23" s="11"/>
      <c r="AQ23" s="11"/>
      <c r="AR23" s="11"/>
      <c r="AS23" s="11"/>
      <c r="AT23" s="11"/>
      <c r="AU23" s="11"/>
      <c r="AV23" s="11"/>
      <c r="AW23" s="11"/>
    </row>
    <row r="24" spans="2:51" s="3" customFormat="1" ht="13.5" customHeight="1" x14ac:dyDescent="0.35">
      <c r="P24" s="10"/>
      <c r="Q24" s="535" t="s">
        <v>922</v>
      </c>
      <c r="R24" s="536"/>
      <c r="S24" s="10"/>
      <c r="T24" s="543" t="s">
        <v>958</v>
      </c>
      <c r="U24" s="544"/>
      <c r="V24" s="10"/>
      <c r="W24" s="539" t="s">
        <v>932</v>
      </c>
      <c r="X24" s="540"/>
      <c r="Y24" s="10"/>
      <c r="Z24" s="539" t="s">
        <v>1335</v>
      </c>
      <c r="AA24" s="540"/>
      <c r="AB24" s="10"/>
      <c r="AC24" s="539" t="s">
        <v>927</v>
      </c>
      <c r="AD24" s="540"/>
      <c r="AE24" s="10"/>
      <c r="AF24" s="539" t="s">
        <v>930</v>
      </c>
      <c r="AG24" s="540"/>
      <c r="AH24" s="10"/>
      <c r="AI24" s="11"/>
      <c r="AJ24" s="11"/>
      <c r="AK24" s="11"/>
      <c r="AL24" s="11"/>
      <c r="AM24" s="11"/>
      <c r="AN24" s="11"/>
      <c r="AO24" s="11"/>
      <c r="AP24" s="11"/>
      <c r="AQ24" s="11"/>
      <c r="AR24" s="11"/>
      <c r="AS24" s="11"/>
      <c r="AT24" s="11"/>
      <c r="AU24" s="11"/>
      <c r="AV24" s="11"/>
      <c r="AW24" s="11"/>
    </row>
    <row r="25" spans="2:51" s="3" customFormat="1" ht="13.5" customHeight="1" thickBot="1" x14ac:dyDescent="0.4">
      <c r="P25" s="10"/>
      <c r="Q25" s="537"/>
      <c r="R25" s="538"/>
      <c r="S25" s="10"/>
      <c r="T25" s="545"/>
      <c r="U25" s="546"/>
      <c r="V25" s="10"/>
      <c r="W25" s="541"/>
      <c r="X25" s="542"/>
      <c r="Y25" s="10"/>
      <c r="Z25" s="541"/>
      <c r="AA25" s="542"/>
      <c r="AB25" s="10"/>
      <c r="AC25" s="541"/>
      <c r="AD25" s="542"/>
      <c r="AE25" s="10"/>
      <c r="AF25" s="541"/>
      <c r="AG25" s="542"/>
      <c r="AH25" s="10"/>
      <c r="AI25" s="11"/>
      <c r="AJ25" s="11"/>
      <c r="AK25" s="11"/>
      <c r="AL25" s="11"/>
      <c r="AM25" s="11"/>
      <c r="AN25" s="11"/>
      <c r="AO25" s="11"/>
      <c r="AP25" s="11"/>
      <c r="AQ25" s="11"/>
      <c r="AR25" s="11"/>
      <c r="AS25" s="11"/>
      <c r="AT25" s="11"/>
      <c r="AU25" s="11"/>
      <c r="AV25" s="11"/>
      <c r="AW25" s="11"/>
    </row>
    <row r="26" spans="2:51" s="3" customFormat="1" ht="13.5" customHeight="1" thickBot="1" x14ac:dyDescent="0.4">
      <c r="P26" s="10"/>
      <c r="Q26" s="10"/>
      <c r="R26" s="10"/>
      <c r="S26" s="10"/>
      <c r="T26" s="10"/>
      <c r="U26" s="10"/>
      <c r="V26" s="10"/>
      <c r="W26" s="10"/>
      <c r="X26" s="10"/>
      <c r="Y26" s="10"/>
      <c r="Z26" s="10"/>
      <c r="AA26" s="10"/>
      <c r="AB26" s="10"/>
      <c r="AC26" s="10"/>
      <c r="AD26" s="10"/>
      <c r="AE26" s="10"/>
      <c r="AF26" s="10"/>
      <c r="AG26" s="10"/>
      <c r="AH26" s="10"/>
      <c r="AI26" s="11"/>
      <c r="AJ26" s="11"/>
      <c r="AK26" s="11"/>
      <c r="AL26" s="11"/>
      <c r="AM26" s="11"/>
      <c r="AN26" s="11"/>
      <c r="AO26" s="11"/>
      <c r="AP26" s="11"/>
      <c r="AQ26" s="11"/>
      <c r="AR26" s="11"/>
      <c r="AS26" s="11"/>
      <c r="AT26" s="11"/>
      <c r="AU26" s="11"/>
      <c r="AV26" s="11"/>
      <c r="AW26" s="11"/>
    </row>
    <row r="27" spans="2:51" s="3" customFormat="1" ht="13.5" customHeight="1" x14ac:dyDescent="0.35">
      <c r="P27" s="10"/>
      <c r="Q27" s="535" t="s">
        <v>923</v>
      </c>
      <c r="R27" s="536"/>
      <c r="S27" s="10"/>
      <c r="T27" s="535" t="s">
        <v>924</v>
      </c>
      <c r="U27" s="536"/>
      <c r="V27" s="10"/>
      <c r="W27" s="535" t="s">
        <v>925</v>
      </c>
      <c r="X27" s="536"/>
      <c r="Y27" s="10"/>
      <c r="Z27" s="535" t="s">
        <v>926</v>
      </c>
      <c r="AA27" s="536"/>
      <c r="AB27" s="10"/>
      <c r="AC27" s="539" t="s">
        <v>928</v>
      </c>
      <c r="AD27" s="540"/>
      <c r="AE27" s="10"/>
      <c r="AF27" s="539" t="s">
        <v>929</v>
      </c>
      <c r="AG27" s="540"/>
      <c r="AH27" s="10"/>
      <c r="AI27" s="11"/>
      <c r="AJ27" s="11"/>
      <c r="AK27" s="11"/>
      <c r="AL27" s="11"/>
      <c r="AM27" s="11"/>
      <c r="AN27" s="11"/>
      <c r="AO27" s="11"/>
      <c r="AP27" s="11"/>
      <c r="AQ27" s="11"/>
      <c r="AR27" s="11"/>
      <c r="AS27" s="11"/>
      <c r="AT27" s="11"/>
      <c r="AU27" s="11"/>
      <c r="AV27" s="11"/>
      <c r="AW27" s="11"/>
    </row>
    <row r="28" spans="2:51" s="3" customFormat="1" ht="13.5" customHeight="1" thickBot="1" x14ac:dyDescent="0.4">
      <c r="P28" s="10"/>
      <c r="Q28" s="537"/>
      <c r="R28" s="538"/>
      <c r="S28" s="10"/>
      <c r="T28" s="537"/>
      <c r="U28" s="538"/>
      <c r="V28" s="10"/>
      <c r="W28" s="537"/>
      <c r="X28" s="538"/>
      <c r="Y28" s="10"/>
      <c r="Z28" s="537"/>
      <c r="AA28" s="538"/>
      <c r="AB28" s="10"/>
      <c r="AC28" s="541"/>
      <c r="AD28" s="542"/>
      <c r="AE28" s="10"/>
      <c r="AF28" s="541"/>
      <c r="AG28" s="542"/>
      <c r="AH28" s="10"/>
      <c r="AI28" s="11"/>
      <c r="AJ28" s="11"/>
      <c r="AK28" s="11"/>
      <c r="AL28" s="11"/>
      <c r="AM28" s="11"/>
      <c r="AN28" s="11"/>
      <c r="AO28" s="11"/>
      <c r="AP28" s="11"/>
      <c r="AQ28" s="11"/>
      <c r="AR28" s="11"/>
      <c r="AS28" s="11"/>
      <c r="AT28" s="11"/>
      <c r="AU28" s="11"/>
      <c r="AV28" s="11"/>
      <c r="AW28" s="11"/>
    </row>
    <row r="29" spans="2:51" s="3" customFormat="1" ht="13.5" customHeight="1" x14ac:dyDescent="0.35">
      <c r="P29" s="10"/>
      <c r="Q29" s="10"/>
      <c r="R29" s="10"/>
      <c r="S29" s="10"/>
      <c r="T29" s="10"/>
      <c r="U29" s="10"/>
      <c r="V29" s="10"/>
      <c r="W29" s="10"/>
      <c r="X29" s="10"/>
      <c r="Y29" s="10"/>
      <c r="Z29" s="10"/>
      <c r="AA29" s="10"/>
      <c r="AB29" s="10"/>
      <c r="AC29" s="10"/>
      <c r="AD29" s="10"/>
      <c r="AE29" s="10"/>
      <c r="AF29" s="10"/>
      <c r="AG29" s="10"/>
      <c r="AH29" s="10"/>
      <c r="AI29" s="11"/>
      <c r="AJ29" s="11"/>
      <c r="AK29" s="11"/>
      <c r="AL29" s="11"/>
      <c r="AM29" s="11"/>
      <c r="AN29" s="11"/>
      <c r="AO29" s="11"/>
      <c r="AP29" s="11"/>
      <c r="AQ29" s="11"/>
      <c r="AR29" s="11"/>
      <c r="AS29" s="11"/>
      <c r="AT29" s="11"/>
      <c r="AU29" s="11"/>
      <c r="AV29" s="11"/>
      <c r="AW29" s="11"/>
    </row>
    <row r="30" spans="2:51" s="3" customFormat="1" ht="13.5" customHeight="1" x14ac:dyDescent="0.35">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row>
    <row r="31" spans="2:51" s="3" customFormat="1" ht="13.5" customHeight="1" thickBot="1" x14ac:dyDescent="0.4">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c r="AO31" s="11"/>
      <c r="AP31" s="11"/>
    </row>
    <row r="32" spans="2:51" s="3" customFormat="1" ht="13.5" customHeight="1" x14ac:dyDescent="0.35">
      <c r="I32" s="10"/>
      <c r="J32" s="535" t="s">
        <v>937</v>
      </c>
      <c r="K32" s="536"/>
      <c r="L32" s="10"/>
      <c r="M32" s="535" t="s">
        <v>938</v>
      </c>
      <c r="N32" s="536"/>
      <c r="O32" s="10"/>
      <c r="P32" s="535" t="s">
        <v>934</v>
      </c>
      <c r="Q32" s="536"/>
      <c r="R32" s="10"/>
      <c r="S32" s="535" t="s">
        <v>941</v>
      </c>
      <c r="T32" s="536"/>
      <c r="U32" s="10"/>
      <c r="V32" s="539" t="s">
        <v>948</v>
      </c>
      <c r="W32" s="540"/>
      <c r="X32" s="10"/>
      <c r="Y32" s="539" t="s">
        <v>949</v>
      </c>
      <c r="Z32" s="540"/>
      <c r="AA32" s="10"/>
      <c r="AB32" s="539" t="s">
        <v>952</v>
      </c>
      <c r="AC32" s="540"/>
      <c r="AD32" s="10"/>
      <c r="AE32" s="539" t="s">
        <v>946</v>
      </c>
      <c r="AF32" s="540"/>
      <c r="AG32" s="10"/>
      <c r="AH32" s="539" t="s">
        <v>953</v>
      </c>
      <c r="AI32" s="540"/>
      <c r="AJ32" s="10"/>
      <c r="AK32" s="539" t="s">
        <v>950</v>
      </c>
      <c r="AL32" s="540"/>
      <c r="AM32" s="10"/>
      <c r="AN32" s="11"/>
      <c r="AO32" s="11"/>
      <c r="AP32" s="11"/>
    </row>
    <row r="33" spans="2:48" s="3" customFormat="1" ht="13.5" customHeight="1" thickBot="1" x14ac:dyDescent="0.4">
      <c r="I33" s="10"/>
      <c r="J33" s="537"/>
      <c r="K33" s="538"/>
      <c r="L33" s="10"/>
      <c r="M33" s="537"/>
      <c r="N33" s="538"/>
      <c r="O33" s="10"/>
      <c r="P33" s="537"/>
      <c r="Q33" s="538"/>
      <c r="R33" s="10"/>
      <c r="S33" s="537"/>
      <c r="T33" s="538"/>
      <c r="U33" s="10"/>
      <c r="V33" s="541"/>
      <c r="W33" s="542"/>
      <c r="X33" s="10"/>
      <c r="Y33" s="541"/>
      <c r="Z33" s="542"/>
      <c r="AA33" s="10"/>
      <c r="AB33" s="541"/>
      <c r="AC33" s="542"/>
      <c r="AD33" s="10"/>
      <c r="AE33" s="541"/>
      <c r="AF33" s="542"/>
      <c r="AG33" s="10"/>
      <c r="AH33" s="541"/>
      <c r="AI33" s="542"/>
      <c r="AJ33" s="10"/>
      <c r="AK33" s="541"/>
      <c r="AL33" s="542"/>
      <c r="AM33" s="10"/>
      <c r="AN33" s="11"/>
      <c r="AO33" s="11"/>
      <c r="AP33" s="11"/>
    </row>
    <row r="34" spans="2:48" s="3" customFormat="1" ht="13.5" customHeight="1" thickBot="1" x14ac:dyDescent="0.4">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c r="AO34" s="11"/>
      <c r="AP34" s="11"/>
    </row>
    <row r="35" spans="2:48" s="3" customFormat="1" ht="13.5" customHeight="1" x14ac:dyDescent="0.35">
      <c r="I35" s="10"/>
      <c r="J35" s="535" t="s">
        <v>935</v>
      </c>
      <c r="K35" s="536"/>
      <c r="L35" s="10"/>
      <c r="M35" s="535" t="s">
        <v>939</v>
      </c>
      <c r="N35" s="536"/>
      <c r="O35" s="10"/>
      <c r="P35" s="535" t="s">
        <v>944</v>
      </c>
      <c r="Q35" s="536"/>
      <c r="R35" s="10"/>
      <c r="S35" s="535" t="s">
        <v>943</v>
      </c>
      <c r="T35" s="536"/>
      <c r="U35" s="10"/>
      <c r="V35" s="535" t="s">
        <v>940</v>
      </c>
      <c r="W35" s="536"/>
      <c r="X35" s="10"/>
      <c r="Y35" s="535" t="s">
        <v>942</v>
      </c>
      <c r="Z35" s="536"/>
      <c r="AA35" s="10"/>
      <c r="AB35" s="535" t="s">
        <v>1336</v>
      </c>
      <c r="AC35" s="536"/>
      <c r="AD35" s="10"/>
      <c r="AE35" s="539" t="s">
        <v>947</v>
      </c>
      <c r="AF35" s="540"/>
      <c r="AG35" s="10"/>
      <c r="AH35" s="539" t="s">
        <v>945</v>
      </c>
      <c r="AI35" s="540"/>
      <c r="AJ35" s="10"/>
      <c r="AK35" s="539" t="s">
        <v>951</v>
      </c>
      <c r="AL35" s="540"/>
      <c r="AM35" s="10"/>
      <c r="AN35" s="11"/>
      <c r="AO35" s="11"/>
      <c r="AP35" s="11"/>
    </row>
    <row r="36" spans="2:48" s="3" customFormat="1" ht="13.5" customHeight="1" thickBot="1" x14ac:dyDescent="0.4">
      <c r="I36" s="10"/>
      <c r="J36" s="537"/>
      <c r="K36" s="538"/>
      <c r="L36" s="10"/>
      <c r="M36" s="537"/>
      <c r="N36" s="538"/>
      <c r="O36" s="10"/>
      <c r="P36" s="537"/>
      <c r="Q36" s="538"/>
      <c r="R36" s="10"/>
      <c r="S36" s="537"/>
      <c r="T36" s="538"/>
      <c r="U36" s="10"/>
      <c r="V36" s="537"/>
      <c r="W36" s="538"/>
      <c r="X36" s="10"/>
      <c r="Y36" s="537"/>
      <c r="Z36" s="538"/>
      <c r="AA36" s="10"/>
      <c r="AB36" s="537"/>
      <c r="AC36" s="538"/>
      <c r="AD36" s="10"/>
      <c r="AE36" s="541"/>
      <c r="AF36" s="542"/>
      <c r="AG36" s="10"/>
      <c r="AH36" s="541"/>
      <c r="AI36" s="542"/>
      <c r="AJ36" s="10"/>
      <c r="AK36" s="541"/>
      <c r="AL36" s="542"/>
      <c r="AM36" s="10"/>
      <c r="AN36" s="11"/>
      <c r="AO36" s="11"/>
      <c r="AP36" s="11"/>
    </row>
    <row r="37" spans="2:48" s="3" customFormat="1" ht="13.5" customHeight="1" x14ac:dyDescent="0.35">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c r="AO37" s="11"/>
      <c r="AP37" s="11"/>
      <c r="AQ37" s="11"/>
      <c r="AR37" s="11"/>
      <c r="AS37" s="11"/>
      <c r="AT37" s="11"/>
      <c r="AU37" s="11"/>
      <c r="AV37" s="11"/>
    </row>
    <row r="38" spans="2:48" s="3" customFormat="1" ht="13.5" customHeight="1" x14ac:dyDescent="0.35">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row>
    <row r="39" spans="2:48" s="3" customFormat="1" ht="13.5" customHeight="1" thickBot="1" x14ac:dyDescent="0.4">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row>
    <row r="40" spans="2:48" s="3" customFormat="1" ht="13.5" customHeight="1" x14ac:dyDescent="0.35">
      <c r="B40" s="10"/>
      <c r="C40" s="535" t="s">
        <v>961</v>
      </c>
      <c r="D40" s="536"/>
      <c r="E40" s="10"/>
      <c r="F40" s="543" t="s">
        <v>958</v>
      </c>
      <c r="G40" s="544"/>
      <c r="H40" s="10"/>
      <c r="I40" s="535" t="s">
        <v>1337</v>
      </c>
      <c r="J40" s="536"/>
      <c r="K40" s="10"/>
      <c r="L40" s="535" t="s">
        <v>955</v>
      </c>
      <c r="M40" s="536"/>
      <c r="N40" s="10"/>
      <c r="O40" s="535" t="s">
        <v>963</v>
      </c>
      <c r="P40" s="536"/>
      <c r="Q40" s="10"/>
      <c r="R40" s="535" t="s">
        <v>965</v>
      </c>
      <c r="S40" s="536"/>
      <c r="T40" s="10"/>
      <c r="U40" s="535" t="s">
        <v>966</v>
      </c>
      <c r="V40" s="536"/>
      <c r="W40" s="10"/>
      <c r="X40" s="535" t="s">
        <v>969</v>
      </c>
      <c r="Y40" s="536"/>
      <c r="Z40" s="10"/>
      <c r="AA40" s="535" t="s">
        <v>971</v>
      </c>
      <c r="AB40" s="536"/>
      <c r="AC40" s="10"/>
      <c r="AD40" s="539" t="s">
        <v>978</v>
      </c>
      <c r="AE40" s="540"/>
      <c r="AF40" s="10"/>
      <c r="AG40" s="539" t="s">
        <v>979</v>
      </c>
      <c r="AH40" s="540"/>
      <c r="AI40" s="10"/>
      <c r="AJ40" s="539" t="s">
        <v>1338</v>
      </c>
      <c r="AK40" s="540"/>
      <c r="AL40" s="10"/>
      <c r="AM40" s="539" t="s">
        <v>975</v>
      </c>
      <c r="AN40" s="540"/>
      <c r="AO40" s="10"/>
      <c r="AP40" s="539" t="s">
        <v>981</v>
      </c>
      <c r="AQ40" s="540"/>
      <c r="AR40" s="10"/>
      <c r="AS40" s="10"/>
      <c r="AT40" s="10"/>
      <c r="AU40" s="10"/>
    </row>
    <row r="41" spans="2:48" s="3" customFormat="1" ht="13.5" customHeight="1" thickBot="1" x14ac:dyDescent="0.4">
      <c r="B41" s="10"/>
      <c r="C41" s="537"/>
      <c r="D41" s="538"/>
      <c r="E41" s="10"/>
      <c r="F41" s="545"/>
      <c r="G41" s="546"/>
      <c r="H41" s="10"/>
      <c r="I41" s="537"/>
      <c r="J41" s="538"/>
      <c r="K41" s="10"/>
      <c r="L41" s="537"/>
      <c r="M41" s="538"/>
      <c r="N41" s="10"/>
      <c r="O41" s="537"/>
      <c r="P41" s="538"/>
      <c r="Q41" s="10"/>
      <c r="R41" s="537"/>
      <c r="S41" s="538"/>
      <c r="T41" s="10"/>
      <c r="U41" s="537"/>
      <c r="V41" s="538"/>
      <c r="W41" s="10"/>
      <c r="X41" s="537"/>
      <c r="Y41" s="538"/>
      <c r="Z41" s="10"/>
      <c r="AA41" s="537"/>
      <c r="AB41" s="538"/>
      <c r="AC41" s="10"/>
      <c r="AD41" s="541"/>
      <c r="AE41" s="542"/>
      <c r="AF41" s="10"/>
      <c r="AG41" s="541"/>
      <c r="AH41" s="542"/>
      <c r="AI41" s="10"/>
      <c r="AJ41" s="541"/>
      <c r="AK41" s="542"/>
      <c r="AL41" s="10"/>
      <c r="AM41" s="541"/>
      <c r="AN41" s="542"/>
      <c r="AO41" s="10"/>
      <c r="AP41" s="541"/>
      <c r="AQ41" s="542"/>
      <c r="AR41" s="10"/>
      <c r="AS41" s="10"/>
      <c r="AT41" s="10"/>
      <c r="AU41" s="10"/>
    </row>
    <row r="42" spans="2:48" s="3" customFormat="1" ht="13.5" customHeight="1" thickBot="1" x14ac:dyDescent="0.4">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row>
    <row r="43" spans="2:48" s="3" customFormat="1" ht="13.5" customHeight="1" x14ac:dyDescent="0.35">
      <c r="B43" s="10"/>
      <c r="C43" s="535" t="s">
        <v>968</v>
      </c>
      <c r="D43" s="536"/>
      <c r="E43" s="10"/>
      <c r="F43" s="535" t="s">
        <v>959</v>
      </c>
      <c r="G43" s="536"/>
      <c r="H43" s="10"/>
      <c r="I43" s="535" t="s">
        <v>957</v>
      </c>
      <c r="J43" s="536"/>
      <c r="K43" s="10"/>
      <c r="L43" s="535" t="s">
        <v>962</v>
      </c>
      <c r="M43" s="536"/>
      <c r="N43" s="10"/>
      <c r="O43" s="535" t="s">
        <v>956</v>
      </c>
      <c r="P43" s="536"/>
      <c r="Q43" s="10"/>
      <c r="R43" s="535" t="s">
        <v>964</v>
      </c>
      <c r="S43" s="536"/>
      <c r="T43" s="10"/>
      <c r="U43" s="535" t="s">
        <v>967</v>
      </c>
      <c r="V43" s="536"/>
      <c r="W43" s="10"/>
      <c r="X43" s="535" t="s">
        <v>972</v>
      </c>
      <c r="Y43" s="536"/>
      <c r="Z43" s="10"/>
      <c r="AA43" s="535" t="s">
        <v>973</v>
      </c>
      <c r="AB43" s="536"/>
      <c r="AC43" s="10"/>
      <c r="AD43" s="535" t="s">
        <v>970</v>
      </c>
      <c r="AE43" s="536"/>
      <c r="AF43" s="10"/>
      <c r="AG43" s="539" t="s">
        <v>976</v>
      </c>
      <c r="AH43" s="540"/>
      <c r="AI43" s="10"/>
      <c r="AJ43" s="539" t="s">
        <v>974</v>
      </c>
      <c r="AK43" s="540"/>
      <c r="AL43" s="10"/>
      <c r="AM43" s="539" t="s">
        <v>980</v>
      </c>
      <c r="AN43" s="540"/>
      <c r="AO43" s="10"/>
      <c r="AP43" s="539" t="s">
        <v>982</v>
      </c>
      <c r="AQ43" s="540"/>
      <c r="AR43" s="10"/>
      <c r="AS43" s="539" t="s">
        <v>983</v>
      </c>
      <c r="AT43" s="540"/>
      <c r="AU43" s="10"/>
    </row>
    <row r="44" spans="2:48" s="3" customFormat="1" ht="13.5" customHeight="1" thickBot="1" x14ac:dyDescent="0.4">
      <c r="B44" s="10"/>
      <c r="C44" s="537"/>
      <c r="D44" s="538"/>
      <c r="E44" s="10"/>
      <c r="F44" s="537"/>
      <c r="G44" s="538"/>
      <c r="H44" s="10"/>
      <c r="I44" s="537"/>
      <c r="J44" s="538"/>
      <c r="K44" s="10"/>
      <c r="L44" s="537"/>
      <c r="M44" s="538"/>
      <c r="N44" s="10"/>
      <c r="O44" s="537"/>
      <c r="P44" s="538"/>
      <c r="Q44" s="10"/>
      <c r="R44" s="537"/>
      <c r="S44" s="538"/>
      <c r="T44" s="10"/>
      <c r="U44" s="537"/>
      <c r="V44" s="538"/>
      <c r="W44" s="10"/>
      <c r="X44" s="537"/>
      <c r="Y44" s="538"/>
      <c r="Z44" s="10"/>
      <c r="AA44" s="537"/>
      <c r="AB44" s="538"/>
      <c r="AC44" s="10"/>
      <c r="AD44" s="537"/>
      <c r="AE44" s="538"/>
      <c r="AF44" s="10"/>
      <c r="AG44" s="541"/>
      <c r="AH44" s="542"/>
      <c r="AI44" s="10"/>
      <c r="AJ44" s="541"/>
      <c r="AK44" s="542"/>
      <c r="AL44" s="10"/>
      <c r="AM44" s="541"/>
      <c r="AN44" s="542"/>
      <c r="AO44" s="10"/>
      <c r="AP44" s="541"/>
      <c r="AQ44" s="542"/>
      <c r="AR44" s="10"/>
      <c r="AS44" s="541"/>
      <c r="AT44" s="542"/>
      <c r="AU44" s="10"/>
    </row>
    <row r="45" spans="2:48" s="3" customFormat="1" ht="13.5" customHeight="1" x14ac:dyDescent="0.35">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row>
    <row r="46" spans="2:48" s="3" customFormat="1" ht="13.5" customHeight="1" x14ac:dyDescent="0.35">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row>
    <row r="47" spans="2:48" s="3" customFormat="1" ht="13.5" customHeight="1" thickBot="1" x14ac:dyDescent="0.4">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1"/>
      <c r="AR47" s="11"/>
      <c r="AS47" s="11"/>
    </row>
    <row r="48" spans="2:48" s="3" customFormat="1" ht="13.5" customHeight="1" x14ac:dyDescent="0.35">
      <c r="F48" s="10"/>
      <c r="G48" s="535" t="s">
        <v>987</v>
      </c>
      <c r="H48" s="536"/>
      <c r="I48" s="10"/>
      <c r="J48" s="535" t="s">
        <v>1339</v>
      </c>
      <c r="K48" s="536"/>
      <c r="L48" s="10"/>
      <c r="M48" s="535" t="s">
        <v>985</v>
      </c>
      <c r="N48" s="536"/>
      <c r="O48" s="10"/>
      <c r="P48" s="535" t="s">
        <v>991</v>
      </c>
      <c r="Q48" s="536"/>
      <c r="R48" s="10"/>
      <c r="S48" s="535" t="s">
        <v>993</v>
      </c>
      <c r="T48" s="536"/>
      <c r="U48" s="10"/>
      <c r="V48" s="535" t="s">
        <v>997</v>
      </c>
      <c r="W48" s="536"/>
      <c r="X48" s="10"/>
      <c r="Y48" s="535" t="s">
        <v>995</v>
      </c>
      <c r="Z48" s="536"/>
      <c r="AA48" s="10"/>
      <c r="AB48" s="535" t="s">
        <v>1003</v>
      </c>
      <c r="AC48" s="536"/>
      <c r="AD48" s="10"/>
      <c r="AE48" s="539" t="s">
        <v>1008</v>
      </c>
      <c r="AF48" s="540"/>
      <c r="AG48" s="10"/>
      <c r="AH48" s="539" t="s">
        <v>1004</v>
      </c>
      <c r="AI48" s="540"/>
      <c r="AJ48" s="10"/>
      <c r="AK48" s="539" t="s">
        <v>1005</v>
      </c>
      <c r="AL48" s="540"/>
      <c r="AM48" s="10"/>
      <c r="AN48" s="539" t="s">
        <v>1340</v>
      </c>
      <c r="AO48" s="540"/>
      <c r="AP48" s="10"/>
      <c r="AS48" s="11"/>
    </row>
    <row r="49" spans="2:47" s="3" customFormat="1" ht="13.5" customHeight="1" thickBot="1" x14ac:dyDescent="0.4">
      <c r="F49" s="10"/>
      <c r="G49" s="537"/>
      <c r="H49" s="538"/>
      <c r="I49" s="10"/>
      <c r="J49" s="537"/>
      <c r="K49" s="538"/>
      <c r="L49" s="10"/>
      <c r="M49" s="537"/>
      <c r="N49" s="538"/>
      <c r="O49" s="10"/>
      <c r="P49" s="537"/>
      <c r="Q49" s="538"/>
      <c r="R49" s="10"/>
      <c r="S49" s="537"/>
      <c r="T49" s="538"/>
      <c r="U49" s="10"/>
      <c r="V49" s="537"/>
      <c r="W49" s="538"/>
      <c r="X49" s="10"/>
      <c r="Y49" s="537"/>
      <c r="Z49" s="538"/>
      <c r="AA49" s="10"/>
      <c r="AB49" s="537"/>
      <c r="AC49" s="538"/>
      <c r="AD49" s="10"/>
      <c r="AE49" s="541"/>
      <c r="AF49" s="542"/>
      <c r="AG49" s="10"/>
      <c r="AH49" s="541"/>
      <c r="AI49" s="542"/>
      <c r="AJ49" s="10"/>
      <c r="AK49" s="541"/>
      <c r="AL49" s="542"/>
      <c r="AM49" s="10"/>
      <c r="AN49" s="541"/>
      <c r="AO49" s="542"/>
      <c r="AP49" s="10"/>
      <c r="AS49" s="11"/>
    </row>
    <row r="50" spans="2:47" s="3" customFormat="1" ht="13.5" customHeight="1" thickBot="1" x14ac:dyDescent="0.4">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1"/>
      <c r="AR50" s="11"/>
      <c r="AS50" s="11"/>
    </row>
    <row r="51" spans="2:47" s="3" customFormat="1" ht="13.5" customHeight="1" x14ac:dyDescent="0.35">
      <c r="F51" s="10"/>
      <c r="G51" s="535" t="s">
        <v>1000</v>
      </c>
      <c r="H51" s="536"/>
      <c r="I51" s="10"/>
      <c r="J51" s="535" t="s">
        <v>999</v>
      </c>
      <c r="K51" s="536"/>
      <c r="L51" s="10"/>
      <c r="M51" s="535" t="s">
        <v>986</v>
      </c>
      <c r="N51" s="536"/>
      <c r="O51" s="10"/>
      <c r="P51" s="535" t="s">
        <v>988</v>
      </c>
      <c r="Q51" s="536"/>
      <c r="R51" s="10"/>
      <c r="S51" s="535" t="s">
        <v>990</v>
      </c>
      <c r="T51" s="536"/>
      <c r="U51" s="10"/>
      <c r="V51" s="535" t="s">
        <v>994</v>
      </c>
      <c r="W51" s="536"/>
      <c r="X51" s="10"/>
      <c r="Y51" s="535" t="s">
        <v>992</v>
      </c>
      <c r="Z51" s="536"/>
      <c r="AA51" s="10"/>
      <c r="AB51" s="535" t="s">
        <v>996</v>
      </c>
      <c r="AC51" s="536"/>
      <c r="AD51" s="10"/>
      <c r="AE51" s="535" t="s">
        <v>1001</v>
      </c>
      <c r="AF51" s="536"/>
      <c r="AG51" s="10"/>
      <c r="AH51" s="535" t="s">
        <v>1002</v>
      </c>
      <c r="AI51" s="536"/>
      <c r="AJ51" s="10"/>
      <c r="AK51" s="535" t="s">
        <v>998</v>
      </c>
      <c r="AL51" s="536"/>
      <c r="AM51" s="10"/>
      <c r="AN51" s="539" t="s">
        <v>1006</v>
      </c>
      <c r="AO51" s="540"/>
      <c r="AP51" s="10"/>
      <c r="AS51" s="11"/>
    </row>
    <row r="52" spans="2:47" s="3" customFormat="1" ht="13.5" customHeight="1" thickBot="1" x14ac:dyDescent="0.4">
      <c r="F52" s="10"/>
      <c r="G52" s="537"/>
      <c r="H52" s="538"/>
      <c r="I52" s="10"/>
      <c r="J52" s="537"/>
      <c r="K52" s="538"/>
      <c r="L52" s="10"/>
      <c r="M52" s="537"/>
      <c r="N52" s="538"/>
      <c r="O52" s="10"/>
      <c r="P52" s="537"/>
      <c r="Q52" s="538"/>
      <c r="R52" s="10"/>
      <c r="S52" s="537"/>
      <c r="T52" s="538"/>
      <c r="U52" s="10"/>
      <c r="V52" s="537"/>
      <c r="W52" s="538"/>
      <c r="X52" s="10"/>
      <c r="Y52" s="537"/>
      <c r="Z52" s="538"/>
      <c r="AA52" s="10"/>
      <c r="AB52" s="537"/>
      <c r="AC52" s="538"/>
      <c r="AD52" s="10"/>
      <c r="AE52" s="537"/>
      <c r="AF52" s="538"/>
      <c r="AG52" s="10"/>
      <c r="AH52" s="537"/>
      <c r="AI52" s="538"/>
      <c r="AJ52" s="10"/>
      <c r="AK52" s="537"/>
      <c r="AL52" s="538"/>
      <c r="AM52" s="10"/>
      <c r="AN52" s="541"/>
      <c r="AO52" s="542"/>
      <c r="AP52" s="10"/>
      <c r="AS52" s="11"/>
    </row>
    <row r="53" spans="2:47" s="3" customFormat="1" ht="13.5" customHeight="1" x14ac:dyDescent="0.35">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1"/>
      <c r="AR53" s="11"/>
      <c r="AS53" s="11"/>
    </row>
    <row r="54" spans="2:47" s="3" customFormat="1" ht="13.5" customHeight="1" x14ac:dyDescent="0.35">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row>
    <row r="55" spans="2:47" s="3" customFormat="1" ht="13.5" customHeight="1" thickBot="1" x14ac:dyDescent="0.4">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1"/>
      <c r="AR55" s="11"/>
      <c r="AS55" s="11"/>
    </row>
    <row r="56" spans="2:47" s="3" customFormat="1" ht="13.5" customHeight="1" x14ac:dyDescent="0.35">
      <c r="F56" s="10"/>
      <c r="G56" s="535" t="s">
        <v>1013</v>
      </c>
      <c r="H56" s="536"/>
      <c r="I56" s="10"/>
      <c r="J56" s="535" t="s">
        <v>1011</v>
      </c>
      <c r="K56" s="536"/>
      <c r="L56" s="10"/>
      <c r="M56" s="539" t="s">
        <v>1029</v>
      </c>
      <c r="N56" s="540"/>
      <c r="O56" s="10"/>
      <c r="P56" s="539" t="s">
        <v>1030</v>
      </c>
      <c r="Q56" s="540"/>
      <c r="R56" s="10"/>
      <c r="S56" s="539" t="s">
        <v>1024</v>
      </c>
      <c r="T56" s="540"/>
      <c r="U56" s="10"/>
      <c r="V56" s="539" t="s">
        <v>1026</v>
      </c>
      <c r="W56" s="540"/>
      <c r="X56" s="10"/>
      <c r="Y56" s="539" t="s">
        <v>1027</v>
      </c>
      <c r="Z56" s="540"/>
      <c r="AA56" s="10"/>
      <c r="AB56" s="539" t="s">
        <v>1341</v>
      </c>
      <c r="AC56" s="540"/>
      <c r="AD56" s="10"/>
      <c r="AE56" s="539" t="s">
        <v>1025</v>
      </c>
      <c r="AF56" s="540"/>
      <c r="AG56" s="10"/>
      <c r="AH56" s="10"/>
      <c r="AI56" s="10"/>
      <c r="AJ56" s="10"/>
      <c r="AK56" s="10"/>
      <c r="AL56" s="10"/>
      <c r="AM56" s="10"/>
      <c r="AN56" s="10"/>
      <c r="AO56" s="10"/>
      <c r="AP56" s="10"/>
      <c r="AQ56" s="11"/>
      <c r="AR56" s="11"/>
      <c r="AS56" s="11"/>
    </row>
    <row r="57" spans="2:47" s="3" customFormat="1" ht="13.5" customHeight="1" thickBot="1" x14ac:dyDescent="0.4">
      <c r="F57" s="10"/>
      <c r="G57" s="537"/>
      <c r="H57" s="538"/>
      <c r="I57" s="10"/>
      <c r="J57" s="537"/>
      <c r="K57" s="538"/>
      <c r="L57" s="10"/>
      <c r="M57" s="541"/>
      <c r="N57" s="542"/>
      <c r="O57" s="10"/>
      <c r="P57" s="541"/>
      <c r="Q57" s="542"/>
      <c r="R57" s="10"/>
      <c r="S57" s="541"/>
      <c r="T57" s="542"/>
      <c r="U57" s="10"/>
      <c r="V57" s="541"/>
      <c r="W57" s="542"/>
      <c r="X57" s="10"/>
      <c r="Y57" s="541"/>
      <c r="Z57" s="542"/>
      <c r="AA57" s="10"/>
      <c r="AB57" s="541"/>
      <c r="AC57" s="542"/>
      <c r="AD57" s="10"/>
      <c r="AE57" s="541"/>
      <c r="AF57" s="542"/>
      <c r="AG57" s="10"/>
      <c r="AH57" s="10"/>
      <c r="AI57" s="10"/>
      <c r="AJ57" s="10"/>
      <c r="AK57" s="10"/>
      <c r="AL57" s="10"/>
      <c r="AM57" s="10"/>
      <c r="AN57" s="10"/>
      <c r="AO57" s="10"/>
      <c r="AP57" s="10"/>
      <c r="AQ57" s="11"/>
      <c r="AR57" s="11"/>
      <c r="AS57" s="11"/>
    </row>
    <row r="58" spans="2:47" s="3" customFormat="1" ht="13.5" customHeight="1" thickBot="1" x14ac:dyDescent="0.4">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1"/>
      <c r="AR58" s="11"/>
      <c r="AS58" s="11"/>
    </row>
    <row r="59" spans="2:47" s="3" customFormat="1" ht="13.5" customHeight="1" x14ac:dyDescent="0.35">
      <c r="F59" s="10"/>
      <c r="G59" s="535" t="s">
        <v>1014</v>
      </c>
      <c r="H59" s="536"/>
      <c r="I59" s="10"/>
      <c r="J59" s="535" t="s">
        <v>1010</v>
      </c>
      <c r="K59" s="536"/>
      <c r="L59" s="10"/>
      <c r="M59" s="535" t="s">
        <v>1015</v>
      </c>
      <c r="N59" s="536"/>
      <c r="O59" s="10"/>
      <c r="P59" s="535" t="s">
        <v>1018</v>
      </c>
      <c r="Q59" s="536"/>
      <c r="R59" s="10"/>
      <c r="S59" s="535" t="s">
        <v>1019</v>
      </c>
      <c r="T59" s="536"/>
      <c r="U59" s="10"/>
      <c r="V59" s="535" t="s">
        <v>1022</v>
      </c>
      <c r="W59" s="536"/>
      <c r="X59" s="10"/>
      <c r="Y59" s="535" t="s">
        <v>1023</v>
      </c>
      <c r="Z59" s="536"/>
      <c r="AA59" s="10"/>
      <c r="AB59" s="535" t="s">
        <v>1021</v>
      </c>
      <c r="AC59" s="536"/>
      <c r="AD59" s="10"/>
      <c r="AE59" s="535" t="s">
        <v>1017</v>
      </c>
      <c r="AF59" s="536"/>
      <c r="AG59" s="10"/>
      <c r="AH59" s="535" t="s">
        <v>1016</v>
      </c>
      <c r="AI59" s="536"/>
      <c r="AJ59" s="10"/>
      <c r="AK59" s="535" t="s">
        <v>1020</v>
      </c>
      <c r="AL59" s="536"/>
      <c r="AM59" s="10"/>
      <c r="AN59" s="535" t="s">
        <v>1012</v>
      </c>
      <c r="AO59" s="536"/>
      <c r="AP59" s="10"/>
      <c r="AQ59" s="11"/>
      <c r="AR59" s="11"/>
      <c r="AS59" s="11"/>
    </row>
    <row r="60" spans="2:47" s="3" customFormat="1" ht="13.5" customHeight="1" thickBot="1" x14ac:dyDescent="0.4">
      <c r="F60" s="10"/>
      <c r="G60" s="537"/>
      <c r="H60" s="538"/>
      <c r="I60" s="10"/>
      <c r="J60" s="537"/>
      <c r="K60" s="538"/>
      <c r="L60" s="10"/>
      <c r="M60" s="537"/>
      <c r="N60" s="538"/>
      <c r="O60" s="10"/>
      <c r="P60" s="537"/>
      <c r="Q60" s="538"/>
      <c r="R60" s="10"/>
      <c r="S60" s="537"/>
      <c r="T60" s="538"/>
      <c r="U60" s="10"/>
      <c r="V60" s="537"/>
      <c r="W60" s="538"/>
      <c r="X60" s="10"/>
      <c r="Y60" s="537"/>
      <c r="Z60" s="538"/>
      <c r="AA60" s="10"/>
      <c r="AB60" s="537"/>
      <c r="AC60" s="538"/>
      <c r="AD60" s="10"/>
      <c r="AE60" s="537"/>
      <c r="AF60" s="538"/>
      <c r="AG60" s="10"/>
      <c r="AH60" s="537"/>
      <c r="AI60" s="538"/>
      <c r="AJ60" s="10"/>
      <c r="AK60" s="537"/>
      <c r="AL60" s="538"/>
      <c r="AM60" s="10"/>
      <c r="AN60" s="537"/>
      <c r="AO60" s="538"/>
      <c r="AP60" s="10"/>
      <c r="AQ60" s="11"/>
      <c r="AR60" s="11"/>
      <c r="AS60" s="11"/>
    </row>
    <row r="61" spans="2:47" s="3" customFormat="1" ht="13.5" customHeight="1" x14ac:dyDescent="0.35">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1"/>
      <c r="AR61" s="11"/>
      <c r="AS61" s="11"/>
    </row>
    <row r="62" spans="2:47" s="3" customFormat="1" ht="13.5" customHeight="1" x14ac:dyDescent="0.35">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row>
    <row r="63" spans="2:47" s="3" customFormat="1" ht="13.5" customHeight="1" thickBot="1" x14ac:dyDescent="0.4">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2:47" s="3" customFormat="1" ht="13.5" customHeight="1" x14ac:dyDescent="0.35">
      <c r="B64" s="10"/>
      <c r="C64" s="535" t="s">
        <v>1063</v>
      </c>
      <c r="D64" s="536"/>
      <c r="E64" s="10"/>
      <c r="F64" s="535" t="s">
        <v>1064</v>
      </c>
      <c r="G64" s="536"/>
      <c r="H64" s="10"/>
      <c r="I64" s="535" t="s">
        <v>1065</v>
      </c>
      <c r="J64" s="536"/>
      <c r="K64" s="10"/>
      <c r="L64" s="535" t="s">
        <v>1066</v>
      </c>
      <c r="M64" s="536"/>
      <c r="N64" s="10"/>
      <c r="O64" s="535" t="s">
        <v>1067</v>
      </c>
      <c r="P64" s="536"/>
      <c r="Q64" s="10"/>
      <c r="R64" s="535" t="s">
        <v>1068</v>
      </c>
      <c r="S64" s="536"/>
      <c r="T64" s="10"/>
      <c r="U64" s="535"/>
      <c r="V64" s="536"/>
      <c r="W64" s="10"/>
      <c r="X64" s="535"/>
      <c r="Y64" s="536"/>
      <c r="Z64" s="10"/>
      <c r="AA64" s="535"/>
      <c r="AB64" s="536"/>
      <c r="AC64" s="10"/>
      <c r="AD64" s="535"/>
      <c r="AE64" s="536"/>
      <c r="AF64" s="10"/>
      <c r="AG64" s="535"/>
      <c r="AH64" s="536"/>
      <c r="AI64" s="10"/>
      <c r="AJ64" s="535"/>
      <c r="AK64" s="536"/>
      <c r="AL64" s="10"/>
      <c r="AM64" s="535"/>
      <c r="AN64" s="536"/>
      <c r="AO64" s="10"/>
      <c r="AP64" s="10"/>
      <c r="AQ64" s="10"/>
      <c r="AR64" s="10"/>
      <c r="AS64" s="10"/>
      <c r="AT64" s="10"/>
      <c r="AU64" s="10"/>
    </row>
    <row r="65" spans="2:47" s="3" customFormat="1" ht="13.5" customHeight="1" thickBot="1" x14ac:dyDescent="0.4">
      <c r="B65" s="10"/>
      <c r="C65" s="537"/>
      <c r="D65" s="538"/>
      <c r="E65" s="10"/>
      <c r="F65" s="537"/>
      <c r="G65" s="538"/>
      <c r="H65" s="10"/>
      <c r="I65" s="537"/>
      <c r="J65" s="538"/>
      <c r="K65" s="10"/>
      <c r="L65" s="537"/>
      <c r="M65" s="538"/>
      <c r="N65" s="10"/>
      <c r="O65" s="537"/>
      <c r="P65" s="538"/>
      <c r="Q65" s="10"/>
      <c r="R65" s="537"/>
      <c r="S65" s="538"/>
      <c r="T65" s="10"/>
      <c r="U65" s="537"/>
      <c r="V65" s="538"/>
      <c r="W65" s="10"/>
      <c r="X65" s="537"/>
      <c r="Y65" s="538"/>
      <c r="Z65" s="10"/>
      <c r="AA65" s="537"/>
      <c r="AB65" s="538"/>
      <c r="AC65" s="10"/>
      <c r="AD65" s="537"/>
      <c r="AE65" s="538"/>
      <c r="AF65" s="10"/>
      <c r="AG65" s="537"/>
      <c r="AH65" s="538"/>
      <c r="AI65" s="10"/>
      <c r="AJ65" s="537"/>
      <c r="AK65" s="538"/>
      <c r="AL65" s="10"/>
      <c r="AM65" s="537"/>
      <c r="AN65" s="538"/>
      <c r="AO65" s="10"/>
      <c r="AP65" s="10"/>
      <c r="AQ65" s="10"/>
      <c r="AR65" s="10"/>
      <c r="AS65" s="10"/>
      <c r="AT65" s="10"/>
      <c r="AU65" s="10"/>
    </row>
    <row r="66" spans="2:47" s="3" customFormat="1" ht="13.5" customHeight="1" thickBot="1" x14ac:dyDescent="0.4">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2:47" s="3" customFormat="1" ht="13.5" customHeight="1" x14ac:dyDescent="0.35">
      <c r="B67" s="10"/>
      <c r="C67" s="535" t="s">
        <v>1047</v>
      </c>
      <c r="D67" s="536"/>
      <c r="E67" s="10"/>
      <c r="F67" s="535" t="s">
        <v>1048</v>
      </c>
      <c r="G67" s="536"/>
      <c r="H67" s="10"/>
      <c r="I67" s="535" t="s">
        <v>1049</v>
      </c>
      <c r="J67" s="536"/>
      <c r="K67" s="10"/>
      <c r="L67" s="535" t="s">
        <v>1050</v>
      </c>
      <c r="M67" s="536"/>
      <c r="N67" s="10"/>
      <c r="O67" s="535" t="s">
        <v>1051</v>
      </c>
      <c r="P67" s="536"/>
      <c r="Q67" s="10"/>
      <c r="R67" s="535" t="s">
        <v>1052</v>
      </c>
      <c r="S67" s="536"/>
      <c r="T67" s="10"/>
      <c r="U67" s="535" t="s">
        <v>1053</v>
      </c>
      <c r="V67" s="536"/>
      <c r="W67" s="10"/>
      <c r="X67" s="535" t="s">
        <v>1054</v>
      </c>
      <c r="Y67" s="536"/>
      <c r="Z67" s="10"/>
      <c r="AA67" s="535" t="s">
        <v>1055</v>
      </c>
      <c r="AB67" s="536"/>
      <c r="AC67" s="10"/>
      <c r="AD67" s="535" t="s">
        <v>1056</v>
      </c>
      <c r="AE67" s="536"/>
      <c r="AF67" s="10"/>
      <c r="AG67" s="535" t="s">
        <v>1057</v>
      </c>
      <c r="AH67" s="536"/>
      <c r="AI67" s="10"/>
      <c r="AJ67" s="535" t="s">
        <v>1058</v>
      </c>
      <c r="AK67" s="536"/>
      <c r="AL67" s="10"/>
      <c r="AM67" s="535" t="s">
        <v>1059</v>
      </c>
      <c r="AN67" s="536"/>
      <c r="AO67" s="10"/>
      <c r="AP67" s="535" t="s">
        <v>1060</v>
      </c>
      <c r="AQ67" s="536"/>
      <c r="AR67" s="10"/>
      <c r="AS67" s="535" t="s">
        <v>1342</v>
      </c>
      <c r="AT67" s="536"/>
      <c r="AU67" s="10"/>
    </row>
    <row r="68" spans="2:47" s="3" customFormat="1" ht="13.5" customHeight="1" thickBot="1" x14ac:dyDescent="0.4">
      <c r="B68" s="10"/>
      <c r="C68" s="537"/>
      <c r="D68" s="538"/>
      <c r="E68" s="10"/>
      <c r="F68" s="537"/>
      <c r="G68" s="538"/>
      <c r="H68" s="10"/>
      <c r="I68" s="537"/>
      <c r="J68" s="538"/>
      <c r="K68" s="10"/>
      <c r="L68" s="537"/>
      <c r="M68" s="538"/>
      <c r="N68" s="10"/>
      <c r="O68" s="537"/>
      <c r="P68" s="538"/>
      <c r="Q68" s="10"/>
      <c r="R68" s="537"/>
      <c r="S68" s="538"/>
      <c r="T68" s="10"/>
      <c r="U68" s="537"/>
      <c r="V68" s="538"/>
      <c r="W68" s="10"/>
      <c r="X68" s="537"/>
      <c r="Y68" s="538"/>
      <c r="Z68" s="10"/>
      <c r="AA68" s="537"/>
      <c r="AB68" s="538"/>
      <c r="AC68" s="10"/>
      <c r="AD68" s="537"/>
      <c r="AE68" s="538"/>
      <c r="AF68" s="10"/>
      <c r="AG68" s="537"/>
      <c r="AH68" s="538"/>
      <c r="AI68" s="10"/>
      <c r="AJ68" s="537"/>
      <c r="AK68" s="538"/>
      <c r="AL68" s="10"/>
      <c r="AM68" s="537"/>
      <c r="AN68" s="538"/>
      <c r="AO68" s="10"/>
      <c r="AP68" s="537"/>
      <c r="AQ68" s="538"/>
      <c r="AR68" s="10"/>
      <c r="AS68" s="537"/>
      <c r="AT68" s="538"/>
      <c r="AU68" s="10"/>
    </row>
    <row r="69" spans="2:47" s="3" customFormat="1" ht="13.5" customHeight="1" thickBot="1" x14ac:dyDescent="0.4">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2:47" x14ac:dyDescent="0.35">
      <c r="B70" s="10"/>
      <c r="C70" s="535" t="s">
        <v>1032</v>
      </c>
      <c r="D70" s="536"/>
      <c r="E70" s="10"/>
      <c r="F70" s="535" t="s">
        <v>1033</v>
      </c>
      <c r="G70" s="536"/>
      <c r="H70" s="10"/>
      <c r="I70" s="535" t="s">
        <v>1034</v>
      </c>
      <c r="J70" s="536"/>
      <c r="K70" s="10"/>
      <c r="L70" s="535" t="s">
        <v>1035</v>
      </c>
      <c r="M70" s="536"/>
      <c r="N70" s="10"/>
      <c r="O70" s="535" t="s">
        <v>1036</v>
      </c>
      <c r="P70" s="536"/>
      <c r="Q70" s="10"/>
      <c r="R70" s="535" t="s">
        <v>1343</v>
      </c>
      <c r="S70" s="536"/>
      <c r="T70" s="10"/>
      <c r="U70" s="535" t="s">
        <v>1038</v>
      </c>
      <c r="V70" s="536"/>
      <c r="W70" s="10"/>
      <c r="X70" s="535" t="s">
        <v>1039</v>
      </c>
      <c r="Y70" s="536"/>
      <c r="Z70" s="10"/>
      <c r="AA70" s="535" t="s">
        <v>1040</v>
      </c>
      <c r="AB70" s="536"/>
      <c r="AC70" s="10"/>
      <c r="AD70" s="535" t="s">
        <v>1041</v>
      </c>
      <c r="AE70" s="536"/>
      <c r="AF70" s="10"/>
      <c r="AG70" s="535" t="s">
        <v>1042</v>
      </c>
      <c r="AH70" s="536"/>
      <c r="AI70" s="10"/>
      <c r="AJ70" s="535" t="s">
        <v>1043</v>
      </c>
      <c r="AK70" s="536"/>
      <c r="AL70" s="10"/>
      <c r="AM70" s="535" t="s">
        <v>1044</v>
      </c>
      <c r="AN70" s="536"/>
      <c r="AO70" s="10"/>
      <c r="AP70" s="535" t="s">
        <v>1045</v>
      </c>
      <c r="AQ70" s="536"/>
      <c r="AR70" s="10"/>
      <c r="AS70" s="535" t="s">
        <v>1046</v>
      </c>
      <c r="AT70" s="536"/>
      <c r="AU70" s="10"/>
    </row>
    <row r="71" spans="2:47" ht="15" thickBot="1" x14ac:dyDescent="0.4">
      <c r="B71" s="10"/>
      <c r="C71" s="537"/>
      <c r="D71" s="538"/>
      <c r="E71" s="10"/>
      <c r="F71" s="537"/>
      <c r="G71" s="538"/>
      <c r="H71" s="10"/>
      <c r="I71" s="537"/>
      <c r="J71" s="538"/>
      <c r="K71" s="10"/>
      <c r="L71" s="537"/>
      <c r="M71" s="538"/>
      <c r="N71" s="10"/>
      <c r="O71" s="537"/>
      <c r="P71" s="538"/>
      <c r="Q71" s="10"/>
      <c r="R71" s="537"/>
      <c r="S71" s="538"/>
      <c r="T71" s="10"/>
      <c r="U71" s="537"/>
      <c r="V71" s="538"/>
      <c r="W71" s="10"/>
      <c r="X71" s="537"/>
      <c r="Y71" s="538"/>
      <c r="Z71" s="10"/>
      <c r="AA71" s="537"/>
      <c r="AB71" s="538"/>
      <c r="AC71" s="10"/>
      <c r="AD71" s="537"/>
      <c r="AE71" s="538"/>
      <c r="AF71" s="10"/>
      <c r="AG71" s="537"/>
      <c r="AH71" s="538"/>
      <c r="AI71" s="10"/>
      <c r="AJ71" s="537"/>
      <c r="AK71" s="538"/>
      <c r="AL71" s="10"/>
      <c r="AM71" s="537"/>
      <c r="AN71" s="538"/>
      <c r="AO71" s="10"/>
      <c r="AP71" s="537"/>
      <c r="AQ71" s="538"/>
      <c r="AR71" s="10"/>
      <c r="AS71" s="537"/>
      <c r="AT71" s="538"/>
      <c r="AU71" s="10"/>
    </row>
    <row r="72" spans="2:47" x14ac:dyDescent="0.35">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sheetData>
  <mergeCells count="165">
    <mergeCell ref="Q24:R25"/>
    <mergeCell ref="T24:U25"/>
    <mergeCell ref="W24:X25"/>
    <mergeCell ref="Z24:AA25"/>
    <mergeCell ref="Q27:R28"/>
    <mergeCell ref="T27:U28"/>
    <mergeCell ref="W27:X28"/>
    <mergeCell ref="Z27:AA28"/>
    <mergeCell ref="V8:W9"/>
    <mergeCell ref="Y8:Z9"/>
    <mergeCell ref="V11:W12"/>
    <mergeCell ref="Y11:Z12"/>
    <mergeCell ref="S16:T17"/>
    <mergeCell ref="V16:W17"/>
    <mergeCell ref="Y16:Z17"/>
    <mergeCell ref="S19:T20"/>
    <mergeCell ref="V19:W20"/>
    <mergeCell ref="Y19:Z20"/>
    <mergeCell ref="C40:D41"/>
    <mergeCell ref="F40:G41"/>
    <mergeCell ref="I40:J41"/>
    <mergeCell ref="L40:M41"/>
    <mergeCell ref="O40:P41"/>
    <mergeCell ref="R40:S41"/>
    <mergeCell ref="U40:V41"/>
    <mergeCell ref="J32:K33"/>
    <mergeCell ref="M32:N33"/>
    <mergeCell ref="P32:Q33"/>
    <mergeCell ref="S32:T33"/>
    <mergeCell ref="S35:T36"/>
    <mergeCell ref="V35:W36"/>
    <mergeCell ref="J35:K36"/>
    <mergeCell ref="M35:N36"/>
    <mergeCell ref="P35:Q36"/>
    <mergeCell ref="C43:D44"/>
    <mergeCell ref="F43:G44"/>
    <mergeCell ref="I43:J44"/>
    <mergeCell ref="L43:M44"/>
    <mergeCell ref="O43:P44"/>
    <mergeCell ref="R43:S44"/>
    <mergeCell ref="U43:V44"/>
    <mergeCell ref="G48:H49"/>
    <mergeCell ref="J48:K49"/>
    <mergeCell ref="M48:N49"/>
    <mergeCell ref="P48:Q49"/>
    <mergeCell ref="S48:T49"/>
    <mergeCell ref="V48:W49"/>
    <mergeCell ref="AK59:AL60"/>
    <mergeCell ref="AN59:AO60"/>
    <mergeCell ref="V56:W57"/>
    <mergeCell ref="G51:H52"/>
    <mergeCell ref="J51:K52"/>
    <mergeCell ref="M51:N52"/>
    <mergeCell ref="P51:Q52"/>
    <mergeCell ref="S51:T52"/>
    <mergeCell ref="V51:W52"/>
    <mergeCell ref="G59:H60"/>
    <mergeCell ref="J59:K60"/>
    <mergeCell ref="M59:N60"/>
    <mergeCell ref="P59:Q60"/>
    <mergeCell ref="S59:T60"/>
    <mergeCell ref="V59:W60"/>
    <mergeCell ref="G56:H57"/>
    <mergeCell ref="J56:K57"/>
    <mergeCell ref="M56:N57"/>
    <mergeCell ref="P56:Q57"/>
    <mergeCell ref="S56:T57"/>
    <mergeCell ref="AB8:AC9"/>
    <mergeCell ref="V32:W33"/>
    <mergeCell ref="Y32:Z33"/>
    <mergeCell ref="AB16:AC17"/>
    <mergeCell ref="AP43:AQ44"/>
    <mergeCell ref="AB32:AC33"/>
    <mergeCell ref="AB11:AC12"/>
    <mergeCell ref="Y59:Z60"/>
    <mergeCell ref="AB59:AC60"/>
    <mergeCell ref="AE59:AF60"/>
    <mergeCell ref="AH59:AI60"/>
    <mergeCell ref="Y51:Z52"/>
    <mergeCell ref="AB51:AC52"/>
    <mergeCell ref="AE51:AF52"/>
    <mergeCell ref="AH51:AI52"/>
    <mergeCell ref="X40:Y41"/>
    <mergeCell ref="AA40:AB41"/>
    <mergeCell ref="AB35:AC36"/>
    <mergeCell ref="AF27:AG28"/>
    <mergeCell ref="AE16:AF17"/>
    <mergeCell ref="AC27:AD28"/>
    <mergeCell ref="AC24:AD25"/>
    <mergeCell ref="AB19:AC20"/>
    <mergeCell ref="AF24:AG25"/>
    <mergeCell ref="AS43:AT44"/>
    <mergeCell ref="AH32:AI33"/>
    <mergeCell ref="AJ43:AK44"/>
    <mergeCell ref="AM40:AN41"/>
    <mergeCell ref="AH48:AI49"/>
    <mergeCell ref="AE32:AF33"/>
    <mergeCell ref="Y56:Z57"/>
    <mergeCell ref="AK48:AL49"/>
    <mergeCell ref="AG43:AH44"/>
    <mergeCell ref="AE35:AF36"/>
    <mergeCell ref="AE56:AF57"/>
    <mergeCell ref="AE48:AF49"/>
    <mergeCell ref="AD40:AE41"/>
    <mergeCell ref="AG40:AH41"/>
    <mergeCell ref="AK51:AL52"/>
    <mergeCell ref="AA43:AB44"/>
    <mergeCell ref="AD43:AE44"/>
    <mergeCell ref="Y48:Z49"/>
    <mergeCell ref="AB48:AC49"/>
    <mergeCell ref="X43:Y44"/>
    <mergeCell ref="Y35:Z36"/>
    <mergeCell ref="AE19:AF20"/>
    <mergeCell ref="AH35:AI36"/>
    <mergeCell ref="AM43:AN44"/>
    <mergeCell ref="AP40:AQ41"/>
    <mergeCell ref="AK32:AL33"/>
    <mergeCell ref="AK35:AL36"/>
    <mergeCell ref="AN51:AO52"/>
    <mergeCell ref="AB56:AC57"/>
    <mergeCell ref="AJ40:AK41"/>
    <mergeCell ref="AN48:AO49"/>
    <mergeCell ref="AG64:AH65"/>
    <mergeCell ref="AJ64:AK65"/>
    <mergeCell ref="AM64:AN65"/>
    <mergeCell ref="C67:D68"/>
    <mergeCell ref="C64:D65"/>
    <mergeCell ref="F67:G68"/>
    <mergeCell ref="I67:J68"/>
    <mergeCell ref="L67:M68"/>
    <mergeCell ref="O67:P68"/>
    <mergeCell ref="R67:S68"/>
    <mergeCell ref="U67:V68"/>
    <mergeCell ref="X67:Y68"/>
    <mergeCell ref="F64:G65"/>
    <mergeCell ref="I64:J65"/>
    <mergeCell ref="L64:M65"/>
    <mergeCell ref="O64:P65"/>
    <mergeCell ref="R64:S65"/>
    <mergeCell ref="U64:V65"/>
    <mergeCell ref="X64:Y65"/>
    <mergeCell ref="AA64:AB65"/>
    <mergeCell ref="AD64:AE65"/>
    <mergeCell ref="AP67:AQ68"/>
    <mergeCell ref="AS67:AT68"/>
    <mergeCell ref="C70:D71"/>
    <mergeCell ref="F70:G71"/>
    <mergeCell ref="I70:J71"/>
    <mergeCell ref="L70:M71"/>
    <mergeCell ref="O70:P71"/>
    <mergeCell ref="R70:S71"/>
    <mergeCell ref="U70:V71"/>
    <mergeCell ref="X70:Y71"/>
    <mergeCell ref="AA70:AB71"/>
    <mergeCell ref="AD70:AE71"/>
    <mergeCell ref="AG70:AH71"/>
    <mergeCell ref="AJ70:AK71"/>
    <mergeCell ref="AM70:AN71"/>
    <mergeCell ref="AP70:AQ71"/>
    <mergeCell ref="AS70:AT71"/>
    <mergeCell ref="AA67:AB68"/>
    <mergeCell ref="AD67:AE68"/>
    <mergeCell ref="AG67:AH68"/>
    <mergeCell ref="AJ67:AK68"/>
    <mergeCell ref="AM67:AN68"/>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4211" id="{6E03A9AB-D2EE-4CBF-A2A6-BAB40D3B0344}">
            <xm:f>AND(Heatmap!#REF!&lt;20,Heatmap!#REF!&gt;=0)</xm:f>
            <x14:dxf>
              <fill>
                <patternFill>
                  <bgColor rgb="FFFF7C80"/>
                </patternFill>
              </fill>
            </x14:dxf>
          </x14:cfRule>
          <xm:sqref>M59:N60</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theme="2" tint="-0.249977111117893"/>
  </sheetPr>
  <dimension ref="A2:B5"/>
  <sheetViews>
    <sheetView workbookViewId="0">
      <selection activeCell="D13" sqref="D13"/>
    </sheetView>
  </sheetViews>
  <sheetFormatPr defaultColWidth="8.54296875" defaultRowHeight="14.5" x14ac:dyDescent="0.35"/>
  <cols>
    <col min="1" max="1" width="24.54296875" customWidth="1"/>
    <col min="2" max="2" width="22.54296875" customWidth="1"/>
    <col min="3" max="3" width="25.54296875" customWidth="1"/>
  </cols>
  <sheetData>
    <row r="2" spans="1:2" x14ac:dyDescent="0.35">
      <c r="A2" s="547" t="s">
        <v>1344</v>
      </c>
      <c r="B2" s="547"/>
    </row>
    <row r="3" spans="1:2" x14ac:dyDescent="0.35">
      <c r="A3" s="6">
        <v>1</v>
      </c>
      <c r="B3" s="6" t="s">
        <v>1345</v>
      </c>
    </row>
    <row r="4" spans="1:2" x14ac:dyDescent="0.35">
      <c r="A4" s="6">
        <v>0.75</v>
      </c>
      <c r="B4" s="6" t="s">
        <v>1346</v>
      </c>
    </row>
    <row r="5" spans="1:2" x14ac:dyDescent="0.35">
      <c r="A5" s="6">
        <v>0.5</v>
      </c>
      <c r="B5" s="6" t="s">
        <v>1347</v>
      </c>
    </row>
  </sheetData>
  <mergeCells count="1">
    <mergeCell ref="A2:B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tabColor theme="7" tint="0.39997558519241921"/>
  </sheetPr>
  <dimension ref="B1:M42"/>
  <sheetViews>
    <sheetView topLeftCell="C1" zoomScale="80" zoomScaleNormal="80" workbookViewId="0">
      <pane xSplit="4" ySplit="2" topLeftCell="G3" activePane="bottomRight" state="frozen"/>
      <selection pane="topRight" activeCell="E1" sqref="E1"/>
      <selection pane="bottomLeft" activeCell="C3" sqref="C3"/>
      <selection pane="bottomRight" activeCell="L16" sqref="L16"/>
    </sheetView>
  </sheetViews>
  <sheetFormatPr defaultColWidth="9.1796875" defaultRowHeight="14.5" x14ac:dyDescent="0.35"/>
  <cols>
    <col min="1" max="1" width="9.1796875" style="5"/>
    <col min="2" max="2" width="12.1796875" style="15" customWidth="1"/>
    <col min="3" max="3" width="3.54296875" customWidth="1"/>
    <col min="4" max="4" width="9.1796875" customWidth="1"/>
    <col min="5" max="5" width="34.1796875" style="71" customWidth="1"/>
    <col min="6" max="6" width="21.1796875" style="13" customWidth="1"/>
    <col min="7" max="7" width="65.1796875" style="13" bestFit="1" customWidth="1"/>
    <col min="8" max="8" width="19.1796875" style="5" customWidth="1"/>
    <col min="9" max="12" width="15.54296875" style="5" customWidth="1"/>
    <col min="13" max="13" width="13.1796875" style="12" customWidth="1"/>
    <col min="14" max="14" width="71.1796875" style="5" customWidth="1"/>
    <col min="15" max="15" width="9.1796875" style="5"/>
    <col min="16" max="17" width="9.1796875" style="5" customWidth="1"/>
    <col min="18" max="16384" width="9.1796875" style="5"/>
  </cols>
  <sheetData>
    <row r="1" spans="2:13" ht="16" thickBot="1" x14ac:dyDescent="0.4">
      <c r="H1" s="302" t="s">
        <v>806</v>
      </c>
      <c r="I1" s="303"/>
      <c r="J1" s="303"/>
      <c r="K1" s="303"/>
      <c r="L1" s="303"/>
      <c r="M1" s="13"/>
    </row>
    <row r="2" spans="2:13" ht="31" x14ac:dyDescent="0.35">
      <c r="B2" s="14" t="s">
        <v>807</v>
      </c>
      <c r="C2" s="5"/>
      <c r="D2" s="39" t="s">
        <v>808</v>
      </c>
      <c r="E2" s="39" t="s">
        <v>807</v>
      </c>
      <c r="F2" s="39" t="s">
        <v>1</v>
      </c>
      <c r="G2" s="40" t="s">
        <v>809</v>
      </c>
      <c r="H2" s="40" t="s">
        <v>810</v>
      </c>
      <c r="I2" s="40" t="s">
        <v>811</v>
      </c>
      <c r="J2" s="40" t="s">
        <v>812</v>
      </c>
      <c r="K2" s="40" t="s">
        <v>813</v>
      </c>
      <c r="L2" s="40" t="s">
        <v>814</v>
      </c>
      <c r="M2" s="41" t="s">
        <v>815</v>
      </c>
    </row>
    <row r="3" spans="2:13" x14ac:dyDescent="0.35">
      <c r="B3" s="304" t="s">
        <v>816</v>
      </c>
      <c r="D3" s="306" t="s">
        <v>816</v>
      </c>
      <c r="E3" s="308" t="s">
        <v>817</v>
      </c>
      <c r="F3" s="46" t="s">
        <v>818</v>
      </c>
      <c r="G3" s="7" t="s">
        <v>819</v>
      </c>
      <c r="H3" s="8" t="str">
        <f>IF('Маппинг со стандартами'!E3="Неверно","Не реализовывается","Реализовывается")</f>
        <v>Реализовывается</v>
      </c>
      <c r="I3" s="8">
        <f>'Маппинг со стандартами'!G4</f>
        <v>0</v>
      </c>
      <c r="J3" s="8">
        <f>'Маппинг со стандартами'!G9</f>
        <v>0</v>
      </c>
      <c r="K3" s="8">
        <f>'Маппинг со стандартами'!G11</f>
        <v>0</v>
      </c>
      <c r="L3" s="8">
        <f>'Маппинг со стандартами'!G14</f>
        <v>0</v>
      </c>
      <c r="M3" s="42">
        <f>SUM(I3:L3)/4</f>
        <v>0</v>
      </c>
    </row>
    <row r="4" spans="2:13" x14ac:dyDescent="0.35">
      <c r="B4" s="304"/>
      <c r="D4" s="306"/>
      <c r="E4" s="308"/>
      <c r="F4" s="46" t="s">
        <v>820</v>
      </c>
      <c r="G4" s="7" t="s">
        <v>821</v>
      </c>
      <c r="H4" s="8" t="str">
        <f>IF('Маппинг со стандартами'!E16="Неверно","Не реализовывается","Реализовывается")</f>
        <v>Реализовывается</v>
      </c>
      <c r="I4" s="8">
        <f>'Маппинг со стандартами'!G17</f>
        <v>0</v>
      </c>
      <c r="J4" s="8">
        <f>'Маппинг со стандартами'!G22</f>
        <v>0</v>
      </c>
      <c r="K4" s="8">
        <f>'Маппинг со стандартами'!G24</f>
        <v>0</v>
      </c>
      <c r="L4" s="8">
        <f>'Маппинг со стандартами'!G26</f>
        <v>0</v>
      </c>
      <c r="M4" s="42">
        <f>SUM(I4:L4)/4</f>
        <v>0</v>
      </c>
    </row>
    <row r="5" spans="2:13" x14ac:dyDescent="0.35">
      <c r="B5" s="304"/>
      <c r="D5" s="306"/>
      <c r="E5" s="308" t="s">
        <v>822</v>
      </c>
      <c r="F5" s="46" t="s">
        <v>823</v>
      </c>
      <c r="G5" s="7" t="s">
        <v>824</v>
      </c>
      <c r="H5" s="8" t="str">
        <f>IF('Маппинг со стандартами'!E32="Неверно","Не реализовывается","Реализовывается")</f>
        <v>Реализовывается</v>
      </c>
      <c r="I5" s="8">
        <f>'Маппинг со стандартами'!G33</f>
        <v>0</v>
      </c>
      <c r="J5" s="8">
        <f>'Маппинг со стандартами'!G35</f>
        <v>0</v>
      </c>
      <c r="K5" s="8"/>
      <c r="L5" s="8"/>
      <c r="M5" s="42">
        <f>SUM(I5:J5)/2</f>
        <v>0</v>
      </c>
    </row>
    <row r="6" spans="2:13" x14ac:dyDescent="0.35">
      <c r="B6" s="304"/>
      <c r="D6" s="306"/>
      <c r="E6" s="308"/>
      <c r="F6" s="46" t="s">
        <v>825</v>
      </c>
      <c r="G6" s="7" t="s">
        <v>826</v>
      </c>
      <c r="H6" s="8" t="str">
        <f>IF('Маппинг со стандартами'!E36="Неверно","Не реализовывается","Реализовывается")</f>
        <v>Реализовывается</v>
      </c>
      <c r="I6" s="8">
        <f>'Маппинг со стандартами'!G37</f>
        <v>0</v>
      </c>
      <c r="J6" s="8">
        <f>'Маппинг со стандартами'!G39</f>
        <v>0</v>
      </c>
      <c r="K6" s="8">
        <f>'Маппинг со стандартами'!G41</f>
        <v>0</v>
      </c>
      <c r="L6" s="8">
        <f>'Маппинг со стандартами'!G43</f>
        <v>0</v>
      </c>
      <c r="M6" s="42">
        <f t="shared" ref="M6:M15" si="0">SUM(I6:L6)/4</f>
        <v>0</v>
      </c>
    </row>
    <row r="7" spans="2:13" x14ac:dyDescent="0.35">
      <c r="B7" s="304"/>
      <c r="D7" s="306"/>
      <c r="E7" s="308"/>
      <c r="F7" s="46" t="s">
        <v>827</v>
      </c>
      <c r="G7" s="7" t="s">
        <v>828</v>
      </c>
      <c r="H7" s="8" t="str">
        <f>IF('Маппинг со стандартами'!E44="Неверно","Не реализовывается","Реализовывается")</f>
        <v>Реализовывается</v>
      </c>
      <c r="I7" s="8">
        <f>'Маппинг со стандартами'!G45</f>
        <v>0</v>
      </c>
      <c r="J7" s="8">
        <f>'Маппинг со стандартами'!G49</f>
        <v>0</v>
      </c>
      <c r="K7" s="8">
        <f>'Маппинг со стандартами'!G50</f>
        <v>0</v>
      </c>
      <c r="L7" s="8">
        <f>'Маппинг со стандартами'!G53</f>
        <v>0</v>
      </c>
      <c r="M7" s="42">
        <f t="shared" si="0"/>
        <v>0</v>
      </c>
    </row>
    <row r="8" spans="2:13" x14ac:dyDescent="0.35">
      <c r="B8" s="304"/>
      <c r="D8" s="306"/>
      <c r="E8" s="308"/>
      <c r="F8" s="46" t="s">
        <v>829</v>
      </c>
      <c r="G8" s="7" t="s">
        <v>830</v>
      </c>
      <c r="H8" s="8" t="str">
        <f>IF('Маппинг со стандартами'!E54="Неверно","Не реализовывается","Реализовывается")</f>
        <v>Реализовывается</v>
      </c>
      <c r="I8" s="8">
        <f>'Маппинг со стандартами'!G55</f>
        <v>0</v>
      </c>
      <c r="J8" s="8">
        <f>'Маппинг со стандартами'!G62</f>
        <v>0</v>
      </c>
      <c r="K8" s="8">
        <f>'Маппинг со стандартами'!G68</f>
        <v>0</v>
      </c>
      <c r="L8" s="8">
        <f>'Маппинг со стандартами'!G72</f>
        <v>0</v>
      </c>
      <c r="M8" s="42">
        <f t="shared" si="0"/>
        <v>0</v>
      </c>
    </row>
    <row r="9" spans="2:13" x14ac:dyDescent="0.35">
      <c r="B9" s="304"/>
      <c r="D9" s="306"/>
      <c r="E9" s="308"/>
      <c r="F9" s="46" t="s">
        <v>831</v>
      </c>
      <c r="G9" s="7" t="s">
        <v>832</v>
      </c>
      <c r="H9" s="8" t="str">
        <f>IF('Маппинг со стандартами'!E75="Неверно","Не реализовывается","Реализовывается")</f>
        <v>Реализовывается</v>
      </c>
      <c r="I9" s="8">
        <f>'Маппинг со стандартами'!G76</f>
        <v>0</v>
      </c>
      <c r="J9" s="8">
        <f>'Маппинг со стандартами'!G81</f>
        <v>0</v>
      </c>
      <c r="K9" s="8">
        <f>'Маппинг со стандартами'!G87</f>
        <v>0</v>
      </c>
      <c r="L9" s="8">
        <f>'Маппинг со стандартами'!G93</f>
        <v>0</v>
      </c>
      <c r="M9" s="42">
        <f t="shared" si="0"/>
        <v>0</v>
      </c>
    </row>
    <row r="10" spans="2:13" x14ac:dyDescent="0.35">
      <c r="B10" s="304"/>
      <c r="D10" s="306"/>
      <c r="E10" s="308"/>
      <c r="F10" s="46" t="s">
        <v>833</v>
      </c>
      <c r="G10" s="7" t="s">
        <v>834</v>
      </c>
      <c r="H10" s="8" t="str">
        <f>IF('Маппинг со стандартами'!E94="Неверно","Не реализовывается","Реализовывается")</f>
        <v>Реализовывается</v>
      </c>
      <c r="I10" s="8">
        <f>'Маппинг со стандартами'!G95</f>
        <v>0</v>
      </c>
      <c r="J10" s="8">
        <f>'Маппинг со стандартами'!G100</f>
        <v>0</v>
      </c>
      <c r="K10" s="8">
        <f>'Маппинг со стандартами'!G102</f>
        <v>0</v>
      </c>
      <c r="L10" s="8">
        <f>'Маппинг со стандартами'!G103</f>
        <v>0</v>
      </c>
      <c r="M10" s="42">
        <f t="shared" si="0"/>
        <v>0</v>
      </c>
    </row>
    <row r="11" spans="2:13" x14ac:dyDescent="0.35">
      <c r="B11" s="304"/>
      <c r="D11" s="306"/>
      <c r="E11" s="310" t="s">
        <v>2166</v>
      </c>
      <c r="F11" s="46" t="s">
        <v>2011</v>
      </c>
      <c r="G11" s="7" t="s">
        <v>2004</v>
      </c>
      <c r="H11" s="8" t="str">
        <f>IF('Маппинг со стандартами'!E106="Неверно","Не реализовывается","Реализовывается")</f>
        <v>Реализовывается</v>
      </c>
      <c r="I11" s="8">
        <f>'Маппинг со стандартами'!G107</f>
        <v>0</v>
      </c>
      <c r="J11" s="8">
        <f>'Маппинг со стандартами'!G109</f>
        <v>0</v>
      </c>
      <c r="K11" s="8">
        <f>'Маппинг со стандартами'!G113</f>
        <v>0</v>
      </c>
      <c r="L11" s="8">
        <f>'Маппинг со стандартами'!G118</f>
        <v>0</v>
      </c>
      <c r="M11" s="42">
        <f t="shared" si="0"/>
        <v>0</v>
      </c>
    </row>
    <row r="12" spans="2:13" ht="14.75" customHeight="1" x14ac:dyDescent="0.35">
      <c r="B12" s="304"/>
      <c r="D12" s="306"/>
      <c r="E12" s="311"/>
      <c r="F12" s="46" t="s">
        <v>835</v>
      </c>
      <c r="G12" s="7" t="s">
        <v>836</v>
      </c>
      <c r="H12" s="8" t="str">
        <f>IF('Маппинг со стандартами'!E119="Неверно","Не реализовывается","Реализовывается")</f>
        <v>Реализовывается</v>
      </c>
      <c r="I12" s="8">
        <f>'Маппинг со стандартами'!G120</f>
        <v>0</v>
      </c>
      <c r="J12" s="8">
        <f>'Маппинг со стандартами'!G122</f>
        <v>0</v>
      </c>
      <c r="K12" s="8">
        <f>'Маппинг со стандартами'!G126</f>
        <v>0</v>
      </c>
      <c r="L12" s="8">
        <f>'Маппинг со стандартами'!G129</f>
        <v>0</v>
      </c>
      <c r="M12" s="42">
        <f t="shared" si="0"/>
        <v>0</v>
      </c>
    </row>
    <row r="13" spans="2:13" x14ac:dyDescent="0.35">
      <c r="B13" s="304"/>
      <c r="D13" s="306"/>
      <c r="E13" s="311"/>
      <c r="F13" s="46" t="s">
        <v>837</v>
      </c>
      <c r="G13" s="7" t="s">
        <v>838</v>
      </c>
      <c r="H13" s="8" t="str">
        <f>IF('Маппинг со стандартами'!E130="Неверно","Не реализовывается","Реализовывается")</f>
        <v>Реализовывается</v>
      </c>
      <c r="I13" s="8">
        <f>'Маппинг со стандартами'!G131</f>
        <v>0</v>
      </c>
      <c r="J13" s="8">
        <f>'Маппинг со стандартами'!G134</f>
        <v>0</v>
      </c>
      <c r="K13" s="8">
        <f>'Маппинг со стандартами'!G139</f>
        <v>0</v>
      </c>
      <c r="L13" s="8">
        <f>'Маппинг со стандартами'!G143</f>
        <v>0</v>
      </c>
      <c r="M13" s="42">
        <f t="shared" si="0"/>
        <v>0</v>
      </c>
    </row>
    <row r="14" spans="2:13" x14ac:dyDescent="0.35">
      <c r="B14" s="304"/>
      <c r="D14" s="306"/>
      <c r="E14" s="311"/>
      <c r="F14" s="46" t="s">
        <v>839</v>
      </c>
      <c r="G14" s="7" t="s">
        <v>840</v>
      </c>
      <c r="H14" s="8" t="str">
        <f>IF('Маппинг со стандартами'!E144="Неверно","Не реализовывается","Реализовывается")</f>
        <v>Реализовывается</v>
      </c>
      <c r="I14" s="8">
        <f>'Маппинг со стандартами'!G145</f>
        <v>0</v>
      </c>
      <c r="J14" s="8">
        <f>'Маппинг со стандартами'!G148</f>
        <v>0</v>
      </c>
      <c r="K14" s="8">
        <f>'Маппинг со стандартами'!G151</f>
        <v>0</v>
      </c>
      <c r="L14" s="8">
        <f>'Маппинг со стандартами'!G152</f>
        <v>0</v>
      </c>
      <c r="M14" s="42">
        <f t="shared" si="0"/>
        <v>0</v>
      </c>
    </row>
    <row r="15" spans="2:13" x14ac:dyDescent="0.35">
      <c r="B15" s="304"/>
      <c r="D15" s="306"/>
      <c r="E15" s="311"/>
      <c r="F15" s="46" t="s">
        <v>841</v>
      </c>
      <c r="G15" s="7" t="s">
        <v>842</v>
      </c>
      <c r="H15" s="8" t="str">
        <f>IF('Маппинг со стандартами'!E154="Неверно","Не реализовывается","Реализовывается")</f>
        <v>Реализовывается</v>
      </c>
      <c r="I15" s="8">
        <f>'Маппинг со стандартами'!G155</f>
        <v>0</v>
      </c>
      <c r="J15" s="8">
        <f>'Маппинг со стандартами'!G159</f>
        <v>0</v>
      </c>
      <c r="K15" s="8">
        <f>'Маппинг со стандартами'!G162</f>
        <v>0</v>
      </c>
      <c r="L15" s="8">
        <f>'Маппинг со стандартами'!G165</f>
        <v>0</v>
      </c>
      <c r="M15" s="42">
        <f t="shared" si="0"/>
        <v>0</v>
      </c>
    </row>
    <row r="16" spans="2:13" x14ac:dyDescent="0.35">
      <c r="B16" s="304"/>
      <c r="D16" s="306"/>
      <c r="E16" s="312"/>
      <c r="F16" s="46" t="s">
        <v>843</v>
      </c>
      <c r="G16" s="7" t="s">
        <v>844</v>
      </c>
      <c r="H16" s="8" t="str">
        <f>IF('Маппинг со стандартами'!E166="Неверно","Не реализовывается","Реализовывается")</f>
        <v>Реализовывается</v>
      </c>
      <c r="I16" s="8">
        <f>'Маппинг со стандартами'!G167</f>
        <v>0</v>
      </c>
      <c r="J16" s="8">
        <f>'Маппинг со стандартами'!G169</f>
        <v>0</v>
      </c>
      <c r="K16" s="8"/>
      <c r="L16" s="8"/>
      <c r="M16" s="42">
        <f>SUM(I16:J16)/2</f>
        <v>0</v>
      </c>
    </row>
    <row r="17" spans="2:13" x14ac:dyDescent="0.35">
      <c r="B17" s="304"/>
      <c r="D17" s="306"/>
      <c r="E17" s="308" t="s">
        <v>845</v>
      </c>
      <c r="F17" s="46" t="s">
        <v>846</v>
      </c>
      <c r="G17" s="7" t="s">
        <v>847</v>
      </c>
      <c r="H17" s="8" t="str">
        <f>IF('Маппинг со стандартами'!E172="Неверно","Не реализовывается","Реализовывается")</f>
        <v>Реализовывается</v>
      </c>
      <c r="I17" s="8">
        <f>'Маппинг со стандартами'!G173</f>
        <v>0</v>
      </c>
      <c r="J17" s="8">
        <f>'Маппинг со стандартами'!G175</f>
        <v>0</v>
      </c>
      <c r="K17" s="8">
        <f>'Маппинг со стандартами'!G179</f>
        <v>0</v>
      </c>
      <c r="L17" s="8">
        <f>'Маппинг со стандартами'!G183</f>
        <v>0</v>
      </c>
      <c r="M17" s="42">
        <f>SUM(I17:L17)/4</f>
        <v>0</v>
      </c>
    </row>
    <row r="18" spans="2:13" ht="29" x14ac:dyDescent="0.35">
      <c r="B18" s="304"/>
      <c r="D18" s="306"/>
      <c r="E18" s="308"/>
      <c r="F18" s="46" t="s">
        <v>848</v>
      </c>
      <c r="G18" s="7" t="s">
        <v>849</v>
      </c>
      <c r="H18" s="8" t="str">
        <f>IF('Маппинг со стандартами'!E186="Неверно","Не реализовывается","Реализовывается")</f>
        <v>Реализовывается</v>
      </c>
      <c r="I18" s="8">
        <f>'Маппинг со стандартами'!G187</f>
        <v>0</v>
      </c>
      <c r="J18" s="8">
        <f>'Маппинг со стандартами'!G190</f>
        <v>0</v>
      </c>
      <c r="K18" s="8"/>
      <c r="L18" s="8">
        <f>'Маппинг со стандартами'!G191</f>
        <v>0</v>
      </c>
      <c r="M18" s="42">
        <f>SUM(I18:L18)/3</f>
        <v>0</v>
      </c>
    </row>
    <row r="19" spans="2:13" x14ac:dyDescent="0.35">
      <c r="B19" s="304"/>
      <c r="D19" s="306"/>
      <c r="E19" s="308"/>
      <c r="F19" s="46" t="s">
        <v>850</v>
      </c>
      <c r="G19" s="7" t="s">
        <v>851</v>
      </c>
      <c r="H19" s="8" t="str">
        <f>IF('Маппинг со стандартами'!E192="Неверно","Не реализовывается","Реализовывается")</f>
        <v>Реализовывается</v>
      </c>
      <c r="I19" s="8">
        <f>'Маппинг со стандартами'!G193</f>
        <v>0</v>
      </c>
      <c r="J19" s="8">
        <f>'Маппинг со стандартами'!G194</f>
        <v>0</v>
      </c>
      <c r="K19" s="8">
        <f>'Маппинг со стандартами'!G196</f>
        <v>0</v>
      </c>
      <c r="L19" s="8"/>
      <c r="M19" s="42">
        <f>SUM(I19:K19)/3</f>
        <v>0</v>
      </c>
    </row>
    <row r="20" spans="2:13" x14ac:dyDescent="0.35">
      <c r="B20" s="304"/>
      <c r="D20" s="306"/>
      <c r="E20" s="308"/>
      <c r="F20" s="46" t="s">
        <v>852</v>
      </c>
      <c r="G20" s="7" t="s">
        <v>853</v>
      </c>
      <c r="H20" s="8" t="str">
        <f>IF('Маппинг со стандартами'!E209="Неверно","Не реализовывается","Реализовывается")</f>
        <v>Реализовывается</v>
      </c>
      <c r="I20" s="8">
        <f>'Маппинг со стандартами'!G210</f>
        <v>0</v>
      </c>
      <c r="J20" s="8">
        <f>'Маппинг со стандартами'!G211</f>
        <v>0</v>
      </c>
      <c r="K20" s="8"/>
      <c r="L20" s="8"/>
      <c r="M20" s="42">
        <f>SUM(I20:J20)/2</f>
        <v>0</v>
      </c>
    </row>
    <row r="21" spans="2:13" x14ac:dyDescent="0.35">
      <c r="B21" s="304"/>
      <c r="D21" s="306"/>
      <c r="E21" s="308"/>
      <c r="F21" s="46" t="s">
        <v>854</v>
      </c>
      <c r="G21" s="7" t="s">
        <v>855</v>
      </c>
      <c r="H21" s="36" t="str">
        <f>IF('Маппинг со стандартами'!E197="Неверно","Не реализовывается","Реализовывается")</f>
        <v>Реализовывается</v>
      </c>
      <c r="I21" s="38">
        <f>'Маппинг со стандартами'!G198</f>
        <v>0</v>
      </c>
      <c r="J21" s="8">
        <f>'Маппинг со стандартами'!G200</f>
        <v>0</v>
      </c>
      <c r="K21" s="8">
        <f>'Маппинг со стандартами'!G203</f>
        <v>0</v>
      </c>
      <c r="L21" s="8">
        <f>'Маппинг со стандартами'!G207</f>
        <v>0</v>
      </c>
      <c r="M21" s="42">
        <f>SUM(I21:L21)/4</f>
        <v>0</v>
      </c>
    </row>
    <row r="22" spans="2:13" x14ac:dyDescent="0.35">
      <c r="B22" s="304"/>
      <c r="D22" s="306"/>
      <c r="E22" s="308" t="s">
        <v>856</v>
      </c>
      <c r="F22" s="46" t="s">
        <v>857</v>
      </c>
      <c r="G22" s="7" t="s">
        <v>858</v>
      </c>
      <c r="H22" s="8" t="str">
        <f>IF('Маппинг со стандартами'!E214="Неверно","Не реализовывается","Реализовывается")</f>
        <v>Реализовывается</v>
      </c>
      <c r="I22" s="8">
        <f>'Маппинг со стандартами'!G215</f>
        <v>0</v>
      </c>
      <c r="J22" s="8">
        <f>'Маппинг со стандартами'!G217</f>
        <v>0</v>
      </c>
      <c r="K22" s="8">
        <f>'Маппинг со стандартами'!G219</f>
        <v>0</v>
      </c>
      <c r="L22" s="8">
        <f>'Маппинг со стандартами'!G222</f>
        <v>0</v>
      </c>
      <c r="M22" s="42">
        <f>SUM(I22:L22)/4</f>
        <v>0</v>
      </c>
    </row>
    <row r="23" spans="2:13" x14ac:dyDescent="0.35">
      <c r="B23" s="304"/>
      <c r="D23" s="306"/>
      <c r="E23" s="308"/>
      <c r="F23" s="46" t="s">
        <v>859</v>
      </c>
      <c r="G23" s="7" t="s">
        <v>860</v>
      </c>
      <c r="H23" s="8" t="str">
        <f>IF('Маппинг со стандартами'!E233="Неверно","Не реализовывается","Реализовывается")</f>
        <v>Реализовывается</v>
      </c>
      <c r="I23" s="36">
        <f>'Маппинг со стандартами'!G234</f>
        <v>0</v>
      </c>
      <c r="J23" s="36">
        <f>'Маппинг со стандартами'!G237</f>
        <v>0</v>
      </c>
      <c r="K23" s="36">
        <f>'Маппинг со стандартами'!G242</f>
        <v>0</v>
      </c>
      <c r="L23" s="36">
        <f>'Маппинг со стандартами'!G246</f>
        <v>0</v>
      </c>
      <c r="M23" s="42">
        <f>SUM(I23:L23)/4</f>
        <v>0</v>
      </c>
    </row>
    <row r="24" spans="2:13" x14ac:dyDescent="0.35">
      <c r="B24" s="304"/>
      <c r="D24" s="306"/>
      <c r="E24" s="308"/>
      <c r="F24" s="46" t="s">
        <v>861</v>
      </c>
      <c r="G24" s="7" t="s">
        <v>862</v>
      </c>
      <c r="H24" s="8" t="str">
        <f>IF('Маппинг со стандартами'!E225="Неверно","Не реализовывается","Реализовывается")</f>
        <v>Реализовывается</v>
      </c>
      <c r="I24" s="8">
        <f>'Маппинг со стандартами'!G226</f>
        <v>0</v>
      </c>
      <c r="J24" s="8">
        <f>'Маппинг со стандартами'!G229</f>
        <v>0</v>
      </c>
      <c r="K24" s="36">
        <f>'Маппинг со стандартами'!G230</f>
        <v>0</v>
      </c>
      <c r="L24" s="8">
        <f>'Маппинг со стандартами'!G231</f>
        <v>0</v>
      </c>
      <c r="M24" s="42">
        <f>SUM(I24:L24)/4</f>
        <v>0</v>
      </c>
    </row>
    <row r="25" spans="2:13" x14ac:dyDescent="0.35">
      <c r="B25" s="304"/>
      <c r="D25" s="306"/>
      <c r="E25" s="308"/>
      <c r="F25" s="46" t="s">
        <v>863</v>
      </c>
      <c r="G25" s="7" t="s">
        <v>864</v>
      </c>
      <c r="H25" s="8" t="str">
        <f>IF('Маппинг со стандартами'!E249="Неверно","Не реализовывается","Реализовывается")</f>
        <v>Реализовывается</v>
      </c>
      <c r="I25" s="8">
        <f>'Маппинг со стандартами'!G250</f>
        <v>0</v>
      </c>
      <c r="J25" s="8">
        <f>'Маппинг со стандартами'!G255</f>
        <v>0</v>
      </c>
      <c r="K25" s="8">
        <f>'Маппинг со стандартами'!G257</f>
        <v>0</v>
      </c>
      <c r="L25" s="8">
        <f>'Маппинг со стандартами'!G258</f>
        <v>0</v>
      </c>
      <c r="M25" s="42">
        <f>SUM(I25:L25)/4</f>
        <v>0</v>
      </c>
    </row>
    <row r="26" spans="2:13" x14ac:dyDescent="0.35">
      <c r="B26" s="304"/>
      <c r="D26" s="306"/>
      <c r="E26" s="308"/>
      <c r="F26" s="46" t="s">
        <v>865</v>
      </c>
      <c r="G26" s="7" t="s">
        <v>866</v>
      </c>
      <c r="H26" s="8" t="str">
        <f>IF('Маппинг со стандартами'!E259="Неверно","Не реализовывается","Реализовывается")</f>
        <v>Реализовывается</v>
      </c>
      <c r="I26" s="8">
        <f>'Маппинг со стандартами'!G260</f>
        <v>0</v>
      </c>
      <c r="J26" s="8">
        <f>'Маппинг со стандартами'!G262</f>
        <v>0</v>
      </c>
      <c r="K26" s="8">
        <f>'Маппинг со стандартами'!G264</f>
        <v>0</v>
      </c>
      <c r="L26" s="8"/>
      <c r="M26" s="42">
        <f>SUM(I26:K26)/3</f>
        <v>0</v>
      </c>
    </row>
    <row r="27" spans="2:13" x14ac:dyDescent="0.35">
      <c r="B27" s="304"/>
      <c r="D27" s="306"/>
      <c r="E27" s="308"/>
      <c r="F27" s="46" t="s">
        <v>867</v>
      </c>
      <c r="G27" s="7" t="s">
        <v>868</v>
      </c>
      <c r="H27" s="8" t="str">
        <f>IF('Маппинг со стандартами'!E265="Неверно","Не реализовывается","Реализовывается")</f>
        <v>Реализовывается</v>
      </c>
      <c r="I27" s="8">
        <f>'Маппинг со стандартами'!G266</f>
        <v>0</v>
      </c>
      <c r="J27" s="8">
        <f>'Маппинг со стандартами'!G267</f>
        <v>0</v>
      </c>
      <c r="K27" s="8">
        <f>'Маппинг со стандартами'!G268</f>
        <v>0</v>
      </c>
      <c r="L27" s="8"/>
      <c r="M27" s="42">
        <f>SUM(I27:K27)/3</f>
        <v>0</v>
      </c>
    </row>
    <row r="28" spans="2:13" x14ac:dyDescent="0.35">
      <c r="B28" s="304"/>
      <c r="D28" s="306"/>
      <c r="E28" s="308"/>
      <c r="F28" s="46" t="s">
        <v>869</v>
      </c>
      <c r="G28" s="7" t="s">
        <v>870</v>
      </c>
      <c r="H28" s="8" t="str">
        <f>IF('Маппинг со стандартами'!E269="Неверно","Не реализовывается","Реализовывается")</f>
        <v>Реализовывается</v>
      </c>
      <c r="I28" s="8">
        <f>'Маппинг со стандартами'!G270</f>
        <v>0</v>
      </c>
      <c r="J28" s="8">
        <f>'Маппинг со стандартами'!G272</f>
        <v>0</v>
      </c>
      <c r="K28" s="8">
        <f>'Маппинг со стандартами'!G275</f>
        <v>0</v>
      </c>
      <c r="L28" s="8">
        <f>'Маппинг со стандартами'!G279</f>
        <v>0</v>
      </c>
      <c r="M28" s="42">
        <f>SUM(I28:L28)/4</f>
        <v>0</v>
      </c>
    </row>
    <row r="29" spans="2:13" x14ac:dyDescent="0.35">
      <c r="B29" s="304"/>
      <c r="D29" s="306"/>
      <c r="E29" s="308"/>
      <c r="F29" s="46" t="s">
        <v>871</v>
      </c>
      <c r="G29" s="7" t="s">
        <v>872</v>
      </c>
      <c r="H29" s="8" t="str">
        <f>IF('Маппинг со стандартами'!E281="Неверно","Не реализовывается","Реализовывается")</f>
        <v>Реализовывается</v>
      </c>
      <c r="I29" s="8"/>
      <c r="J29" s="8">
        <f>'Маппинг со стандартами'!G282</f>
        <v>0</v>
      </c>
      <c r="K29" s="8">
        <f>'Маппинг со стандартами'!G283</f>
        <v>0</v>
      </c>
      <c r="L29" s="8"/>
      <c r="M29" s="42">
        <f>SUM(J29:K29)/2</f>
        <v>0</v>
      </c>
    </row>
    <row r="30" spans="2:13" x14ac:dyDescent="0.35">
      <c r="B30" s="305" t="s">
        <v>873</v>
      </c>
      <c r="D30" s="306" t="s">
        <v>873</v>
      </c>
      <c r="E30" s="308" t="s">
        <v>874</v>
      </c>
      <c r="F30" s="16" t="s">
        <v>875</v>
      </c>
      <c r="G30" s="1" t="s">
        <v>876</v>
      </c>
      <c r="H30" s="8" t="str">
        <f>IF('Маппинг со стандартами'!E286="Неверно","Не реализовывается","Реализовывается")</f>
        <v>Реализовывается</v>
      </c>
      <c r="I30" s="8">
        <f>'Маппинг со стандартами'!G287</f>
        <v>0</v>
      </c>
      <c r="J30" s="8">
        <f>'Маппинг со стандартами'!G289</f>
        <v>0</v>
      </c>
      <c r="K30" s="8">
        <f>'Маппинг со стандартами'!G293</f>
        <v>0</v>
      </c>
      <c r="L30" s="8">
        <f>'Маппинг со стандартами'!G295</f>
        <v>0</v>
      </c>
      <c r="M30" s="42">
        <f t="shared" ref="M30:M38" si="1">SUM(I30:L30)/4</f>
        <v>0</v>
      </c>
    </row>
    <row r="31" spans="2:13" x14ac:dyDescent="0.35">
      <c r="B31" s="305"/>
      <c r="D31" s="306"/>
      <c r="E31" s="308"/>
      <c r="F31" s="16" t="s">
        <v>877</v>
      </c>
      <c r="G31" s="1" t="s">
        <v>878</v>
      </c>
      <c r="H31" s="8" t="str">
        <f>IF('Маппинг со стандартами'!E296="Неверно","Не реализовывается","Реализовывается")</f>
        <v>Реализовывается</v>
      </c>
      <c r="I31" s="8">
        <f>'Маппинг со стандартами'!G297</f>
        <v>0</v>
      </c>
      <c r="J31" s="8">
        <f>'Маппинг со стандартами'!G298</f>
        <v>0</v>
      </c>
      <c r="K31" s="8">
        <f>'Маппинг со стандартами'!G300</f>
        <v>0</v>
      </c>
      <c r="L31" s="8">
        <f>'Маппинг со стандартами'!G303</f>
        <v>0</v>
      </c>
      <c r="M31" s="42">
        <f t="shared" si="1"/>
        <v>0</v>
      </c>
    </row>
    <row r="32" spans="2:13" x14ac:dyDescent="0.35">
      <c r="B32" s="305"/>
      <c r="D32" s="306"/>
      <c r="E32" s="308" t="s">
        <v>879</v>
      </c>
      <c r="F32" s="16" t="s">
        <v>880</v>
      </c>
      <c r="G32" s="1" t="s">
        <v>881</v>
      </c>
      <c r="H32" s="8" t="str">
        <f>IF('Маппинг со стандартами'!E307="Неверно","Не реализовывается","Реализовывается")</f>
        <v>Реализовывается</v>
      </c>
      <c r="I32" s="8">
        <f>'Маппинг со стандартами'!G308</f>
        <v>0</v>
      </c>
      <c r="J32" s="8">
        <f>'Маппинг со стандартами'!G311</f>
        <v>0</v>
      </c>
      <c r="K32" s="8">
        <f>'Маппинг со стандартами'!G314</f>
        <v>0</v>
      </c>
      <c r="L32" s="8">
        <f>'Маппинг со стандартами'!G317</f>
        <v>0</v>
      </c>
      <c r="M32" s="42">
        <f t="shared" si="1"/>
        <v>0</v>
      </c>
    </row>
    <row r="33" spans="2:13" x14ac:dyDescent="0.35">
      <c r="B33" s="305"/>
      <c r="D33" s="306"/>
      <c r="E33" s="308"/>
      <c r="F33" s="16" t="s">
        <v>882</v>
      </c>
      <c r="G33" s="1" t="s">
        <v>883</v>
      </c>
      <c r="H33" s="8" t="str">
        <f>IF('Маппинг со стандартами'!E318="Неверно","Не реализовывается","Реализовывается")</f>
        <v>Реализовывается</v>
      </c>
      <c r="I33" s="8">
        <f>'Маппинг со стандартами'!G319</f>
        <v>0</v>
      </c>
      <c r="J33" s="8">
        <f>'Маппинг со стандартами'!G321</f>
        <v>0</v>
      </c>
      <c r="K33" s="8">
        <f>'Маппинг со стандартами'!G324</f>
        <v>0</v>
      </c>
      <c r="L33" s="8">
        <f>'Маппинг со стандартами'!G327</f>
        <v>0</v>
      </c>
      <c r="M33" s="42">
        <f t="shared" si="1"/>
        <v>0</v>
      </c>
    </row>
    <row r="34" spans="2:13" x14ac:dyDescent="0.35">
      <c r="B34" s="305"/>
      <c r="D34" s="306"/>
      <c r="E34" s="308"/>
      <c r="F34" s="16" t="s">
        <v>884</v>
      </c>
      <c r="G34" s="1" t="s">
        <v>885</v>
      </c>
      <c r="H34" s="8" t="str">
        <f>IF('Маппинг со стандартами'!E328="Неверно","Не реализовывается","Реализовывается")</f>
        <v>Реализовывается</v>
      </c>
      <c r="I34" s="8">
        <f>'Маппинг со стандартами'!G329</f>
        <v>0</v>
      </c>
      <c r="J34" s="8">
        <f>'Маппинг со стандартами'!G330</f>
        <v>0</v>
      </c>
      <c r="K34" s="8">
        <f>'Маппинг со стандартами'!G331</f>
        <v>0</v>
      </c>
      <c r="L34" s="8">
        <f>'Маппинг со стандартами'!G332</f>
        <v>0</v>
      </c>
      <c r="M34" s="42">
        <f t="shared" si="1"/>
        <v>0</v>
      </c>
    </row>
    <row r="35" spans="2:13" x14ac:dyDescent="0.35">
      <c r="B35" s="305"/>
      <c r="D35" s="306"/>
      <c r="E35" s="308"/>
      <c r="F35" s="16" t="s">
        <v>886</v>
      </c>
      <c r="G35" s="1" t="s">
        <v>887</v>
      </c>
      <c r="H35" s="8" t="str">
        <f>IF('Маппинг со стандартами'!E333="Неверно","Не реализовывается","Реализовывается")</f>
        <v>Реализовывается</v>
      </c>
      <c r="I35" s="8">
        <f>'Маппинг со стандартами'!G334</f>
        <v>0</v>
      </c>
      <c r="J35" s="8">
        <f>'Маппинг со стандартами'!G336</f>
        <v>0</v>
      </c>
      <c r="K35" s="8">
        <f>'Маппинг со стандартами'!G337</f>
        <v>0</v>
      </c>
      <c r="L35" s="8">
        <f>'Маппинг со стандартами'!G339</f>
        <v>0</v>
      </c>
      <c r="M35" s="42">
        <f t="shared" si="1"/>
        <v>0</v>
      </c>
    </row>
    <row r="36" spans="2:13" x14ac:dyDescent="0.35">
      <c r="B36" s="305"/>
      <c r="D36" s="306"/>
      <c r="E36" s="308"/>
      <c r="F36" s="16" t="s">
        <v>888</v>
      </c>
      <c r="G36" s="1" t="s">
        <v>889</v>
      </c>
      <c r="H36" s="8" t="str">
        <f>IF('Маппинг со стандартами'!E340="Неверно","Не реализовывается","Реализовывается")</f>
        <v>Реализовывается</v>
      </c>
      <c r="I36" s="8">
        <f>'Маппинг со стандартами'!G341</f>
        <v>0</v>
      </c>
      <c r="J36" s="8">
        <f>'Маппинг со стандартами'!G343</f>
        <v>0</v>
      </c>
      <c r="K36" s="8">
        <f>'Маппинг со стандартами'!G345</f>
        <v>0</v>
      </c>
      <c r="L36" s="8">
        <f>'Маппинг со стандартами'!G348</f>
        <v>0</v>
      </c>
      <c r="M36" s="42">
        <f t="shared" si="1"/>
        <v>0</v>
      </c>
    </row>
    <row r="37" spans="2:13" x14ac:dyDescent="0.35">
      <c r="B37" s="305"/>
      <c r="D37" s="306"/>
      <c r="E37" s="308" t="s">
        <v>890</v>
      </c>
      <c r="F37" s="16" t="s">
        <v>891</v>
      </c>
      <c r="G37" s="1" t="s">
        <v>892</v>
      </c>
      <c r="H37" s="8" t="str">
        <f>IF('Маппинг со стандартами'!E351="Неверно","Не реализовывается","Реализовывается")</f>
        <v>Реализовывается</v>
      </c>
      <c r="I37" s="8">
        <f>'Маппинг со стандартами'!G352</f>
        <v>0</v>
      </c>
      <c r="J37" s="8">
        <f>'Маппинг со стандартами'!G353</f>
        <v>0</v>
      </c>
      <c r="K37" s="8">
        <f>'Маппинг со стандартами'!G355</f>
        <v>0</v>
      </c>
      <c r="L37" s="8">
        <f>'Маппинг со стандартами'!G358</f>
        <v>0</v>
      </c>
      <c r="M37" s="42">
        <f t="shared" si="1"/>
        <v>0</v>
      </c>
    </row>
    <row r="38" spans="2:13" x14ac:dyDescent="0.35">
      <c r="B38" s="305"/>
      <c r="D38" s="306"/>
      <c r="E38" s="308"/>
      <c r="F38" s="16" t="s">
        <v>893</v>
      </c>
      <c r="G38" s="1" t="s">
        <v>894</v>
      </c>
      <c r="H38" s="8" t="str">
        <f>IF('Маппинг со стандартами'!E359="Неверно","Не реализовывается","Реализовывается")</f>
        <v>Реализовывается</v>
      </c>
      <c r="I38" s="8">
        <f>'Маппинг со стандартами'!G360</f>
        <v>0</v>
      </c>
      <c r="J38" s="8">
        <f>'Маппинг со стандартами'!G362</f>
        <v>0</v>
      </c>
      <c r="K38" s="8">
        <f>'Маппинг со стандартами'!G363</f>
        <v>0</v>
      </c>
      <c r="L38" s="8">
        <f>'Маппинг со стандартами'!G366</f>
        <v>0</v>
      </c>
      <c r="M38" s="42">
        <f t="shared" si="1"/>
        <v>0</v>
      </c>
    </row>
    <row r="39" spans="2:13" x14ac:dyDescent="0.35">
      <c r="B39" s="305"/>
      <c r="D39" s="306"/>
      <c r="E39" s="308"/>
      <c r="F39" s="16" t="s">
        <v>895</v>
      </c>
      <c r="G39" s="1" t="s">
        <v>896</v>
      </c>
      <c r="H39" s="8" t="str">
        <f>IF('Маппинг со стандартами'!E369="Неверно","Не реализовывается","Реализовывается")</f>
        <v>Реализовывается</v>
      </c>
      <c r="I39" s="8"/>
      <c r="J39" s="8">
        <f>'Маппинг со стандартами'!G370</f>
        <v>0</v>
      </c>
      <c r="K39" s="8">
        <f>'Маппинг со стандартами'!G372</f>
        <v>0</v>
      </c>
      <c r="L39" s="8"/>
      <c r="M39" s="42">
        <f>SUM(J39:K39)/2</f>
        <v>0</v>
      </c>
    </row>
    <row r="40" spans="2:13" x14ac:dyDescent="0.35">
      <c r="B40" s="305"/>
      <c r="D40" s="306"/>
      <c r="E40" s="308"/>
      <c r="F40" s="16" t="s">
        <v>897</v>
      </c>
      <c r="G40" s="1" t="s">
        <v>898</v>
      </c>
      <c r="H40" s="8" t="str">
        <f>IF('Маппинг со стандартами'!E374="Неверно","Не реализовывается","Реализовывается")</f>
        <v>Реализовывается</v>
      </c>
      <c r="I40" s="8"/>
      <c r="J40" s="8">
        <f>'Маппинг со стандартами'!G375</f>
        <v>0</v>
      </c>
      <c r="K40" s="8">
        <f>'Маппинг со стандартами'!G377</f>
        <v>0</v>
      </c>
      <c r="L40" s="8">
        <f>'Маппинг со стандартами'!G380</f>
        <v>0</v>
      </c>
      <c r="M40" s="42">
        <f>SUM(J40:L40)/3</f>
        <v>0</v>
      </c>
    </row>
    <row r="41" spans="2:13" x14ac:dyDescent="0.35">
      <c r="B41" s="305"/>
      <c r="D41" s="306"/>
      <c r="E41" s="308" t="s">
        <v>899</v>
      </c>
      <c r="F41" s="16" t="s">
        <v>900</v>
      </c>
      <c r="G41" s="1" t="s">
        <v>901</v>
      </c>
      <c r="H41" s="8" t="str">
        <f>IF('Маппинг со стандартами'!E383="Неверно","Не реализовывается","Реализовывается")</f>
        <v>Реализовывается</v>
      </c>
      <c r="I41" s="8">
        <f>'Маппинг со стандартами'!G384</f>
        <v>0</v>
      </c>
      <c r="J41" s="8">
        <f>'Маппинг со стандартами'!G385</f>
        <v>0</v>
      </c>
      <c r="K41" s="8">
        <f>'Маппинг со стандартами'!G387</f>
        <v>0</v>
      </c>
      <c r="L41" s="8">
        <f>'Маппинг со стандартами'!G391</f>
        <v>0</v>
      </c>
      <c r="M41" s="42">
        <f>SUM(I41:L41)/4</f>
        <v>0</v>
      </c>
    </row>
    <row r="42" spans="2:13" ht="15" thickBot="1" x14ac:dyDescent="0.4">
      <c r="B42" s="305"/>
      <c r="D42" s="307"/>
      <c r="E42" s="309"/>
      <c r="F42" s="47" t="s">
        <v>902</v>
      </c>
      <c r="G42" s="43" t="s">
        <v>903</v>
      </c>
      <c r="H42" s="44" t="str">
        <f>IF('Маппинг со стандартами'!E395="Неверно","Не реализовывается","Реализовывается")</f>
        <v>Реализовывается</v>
      </c>
      <c r="I42" s="44">
        <f>'Маппинг со стандартами'!G396</f>
        <v>0</v>
      </c>
      <c r="J42" s="44">
        <f>'Маппинг со стандартами'!G398</f>
        <v>0</v>
      </c>
      <c r="K42" s="44">
        <f>'Маппинг со стандартами'!G402</f>
        <v>0</v>
      </c>
      <c r="L42" s="44"/>
      <c r="M42" s="45">
        <f>SUM(I42:K42)/3</f>
        <v>0</v>
      </c>
    </row>
  </sheetData>
  <mergeCells count="14">
    <mergeCell ref="H1:L1"/>
    <mergeCell ref="B3:B29"/>
    <mergeCell ref="B30:B42"/>
    <mergeCell ref="D3:D29"/>
    <mergeCell ref="D30:D42"/>
    <mergeCell ref="E3:E4"/>
    <mergeCell ref="E5:E10"/>
    <mergeCell ref="E17:E21"/>
    <mergeCell ref="E22:E29"/>
    <mergeCell ref="E30:E31"/>
    <mergeCell ref="E32:E36"/>
    <mergeCell ref="E37:E40"/>
    <mergeCell ref="E41:E42"/>
    <mergeCell ref="E11:E16"/>
  </mergeCells>
  <conditionalFormatting sqref="H3:H42">
    <cfRule type="beginsWith" dxfId="1319" priority="3" operator="beginsWith" text="Реализовывается">
      <formula>LEFT(H3,LEN("Реализовывается"))="Реализовывается"</formula>
    </cfRule>
    <cfRule type="containsText" dxfId="1318" priority="4" operator="containsText" text="Не реализовывается">
      <formula>NOT(ISERROR(SEARCH("Не реализовывается",H3)))</formula>
    </cfRule>
  </conditionalFormatting>
  <conditionalFormatting sqref="I3:M42">
    <cfRule type="colorScale" priority="4236">
      <colorScale>
        <cfvo type="percent" val="0"/>
        <cfvo type="percent" val="50"/>
        <cfvo type="percent" val="100"/>
        <color rgb="FFFF7C80"/>
        <color rgb="FFFFEB84"/>
        <color theme="9" tint="0.39997558519241921"/>
      </colorScale>
    </cfRule>
  </conditionalFormatting>
  <conditionalFormatting sqref="M21">
    <cfRule type="colorScale" priority="1">
      <colorScale>
        <cfvo type="percent" val="0"/>
        <cfvo type="percent" val="50"/>
        <cfvo type="percent" val="100"/>
        <color rgb="FFFF7C80"/>
        <color rgb="FFFFEB84"/>
        <color theme="9" tint="0.39997558519241921"/>
      </colorScale>
    </cfRule>
  </conditionalFormatting>
  <conditionalFormatting sqref="M23">
    <cfRule type="colorScale" priority="2">
      <colorScale>
        <cfvo type="percent" val="0"/>
        <cfvo type="percent" val="50"/>
        <cfvo type="percent" val="100"/>
        <color rgb="FFFF7C80"/>
        <color rgb="FFFFEB84"/>
        <color theme="9" tint="0.39997558519241921"/>
      </colorScale>
    </cfRule>
  </conditionalFormatting>
  <conditionalFormatting sqref="M36">
    <cfRule type="colorScale" priority="15">
      <colorScale>
        <cfvo type="percent" val="0"/>
        <cfvo type="percent" val="50"/>
        <cfvo type="percent" val="100"/>
        <color rgb="FFFF7C80"/>
        <color rgb="FFFFEB84"/>
        <color theme="9" tint="0.39997558519241921"/>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theme="7" tint="0.39997558519241921"/>
  </sheetPr>
  <dimension ref="A1:M41"/>
  <sheetViews>
    <sheetView zoomScale="70" zoomScaleNormal="70" workbookViewId="0">
      <pane xSplit="1" ySplit="1" topLeftCell="B2" activePane="bottomRight" state="frozen"/>
      <selection pane="topRight" activeCell="B1" sqref="B1"/>
      <selection pane="bottomLeft" activeCell="A3" sqref="A3"/>
      <selection pane="bottomRight" activeCell="B53" sqref="B53"/>
    </sheetView>
  </sheetViews>
  <sheetFormatPr defaultColWidth="8.54296875" defaultRowHeight="14.5" x14ac:dyDescent="0.35"/>
  <cols>
    <col min="1" max="1" width="20.1796875" style="22" customWidth="1"/>
    <col min="2" max="2" width="51" style="20" customWidth="1"/>
    <col min="3" max="3" width="20.54296875" style="22" customWidth="1"/>
    <col min="4" max="9" width="20.54296875" customWidth="1"/>
    <col min="10" max="10" width="19.1796875" customWidth="1"/>
    <col min="11" max="14" width="16.1796875" customWidth="1"/>
    <col min="15" max="38" width="11" customWidth="1"/>
    <col min="39" max="75" width="5.1796875" customWidth="1"/>
    <col min="76" max="76" width="8.54296875" customWidth="1"/>
  </cols>
  <sheetData>
    <row r="1" spans="1:9" x14ac:dyDescent="0.35">
      <c r="A1" s="21"/>
      <c r="B1" s="24" t="s">
        <v>1031</v>
      </c>
      <c r="C1" s="23" t="s">
        <v>1009</v>
      </c>
      <c r="D1" s="25" t="s">
        <v>984</v>
      </c>
      <c r="E1" s="26" t="s">
        <v>954</v>
      </c>
      <c r="F1" s="27" t="s">
        <v>933</v>
      </c>
      <c r="G1" s="28" t="s">
        <v>921</v>
      </c>
      <c r="H1" s="29" t="s">
        <v>1383</v>
      </c>
      <c r="I1" s="30" t="s">
        <v>904</v>
      </c>
    </row>
    <row r="2" spans="1:9" x14ac:dyDescent="0.35">
      <c r="A2" s="31" t="str">
        <f>Heatmap!F3</f>
        <v>T-ADI-DEP</v>
      </c>
      <c r="B2" s="21" t="s">
        <v>1032</v>
      </c>
      <c r="C2" s="21"/>
      <c r="D2" s="21" t="s">
        <v>985</v>
      </c>
      <c r="E2" s="21" t="s">
        <v>955</v>
      </c>
      <c r="F2" s="21" t="s">
        <v>934</v>
      </c>
      <c r="G2" s="21"/>
      <c r="H2" s="21" t="s">
        <v>1069</v>
      </c>
      <c r="I2" s="21"/>
    </row>
    <row r="3" spans="1:9" x14ac:dyDescent="0.35">
      <c r="A3" s="31" t="str">
        <f>Heatmap!F4</f>
        <v>T-ADI-ART</v>
      </c>
      <c r="B3" s="21" t="s">
        <v>1033</v>
      </c>
      <c r="C3" s="21" t="s">
        <v>1010</v>
      </c>
      <c r="D3" s="21"/>
      <c r="E3" s="21" t="s">
        <v>956</v>
      </c>
      <c r="F3" s="21" t="s">
        <v>935</v>
      </c>
      <c r="G3" s="21" t="s">
        <v>1070</v>
      </c>
      <c r="H3" s="21"/>
      <c r="I3" s="21"/>
    </row>
    <row r="4" spans="1:9" x14ac:dyDescent="0.35">
      <c r="A4" s="31" t="str">
        <f>Heatmap!F5</f>
        <v>T-DEV-COMP</v>
      </c>
      <c r="B4" s="21" t="s">
        <v>1034</v>
      </c>
      <c r="C4" s="21" t="s">
        <v>1011</v>
      </c>
      <c r="D4" s="21"/>
      <c r="E4" s="21" t="s">
        <v>986</v>
      </c>
      <c r="F4" s="21"/>
      <c r="G4" s="21"/>
      <c r="H4" s="21"/>
      <c r="I4" s="21"/>
    </row>
    <row r="5" spans="1:9" x14ac:dyDescent="0.35">
      <c r="A5" s="31" t="str">
        <f>Heatmap!F6</f>
        <v>T-DEV-SM</v>
      </c>
      <c r="B5" s="21" t="s">
        <v>1035</v>
      </c>
      <c r="C5" s="21" t="s">
        <v>1012</v>
      </c>
      <c r="D5" s="21" t="s">
        <v>987</v>
      </c>
      <c r="E5" s="21" t="s">
        <v>958</v>
      </c>
      <c r="F5" s="21"/>
      <c r="G5" s="21"/>
      <c r="H5" s="21" t="s">
        <v>911</v>
      </c>
      <c r="I5" s="21"/>
    </row>
    <row r="6" spans="1:9" x14ac:dyDescent="0.35">
      <c r="A6" s="31" t="str">
        <f>Heatmap!F7</f>
        <v>T-DEV-BLD</v>
      </c>
      <c r="B6" s="21" t="s">
        <v>1036</v>
      </c>
      <c r="C6" s="21"/>
      <c r="D6" s="21" t="s">
        <v>988</v>
      </c>
      <c r="E6" s="21" t="s">
        <v>959</v>
      </c>
      <c r="F6" s="21"/>
      <c r="G6" s="21" t="s">
        <v>922</v>
      </c>
      <c r="H6" s="21" t="s">
        <v>1071</v>
      </c>
      <c r="I6" s="21"/>
    </row>
    <row r="7" spans="1:9" x14ac:dyDescent="0.35">
      <c r="A7" s="31" t="str">
        <f>Heatmap!F8</f>
        <v>T-DEV-SCM</v>
      </c>
      <c r="B7" s="21" t="s">
        <v>1037</v>
      </c>
      <c r="C7" s="21"/>
      <c r="D7" s="21" t="s">
        <v>989</v>
      </c>
      <c r="E7" s="21" t="s">
        <v>960</v>
      </c>
      <c r="F7" s="21" t="s">
        <v>936</v>
      </c>
      <c r="G7" s="21"/>
      <c r="H7" s="21" t="s">
        <v>912</v>
      </c>
      <c r="I7" s="21"/>
    </row>
    <row r="8" spans="1:9" x14ac:dyDescent="0.35">
      <c r="A8" s="31" t="str">
        <f>Heatmap!F9</f>
        <v>T-DEV-SRC</v>
      </c>
      <c r="B8" s="21" t="s">
        <v>1038</v>
      </c>
      <c r="C8" s="21" t="s">
        <v>1013</v>
      </c>
      <c r="D8" s="21"/>
      <c r="E8" s="21" t="s">
        <v>961</v>
      </c>
      <c r="F8" s="21" t="s">
        <v>937</v>
      </c>
      <c r="G8" s="21"/>
      <c r="H8" s="21" t="s">
        <v>913</v>
      </c>
      <c r="I8" s="21"/>
    </row>
    <row r="9" spans="1:9" x14ac:dyDescent="0.35">
      <c r="A9" s="31" t="str">
        <f>Heatmap!F10</f>
        <v>T-DEV-CICD</v>
      </c>
      <c r="B9" s="21" t="s">
        <v>1039</v>
      </c>
      <c r="C9" s="21" t="s">
        <v>1014</v>
      </c>
      <c r="D9" s="21"/>
      <c r="E9" s="21" t="s">
        <v>962</v>
      </c>
      <c r="F9" s="21" t="s">
        <v>938</v>
      </c>
      <c r="G9" s="21" t="s">
        <v>923</v>
      </c>
      <c r="H9" s="21"/>
      <c r="I9" s="21"/>
    </row>
    <row r="10" spans="1:9" x14ac:dyDescent="0.35">
      <c r="A10" s="31" t="str">
        <f>Heatmap!F11</f>
        <v>T-CODE-SPC</v>
      </c>
      <c r="B10" s="21" t="s">
        <v>2007</v>
      </c>
      <c r="C10" s="21"/>
      <c r="D10" s="21" t="s">
        <v>2006</v>
      </c>
      <c r="E10" s="21"/>
      <c r="F10" s="21" t="s">
        <v>2008</v>
      </c>
      <c r="G10" s="21" t="s">
        <v>2009</v>
      </c>
      <c r="H10" s="21"/>
      <c r="I10" s="21" t="s">
        <v>2010</v>
      </c>
    </row>
    <row r="11" spans="1:9" x14ac:dyDescent="0.35">
      <c r="A11" s="31" t="str">
        <f>Heatmap!F12</f>
        <v>T-CODE-SST</v>
      </c>
      <c r="B11" s="21" t="s">
        <v>1040</v>
      </c>
      <c r="C11" s="21"/>
      <c r="D11" s="21" t="s">
        <v>990</v>
      </c>
      <c r="E11" s="21" t="s">
        <v>963</v>
      </c>
      <c r="F11" s="21" t="s">
        <v>939</v>
      </c>
      <c r="G11" s="21"/>
      <c r="H11" s="21"/>
      <c r="I11" s="21" t="s">
        <v>905</v>
      </c>
    </row>
    <row r="12" spans="1:9" x14ac:dyDescent="0.35">
      <c r="A12" s="31" t="str">
        <f>Heatmap!F13</f>
        <v>T-CODE-SC</v>
      </c>
      <c r="B12" s="21" t="s">
        <v>1041</v>
      </c>
      <c r="C12" s="21" t="s">
        <v>1015</v>
      </c>
      <c r="D12" s="21" t="s">
        <v>991</v>
      </c>
      <c r="E12" s="21"/>
      <c r="F12" s="21" t="s">
        <v>940</v>
      </c>
      <c r="G12" s="21"/>
      <c r="H12" s="21" t="s">
        <v>914</v>
      </c>
      <c r="I12" s="21"/>
    </row>
    <row r="13" spans="1:9" x14ac:dyDescent="0.35">
      <c r="A13" s="31" t="str">
        <f>Heatmap!F14</f>
        <v>T-CODE-IMG</v>
      </c>
      <c r="B13" s="21" t="s">
        <v>1042</v>
      </c>
      <c r="C13" s="21" t="s">
        <v>1016</v>
      </c>
      <c r="D13" s="21" t="s">
        <v>992</v>
      </c>
      <c r="E13" s="21" t="s">
        <v>964</v>
      </c>
      <c r="F13" s="21" t="s">
        <v>941</v>
      </c>
      <c r="G13" s="21"/>
      <c r="H13" s="21"/>
      <c r="I13" s="21"/>
    </row>
    <row r="14" spans="1:9" x14ac:dyDescent="0.35">
      <c r="A14" s="31" t="str">
        <f>Heatmap!F15</f>
        <v>T-CODE-SECDN</v>
      </c>
      <c r="B14" s="21" t="s">
        <v>1043</v>
      </c>
      <c r="C14" s="21" t="s">
        <v>1017</v>
      </c>
      <c r="D14" s="21" t="s">
        <v>993</v>
      </c>
      <c r="E14" s="21" t="s">
        <v>965</v>
      </c>
      <c r="F14" s="21"/>
      <c r="G14" s="21" t="s">
        <v>924</v>
      </c>
      <c r="H14" s="21"/>
      <c r="I14" s="21"/>
    </row>
    <row r="15" spans="1:9" x14ac:dyDescent="0.35">
      <c r="A15" s="31" t="str">
        <f>Heatmap!F16</f>
        <v>T-CODE-DOCKERFS</v>
      </c>
      <c r="B15" s="21" t="s">
        <v>1044</v>
      </c>
      <c r="C15" s="21" t="s">
        <v>1018</v>
      </c>
      <c r="D15" s="21" t="s">
        <v>994</v>
      </c>
      <c r="E15" s="21"/>
      <c r="F15" s="21"/>
      <c r="G15" s="21"/>
      <c r="H15" s="21"/>
      <c r="I15" s="21"/>
    </row>
    <row r="16" spans="1:9" x14ac:dyDescent="0.35">
      <c r="A16" s="31" t="str">
        <f>Heatmap!F17</f>
        <v>T-PREPROD-DAST</v>
      </c>
      <c r="B16" s="21" t="s">
        <v>1045</v>
      </c>
      <c r="C16" s="21"/>
      <c r="D16" s="21"/>
      <c r="E16" s="21" t="s">
        <v>966</v>
      </c>
      <c r="F16" s="21" t="s">
        <v>942</v>
      </c>
      <c r="G16" s="21" t="s">
        <v>915</v>
      </c>
      <c r="H16" s="21" t="s">
        <v>906</v>
      </c>
      <c r="I16" s="6"/>
    </row>
    <row r="17" spans="1:9" x14ac:dyDescent="0.35">
      <c r="A17" s="31" t="str">
        <f>Heatmap!F18</f>
        <v>T-PREPROD-PENTEST</v>
      </c>
      <c r="B17" s="21" t="s">
        <v>1046</v>
      </c>
      <c r="C17" s="21" t="s">
        <v>1019</v>
      </c>
      <c r="D17" s="21" t="s">
        <v>995</v>
      </c>
      <c r="E17" s="21"/>
      <c r="F17" s="21"/>
      <c r="H17" s="21" t="s">
        <v>1072</v>
      </c>
      <c r="I17" s="21"/>
    </row>
    <row r="18" spans="1:9" x14ac:dyDescent="0.35">
      <c r="A18" s="31" t="str">
        <f>Heatmap!F21</f>
        <v>T-PREPROD-VULN</v>
      </c>
      <c r="B18" s="21" t="s">
        <v>1073</v>
      </c>
      <c r="C18" s="21"/>
      <c r="D18" s="21" t="s">
        <v>1074</v>
      </c>
      <c r="F18" s="21" t="s">
        <v>1075</v>
      </c>
      <c r="G18" s="21" t="s">
        <v>1076</v>
      </c>
      <c r="H18" s="21"/>
      <c r="I18" s="21" t="s">
        <v>1077</v>
      </c>
    </row>
    <row r="19" spans="1:9" x14ac:dyDescent="0.35">
      <c r="A19" s="31" t="str">
        <f>Heatmap!F19</f>
        <v>T-PREPROD-SECTEST</v>
      </c>
      <c r="B19" s="21" t="s">
        <v>1047</v>
      </c>
      <c r="C19" s="21" t="s">
        <v>1020</v>
      </c>
      <c r="D19" s="21" t="s">
        <v>996</v>
      </c>
      <c r="E19" s="21"/>
      <c r="F19" s="21"/>
      <c r="G19" s="21"/>
      <c r="H19" s="21" t="s">
        <v>916</v>
      </c>
      <c r="I19" s="21"/>
    </row>
    <row r="20" spans="1:9" x14ac:dyDescent="0.35">
      <c r="A20" s="31" t="str">
        <f>Heatmap!F20</f>
        <v>T-PREPROD-MANSEC</v>
      </c>
      <c r="B20" s="21" t="s">
        <v>1048</v>
      </c>
      <c r="C20" s="21"/>
      <c r="D20" s="21" t="s">
        <v>997</v>
      </c>
      <c r="E20" s="21" t="s">
        <v>967</v>
      </c>
      <c r="F20" s="21"/>
      <c r="G20" s="21"/>
      <c r="H20" s="21"/>
      <c r="I20" s="21"/>
    </row>
    <row r="21" spans="1:9" x14ac:dyDescent="0.35">
      <c r="A21" s="31" t="str">
        <f>Heatmap!F22</f>
        <v>T-PROD-SM</v>
      </c>
      <c r="B21" s="21" t="s">
        <v>1049</v>
      </c>
      <c r="C21" s="21" t="s">
        <v>1021</v>
      </c>
      <c r="D21" s="21" t="s">
        <v>998</v>
      </c>
      <c r="E21" s="21" t="s">
        <v>968</v>
      </c>
      <c r="F21" s="21"/>
      <c r="G21" s="21" t="s">
        <v>925</v>
      </c>
      <c r="H21" s="21"/>
      <c r="I21" s="21"/>
    </row>
    <row r="22" spans="1:9" x14ac:dyDescent="0.35">
      <c r="A22" s="31" t="str">
        <f>Heatmap!F23</f>
        <v>T-PROD-DAST</v>
      </c>
      <c r="B22" s="21" t="s">
        <v>1078</v>
      </c>
      <c r="C22" s="21"/>
      <c r="D22" s="21"/>
      <c r="E22" s="6"/>
      <c r="F22" s="21" t="s">
        <v>1079</v>
      </c>
      <c r="G22" s="21" t="s">
        <v>1080</v>
      </c>
      <c r="H22" s="21" t="s">
        <v>1081</v>
      </c>
      <c r="I22" s="21" t="s">
        <v>1082</v>
      </c>
    </row>
    <row r="23" spans="1:9" x14ac:dyDescent="0.35">
      <c r="A23" s="31" t="str">
        <f>Heatmap!F24</f>
        <v>T-PROD-PENTEST</v>
      </c>
      <c r="B23" s="21" t="s">
        <v>1050</v>
      </c>
      <c r="C23" s="21"/>
      <c r="D23" s="21" t="s">
        <v>999</v>
      </c>
      <c r="E23" s="21" t="s">
        <v>969</v>
      </c>
      <c r="F23" s="21" t="s">
        <v>1083</v>
      </c>
      <c r="G23" s="21"/>
      <c r="I23" s="21" t="s">
        <v>1084</v>
      </c>
    </row>
    <row r="24" spans="1:9" x14ac:dyDescent="0.35">
      <c r="A24" s="31" t="str">
        <f>Heatmap!F25</f>
        <v>T-PROD-ACCESS</v>
      </c>
      <c r="B24" s="21" t="s">
        <v>1051</v>
      </c>
      <c r="C24" s="21" t="s">
        <v>1022</v>
      </c>
      <c r="D24" s="21"/>
      <c r="E24" s="21" t="s">
        <v>970</v>
      </c>
      <c r="F24" s="21" t="s">
        <v>943</v>
      </c>
      <c r="G24" s="21"/>
      <c r="H24" s="21"/>
      <c r="I24" s="21" t="s">
        <v>907</v>
      </c>
    </row>
    <row r="25" spans="1:9" x14ac:dyDescent="0.35">
      <c r="A25" s="31" t="str">
        <f>Heatmap!F26</f>
        <v>T-PROD-NETWORK</v>
      </c>
      <c r="B25" s="21" t="s">
        <v>1052</v>
      </c>
      <c r="C25" s="21" t="s">
        <v>1023</v>
      </c>
      <c r="D25" s="21" t="s">
        <v>1000</v>
      </c>
      <c r="E25" s="21" t="s">
        <v>971</v>
      </c>
      <c r="F25" s="21"/>
      <c r="G25" s="21"/>
      <c r="H25" s="21"/>
      <c r="I25" s="21"/>
    </row>
    <row r="26" spans="1:9" x14ac:dyDescent="0.35">
      <c r="A26" s="31" t="str">
        <f>Heatmap!F27</f>
        <v>T-PROD-RUN</v>
      </c>
      <c r="B26" s="21" t="s">
        <v>1053</v>
      </c>
      <c r="C26" s="21"/>
      <c r="D26" s="21" t="s">
        <v>1085</v>
      </c>
      <c r="E26" s="21" t="s">
        <v>1001</v>
      </c>
      <c r="F26" s="6"/>
      <c r="G26" s="21" t="s">
        <v>944</v>
      </c>
      <c r="H26" s="21"/>
      <c r="I26" s="21"/>
    </row>
    <row r="27" spans="1:9" x14ac:dyDescent="0.35">
      <c r="A27" s="31" t="str">
        <f>Heatmap!F28</f>
        <v>T-PROD-VULN</v>
      </c>
      <c r="B27" s="21" t="s">
        <v>1054</v>
      </c>
      <c r="C27" s="21" t="s">
        <v>1002</v>
      </c>
      <c r="D27" s="21" t="s">
        <v>972</v>
      </c>
      <c r="E27" s="21" t="s">
        <v>926</v>
      </c>
      <c r="F27" s="21"/>
      <c r="G27" s="21" t="s">
        <v>908</v>
      </c>
      <c r="H27" s="21"/>
      <c r="I27" s="6"/>
    </row>
    <row r="28" spans="1:9" x14ac:dyDescent="0.35">
      <c r="A28" s="31" t="str">
        <f>Heatmap!F29</f>
        <v>T-PROD-EVENTS</v>
      </c>
      <c r="B28" s="21" t="s">
        <v>1055</v>
      </c>
      <c r="C28" s="21"/>
      <c r="D28" s="21" t="s">
        <v>1003</v>
      </c>
      <c r="E28" s="21" t="s">
        <v>973</v>
      </c>
      <c r="F28" s="21"/>
      <c r="G28" s="21"/>
      <c r="H28" s="21"/>
      <c r="I28" s="21"/>
    </row>
    <row r="29" spans="1:9" x14ac:dyDescent="0.35">
      <c r="A29" s="32" t="str">
        <f>Heatmap!F30</f>
        <v>P-EDU-AWR</v>
      </c>
      <c r="B29" s="21" t="s">
        <v>1056</v>
      </c>
      <c r="C29" s="21" t="s">
        <v>1024</v>
      </c>
      <c r="D29" s="21"/>
      <c r="E29" s="21" t="s">
        <v>974</v>
      </c>
      <c r="F29" s="21"/>
      <c r="G29" s="21" t="s">
        <v>927</v>
      </c>
      <c r="H29" s="21" t="s">
        <v>917</v>
      </c>
      <c r="I29" s="21"/>
    </row>
    <row r="30" spans="1:9" x14ac:dyDescent="0.35">
      <c r="A30" s="32" t="str">
        <f>Heatmap!F31</f>
        <v>P-EDU-KB</v>
      </c>
      <c r="B30" s="21" t="s">
        <v>1057</v>
      </c>
      <c r="C30" s="21" t="s">
        <v>1025</v>
      </c>
      <c r="D30" s="21"/>
      <c r="E30" s="21" t="s">
        <v>975</v>
      </c>
      <c r="F30" s="21" t="s">
        <v>945</v>
      </c>
      <c r="G30" s="21" t="s">
        <v>928</v>
      </c>
      <c r="H30" s="21"/>
      <c r="I30" s="21"/>
    </row>
    <row r="31" spans="1:9" x14ac:dyDescent="0.35">
      <c r="A31" s="32" t="str">
        <f>Heatmap!F32</f>
        <v>P-REQ-TM</v>
      </c>
      <c r="B31" s="21" t="s">
        <v>1058</v>
      </c>
      <c r="C31" s="21"/>
      <c r="D31" s="21" t="s">
        <v>1004</v>
      </c>
      <c r="E31" s="21" t="s">
        <v>976</v>
      </c>
      <c r="F31" s="21" t="s">
        <v>946</v>
      </c>
      <c r="G31" s="21" t="s">
        <v>929</v>
      </c>
      <c r="H31" s="21"/>
      <c r="I31" s="21"/>
    </row>
    <row r="32" spans="1:9" x14ac:dyDescent="0.35">
      <c r="A32" s="32" t="str">
        <f>Heatmap!F33</f>
        <v>P-REQ-RD</v>
      </c>
      <c r="B32" s="21" t="s">
        <v>1059</v>
      </c>
      <c r="C32" s="21" t="s">
        <v>1026</v>
      </c>
      <c r="D32" s="21" t="s">
        <v>1005</v>
      </c>
      <c r="E32" s="21"/>
      <c r="F32" s="21" t="s">
        <v>947</v>
      </c>
      <c r="G32" s="21"/>
      <c r="H32" s="132" t="s">
        <v>3096</v>
      </c>
      <c r="I32" s="21"/>
    </row>
    <row r="33" spans="1:13" x14ac:dyDescent="0.35">
      <c r="A33" s="32" t="str">
        <f>Heatmap!F34</f>
        <v>P-REQ-CR</v>
      </c>
      <c r="B33" s="21" t="s">
        <v>1060</v>
      </c>
      <c r="C33" s="21" t="s">
        <v>1027</v>
      </c>
      <c r="D33" s="21" t="s">
        <v>1006</v>
      </c>
      <c r="E33" s="21"/>
      <c r="F33" s="21"/>
      <c r="G33" s="21" t="s">
        <v>930</v>
      </c>
      <c r="H33" s="21" t="s">
        <v>918</v>
      </c>
      <c r="I33" s="21"/>
    </row>
    <row r="34" spans="1:13" x14ac:dyDescent="0.35">
      <c r="A34" s="32" t="str">
        <f>Heatmap!F35</f>
        <v>P-REQ-STDR-App</v>
      </c>
      <c r="B34" s="21" t="s">
        <v>1061</v>
      </c>
      <c r="C34" s="33"/>
      <c r="D34" s="6"/>
      <c r="E34" s="21" t="s">
        <v>1086</v>
      </c>
      <c r="F34" s="21" t="s">
        <v>1087</v>
      </c>
      <c r="G34" s="21" t="s">
        <v>1088</v>
      </c>
      <c r="H34" s="21" t="s">
        <v>1089</v>
      </c>
      <c r="I34" s="6"/>
    </row>
    <row r="35" spans="1:13" x14ac:dyDescent="0.35">
      <c r="A35" s="32" t="str">
        <f>Heatmap!F36</f>
        <v>P-REQ-STDR-Infr</v>
      </c>
      <c r="B35" s="21" t="s">
        <v>1062</v>
      </c>
      <c r="C35" s="21" t="s">
        <v>1028</v>
      </c>
      <c r="D35" s="21" t="s">
        <v>1007</v>
      </c>
      <c r="E35" s="21" t="s">
        <v>977</v>
      </c>
      <c r="F35" s="21"/>
      <c r="G35" s="21" t="s">
        <v>931</v>
      </c>
      <c r="H35" s="21"/>
      <c r="I35" s="21"/>
    </row>
    <row r="36" spans="1:13" x14ac:dyDescent="0.35">
      <c r="A36" s="32" t="str">
        <f>Heatmap!F37</f>
        <v>P-DEFECT-MNG</v>
      </c>
      <c r="B36" s="21" t="s">
        <v>1063</v>
      </c>
      <c r="C36" s="21" t="s">
        <v>1008</v>
      </c>
      <c r="D36" s="21" t="s">
        <v>978</v>
      </c>
      <c r="E36" s="21" t="s">
        <v>948</v>
      </c>
      <c r="F36" s="6"/>
      <c r="G36" s="21"/>
      <c r="H36" s="21"/>
      <c r="I36" s="21" t="s">
        <v>909</v>
      </c>
      <c r="M36" s="34"/>
    </row>
    <row r="37" spans="1:13" x14ac:dyDescent="0.35">
      <c r="A37" s="32" t="str">
        <f>Heatmap!F38</f>
        <v>P-DEFECT-CNS</v>
      </c>
      <c r="B37" s="21" t="s">
        <v>1064</v>
      </c>
      <c r="C37" s="21"/>
      <c r="D37" s="21"/>
      <c r="E37" s="21" t="s">
        <v>979</v>
      </c>
      <c r="F37" s="21" t="s">
        <v>949</v>
      </c>
      <c r="G37" s="21" t="s">
        <v>932</v>
      </c>
      <c r="H37" s="21" t="s">
        <v>919</v>
      </c>
      <c r="I37" s="21"/>
      <c r="M37" s="34"/>
    </row>
    <row r="38" spans="1:13" x14ac:dyDescent="0.35">
      <c r="A38" s="32" t="str">
        <f>Heatmap!F39</f>
        <v>P-MET-SET</v>
      </c>
      <c r="B38" s="21" t="s">
        <v>1065</v>
      </c>
      <c r="C38" s="21"/>
      <c r="D38" s="21"/>
      <c r="E38" s="21" t="s">
        <v>980</v>
      </c>
      <c r="F38" s="21" t="s">
        <v>950</v>
      </c>
      <c r="G38" s="21"/>
      <c r="H38" s="21"/>
      <c r="I38" s="21"/>
      <c r="M38" s="34"/>
    </row>
    <row r="39" spans="1:13" x14ac:dyDescent="0.35">
      <c r="A39" s="32" t="str">
        <f>Heatmap!F40</f>
        <v>P-MET-EX</v>
      </c>
      <c r="B39" s="21" t="s">
        <v>1066</v>
      </c>
      <c r="C39" s="21"/>
      <c r="D39" s="21"/>
      <c r="E39" s="21" t="s">
        <v>981</v>
      </c>
      <c r="F39" s="21" t="s">
        <v>951</v>
      </c>
      <c r="G39" s="21"/>
      <c r="H39" s="21" t="s">
        <v>920</v>
      </c>
      <c r="I39" s="21"/>
      <c r="M39" s="34"/>
    </row>
    <row r="40" spans="1:13" x14ac:dyDescent="0.35">
      <c r="A40" s="32" t="str">
        <f>Heatmap!F41</f>
        <v>P-ROLE-SC</v>
      </c>
      <c r="B40" s="21" t="s">
        <v>1067</v>
      </c>
      <c r="C40" s="21" t="s">
        <v>1029</v>
      </c>
      <c r="D40" s="21"/>
      <c r="E40" s="21" t="s">
        <v>982</v>
      </c>
      <c r="F40" s="21" t="s">
        <v>952</v>
      </c>
      <c r="G40" s="21"/>
      <c r="H40" s="21"/>
      <c r="I40" s="21" t="s">
        <v>910</v>
      </c>
      <c r="M40" s="34"/>
    </row>
    <row r="41" spans="1:13" x14ac:dyDescent="0.35">
      <c r="A41" s="32" t="str">
        <f>Heatmap!F42</f>
        <v>P-ROLE-RESP</v>
      </c>
      <c r="B41" s="21" t="s">
        <v>1068</v>
      </c>
      <c r="C41" s="21" t="s">
        <v>1030</v>
      </c>
      <c r="D41" s="21"/>
      <c r="E41" s="21" t="s">
        <v>983</v>
      </c>
      <c r="F41" s="21" t="s">
        <v>953</v>
      </c>
      <c r="G41" s="21"/>
      <c r="H41" s="21"/>
      <c r="I41" s="21"/>
      <c r="M41" s="34"/>
    </row>
  </sheetData>
  <conditionalFormatting sqref="F3">
    <cfRule type="expression" dxfId="1317" priority="16501" stopIfTrue="1">
      <formula>AND(#REF!&gt;80%,#REF!&lt;=100%)</formula>
    </cfRule>
    <cfRule type="expression" dxfId="1316" priority="16502" stopIfTrue="1">
      <formula>AND(#REF!&gt;60%,#REF!&lt;=80%)</formula>
    </cfRule>
    <cfRule type="expression" dxfId="1315" priority="16503" stopIfTrue="1">
      <formula>AND(#REF!&gt;40%,#REF!&lt;=60%)</formula>
    </cfRule>
    <cfRule type="expression" dxfId="1314" priority="16504" stopIfTrue="1">
      <formula>AND(#REF!&gt;20%,#REF!&lt;=40%)</formula>
    </cfRule>
    <cfRule type="expression" dxfId="1313" priority="16505" stopIfTrue="1">
      <formula>#REF!&lt;=20</formula>
    </cfRule>
  </conditionalFormatting>
  <conditionalFormatting sqref="B2">
    <cfRule type="expression" dxfId="1312" priority="16527" stopIfTrue="1">
      <formula>AND(#REF!&gt;80%,#REF!&lt;=100%)</formula>
    </cfRule>
    <cfRule type="expression" dxfId="1311" priority="16528" stopIfTrue="1">
      <formula>AND(#REF!&gt;60%,#REF!&lt;=80%)</formula>
    </cfRule>
    <cfRule type="expression" dxfId="1310" priority="16529" stopIfTrue="1">
      <formula>AND(#REF!&gt;40%,#REF!&lt;=60%)</formula>
    </cfRule>
    <cfRule type="expression" dxfId="1309" priority="16530" stopIfTrue="1">
      <formula>AND(#REF!&gt;20%,#REF!&lt;=40%)</formula>
    </cfRule>
    <cfRule type="expression" dxfId="1308" priority="16531" stopIfTrue="1">
      <formula>#REF!&lt;=20</formula>
    </cfRule>
  </conditionalFormatting>
  <conditionalFormatting sqref="B3">
    <cfRule type="expression" dxfId="1307" priority="16532" stopIfTrue="1">
      <formula>AND(#REF!&gt;80%,#REF!&lt;=100%)</formula>
    </cfRule>
    <cfRule type="expression" dxfId="1306" priority="16533" stopIfTrue="1">
      <formula>AND(#REF!&gt;60%,#REF!&lt;=80%)</formula>
    </cfRule>
    <cfRule type="expression" dxfId="1305" priority="16534" stopIfTrue="1">
      <formula>AND(#REF!&gt;40%,#REF!&lt;=60%)</formula>
    </cfRule>
    <cfRule type="expression" dxfId="1304" priority="16535" stopIfTrue="1">
      <formula>AND(#REF!&gt;20%,#REF!&lt;=40%)</formula>
    </cfRule>
    <cfRule type="expression" dxfId="1303" priority="16536" stopIfTrue="1">
      <formula>#REF!&lt;=20</formula>
    </cfRule>
  </conditionalFormatting>
  <conditionalFormatting sqref="B4">
    <cfRule type="expression" dxfId="1302" priority="16537" stopIfTrue="1">
      <formula>AND(#REF!&gt;80%,#REF!&lt;=100%)</formula>
    </cfRule>
    <cfRule type="expression" dxfId="1301" priority="16538" stopIfTrue="1">
      <formula>AND(#REF!&gt;60%,#REF!&lt;=80%)</formula>
    </cfRule>
    <cfRule type="expression" dxfId="1300" priority="16539" stopIfTrue="1">
      <formula>AND(#REF!&gt;40%,#REF!&lt;=60%)</formula>
    </cfRule>
    <cfRule type="expression" dxfId="1299" priority="16540" stopIfTrue="1">
      <formula>AND(#REF!&gt;20%,#REF!&lt;=40%)</formula>
    </cfRule>
    <cfRule type="expression" dxfId="1298" priority="16541" stopIfTrue="1">
      <formula>#REF!&lt;=20</formula>
    </cfRule>
  </conditionalFormatting>
  <conditionalFormatting sqref="B5">
    <cfRule type="expression" dxfId="1297" priority="16542" stopIfTrue="1">
      <formula>AND(#REF!&gt;80%,#REF!&lt;=100%)</formula>
    </cfRule>
    <cfRule type="expression" dxfId="1296" priority="16543" stopIfTrue="1">
      <formula>AND(#REF!&gt;60%,#REF!&lt;=80%)</formula>
    </cfRule>
    <cfRule type="expression" dxfId="1295" priority="16544" stopIfTrue="1">
      <formula>AND(#REF!&gt;40%,#REF!&lt;=60%)</formula>
    </cfRule>
    <cfRule type="expression" dxfId="1294" priority="16545" stopIfTrue="1">
      <formula>AND(#REF!&gt;20%,#REF!&lt;=40%)</formula>
    </cfRule>
    <cfRule type="expression" dxfId="1293" priority="16546" stopIfTrue="1">
      <formula>#REF!&lt;=20</formula>
    </cfRule>
  </conditionalFormatting>
  <conditionalFormatting sqref="B6">
    <cfRule type="expression" dxfId="1292" priority="16547" stopIfTrue="1">
      <formula>AND(#REF!&gt;80%,#REF!&lt;=100%)</formula>
    </cfRule>
    <cfRule type="expression" dxfId="1291" priority="16548" stopIfTrue="1">
      <formula>AND(#REF!&gt;60%,#REF!&lt;=80%)</formula>
    </cfRule>
    <cfRule type="expression" dxfId="1290" priority="16549" stopIfTrue="1">
      <formula>AND(#REF!&gt;40%,#REF!&lt;=60%)</formula>
    </cfRule>
    <cfRule type="expression" dxfId="1289" priority="16550" stopIfTrue="1">
      <formula>AND(#REF!&gt;20%,#REF!&lt;=40%)</formula>
    </cfRule>
    <cfRule type="expression" dxfId="1288" priority="16551" stopIfTrue="1">
      <formula>#REF!&lt;=20</formula>
    </cfRule>
  </conditionalFormatting>
  <conditionalFormatting sqref="B7">
    <cfRule type="expression" dxfId="1287" priority="16552" stopIfTrue="1">
      <formula>AND(#REF!&gt;80%,#REF!&lt;=100%)</formula>
    </cfRule>
    <cfRule type="expression" dxfId="1286" priority="16553" stopIfTrue="1">
      <formula>AND(#REF!&gt;60%,#REF!&lt;=80%)</formula>
    </cfRule>
    <cfRule type="expression" dxfId="1285" priority="16554" stopIfTrue="1">
      <formula>AND(#REF!&gt;40%,#REF!&lt;=60%)</formula>
    </cfRule>
    <cfRule type="expression" dxfId="1284" priority="16555" stopIfTrue="1">
      <formula>AND(#REF!&gt;20%,#REF!&lt;=40%)</formula>
    </cfRule>
    <cfRule type="expression" dxfId="1283" priority="16556" stopIfTrue="1">
      <formula>#REF!&lt;=20</formula>
    </cfRule>
  </conditionalFormatting>
  <conditionalFormatting sqref="B8">
    <cfRule type="expression" dxfId="1282" priority="16557" stopIfTrue="1">
      <formula>AND(#REF!&gt;80%,#REF!&lt;=100%)</formula>
    </cfRule>
    <cfRule type="expression" dxfId="1281" priority="16558" stopIfTrue="1">
      <formula>AND(#REF!&gt;60%,#REF!&lt;=80%)</formula>
    </cfRule>
    <cfRule type="expression" dxfId="1280" priority="16559" stopIfTrue="1">
      <formula>AND(#REF!&gt;40%,#REF!&lt;=60%)</formula>
    </cfRule>
    <cfRule type="expression" dxfId="1279" priority="16560" stopIfTrue="1">
      <formula>AND(#REF!&gt;20%,#REF!&lt;=40%)</formula>
    </cfRule>
    <cfRule type="expression" dxfId="1278" priority="16561" stopIfTrue="1">
      <formula>#REF!&lt;=20</formula>
    </cfRule>
  </conditionalFormatting>
  <conditionalFormatting sqref="B9">
    <cfRule type="expression" dxfId="1277" priority="16562" stopIfTrue="1">
      <formula>AND(#REF!&gt;80%,#REF!&lt;=100%)</formula>
    </cfRule>
    <cfRule type="expression" dxfId="1276" priority="16563" stopIfTrue="1">
      <formula>AND(#REF!&gt;60%,#REF!&lt;=80%)</formula>
    </cfRule>
    <cfRule type="expression" dxfId="1275" priority="16564" stopIfTrue="1">
      <formula>AND(#REF!&gt;40%,#REF!&lt;=60%)</formula>
    </cfRule>
    <cfRule type="expression" dxfId="1274" priority="16565" stopIfTrue="1">
      <formula>AND(#REF!&gt;20%,#REF!&lt;=40%)</formula>
    </cfRule>
    <cfRule type="expression" dxfId="1273" priority="16566" stopIfTrue="1">
      <formula>#REF!&lt;=20</formula>
    </cfRule>
  </conditionalFormatting>
  <conditionalFormatting sqref="B10">
    <cfRule type="expression" dxfId="1272" priority="16567" stopIfTrue="1">
      <formula>AND(#REF!&gt;80%,#REF!&lt;=100%)</formula>
    </cfRule>
    <cfRule type="expression" dxfId="1271" priority="16568" stopIfTrue="1">
      <formula>AND(#REF!&gt;60%,#REF!&lt;=80%)</formula>
    </cfRule>
    <cfRule type="expression" dxfId="1270" priority="16569" stopIfTrue="1">
      <formula>AND(#REF!&gt;40%,#REF!&lt;=60%)</formula>
    </cfRule>
    <cfRule type="expression" dxfId="1269" priority="16570" stopIfTrue="1">
      <formula>AND(#REF!&gt;20%,#REF!&lt;=40%)</formula>
    </cfRule>
    <cfRule type="expression" dxfId="1268" priority="16571" stopIfTrue="1">
      <formula>#REF!&lt;=20</formula>
    </cfRule>
  </conditionalFormatting>
  <conditionalFormatting sqref="B11">
    <cfRule type="expression" dxfId="1267" priority="16572" stopIfTrue="1">
      <formula>AND(#REF!&gt;80%,#REF!&lt;=100%)</formula>
    </cfRule>
    <cfRule type="expression" dxfId="1266" priority="16573" stopIfTrue="1">
      <formula>AND(#REF!&gt;60%,#REF!&lt;=80%)</formula>
    </cfRule>
    <cfRule type="expression" dxfId="1265" priority="16574" stopIfTrue="1">
      <formula>AND(#REF!&gt;40%,#REF!&lt;=60%)</formula>
    </cfRule>
    <cfRule type="expression" dxfId="1264" priority="16575" stopIfTrue="1">
      <formula>AND(#REF!&gt;20%,#REF!&lt;=40%)</formula>
    </cfRule>
    <cfRule type="expression" dxfId="1263" priority="16576" stopIfTrue="1">
      <formula>#REF!&lt;=20</formula>
    </cfRule>
  </conditionalFormatting>
  <conditionalFormatting sqref="B12">
    <cfRule type="expression" dxfId="1262" priority="16577" stopIfTrue="1">
      <formula>AND(#REF!&gt;80%,#REF!&lt;=100%)</formula>
    </cfRule>
    <cfRule type="expression" dxfId="1261" priority="16578" stopIfTrue="1">
      <formula>AND(#REF!&gt;60%,#REF!&lt;=80%)</formula>
    </cfRule>
    <cfRule type="expression" dxfId="1260" priority="16579" stopIfTrue="1">
      <formula>AND(#REF!&gt;40%,#REF!&lt;=60%)</formula>
    </cfRule>
    <cfRule type="expression" dxfId="1259" priority="16580" stopIfTrue="1">
      <formula>AND(#REF!&gt;20%,#REF!&lt;=40%)</formula>
    </cfRule>
    <cfRule type="expression" dxfId="1258" priority="16581" stopIfTrue="1">
      <formula>#REF!&lt;=20</formula>
    </cfRule>
  </conditionalFormatting>
  <conditionalFormatting sqref="B13">
    <cfRule type="expression" dxfId="1257" priority="16582" stopIfTrue="1">
      <formula>AND(#REF!&gt;80%,#REF!&lt;=100%)</formula>
    </cfRule>
    <cfRule type="expression" dxfId="1256" priority="16583" stopIfTrue="1">
      <formula>AND(#REF!&gt;60%,#REF!&lt;=80%)</formula>
    </cfRule>
    <cfRule type="expression" dxfId="1255" priority="16584" stopIfTrue="1">
      <formula>AND(#REF!&gt;40%,#REF!&lt;=60%)</formula>
    </cfRule>
    <cfRule type="expression" dxfId="1254" priority="16585" stopIfTrue="1">
      <formula>AND(#REF!&gt;20%,#REF!&lt;=40%)</formula>
    </cfRule>
    <cfRule type="expression" dxfId="1253" priority="16586" stopIfTrue="1">
      <formula>#REF!&lt;=20</formula>
    </cfRule>
  </conditionalFormatting>
  <conditionalFormatting sqref="B14">
    <cfRule type="expression" dxfId="1252" priority="16587" stopIfTrue="1">
      <formula>AND(#REF!&gt;80%,#REF!&lt;=100%)</formula>
    </cfRule>
    <cfRule type="expression" dxfId="1251" priority="16588" stopIfTrue="1">
      <formula>AND(#REF!&gt;60%,#REF!&lt;=80%)</formula>
    </cfRule>
    <cfRule type="expression" dxfId="1250" priority="16589" stopIfTrue="1">
      <formula>AND(#REF!&gt;40%,#REF!&lt;=60%)</formula>
    </cfRule>
    <cfRule type="expression" dxfId="1249" priority="16590" stopIfTrue="1">
      <formula>AND(#REF!&gt;20%,#REF!&lt;=40%)</formula>
    </cfRule>
    <cfRule type="expression" dxfId="1248" priority="16591" stopIfTrue="1">
      <formula>#REF!&lt;=20</formula>
    </cfRule>
  </conditionalFormatting>
  <conditionalFormatting sqref="B15">
    <cfRule type="expression" dxfId="1247" priority="16592" stopIfTrue="1">
      <formula>AND(#REF!&gt;80%,#REF!&lt;=100%)</formula>
    </cfRule>
    <cfRule type="expression" dxfId="1246" priority="16593" stopIfTrue="1">
      <formula>AND(#REF!&gt;60%,#REF!&lt;=80%)</formula>
    </cfRule>
    <cfRule type="expression" dxfId="1245" priority="16594" stopIfTrue="1">
      <formula>AND(#REF!&gt;40%,#REF!&lt;=60%)</formula>
    </cfRule>
    <cfRule type="expression" dxfId="1244" priority="16595" stopIfTrue="1">
      <formula>AND(#REF!&gt;20%,#REF!&lt;=40%)</formula>
    </cfRule>
    <cfRule type="expression" dxfId="1243" priority="16596" stopIfTrue="1">
      <formula>#REF!&lt;=20</formula>
    </cfRule>
  </conditionalFormatting>
  <conditionalFormatting sqref="B16">
    <cfRule type="expression" dxfId="1242" priority="16597" stopIfTrue="1">
      <formula>AND(#REF!&gt;80%,#REF!&lt;=100%)</formula>
    </cfRule>
    <cfRule type="expression" dxfId="1241" priority="16598" stopIfTrue="1">
      <formula>AND(#REF!&gt;60%,#REF!&lt;=80%)</formula>
    </cfRule>
    <cfRule type="expression" dxfId="1240" priority="16599" stopIfTrue="1">
      <formula>AND(#REF!&gt;40%,#REF!&lt;=60%)</formula>
    </cfRule>
    <cfRule type="expression" dxfId="1239" priority="16600" stopIfTrue="1">
      <formula>AND(#REF!&gt;20%,#REF!&lt;=40%)</formula>
    </cfRule>
    <cfRule type="expression" dxfId="1238" priority="16601" stopIfTrue="1">
      <formula>#REF!&lt;=20</formula>
    </cfRule>
  </conditionalFormatting>
  <conditionalFormatting sqref="B17">
    <cfRule type="expression" dxfId="1237" priority="16602" stopIfTrue="1">
      <formula>AND(#REF!&gt;80%,#REF!&lt;=100%)</formula>
    </cfRule>
    <cfRule type="expression" dxfId="1236" priority="16603" stopIfTrue="1">
      <formula>AND(#REF!&gt;60%,#REF!&lt;=80%)</formula>
    </cfRule>
    <cfRule type="expression" dxfId="1235" priority="16604" stopIfTrue="1">
      <formula>AND(#REF!&gt;40%,#REF!&lt;=60%)</formula>
    </cfRule>
    <cfRule type="expression" dxfId="1234" priority="16605" stopIfTrue="1">
      <formula>AND(#REF!&gt;20%,#REF!&lt;=40%)</formula>
    </cfRule>
    <cfRule type="expression" dxfId="1233" priority="16606" stopIfTrue="1">
      <formula>#REF!&lt;=20</formula>
    </cfRule>
  </conditionalFormatting>
  <conditionalFormatting sqref="B18">
    <cfRule type="expression" dxfId="1232" priority="16607" stopIfTrue="1">
      <formula>AND(#REF!&gt;80%,#REF!&lt;=100%)</formula>
    </cfRule>
    <cfRule type="expression" dxfId="1231" priority="16608" stopIfTrue="1">
      <formula>AND(#REF!&gt;60%,#REF!&lt;=80%)</formula>
    </cfRule>
    <cfRule type="expression" dxfId="1230" priority="16609" stopIfTrue="1">
      <formula>AND(#REF!&gt;40%,#REF!&lt;=60%)</formula>
    </cfRule>
    <cfRule type="expression" dxfId="1229" priority="16610" stopIfTrue="1">
      <formula>AND(#REF!&gt;20%,#REF!&lt;=40%)</formula>
    </cfRule>
    <cfRule type="expression" dxfId="1228" priority="16611" stopIfTrue="1">
      <formula>#REF!&lt;=20</formula>
    </cfRule>
  </conditionalFormatting>
  <conditionalFormatting sqref="B19">
    <cfRule type="expression" dxfId="1227" priority="16612" stopIfTrue="1">
      <formula>AND(#REF!&gt;80%,#REF!&lt;=100%)</formula>
    </cfRule>
    <cfRule type="expression" dxfId="1226" priority="16613" stopIfTrue="1">
      <formula>AND(#REF!&gt;60%,#REF!&lt;=80%)</formula>
    </cfRule>
    <cfRule type="expression" dxfId="1225" priority="16614" stopIfTrue="1">
      <formula>AND(#REF!&gt;40%,#REF!&lt;=60%)</formula>
    </cfRule>
    <cfRule type="expression" dxfId="1224" priority="16615" stopIfTrue="1">
      <formula>AND(#REF!&gt;20%,#REF!&lt;=40%)</formula>
    </cfRule>
    <cfRule type="expression" dxfId="1223" priority="16616" stopIfTrue="1">
      <formula>#REF!&lt;=20</formula>
    </cfRule>
  </conditionalFormatting>
  <conditionalFormatting sqref="B20">
    <cfRule type="expression" dxfId="1222" priority="16617" stopIfTrue="1">
      <formula>AND(#REF!&gt;80%,#REF!&lt;=100%)</formula>
    </cfRule>
    <cfRule type="expression" dxfId="1221" priority="16618" stopIfTrue="1">
      <formula>AND(#REF!&gt;60%,#REF!&lt;=80%)</formula>
    </cfRule>
    <cfRule type="expression" dxfId="1220" priority="16619" stopIfTrue="1">
      <formula>AND(#REF!&gt;40%,#REF!&lt;=60%)</formula>
    </cfRule>
    <cfRule type="expression" dxfId="1219" priority="16620" stopIfTrue="1">
      <formula>AND(#REF!&gt;20%,#REF!&lt;=40%)</formula>
    </cfRule>
    <cfRule type="expression" dxfId="1218" priority="16621" stopIfTrue="1">
      <formula>#REF!&lt;=20</formula>
    </cfRule>
  </conditionalFormatting>
  <conditionalFormatting sqref="B21">
    <cfRule type="expression" dxfId="1217" priority="16622" stopIfTrue="1">
      <formula>AND(#REF!&gt;80%,#REF!&lt;=100%)</formula>
    </cfRule>
    <cfRule type="expression" dxfId="1216" priority="16623" stopIfTrue="1">
      <formula>AND(#REF!&gt;60%,#REF!&lt;=80%)</formula>
    </cfRule>
    <cfRule type="expression" dxfId="1215" priority="16624" stopIfTrue="1">
      <formula>AND(#REF!&gt;40%,#REF!&lt;=60%)</formula>
    </cfRule>
    <cfRule type="expression" dxfId="1214" priority="16625" stopIfTrue="1">
      <formula>AND(#REF!&gt;20%,#REF!&lt;=40%)</formula>
    </cfRule>
    <cfRule type="expression" dxfId="1213" priority="16626" stopIfTrue="1">
      <formula>#REF!&lt;=20</formula>
    </cfRule>
  </conditionalFormatting>
  <conditionalFormatting sqref="B22">
    <cfRule type="expression" dxfId="1212" priority="16627" stopIfTrue="1">
      <formula>AND(#REF!&gt;80%,#REF!&lt;=100%)</formula>
    </cfRule>
    <cfRule type="expression" dxfId="1211" priority="16628" stopIfTrue="1">
      <formula>AND(#REF!&gt;60%,#REF!&lt;=80%)</formula>
    </cfRule>
    <cfRule type="expression" dxfId="1210" priority="16629" stopIfTrue="1">
      <formula>AND(#REF!&gt;40%,#REF!&lt;=60%)</formula>
    </cfRule>
    <cfRule type="expression" dxfId="1209" priority="16630" stopIfTrue="1">
      <formula>AND(#REF!&gt;20%,#REF!&lt;=40%)</formula>
    </cfRule>
    <cfRule type="expression" dxfId="1208" priority="16631" stopIfTrue="1">
      <formula>#REF!&lt;=20</formula>
    </cfRule>
  </conditionalFormatting>
  <conditionalFormatting sqref="B23">
    <cfRule type="expression" dxfId="1207" priority="16632" stopIfTrue="1">
      <formula>AND(#REF!&gt;80%,#REF!&lt;=100%)</formula>
    </cfRule>
    <cfRule type="expression" dxfId="1206" priority="16633" stopIfTrue="1">
      <formula>AND(#REF!&gt;60%,#REF!&lt;=80%)</formula>
    </cfRule>
    <cfRule type="expression" dxfId="1205" priority="16634" stopIfTrue="1">
      <formula>AND(#REF!&gt;40%,#REF!&lt;=60%)</formula>
    </cfRule>
    <cfRule type="expression" dxfId="1204" priority="16635" stopIfTrue="1">
      <formula>AND(#REF!&gt;20%,#REF!&lt;=40%)</formula>
    </cfRule>
    <cfRule type="expression" dxfId="1203" priority="16636" stopIfTrue="1">
      <formula>#REF!&lt;=20</formula>
    </cfRule>
  </conditionalFormatting>
  <conditionalFormatting sqref="B24">
    <cfRule type="expression" dxfId="1202" priority="16637" stopIfTrue="1">
      <formula>AND(#REF!&gt;80%,#REF!&lt;=100%)</formula>
    </cfRule>
    <cfRule type="expression" dxfId="1201" priority="16638" stopIfTrue="1">
      <formula>AND(#REF!&gt;60%,#REF!&lt;=80%)</formula>
    </cfRule>
    <cfRule type="expression" dxfId="1200" priority="16639" stopIfTrue="1">
      <formula>AND(#REF!&gt;40%,#REF!&lt;=60%)</formula>
    </cfRule>
    <cfRule type="expression" dxfId="1199" priority="16640" stopIfTrue="1">
      <formula>AND(#REF!&gt;20%,#REF!&lt;=40%)</formula>
    </cfRule>
    <cfRule type="expression" dxfId="1198" priority="16641" stopIfTrue="1">
      <formula>#REF!&lt;=20</formula>
    </cfRule>
  </conditionalFormatting>
  <conditionalFormatting sqref="B25">
    <cfRule type="expression" dxfId="1197" priority="16642" stopIfTrue="1">
      <formula>AND(#REF!&gt;80%,#REF!&lt;=100%)</formula>
    </cfRule>
    <cfRule type="expression" dxfId="1196" priority="16643" stopIfTrue="1">
      <formula>AND(#REF!&gt;60%,#REF!&lt;=80%)</formula>
    </cfRule>
    <cfRule type="expression" dxfId="1195" priority="16644" stopIfTrue="1">
      <formula>AND(#REF!&gt;40%,#REF!&lt;=60%)</formula>
    </cfRule>
    <cfRule type="expression" dxfId="1194" priority="16645" stopIfTrue="1">
      <formula>AND(#REF!&gt;20%,#REF!&lt;=40%)</formula>
    </cfRule>
    <cfRule type="expression" dxfId="1193" priority="16646" stopIfTrue="1">
      <formula>#REF!&lt;=20</formula>
    </cfRule>
  </conditionalFormatting>
  <conditionalFormatting sqref="B26">
    <cfRule type="expression" dxfId="1192" priority="16647" stopIfTrue="1">
      <formula>AND(#REF!&gt;80%,#REF!&lt;=100%)</formula>
    </cfRule>
    <cfRule type="expression" dxfId="1191" priority="16648" stopIfTrue="1">
      <formula>AND(#REF!&gt;60%,#REF!&lt;=80%)</formula>
    </cfRule>
    <cfRule type="expression" dxfId="1190" priority="16649" stopIfTrue="1">
      <formula>AND(#REF!&gt;40%,#REF!&lt;=60%)</formula>
    </cfRule>
    <cfRule type="expression" dxfId="1189" priority="16650" stopIfTrue="1">
      <formula>AND(#REF!&gt;20%,#REF!&lt;=40%)</formula>
    </cfRule>
    <cfRule type="expression" dxfId="1188" priority="16651" stopIfTrue="1">
      <formula>#REF!&lt;=20</formula>
    </cfRule>
  </conditionalFormatting>
  <conditionalFormatting sqref="B27">
    <cfRule type="expression" dxfId="1187" priority="16652" stopIfTrue="1">
      <formula>AND(#REF!&gt;80%,#REF!&lt;=100%)</formula>
    </cfRule>
    <cfRule type="expression" dxfId="1186" priority="16653" stopIfTrue="1">
      <formula>AND(#REF!&gt;60%,#REF!&lt;=80%)</formula>
    </cfRule>
    <cfRule type="expression" dxfId="1185" priority="16654" stopIfTrue="1">
      <formula>AND(#REF!&gt;40%,#REF!&lt;=60%)</formula>
    </cfRule>
    <cfRule type="expression" dxfId="1184" priority="16655" stopIfTrue="1">
      <formula>AND(#REF!&gt;20%,#REF!&lt;=40%)</formula>
    </cfRule>
    <cfRule type="expression" dxfId="1183" priority="16656" stopIfTrue="1">
      <formula>#REF!&lt;=20</formula>
    </cfRule>
  </conditionalFormatting>
  <conditionalFormatting sqref="B28">
    <cfRule type="expression" dxfId="1182" priority="16657" stopIfTrue="1">
      <formula>AND(#REF!&gt;80%,#REF!&lt;=100%)</formula>
    </cfRule>
    <cfRule type="expression" dxfId="1181" priority="16658" stopIfTrue="1">
      <formula>AND(#REF!&gt;60%,#REF!&lt;=80%)</formula>
    </cfRule>
    <cfRule type="expression" dxfId="1180" priority="16659" stopIfTrue="1">
      <formula>AND(#REF!&gt;40%,#REF!&lt;=60%)</formula>
    </cfRule>
    <cfRule type="expression" dxfId="1179" priority="16660" stopIfTrue="1">
      <formula>AND(#REF!&gt;20%,#REF!&lt;=40%)</formula>
    </cfRule>
    <cfRule type="expression" dxfId="1178" priority="16661" stopIfTrue="1">
      <formula>#REF!&lt;=20</formula>
    </cfRule>
  </conditionalFormatting>
  <conditionalFormatting sqref="B29">
    <cfRule type="expression" dxfId="1177" priority="16662" stopIfTrue="1">
      <formula>AND(#REF!&gt;80%,#REF!&lt;=100%)</formula>
    </cfRule>
    <cfRule type="expression" dxfId="1176" priority="16663" stopIfTrue="1">
      <formula>AND(#REF!&gt;60%,#REF!&lt;=80%)</formula>
    </cfRule>
    <cfRule type="expression" dxfId="1175" priority="16664" stopIfTrue="1">
      <formula>AND(#REF!&gt;40%,#REF!&lt;=60%)</formula>
    </cfRule>
    <cfRule type="expression" dxfId="1174" priority="16665" stopIfTrue="1">
      <formula>AND(#REF!&gt;20%,#REF!&lt;=40%)</formula>
    </cfRule>
    <cfRule type="expression" dxfId="1173" priority="16666" stopIfTrue="1">
      <formula>#REF!&lt;=20</formula>
    </cfRule>
  </conditionalFormatting>
  <conditionalFormatting sqref="B30">
    <cfRule type="expression" dxfId="1172" priority="16667" stopIfTrue="1">
      <formula>AND(#REF!&gt;80%,#REF!&lt;=100%)</formula>
    </cfRule>
    <cfRule type="expression" dxfId="1171" priority="16668" stopIfTrue="1">
      <formula>AND(#REF!&gt;60%,#REF!&lt;=80%)</formula>
    </cfRule>
    <cfRule type="expression" dxfId="1170" priority="16669" stopIfTrue="1">
      <formula>AND(#REF!&gt;40%,#REF!&lt;=60%)</formula>
    </cfRule>
    <cfRule type="expression" dxfId="1169" priority="16670" stopIfTrue="1">
      <formula>AND(#REF!&gt;20%,#REF!&lt;=40%)</formula>
    </cfRule>
    <cfRule type="expression" dxfId="1168" priority="16671" stopIfTrue="1">
      <formula>#REF!&lt;=20</formula>
    </cfRule>
  </conditionalFormatting>
  <conditionalFormatting sqref="B31">
    <cfRule type="expression" dxfId="1167" priority="16672" stopIfTrue="1">
      <formula>AND(#REF!&gt;80%,#REF!&lt;=100%)</formula>
    </cfRule>
    <cfRule type="expression" dxfId="1166" priority="16673" stopIfTrue="1">
      <formula>AND(#REF!&gt;60%,#REF!&lt;=80%)</formula>
    </cfRule>
    <cfRule type="expression" dxfId="1165" priority="16674" stopIfTrue="1">
      <formula>AND(#REF!&gt;40%,#REF!&lt;=60%)</formula>
    </cfRule>
    <cfRule type="expression" dxfId="1164" priority="16675" stopIfTrue="1">
      <formula>AND(#REF!&gt;20%,#REF!&lt;=40%)</formula>
    </cfRule>
    <cfRule type="expression" dxfId="1163" priority="16676" stopIfTrue="1">
      <formula>#REF!&lt;=20</formula>
    </cfRule>
  </conditionalFormatting>
  <conditionalFormatting sqref="B32">
    <cfRule type="expression" dxfId="1162" priority="16677" stopIfTrue="1">
      <formula>AND(#REF!&gt;80%,#REF!&lt;=100%)</formula>
    </cfRule>
    <cfRule type="expression" dxfId="1161" priority="16678" stopIfTrue="1">
      <formula>AND(#REF!&gt;60%,#REF!&lt;=80%)</formula>
    </cfRule>
    <cfRule type="expression" dxfId="1160" priority="16679" stopIfTrue="1">
      <formula>AND(#REF!&gt;40%,#REF!&lt;=60%)</formula>
    </cfRule>
    <cfRule type="expression" dxfId="1159" priority="16680" stopIfTrue="1">
      <formula>AND(#REF!&gt;20%,#REF!&lt;=40%)</formula>
    </cfRule>
    <cfRule type="expression" dxfId="1158" priority="16681" stopIfTrue="1">
      <formula>#REF!&lt;=20</formula>
    </cfRule>
  </conditionalFormatting>
  <conditionalFormatting sqref="B33">
    <cfRule type="expression" dxfId="1157" priority="16682" stopIfTrue="1">
      <formula>AND(#REF!&gt;80%,#REF!&lt;=100%)</formula>
    </cfRule>
    <cfRule type="expression" dxfId="1156" priority="16683" stopIfTrue="1">
      <formula>AND(#REF!&gt;60%,#REF!&lt;=80%)</formula>
    </cfRule>
    <cfRule type="expression" dxfId="1155" priority="16684" stopIfTrue="1">
      <formula>AND(#REF!&gt;40%,#REF!&lt;=60%)</formula>
    </cfRule>
    <cfRule type="expression" dxfId="1154" priority="16685" stopIfTrue="1">
      <formula>AND(#REF!&gt;20%,#REF!&lt;=40%)</formula>
    </cfRule>
    <cfRule type="expression" dxfId="1153" priority="16686" stopIfTrue="1">
      <formula>#REF!&lt;=20</formula>
    </cfRule>
  </conditionalFormatting>
  <conditionalFormatting sqref="B34">
    <cfRule type="expression" dxfId="1152" priority="16687" stopIfTrue="1">
      <formula>AND(#REF!&gt;80%,#REF!&lt;=100%)</formula>
    </cfRule>
    <cfRule type="expression" dxfId="1151" priority="16688" stopIfTrue="1">
      <formula>AND(#REF!&gt;60%,#REF!&lt;=80%)</formula>
    </cfRule>
    <cfRule type="expression" dxfId="1150" priority="16689" stopIfTrue="1">
      <formula>AND(#REF!&gt;40%,#REF!&lt;=60%)</formula>
    </cfRule>
    <cfRule type="expression" dxfId="1149" priority="16690" stopIfTrue="1">
      <formula>AND(#REF!&gt;20%,#REF!&lt;=40%)</formula>
    </cfRule>
    <cfRule type="expression" dxfId="1148" priority="16691" stopIfTrue="1">
      <formula>#REF!&lt;=20</formula>
    </cfRule>
  </conditionalFormatting>
  <conditionalFormatting sqref="B35">
    <cfRule type="expression" dxfId="1147" priority="16692" stopIfTrue="1">
      <formula>AND(#REF!&gt;80%,#REF!&lt;=100%)</formula>
    </cfRule>
    <cfRule type="expression" dxfId="1146" priority="16693" stopIfTrue="1">
      <formula>AND(#REF!&gt;60%,#REF!&lt;=80%)</formula>
    </cfRule>
    <cfRule type="expression" dxfId="1145" priority="16694" stopIfTrue="1">
      <formula>AND(#REF!&gt;40%,#REF!&lt;=60%)</formula>
    </cfRule>
    <cfRule type="expression" dxfId="1144" priority="16695" stopIfTrue="1">
      <formula>AND(#REF!&gt;20%,#REF!&lt;=40%)</formula>
    </cfRule>
    <cfRule type="expression" dxfId="1143" priority="16696" stopIfTrue="1">
      <formula>#REF!&lt;=20</formula>
    </cfRule>
  </conditionalFormatting>
  <conditionalFormatting sqref="B36">
    <cfRule type="expression" dxfId="1142" priority="16697" stopIfTrue="1">
      <formula>AND(#REF!&gt;80%,#REF!&lt;=100%)</formula>
    </cfRule>
    <cfRule type="expression" dxfId="1141" priority="16698" stopIfTrue="1">
      <formula>AND(#REF!&gt;60%,#REF!&lt;=80%)</formula>
    </cfRule>
    <cfRule type="expression" dxfId="1140" priority="16699" stopIfTrue="1">
      <formula>AND(#REF!&gt;40%,#REF!&lt;=60%)</formula>
    </cfRule>
    <cfRule type="expression" dxfId="1139" priority="16700" stopIfTrue="1">
      <formula>AND(#REF!&gt;20%,#REF!&lt;=40%)</formula>
    </cfRule>
    <cfRule type="expression" dxfId="1138" priority="16701" stopIfTrue="1">
      <formula>#REF!&lt;=20</formula>
    </cfRule>
  </conditionalFormatting>
  <conditionalFormatting sqref="B37">
    <cfRule type="expression" dxfId="1137" priority="16702" stopIfTrue="1">
      <formula>AND(#REF!&gt;80%,#REF!&lt;=100%)</formula>
    </cfRule>
    <cfRule type="expression" dxfId="1136" priority="16703" stopIfTrue="1">
      <formula>AND(#REF!&gt;60%,#REF!&lt;=80%)</formula>
    </cfRule>
    <cfRule type="expression" dxfId="1135" priority="16704" stopIfTrue="1">
      <formula>AND(#REF!&gt;40%,#REF!&lt;=60%)</formula>
    </cfRule>
    <cfRule type="expression" dxfId="1134" priority="16705" stopIfTrue="1">
      <formula>AND(#REF!&gt;20%,#REF!&lt;=40%)</formula>
    </cfRule>
    <cfRule type="expression" dxfId="1133" priority="16706" stopIfTrue="1">
      <formula>#REF!&lt;=20</formula>
    </cfRule>
  </conditionalFormatting>
  <conditionalFormatting sqref="B38">
    <cfRule type="expression" dxfId="1132" priority="16707" stopIfTrue="1">
      <formula>AND(#REF!&gt;80%,#REF!&lt;=100%)</formula>
    </cfRule>
    <cfRule type="expression" dxfId="1131" priority="16708" stopIfTrue="1">
      <formula>AND(#REF!&gt;60%,#REF!&lt;=80%)</formula>
    </cfRule>
    <cfRule type="expression" dxfId="1130" priority="16709" stopIfTrue="1">
      <formula>AND(#REF!&gt;40%,#REF!&lt;=60%)</formula>
    </cfRule>
    <cfRule type="expression" dxfId="1129" priority="16710" stopIfTrue="1">
      <formula>AND(#REF!&gt;20%,#REF!&lt;=40%)</formula>
    </cfRule>
    <cfRule type="expression" dxfId="1128" priority="16711" stopIfTrue="1">
      <formula>#REF!&lt;=20</formula>
    </cfRule>
  </conditionalFormatting>
  <conditionalFormatting sqref="B39">
    <cfRule type="expression" dxfId="1127" priority="16712" stopIfTrue="1">
      <formula>AND(#REF!&gt;80%,#REF!&lt;=100%)</formula>
    </cfRule>
    <cfRule type="expression" dxfId="1126" priority="16713" stopIfTrue="1">
      <formula>AND(#REF!&gt;60%,#REF!&lt;=80%)</formula>
    </cfRule>
    <cfRule type="expression" dxfId="1125" priority="16714" stopIfTrue="1">
      <formula>AND(#REF!&gt;40%,#REF!&lt;=60%)</formula>
    </cfRule>
    <cfRule type="expression" dxfId="1124" priority="16715" stopIfTrue="1">
      <formula>AND(#REF!&gt;20%,#REF!&lt;=40%)</formula>
    </cfRule>
    <cfRule type="expression" dxfId="1123" priority="16716" stopIfTrue="1">
      <formula>#REF!&lt;=20</formula>
    </cfRule>
  </conditionalFormatting>
  <conditionalFormatting sqref="B40">
    <cfRule type="expression" dxfId="1122" priority="16717" stopIfTrue="1">
      <formula>AND(#REF!&gt;80%,#REF!&lt;=100%)</formula>
    </cfRule>
    <cfRule type="expression" dxfId="1121" priority="16718" stopIfTrue="1">
      <formula>AND(#REF!&gt;60%,#REF!&lt;=80%)</formula>
    </cfRule>
    <cfRule type="expression" dxfId="1120" priority="16719" stopIfTrue="1">
      <formula>AND(#REF!&gt;40%,#REF!&lt;=60%)</formula>
    </cfRule>
    <cfRule type="expression" dxfId="1119" priority="16720" stopIfTrue="1">
      <formula>AND(#REF!&gt;20%,#REF!&lt;=40%)</formula>
    </cfRule>
    <cfRule type="expression" dxfId="1118" priority="16721" stopIfTrue="1">
      <formula>#REF!&lt;=20</formula>
    </cfRule>
  </conditionalFormatting>
  <conditionalFormatting sqref="B41">
    <cfRule type="expression" dxfId="1117" priority="16722" stopIfTrue="1">
      <formula>AND(#REF!&gt;80%,#REF!&lt;=100%)</formula>
    </cfRule>
    <cfRule type="expression" dxfId="1116" priority="16723" stopIfTrue="1">
      <formula>AND(#REF!&gt;60%,#REF!&lt;=80%)</formula>
    </cfRule>
    <cfRule type="expression" dxfId="1115" priority="16724" stopIfTrue="1">
      <formula>AND(#REF!&gt;40%,#REF!&lt;=60%)</formula>
    </cfRule>
    <cfRule type="expression" dxfId="1114" priority="16725" stopIfTrue="1">
      <formula>AND(#REF!&gt;20%,#REF!&lt;=40%)</formula>
    </cfRule>
    <cfRule type="expression" dxfId="1113" priority="16726" stopIfTrue="1">
      <formula>#REF!&lt;=20</formula>
    </cfRule>
  </conditionalFormatting>
  <conditionalFormatting sqref="C4">
    <cfRule type="expression" dxfId="1112" priority="16727" stopIfTrue="1">
      <formula>AND(#REF!&gt;80%,#REF!&lt;=100%)</formula>
    </cfRule>
    <cfRule type="expression" dxfId="1111" priority="16728" stopIfTrue="1">
      <formula>AND(#REF!&gt;60%,#REF!&lt;=80%)</formula>
    </cfRule>
    <cfRule type="expression" dxfId="1110" priority="16729" stopIfTrue="1">
      <formula>AND(#REF!&gt;40%,#REF!&lt;=60%)</formula>
    </cfRule>
    <cfRule type="expression" dxfId="1109" priority="16730" stopIfTrue="1">
      <formula>AND(#REF!&gt;20%,#REF!&lt;=40%)</formula>
    </cfRule>
    <cfRule type="expression" dxfId="1108" priority="16731" stopIfTrue="1">
      <formula>#REF!&lt;=20</formula>
    </cfRule>
  </conditionalFormatting>
  <conditionalFormatting sqref="C5">
    <cfRule type="expression" dxfId="1107" priority="16732" stopIfTrue="1">
      <formula>AND(#REF!&gt;80%,#REF!&lt;=100%)</formula>
    </cfRule>
    <cfRule type="expression" dxfId="1106" priority="16733" stopIfTrue="1">
      <formula>AND(#REF!&gt;60%,#REF!&lt;=80%)</formula>
    </cfRule>
    <cfRule type="expression" dxfId="1105" priority="16734" stopIfTrue="1">
      <formula>AND(#REF!&gt;40%,#REF!&lt;=60%)</formula>
    </cfRule>
    <cfRule type="expression" dxfId="1104" priority="16735" stopIfTrue="1">
      <formula>AND(#REF!&gt;20%,#REF!&lt;=40%)</formula>
    </cfRule>
    <cfRule type="expression" dxfId="1103" priority="16736" stopIfTrue="1">
      <formula>#REF!&lt;=20</formula>
    </cfRule>
  </conditionalFormatting>
  <conditionalFormatting sqref="C8">
    <cfRule type="expression" dxfId="1102" priority="16737" stopIfTrue="1">
      <formula>AND(#REF!&gt;80%,#REF!&lt;=100%)</formula>
    </cfRule>
    <cfRule type="expression" dxfId="1101" priority="16738" stopIfTrue="1">
      <formula>AND(#REF!&gt;60%,#REF!&lt;=80%)</formula>
    </cfRule>
    <cfRule type="expression" dxfId="1100" priority="16739" stopIfTrue="1">
      <formula>AND(#REF!&gt;40%,#REF!&lt;=60%)</formula>
    </cfRule>
    <cfRule type="expression" dxfId="1099" priority="16740" stopIfTrue="1">
      <formula>AND(#REF!&gt;20%,#REF!&lt;=40%)</formula>
    </cfRule>
    <cfRule type="expression" dxfId="1098" priority="16741" stopIfTrue="1">
      <formula>#REF!&lt;=20</formula>
    </cfRule>
  </conditionalFormatting>
  <conditionalFormatting sqref="C9">
    <cfRule type="expression" dxfId="1097" priority="16742" stopIfTrue="1">
      <formula>AND(#REF!&gt;80%,#REF!&lt;=100%)</formula>
    </cfRule>
    <cfRule type="expression" dxfId="1096" priority="16743" stopIfTrue="1">
      <formula>AND(#REF!&gt;60%,#REF!&lt;=80%)</formula>
    </cfRule>
    <cfRule type="expression" dxfId="1095" priority="16744" stopIfTrue="1">
      <formula>AND(#REF!&gt;40%,#REF!&lt;=60%)</formula>
    </cfRule>
    <cfRule type="expression" dxfId="1094" priority="16745" stopIfTrue="1">
      <formula>AND(#REF!&gt;20%,#REF!&lt;=40%)</formula>
    </cfRule>
    <cfRule type="expression" dxfId="1093" priority="16746" stopIfTrue="1">
      <formula>#REF!&lt;=20</formula>
    </cfRule>
  </conditionalFormatting>
  <conditionalFormatting sqref="C12">
    <cfRule type="expression" dxfId="1092" priority="16747" stopIfTrue="1">
      <formula>AND(#REF!&gt;80%,#REF!&lt;=100%)</formula>
    </cfRule>
    <cfRule type="expression" dxfId="1091" priority="16748" stopIfTrue="1">
      <formula>AND(#REF!&gt;60%,#REF!&lt;=80%)</formula>
    </cfRule>
    <cfRule type="expression" dxfId="1090" priority="16749" stopIfTrue="1">
      <formula>AND(#REF!&gt;40%,#REF!&lt;=60%)</formula>
    </cfRule>
    <cfRule type="expression" dxfId="1089" priority="16750" stopIfTrue="1">
      <formula>AND(#REF!&gt;20%,#REF!&lt;=40%)</formula>
    </cfRule>
    <cfRule type="expression" dxfId="1088" priority="16751" stopIfTrue="1">
      <formula>#REF!&lt;=20</formula>
    </cfRule>
  </conditionalFormatting>
  <conditionalFormatting sqref="C13">
    <cfRule type="expression" dxfId="1087" priority="16752" stopIfTrue="1">
      <formula>AND(#REF!&gt;80%,#REF!&lt;=100%)</formula>
    </cfRule>
    <cfRule type="expression" dxfId="1086" priority="16753" stopIfTrue="1">
      <formula>AND(#REF!&gt;60%,#REF!&lt;=80%)</formula>
    </cfRule>
    <cfRule type="expression" dxfId="1085" priority="16754" stopIfTrue="1">
      <formula>AND(#REF!&gt;40%,#REF!&lt;=60%)</formula>
    </cfRule>
    <cfRule type="expression" dxfId="1084" priority="16755" stopIfTrue="1">
      <formula>AND(#REF!&gt;20%,#REF!&lt;=40%)</formula>
    </cfRule>
    <cfRule type="expression" dxfId="1083" priority="16756" stopIfTrue="1">
      <formula>#REF!&lt;=20</formula>
    </cfRule>
  </conditionalFormatting>
  <conditionalFormatting sqref="C14">
    <cfRule type="expression" dxfId="1082" priority="16757" stopIfTrue="1">
      <formula>AND(#REF!&gt;80%,#REF!&lt;=100%)</formula>
    </cfRule>
    <cfRule type="expression" dxfId="1081" priority="16758" stopIfTrue="1">
      <formula>AND(#REF!&gt;60%,#REF!&lt;=80%)</formula>
    </cfRule>
    <cfRule type="expression" dxfId="1080" priority="16759" stopIfTrue="1">
      <formula>AND(#REF!&gt;40%,#REF!&lt;=60%)</formula>
    </cfRule>
    <cfRule type="expression" dxfId="1079" priority="16760" stopIfTrue="1">
      <formula>AND(#REF!&gt;20%,#REF!&lt;=40%)</formula>
    </cfRule>
    <cfRule type="expression" dxfId="1078" priority="16761" stopIfTrue="1">
      <formula>#REF!&lt;=20</formula>
    </cfRule>
  </conditionalFormatting>
  <conditionalFormatting sqref="C15">
    <cfRule type="expression" dxfId="1077" priority="16762" stopIfTrue="1">
      <formula>AND(#REF!&gt;80%,#REF!&lt;=100%)</formula>
    </cfRule>
    <cfRule type="expression" dxfId="1076" priority="16763" stopIfTrue="1">
      <formula>AND(#REF!&gt;60%,#REF!&lt;=80%)</formula>
    </cfRule>
    <cfRule type="expression" dxfId="1075" priority="16764" stopIfTrue="1">
      <formula>AND(#REF!&gt;40%,#REF!&lt;=60%)</formula>
    </cfRule>
    <cfRule type="expression" dxfId="1074" priority="16765" stopIfTrue="1">
      <formula>AND(#REF!&gt;20%,#REF!&lt;=40%)</formula>
    </cfRule>
    <cfRule type="expression" dxfId="1073" priority="16766" stopIfTrue="1">
      <formula>#REF!&lt;=20</formula>
    </cfRule>
  </conditionalFormatting>
  <conditionalFormatting sqref="C17">
    <cfRule type="expression" dxfId="1072" priority="16767" stopIfTrue="1">
      <formula>AND(#REF!&gt;80%,#REF!&lt;=100%)</formula>
    </cfRule>
    <cfRule type="expression" dxfId="1071" priority="16768" stopIfTrue="1">
      <formula>AND(#REF!&gt;60%,#REF!&lt;=80%)</formula>
    </cfRule>
    <cfRule type="expression" dxfId="1070" priority="16769" stopIfTrue="1">
      <formula>AND(#REF!&gt;40%,#REF!&lt;=60%)</formula>
    </cfRule>
    <cfRule type="expression" dxfId="1069" priority="16770" stopIfTrue="1">
      <formula>AND(#REF!&gt;20%,#REF!&lt;=40%)</formula>
    </cfRule>
    <cfRule type="expression" dxfId="1068" priority="16771" stopIfTrue="1">
      <formula>#REF!&lt;=20</formula>
    </cfRule>
  </conditionalFormatting>
  <conditionalFormatting sqref="C19">
    <cfRule type="expression" dxfId="1067" priority="16772" stopIfTrue="1">
      <formula>AND(#REF!&gt;80%,#REF!&lt;=100%)</formula>
    </cfRule>
    <cfRule type="expression" dxfId="1066" priority="16773" stopIfTrue="1">
      <formula>AND(#REF!&gt;60%,#REF!&lt;=80%)</formula>
    </cfRule>
    <cfRule type="expression" dxfId="1065" priority="16774" stopIfTrue="1">
      <formula>AND(#REF!&gt;40%,#REF!&lt;=60%)</formula>
    </cfRule>
    <cfRule type="expression" dxfId="1064" priority="16775" stopIfTrue="1">
      <formula>AND(#REF!&gt;20%,#REF!&lt;=40%)</formula>
    </cfRule>
    <cfRule type="expression" dxfId="1063" priority="16776" stopIfTrue="1">
      <formula>#REF!&lt;=20</formula>
    </cfRule>
  </conditionalFormatting>
  <conditionalFormatting sqref="C21">
    <cfRule type="expression" dxfId="1062" priority="16777" stopIfTrue="1">
      <formula>AND(#REF!&gt;80%,#REF!&lt;=100%)</formula>
    </cfRule>
    <cfRule type="expression" dxfId="1061" priority="16778" stopIfTrue="1">
      <formula>AND(#REF!&gt;60%,#REF!&lt;=80%)</formula>
    </cfRule>
    <cfRule type="expression" dxfId="1060" priority="16779" stopIfTrue="1">
      <formula>AND(#REF!&gt;40%,#REF!&lt;=60%)</formula>
    </cfRule>
    <cfRule type="expression" dxfId="1059" priority="16780" stopIfTrue="1">
      <formula>AND(#REF!&gt;20%,#REF!&lt;=40%)</formula>
    </cfRule>
    <cfRule type="expression" dxfId="1058" priority="16781" stopIfTrue="1">
      <formula>#REF!&lt;=20</formula>
    </cfRule>
  </conditionalFormatting>
  <conditionalFormatting sqref="C24">
    <cfRule type="expression" dxfId="1057" priority="16782" stopIfTrue="1">
      <formula>AND(#REF!&gt;80%,#REF!&lt;=100%)</formula>
    </cfRule>
    <cfRule type="expression" dxfId="1056" priority="16783" stopIfTrue="1">
      <formula>AND(#REF!&gt;60%,#REF!&lt;=80%)</formula>
    </cfRule>
    <cfRule type="expression" dxfId="1055" priority="16784" stopIfTrue="1">
      <formula>AND(#REF!&gt;40%,#REF!&lt;=60%)</formula>
    </cfRule>
    <cfRule type="expression" dxfId="1054" priority="16785" stopIfTrue="1">
      <formula>AND(#REF!&gt;20%,#REF!&lt;=40%)</formula>
    </cfRule>
    <cfRule type="expression" dxfId="1053" priority="16786" stopIfTrue="1">
      <formula>#REF!&lt;=20</formula>
    </cfRule>
  </conditionalFormatting>
  <conditionalFormatting sqref="C25">
    <cfRule type="expression" dxfId="1052" priority="16787" stopIfTrue="1">
      <formula>AND(#REF!&gt;80%,#REF!&lt;=100%)</formula>
    </cfRule>
    <cfRule type="expression" dxfId="1051" priority="16788" stopIfTrue="1">
      <formula>AND(#REF!&gt;60%,#REF!&lt;=80%)</formula>
    </cfRule>
    <cfRule type="expression" dxfId="1050" priority="16789" stopIfTrue="1">
      <formula>AND(#REF!&gt;40%,#REF!&lt;=60%)</formula>
    </cfRule>
    <cfRule type="expression" dxfId="1049" priority="16790" stopIfTrue="1">
      <formula>AND(#REF!&gt;20%,#REF!&lt;=40%)</formula>
    </cfRule>
    <cfRule type="expression" dxfId="1048" priority="16791" stopIfTrue="1">
      <formula>#REF!&lt;=20</formula>
    </cfRule>
  </conditionalFormatting>
  <conditionalFormatting sqref="C27">
    <cfRule type="expression" dxfId="1047" priority="16792" stopIfTrue="1">
      <formula>AND(#REF!&gt;80%,#REF!&lt;=100%)</formula>
    </cfRule>
    <cfRule type="expression" dxfId="1046" priority="16793" stopIfTrue="1">
      <formula>AND(#REF!&gt;60%,#REF!&lt;=80%)</formula>
    </cfRule>
    <cfRule type="expression" dxfId="1045" priority="16794" stopIfTrue="1">
      <formula>AND(#REF!&gt;40%,#REF!&lt;=60%)</formula>
    </cfRule>
    <cfRule type="expression" dxfId="1044" priority="16795" stopIfTrue="1">
      <formula>AND(#REF!&gt;20%,#REF!&lt;=40%)</formula>
    </cfRule>
    <cfRule type="expression" dxfId="1043" priority="16796" stopIfTrue="1">
      <formula>#REF!&lt;=20</formula>
    </cfRule>
  </conditionalFormatting>
  <conditionalFormatting sqref="C29">
    <cfRule type="expression" dxfId="1042" priority="16797" stopIfTrue="1">
      <formula>AND(#REF!&gt;80%,#REF!&lt;=100%)</formula>
    </cfRule>
    <cfRule type="expression" dxfId="1041" priority="16798" stopIfTrue="1">
      <formula>AND(#REF!&gt;60%,#REF!&lt;=80%)</formula>
    </cfRule>
    <cfRule type="expression" dxfId="1040" priority="16799" stopIfTrue="1">
      <formula>AND(#REF!&gt;40%,#REF!&lt;=60%)</formula>
    </cfRule>
    <cfRule type="expression" dxfId="1039" priority="16800" stopIfTrue="1">
      <formula>AND(#REF!&gt;20%,#REF!&lt;=40%)</formula>
    </cfRule>
    <cfRule type="expression" dxfId="1038" priority="16801" stopIfTrue="1">
      <formula>#REF!&lt;=20</formula>
    </cfRule>
  </conditionalFormatting>
  <conditionalFormatting sqref="C30">
    <cfRule type="expression" dxfId="1037" priority="16802" stopIfTrue="1">
      <formula>AND(#REF!&gt;80%,#REF!&lt;=100%)</formula>
    </cfRule>
    <cfRule type="expression" dxfId="1036" priority="16803" stopIfTrue="1">
      <formula>AND(#REF!&gt;60%,#REF!&lt;=80%)</formula>
    </cfRule>
    <cfRule type="expression" dxfId="1035" priority="16804" stopIfTrue="1">
      <formula>AND(#REF!&gt;40%,#REF!&lt;=60%)</formula>
    </cfRule>
    <cfRule type="expression" dxfId="1034" priority="16805" stopIfTrue="1">
      <formula>AND(#REF!&gt;20%,#REF!&lt;=40%)</formula>
    </cfRule>
    <cfRule type="expression" dxfId="1033" priority="16806" stopIfTrue="1">
      <formula>#REF!&lt;=20</formula>
    </cfRule>
  </conditionalFormatting>
  <conditionalFormatting sqref="C32">
    <cfRule type="expression" dxfId="1032" priority="16807" stopIfTrue="1">
      <formula>AND(#REF!&gt;80%,#REF!&lt;=100%)</formula>
    </cfRule>
    <cfRule type="expression" dxfId="1031" priority="16808" stopIfTrue="1">
      <formula>AND(#REF!&gt;60%,#REF!&lt;=80%)</formula>
    </cfRule>
    <cfRule type="expression" dxfId="1030" priority="16809" stopIfTrue="1">
      <formula>AND(#REF!&gt;40%,#REF!&lt;=60%)</formula>
    </cfRule>
    <cfRule type="expression" dxfId="1029" priority="16810" stopIfTrue="1">
      <formula>AND(#REF!&gt;20%,#REF!&lt;=40%)</formula>
    </cfRule>
    <cfRule type="expression" dxfId="1028" priority="16811" stopIfTrue="1">
      <formula>#REF!&lt;=20</formula>
    </cfRule>
  </conditionalFormatting>
  <conditionalFormatting sqref="C33">
    <cfRule type="expression" dxfId="1027" priority="16812" stopIfTrue="1">
      <formula>AND(#REF!&gt;80%,#REF!&lt;=100%)</formula>
    </cfRule>
    <cfRule type="expression" dxfId="1026" priority="16813" stopIfTrue="1">
      <formula>AND(#REF!&gt;60%,#REF!&lt;=80%)</formula>
    </cfRule>
    <cfRule type="expression" dxfId="1025" priority="16814" stopIfTrue="1">
      <formula>AND(#REF!&gt;40%,#REF!&lt;=60%)</formula>
    </cfRule>
    <cfRule type="expression" dxfId="1024" priority="16815" stopIfTrue="1">
      <formula>AND(#REF!&gt;20%,#REF!&lt;=40%)</formula>
    </cfRule>
    <cfRule type="expression" dxfId="1023" priority="16816" stopIfTrue="1">
      <formula>#REF!&lt;=20</formula>
    </cfRule>
  </conditionalFormatting>
  <conditionalFormatting sqref="C35">
    <cfRule type="expression" dxfId="1022" priority="16817" stopIfTrue="1">
      <formula>AND(#REF!&gt;80%,#REF!&lt;=100%)</formula>
    </cfRule>
    <cfRule type="expression" dxfId="1021" priority="16818" stopIfTrue="1">
      <formula>AND(#REF!&gt;60%,#REF!&lt;=80%)</formula>
    </cfRule>
    <cfRule type="expression" dxfId="1020" priority="16819" stopIfTrue="1">
      <formula>AND(#REF!&gt;40%,#REF!&lt;=60%)</formula>
    </cfRule>
    <cfRule type="expression" dxfId="1019" priority="16820" stopIfTrue="1">
      <formula>AND(#REF!&gt;20%,#REF!&lt;=40%)</formula>
    </cfRule>
    <cfRule type="expression" dxfId="1018" priority="16821" stopIfTrue="1">
      <formula>#REF!&lt;=20</formula>
    </cfRule>
  </conditionalFormatting>
  <conditionalFormatting sqref="C36">
    <cfRule type="expression" dxfId="1017" priority="16822" stopIfTrue="1">
      <formula>AND(#REF!&gt;80%,#REF!&lt;=100%)</formula>
    </cfRule>
    <cfRule type="expression" dxfId="1016" priority="16823" stopIfTrue="1">
      <formula>AND(#REF!&gt;60%,#REF!&lt;=80%)</formula>
    </cfRule>
    <cfRule type="expression" dxfId="1015" priority="16824" stopIfTrue="1">
      <formula>AND(#REF!&gt;40%,#REF!&lt;=60%)</formula>
    </cfRule>
    <cfRule type="expression" dxfId="1014" priority="16825" stopIfTrue="1">
      <formula>AND(#REF!&gt;20%,#REF!&lt;=40%)</formula>
    </cfRule>
    <cfRule type="expression" dxfId="1013" priority="16826" stopIfTrue="1">
      <formula>#REF!&lt;=20</formula>
    </cfRule>
  </conditionalFormatting>
  <conditionalFormatting sqref="C40">
    <cfRule type="expression" dxfId="1012" priority="16827" stopIfTrue="1">
      <formula>AND(#REF!&gt;80%,#REF!&lt;=100%)</formula>
    </cfRule>
    <cfRule type="expression" dxfId="1011" priority="16828" stopIfTrue="1">
      <formula>AND(#REF!&gt;60%,#REF!&lt;=80%)</formula>
    </cfRule>
    <cfRule type="expression" dxfId="1010" priority="16829" stopIfTrue="1">
      <formula>AND(#REF!&gt;40%,#REF!&lt;=60%)</formula>
    </cfRule>
    <cfRule type="expression" dxfId="1009" priority="16830" stopIfTrue="1">
      <formula>AND(#REF!&gt;20%,#REF!&lt;=40%)</formula>
    </cfRule>
    <cfRule type="expression" dxfId="1008" priority="16831" stopIfTrue="1">
      <formula>#REF!&lt;=20</formula>
    </cfRule>
  </conditionalFormatting>
  <conditionalFormatting sqref="C41">
    <cfRule type="expression" dxfId="1007" priority="16832" stopIfTrue="1">
      <formula>AND(#REF!&gt;80%,#REF!&lt;=100%)</formula>
    </cfRule>
    <cfRule type="expression" dxfId="1006" priority="16833" stopIfTrue="1">
      <formula>AND(#REF!&gt;60%,#REF!&lt;=80%)</formula>
    </cfRule>
    <cfRule type="expression" dxfId="1005" priority="16834" stopIfTrue="1">
      <formula>AND(#REF!&gt;40%,#REF!&lt;=60%)</formula>
    </cfRule>
    <cfRule type="expression" dxfId="1004" priority="16835" stopIfTrue="1">
      <formula>AND(#REF!&gt;20%,#REF!&lt;=40%)</formula>
    </cfRule>
    <cfRule type="expression" dxfId="1003" priority="16836" stopIfTrue="1">
      <formula>#REF!&lt;=20</formula>
    </cfRule>
  </conditionalFormatting>
  <conditionalFormatting sqref="D2">
    <cfRule type="expression" dxfId="1002" priority="16837" stopIfTrue="1">
      <formula>AND(#REF!&gt;80%,#REF!&lt;=100%)</formula>
    </cfRule>
    <cfRule type="expression" dxfId="1001" priority="16838" stopIfTrue="1">
      <formula>AND(#REF!&gt;60%,#REF!&lt;=80%)</formula>
    </cfRule>
    <cfRule type="expression" dxfId="1000" priority="16839" stopIfTrue="1">
      <formula>AND(#REF!&gt;40%,#REF!&lt;=60%)</formula>
    </cfRule>
    <cfRule type="expression" dxfId="999" priority="16840" stopIfTrue="1">
      <formula>AND(#REF!&gt;20%,#REF!&lt;=40%)</formula>
    </cfRule>
    <cfRule type="expression" dxfId="998" priority="16841" stopIfTrue="1">
      <formula>#REF!&lt;=20</formula>
    </cfRule>
  </conditionalFormatting>
  <conditionalFormatting sqref="D5">
    <cfRule type="expression" dxfId="997" priority="16842" stopIfTrue="1">
      <formula>AND(#REF!&gt;80%,#REF!&lt;=100%)</formula>
    </cfRule>
    <cfRule type="expression" dxfId="996" priority="16843" stopIfTrue="1">
      <formula>AND(#REF!&gt;60%,#REF!&lt;=80%)</formula>
    </cfRule>
    <cfRule type="expression" dxfId="995" priority="16844" stopIfTrue="1">
      <formula>AND(#REF!&gt;40%,#REF!&lt;=60%)</formula>
    </cfRule>
    <cfRule type="expression" dxfId="994" priority="16845" stopIfTrue="1">
      <formula>AND(#REF!&gt;20%,#REF!&lt;=40%)</formula>
    </cfRule>
    <cfRule type="expression" dxfId="993" priority="16846" stopIfTrue="1">
      <formula>#REF!&lt;=20</formula>
    </cfRule>
  </conditionalFormatting>
  <conditionalFormatting sqref="D6">
    <cfRule type="expression" dxfId="992" priority="16847" stopIfTrue="1">
      <formula>AND(#REF!&gt;80%,#REF!&lt;=100%)</formula>
    </cfRule>
    <cfRule type="expression" dxfId="991" priority="16848" stopIfTrue="1">
      <formula>AND(#REF!&gt;60%,#REF!&lt;=80%)</formula>
    </cfRule>
    <cfRule type="expression" dxfId="990" priority="16849" stopIfTrue="1">
      <formula>AND(#REF!&gt;40%,#REF!&lt;=60%)</formula>
    </cfRule>
    <cfRule type="expression" dxfId="989" priority="16850" stopIfTrue="1">
      <formula>AND(#REF!&gt;20%,#REF!&lt;=40%)</formula>
    </cfRule>
    <cfRule type="expression" dxfId="988" priority="16851" stopIfTrue="1">
      <formula>#REF!&lt;=20</formula>
    </cfRule>
  </conditionalFormatting>
  <conditionalFormatting sqref="D7">
    <cfRule type="expression" dxfId="987" priority="16852" stopIfTrue="1">
      <formula>AND(#REF!&gt;80%,#REF!&lt;=100%)</formula>
    </cfRule>
    <cfRule type="expression" dxfId="986" priority="16853" stopIfTrue="1">
      <formula>AND(#REF!&gt;60%,#REF!&lt;=80%)</formula>
    </cfRule>
    <cfRule type="expression" dxfId="985" priority="16854" stopIfTrue="1">
      <formula>AND(#REF!&gt;40%,#REF!&lt;=60%)</formula>
    </cfRule>
    <cfRule type="expression" dxfId="984" priority="16855" stopIfTrue="1">
      <formula>AND(#REF!&gt;20%,#REF!&lt;=40%)</formula>
    </cfRule>
    <cfRule type="expression" dxfId="983" priority="16856" stopIfTrue="1">
      <formula>#REF!&lt;=20</formula>
    </cfRule>
  </conditionalFormatting>
  <conditionalFormatting sqref="D10">
    <cfRule type="expression" dxfId="982" priority="16857" stopIfTrue="1">
      <formula>AND(#REF!&gt;80%,#REF!&lt;=100%)</formula>
    </cfRule>
    <cfRule type="expression" dxfId="981" priority="16858" stopIfTrue="1">
      <formula>AND(#REF!&gt;60%,#REF!&lt;=80%)</formula>
    </cfRule>
    <cfRule type="expression" dxfId="980" priority="16859" stopIfTrue="1">
      <formula>AND(#REF!&gt;40%,#REF!&lt;=60%)</formula>
    </cfRule>
    <cfRule type="expression" dxfId="979" priority="16860" stopIfTrue="1">
      <formula>AND(#REF!&gt;20%,#REF!&lt;=40%)</formula>
    </cfRule>
    <cfRule type="expression" dxfId="978" priority="16861" stopIfTrue="1">
      <formula>#REF!&lt;=20</formula>
    </cfRule>
  </conditionalFormatting>
  <conditionalFormatting sqref="D11">
    <cfRule type="expression" dxfId="977" priority="16862" stopIfTrue="1">
      <formula>AND(#REF!&gt;80%,#REF!&lt;=100%)</formula>
    </cfRule>
    <cfRule type="expression" dxfId="976" priority="16863" stopIfTrue="1">
      <formula>AND(#REF!&gt;60%,#REF!&lt;=80%)</formula>
    </cfRule>
    <cfRule type="expression" dxfId="975" priority="16864" stopIfTrue="1">
      <formula>AND(#REF!&gt;40%,#REF!&lt;=60%)</formula>
    </cfRule>
    <cfRule type="expression" dxfId="974" priority="16865" stopIfTrue="1">
      <formula>AND(#REF!&gt;20%,#REF!&lt;=40%)</formula>
    </cfRule>
    <cfRule type="expression" dxfId="973" priority="16866" stopIfTrue="1">
      <formula>#REF!&lt;=20</formula>
    </cfRule>
  </conditionalFormatting>
  <conditionalFormatting sqref="D12">
    <cfRule type="expression" dxfId="972" priority="16867" stopIfTrue="1">
      <formula>AND(#REF!&gt;80%,#REF!&lt;=100%)</formula>
    </cfRule>
    <cfRule type="expression" dxfId="971" priority="16868" stopIfTrue="1">
      <formula>AND(#REF!&gt;60%,#REF!&lt;=80%)</formula>
    </cfRule>
    <cfRule type="expression" dxfId="970" priority="16869" stopIfTrue="1">
      <formula>AND(#REF!&gt;40%,#REF!&lt;=60%)</formula>
    </cfRule>
    <cfRule type="expression" dxfId="969" priority="16870" stopIfTrue="1">
      <formula>AND(#REF!&gt;20%,#REF!&lt;=40%)</formula>
    </cfRule>
    <cfRule type="expression" dxfId="968" priority="16871" stopIfTrue="1">
      <formula>#REF!&lt;=20</formula>
    </cfRule>
  </conditionalFormatting>
  <conditionalFormatting sqref="D13">
    <cfRule type="expression" dxfId="967" priority="16872" stopIfTrue="1">
      <formula>AND(#REF!&gt;80%,#REF!&lt;=100%)</formula>
    </cfRule>
    <cfRule type="expression" dxfId="966" priority="16873" stopIfTrue="1">
      <formula>AND(#REF!&gt;60%,#REF!&lt;=80%)</formula>
    </cfRule>
    <cfRule type="expression" dxfId="965" priority="16874" stopIfTrue="1">
      <formula>AND(#REF!&gt;40%,#REF!&lt;=60%)</formula>
    </cfRule>
    <cfRule type="expression" dxfId="964" priority="16875" stopIfTrue="1">
      <formula>AND(#REF!&gt;20%,#REF!&lt;=40%)</formula>
    </cfRule>
    <cfRule type="expression" dxfId="963" priority="16876" stopIfTrue="1">
      <formula>#REF!&lt;=20</formula>
    </cfRule>
  </conditionalFormatting>
  <conditionalFormatting sqref="D14">
    <cfRule type="expression" dxfId="962" priority="16877" stopIfTrue="1">
      <formula>AND(#REF!&gt;80%,#REF!&lt;=100%)</formula>
    </cfRule>
    <cfRule type="expression" dxfId="961" priority="16878" stopIfTrue="1">
      <formula>AND(#REF!&gt;60%,#REF!&lt;=80%)</formula>
    </cfRule>
    <cfRule type="expression" dxfId="960" priority="16879" stopIfTrue="1">
      <formula>AND(#REF!&gt;40%,#REF!&lt;=60%)</formula>
    </cfRule>
    <cfRule type="expression" dxfId="959" priority="16880" stopIfTrue="1">
      <formula>AND(#REF!&gt;20%,#REF!&lt;=40%)</formula>
    </cfRule>
    <cfRule type="expression" dxfId="958" priority="16881" stopIfTrue="1">
      <formula>#REF!&lt;=20</formula>
    </cfRule>
  </conditionalFormatting>
  <conditionalFormatting sqref="D15">
    <cfRule type="expression" dxfId="957" priority="16882" stopIfTrue="1">
      <formula>AND(#REF!&gt;80%,#REF!&lt;=100%)</formula>
    </cfRule>
    <cfRule type="expression" dxfId="956" priority="16883" stopIfTrue="1">
      <formula>AND(#REF!&gt;60%,#REF!&lt;=80%)</formula>
    </cfRule>
    <cfRule type="expression" dxfId="955" priority="16884" stopIfTrue="1">
      <formula>AND(#REF!&gt;40%,#REF!&lt;=60%)</formula>
    </cfRule>
    <cfRule type="expression" dxfId="954" priority="16885" stopIfTrue="1">
      <formula>AND(#REF!&gt;20%,#REF!&lt;=40%)</formula>
    </cfRule>
    <cfRule type="expression" dxfId="953" priority="16886" stopIfTrue="1">
      <formula>#REF!&lt;=20</formula>
    </cfRule>
  </conditionalFormatting>
  <conditionalFormatting sqref="D17">
    <cfRule type="expression" dxfId="952" priority="16887" stopIfTrue="1">
      <formula>AND(#REF!&gt;80%,#REF!&lt;=100%)</formula>
    </cfRule>
    <cfRule type="expression" dxfId="951" priority="16888" stopIfTrue="1">
      <formula>AND(#REF!&gt;60%,#REF!&lt;=80%)</formula>
    </cfRule>
    <cfRule type="expression" dxfId="950" priority="16889" stopIfTrue="1">
      <formula>AND(#REF!&gt;40%,#REF!&lt;=60%)</formula>
    </cfRule>
    <cfRule type="expression" dxfId="949" priority="16890" stopIfTrue="1">
      <formula>AND(#REF!&gt;20%,#REF!&lt;=40%)</formula>
    </cfRule>
    <cfRule type="expression" dxfId="948" priority="16891" stopIfTrue="1">
      <formula>#REF!&lt;=20</formula>
    </cfRule>
  </conditionalFormatting>
  <conditionalFormatting sqref="D18">
    <cfRule type="expression" dxfId="947" priority="16892" stopIfTrue="1">
      <formula>AND(#REF!&gt;80%,#REF!&lt;=100%)</formula>
    </cfRule>
    <cfRule type="expression" dxfId="946" priority="16893" stopIfTrue="1">
      <formula>AND(#REF!&gt;60%,#REF!&lt;=80%)</formula>
    </cfRule>
    <cfRule type="expression" dxfId="945" priority="16894" stopIfTrue="1">
      <formula>AND(#REF!&gt;40%,#REF!&lt;=60%)</formula>
    </cfRule>
    <cfRule type="expression" dxfId="944" priority="16895" stopIfTrue="1">
      <formula>AND(#REF!&gt;20%,#REF!&lt;=40%)</formula>
    </cfRule>
    <cfRule type="expression" dxfId="943" priority="16896" stopIfTrue="1">
      <formula>#REF!&lt;=20</formula>
    </cfRule>
  </conditionalFormatting>
  <conditionalFormatting sqref="D19">
    <cfRule type="expression" dxfId="942" priority="16897" stopIfTrue="1">
      <formula>AND(#REF!&gt;80%,#REF!&lt;=100%)</formula>
    </cfRule>
    <cfRule type="expression" dxfId="941" priority="16898" stopIfTrue="1">
      <formula>AND(#REF!&gt;60%,#REF!&lt;=80%)</formula>
    </cfRule>
    <cfRule type="expression" dxfId="940" priority="16899" stopIfTrue="1">
      <formula>AND(#REF!&gt;40%,#REF!&lt;=60%)</formula>
    </cfRule>
    <cfRule type="expression" dxfId="939" priority="16900" stopIfTrue="1">
      <formula>AND(#REF!&gt;20%,#REF!&lt;=40%)</formula>
    </cfRule>
    <cfRule type="expression" dxfId="938" priority="16901" stopIfTrue="1">
      <formula>#REF!&lt;=20</formula>
    </cfRule>
  </conditionalFormatting>
  <conditionalFormatting sqref="D20">
    <cfRule type="expression" dxfId="937" priority="16902" stopIfTrue="1">
      <formula>AND(#REF!&gt;80%,#REF!&lt;=100%)</formula>
    </cfRule>
    <cfRule type="expression" dxfId="936" priority="16903" stopIfTrue="1">
      <formula>AND(#REF!&gt;60%,#REF!&lt;=80%)</formula>
    </cfRule>
    <cfRule type="expression" dxfId="935" priority="16904" stopIfTrue="1">
      <formula>AND(#REF!&gt;40%,#REF!&lt;=60%)</formula>
    </cfRule>
    <cfRule type="expression" dxfId="934" priority="16905" stopIfTrue="1">
      <formula>AND(#REF!&gt;20%,#REF!&lt;=40%)</formula>
    </cfRule>
    <cfRule type="expression" dxfId="933" priority="16906" stopIfTrue="1">
      <formula>#REF!&lt;=20</formula>
    </cfRule>
  </conditionalFormatting>
  <conditionalFormatting sqref="D21">
    <cfRule type="expression" dxfId="932" priority="16907" stopIfTrue="1">
      <formula>AND(#REF!&gt;80%,#REF!&lt;=100%)</formula>
    </cfRule>
    <cfRule type="expression" dxfId="931" priority="16908" stopIfTrue="1">
      <formula>AND(#REF!&gt;60%,#REF!&lt;=80%)</formula>
    </cfRule>
    <cfRule type="expression" dxfId="930" priority="16909" stopIfTrue="1">
      <formula>AND(#REF!&gt;40%,#REF!&lt;=60%)</formula>
    </cfRule>
    <cfRule type="expression" dxfId="929" priority="16910" stopIfTrue="1">
      <formula>AND(#REF!&gt;20%,#REF!&lt;=40%)</formula>
    </cfRule>
    <cfRule type="expression" dxfId="928" priority="16911" stopIfTrue="1">
      <formula>#REF!&lt;=20</formula>
    </cfRule>
  </conditionalFormatting>
  <conditionalFormatting sqref="D23">
    <cfRule type="expression" dxfId="927" priority="16912" stopIfTrue="1">
      <formula>AND(#REF!&gt;80%,#REF!&lt;=100%)</formula>
    </cfRule>
    <cfRule type="expression" dxfId="926" priority="16913" stopIfTrue="1">
      <formula>AND(#REF!&gt;60%,#REF!&lt;=80%)</formula>
    </cfRule>
    <cfRule type="expression" dxfId="925" priority="16914" stopIfTrue="1">
      <formula>AND(#REF!&gt;40%,#REF!&lt;=60%)</formula>
    </cfRule>
    <cfRule type="expression" dxfId="924" priority="16915" stopIfTrue="1">
      <formula>AND(#REF!&gt;20%,#REF!&lt;=40%)</formula>
    </cfRule>
    <cfRule type="expression" dxfId="923" priority="16916" stopIfTrue="1">
      <formula>#REF!&lt;=20</formula>
    </cfRule>
  </conditionalFormatting>
  <conditionalFormatting sqref="D25">
    <cfRule type="expression" dxfId="922" priority="16917" stopIfTrue="1">
      <formula>AND(#REF!&gt;80%,#REF!&lt;=100%)</formula>
    </cfRule>
    <cfRule type="expression" dxfId="921" priority="16918" stopIfTrue="1">
      <formula>AND(#REF!&gt;60%,#REF!&lt;=80%)</formula>
    </cfRule>
    <cfRule type="expression" dxfId="920" priority="16919" stopIfTrue="1">
      <formula>AND(#REF!&gt;40%,#REF!&lt;=60%)</formula>
    </cfRule>
    <cfRule type="expression" dxfId="919" priority="16920" stopIfTrue="1">
      <formula>AND(#REF!&gt;20%,#REF!&lt;=40%)</formula>
    </cfRule>
    <cfRule type="expression" dxfId="918" priority="16921" stopIfTrue="1">
      <formula>#REF!&lt;=20</formula>
    </cfRule>
  </conditionalFormatting>
  <conditionalFormatting sqref="D26">
    <cfRule type="expression" dxfId="917" priority="16922" stopIfTrue="1">
      <formula>AND(#REF!&gt;80%,#REF!&lt;=100%)</formula>
    </cfRule>
    <cfRule type="expression" dxfId="916" priority="16923" stopIfTrue="1">
      <formula>AND(#REF!&gt;60%,#REF!&lt;=80%)</formula>
    </cfRule>
    <cfRule type="expression" dxfId="915" priority="16924" stopIfTrue="1">
      <formula>AND(#REF!&gt;40%,#REF!&lt;=60%)</formula>
    </cfRule>
    <cfRule type="expression" dxfId="914" priority="16925" stopIfTrue="1">
      <formula>AND(#REF!&gt;20%,#REF!&lt;=40%)</formula>
    </cfRule>
    <cfRule type="expression" dxfId="913" priority="16926" stopIfTrue="1">
      <formula>#REF!&lt;=20</formula>
    </cfRule>
  </conditionalFormatting>
  <conditionalFormatting sqref="D27">
    <cfRule type="expression" dxfId="912" priority="16927" stopIfTrue="1">
      <formula>AND(#REF!&gt;80%,#REF!&lt;=100%)</formula>
    </cfRule>
    <cfRule type="expression" dxfId="911" priority="16928" stopIfTrue="1">
      <formula>AND(#REF!&gt;60%,#REF!&lt;=80%)</formula>
    </cfRule>
    <cfRule type="expression" dxfId="910" priority="16929" stopIfTrue="1">
      <formula>AND(#REF!&gt;40%,#REF!&lt;=60%)</formula>
    </cfRule>
    <cfRule type="expression" dxfId="909" priority="16930" stopIfTrue="1">
      <formula>AND(#REF!&gt;20%,#REF!&lt;=40%)</formula>
    </cfRule>
    <cfRule type="expression" dxfId="908" priority="16931" stopIfTrue="1">
      <formula>#REF!&lt;=20</formula>
    </cfRule>
  </conditionalFormatting>
  <conditionalFormatting sqref="D28">
    <cfRule type="expression" dxfId="907" priority="16932" stopIfTrue="1">
      <formula>AND(#REF!&gt;80%,#REF!&lt;=100%)</formula>
    </cfRule>
    <cfRule type="expression" dxfId="906" priority="16933" stopIfTrue="1">
      <formula>AND(#REF!&gt;60%,#REF!&lt;=80%)</formula>
    </cfRule>
    <cfRule type="expression" dxfId="905" priority="16934" stopIfTrue="1">
      <formula>AND(#REF!&gt;40%,#REF!&lt;=60%)</formula>
    </cfRule>
    <cfRule type="expression" dxfId="904" priority="16935" stopIfTrue="1">
      <formula>AND(#REF!&gt;20%,#REF!&lt;=40%)</formula>
    </cfRule>
    <cfRule type="expression" dxfId="903" priority="16936" stopIfTrue="1">
      <formula>#REF!&lt;=20</formula>
    </cfRule>
  </conditionalFormatting>
  <conditionalFormatting sqref="D31">
    <cfRule type="expression" dxfId="902" priority="16937" stopIfTrue="1">
      <formula>AND(#REF!&gt;80%,#REF!&lt;=100%)</formula>
    </cfRule>
    <cfRule type="expression" dxfId="901" priority="16938" stopIfTrue="1">
      <formula>AND(#REF!&gt;60%,#REF!&lt;=80%)</formula>
    </cfRule>
    <cfRule type="expression" dxfId="900" priority="16939" stopIfTrue="1">
      <formula>AND(#REF!&gt;40%,#REF!&lt;=60%)</formula>
    </cfRule>
    <cfRule type="expression" dxfId="899" priority="16940" stopIfTrue="1">
      <formula>AND(#REF!&gt;20%,#REF!&lt;=40%)</formula>
    </cfRule>
    <cfRule type="expression" dxfId="898" priority="16941" stopIfTrue="1">
      <formula>#REF!&lt;=20</formula>
    </cfRule>
  </conditionalFormatting>
  <conditionalFormatting sqref="D32">
    <cfRule type="expression" dxfId="897" priority="16942" stopIfTrue="1">
      <formula>AND(#REF!&gt;80%,#REF!&lt;=100%)</formula>
    </cfRule>
    <cfRule type="expression" dxfId="896" priority="16943" stopIfTrue="1">
      <formula>AND(#REF!&gt;60%,#REF!&lt;=80%)</formula>
    </cfRule>
    <cfRule type="expression" dxfId="895" priority="16944" stopIfTrue="1">
      <formula>AND(#REF!&gt;40%,#REF!&lt;=60%)</formula>
    </cfRule>
    <cfRule type="expression" dxfId="894" priority="16945" stopIfTrue="1">
      <formula>AND(#REF!&gt;20%,#REF!&lt;=40%)</formula>
    </cfRule>
    <cfRule type="expression" dxfId="893" priority="16946" stopIfTrue="1">
      <formula>#REF!&lt;=20</formula>
    </cfRule>
  </conditionalFormatting>
  <conditionalFormatting sqref="D33">
    <cfRule type="expression" dxfId="892" priority="16947" stopIfTrue="1">
      <formula>AND(#REF!&gt;80%,#REF!&lt;=100%)</formula>
    </cfRule>
    <cfRule type="expression" dxfId="891" priority="16948" stopIfTrue="1">
      <formula>AND(#REF!&gt;60%,#REF!&lt;=80%)</formula>
    </cfRule>
    <cfRule type="expression" dxfId="890" priority="16949" stopIfTrue="1">
      <formula>AND(#REF!&gt;40%,#REF!&lt;=60%)</formula>
    </cfRule>
    <cfRule type="expression" dxfId="889" priority="16950" stopIfTrue="1">
      <formula>AND(#REF!&gt;20%,#REF!&lt;=40%)</formula>
    </cfRule>
    <cfRule type="expression" dxfId="888" priority="16951" stopIfTrue="1">
      <formula>#REF!&lt;=20</formula>
    </cfRule>
  </conditionalFormatting>
  <conditionalFormatting sqref="D35">
    <cfRule type="expression" dxfId="887" priority="16952" stopIfTrue="1">
      <formula>AND(#REF!&gt;80%,#REF!&lt;=100%)</formula>
    </cfRule>
    <cfRule type="expression" dxfId="886" priority="16953" stopIfTrue="1">
      <formula>AND(#REF!&gt;60%,#REF!&lt;=80%)</formula>
    </cfRule>
    <cfRule type="expression" dxfId="885" priority="16954" stopIfTrue="1">
      <formula>AND(#REF!&gt;40%,#REF!&lt;=60%)</formula>
    </cfRule>
    <cfRule type="expression" dxfId="884" priority="16955" stopIfTrue="1">
      <formula>AND(#REF!&gt;20%,#REF!&lt;=40%)</formula>
    </cfRule>
    <cfRule type="expression" dxfId="883" priority="16956" stopIfTrue="1">
      <formula>#REF!&lt;=20</formula>
    </cfRule>
  </conditionalFormatting>
  <conditionalFormatting sqref="D36">
    <cfRule type="expression" dxfId="882" priority="16957" stopIfTrue="1">
      <formula>AND(#REF!&gt;80%,#REF!&lt;=100%)</formula>
    </cfRule>
    <cfRule type="expression" dxfId="881" priority="16958" stopIfTrue="1">
      <formula>AND(#REF!&gt;60%,#REF!&lt;=80%)</formula>
    </cfRule>
    <cfRule type="expression" dxfId="880" priority="16959" stopIfTrue="1">
      <formula>AND(#REF!&gt;40%,#REF!&lt;=60%)</formula>
    </cfRule>
    <cfRule type="expression" dxfId="879" priority="16960" stopIfTrue="1">
      <formula>AND(#REF!&gt;20%,#REF!&lt;=40%)</formula>
    </cfRule>
    <cfRule type="expression" dxfId="878" priority="16961" stopIfTrue="1">
      <formula>#REF!&lt;=20</formula>
    </cfRule>
  </conditionalFormatting>
  <conditionalFormatting sqref="E2">
    <cfRule type="expression" dxfId="877" priority="16962" stopIfTrue="1">
      <formula>AND(#REF!&gt;80%,#REF!&lt;=100%)</formula>
    </cfRule>
    <cfRule type="expression" dxfId="876" priority="16963" stopIfTrue="1">
      <formula>AND(#REF!&gt;60%,#REF!&lt;=80%)</formula>
    </cfRule>
    <cfRule type="expression" dxfId="875" priority="16964" stopIfTrue="1">
      <formula>AND(#REF!&gt;40%,#REF!&lt;=60%)</formula>
    </cfRule>
    <cfRule type="expression" dxfId="874" priority="16965" stopIfTrue="1">
      <formula>AND(#REF!&gt;20%,#REF!&lt;=40%)</formula>
    </cfRule>
    <cfRule type="expression" dxfId="873" priority="16966" stopIfTrue="1">
      <formula>#REF!&lt;=20</formula>
    </cfRule>
  </conditionalFormatting>
  <conditionalFormatting sqref="E3">
    <cfRule type="expression" dxfId="872" priority="16967" stopIfTrue="1">
      <formula>AND(#REF!&gt;80%,#REF!&lt;=100%)</formula>
    </cfRule>
    <cfRule type="expression" dxfId="871" priority="16968" stopIfTrue="1">
      <formula>AND(#REF!&gt;60%,#REF!&lt;=80%)</formula>
    </cfRule>
    <cfRule type="expression" dxfId="870" priority="16969" stopIfTrue="1">
      <formula>AND(#REF!&gt;40%,#REF!&lt;=60%)</formula>
    </cfRule>
    <cfRule type="expression" dxfId="869" priority="16970" stopIfTrue="1">
      <formula>AND(#REF!&gt;20%,#REF!&lt;=40%)</formula>
    </cfRule>
    <cfRule type="expression" dxfId="868" priority="16971" stopIfTrue="1">
      <formula>#REF!&lt;=20</formula>
    </cfRule>
  </conditionalFormatting>
  <conditionalFormatting sqref="E4">
    <cfRule type="expression" dxfId="867" priority="16972" stopIfTrue="1">
      <formula>AND(#REF!&gt;80%,#REF!&lt;=100%)</formula>
    </cfRule>
    <cfRule type="expression" dxfId="866" priority="16973" stopIfTrue="1">
      <formula>AND(#REF!&gt;60%,#REF!&lt;=80%)</formula>
    </cfRule>
    <cfRule type="expression" dxfId="865" priority="16974" stopIfTrue="1">
      <formula>AND(#REF!&gt;40%,#REF!&lt;=60%)</formula>
    </cfRule>
    <cfRule type="expression" dxfId="864" priority="16975" stopIfTrue="1">
      <formula>AND(#REF!&gt;20%,#REF!&lt;=40%)</formula>
    </cfRule>
    <cfRule type="expression" dxfId="863" priority="16976" stopIfTrue="1">
      <formula>#REF!&lt;=20</formula>
    </cfRule>
  </conditionalFormatting>
  <conditionalFormatting sqref="E5">
    <cfRule type="expression" dxfId="862" priority="16977" stopIfTrue="1">
      <formula>AND(#REF!&gt;80%,#REF!&lt;=100%)</formula>
    </cfRule>
    <cfRule type="expression" dxfId="861" priority="16978" stopIfTrue="1">
      <formula>AND(#REF!&gt;60%,#REF!&lt;=80%)</formula>
    </cfRule>
    <cfRule type="expression" dxfId="860" priority="16979" stopIfTrue="1">
      <formula>AND(#REF!&gt;40%,#REF!&lt;=60%)</formula>
    </cfRule>
    <cfRule type="expression" dxfId="859" priority="16980" stopIfTrue="1">
      <formula>AND(#REF!&gt;20%,#REF!&lt;=40%)</formula>
    </cfRule>
    <cfRule type="expression" dxfId="858" priority="16981" stopIfTrue="1">
      <formula>#REF!&lt;=20</formula>
    </cfRule>
  </conditionalFormatting>
  <conditionalFormatting sqref="E6">
    <cfRule type="expression" dxfId="857" priority="16982" stopIfTrue="1">
      <formula>AND(#REF!&gt;80%,#REF!&lt;=100%)</formula>
    </cfRule>
    <cfRule type="expression" dxfId="856" priority="16983" stopIfTrue="1">
      <formula>AND(#REF!&gt;60%,#REF!&lt;=80%)</formula>
    </cfRule>
    <cfRule type="expression" dxfId="855" priority="16984" stopIfTrue="1">
      <formula>AND(#REF!&gt;40%,#REF!&lt;=60%)</formula>
    </cfRule>
    <cfRule type="expression" dxfId="854" priority="16985" stopIfTrue="1">
      <formula>AND(#REF!&gt;20%,#REF!&lt;=40%)</formula>
    </cfRule>
    <cfRule type="expression" dxfId="853" priority="16986" stopIfTrue="1">
      <formula>#REF!&lt;=20</formula>
    </cfRule>
  </conditionalFormatting>
  <conditionalFormatting sqref="E7">
    <cfRule type="expression" dxfId="852" priority="16987" stopIfTrue="1">
      <formula>AND(#REF!&gt;80%,#REF!&lt;=100%)</formula>
    </cfRule>
    <cfRule type="expression" dxfId="851" priority="16988" stopIfTrue="1">
      <formula>AND(#REF!&gt;60%,#REF!&lt;=80%)</formula>
    </cfRule>
    <cfRule type="expression" dxfId="850" priority="16989" stopIfTrue="1">
      <formula>AND(#REF!&gt;40%,#REF!&lt;=60%)</formula>
    </cfRule>
    <cfRule type="expression" dxfId="849" priority="16990" stopIfTrue="1">
      <formula>AND(#REF!&gt;20%,#REF!&lt;=40%)</formula>
    </cfRule>
    <cfRule type="expression" dxfId="848" priority="16991" stopIfTrue="1">
      <formula>#REF!&lt;=20</formula>
    </cfRule>
  </conditionalFormatting>
  <conditionalFormatting sqref="E8">
    <cfRule type="expression" dxfId="847" priority="16992" stopIfTrue="1">
      <formula>AND(#REF!&gt;80%,#REF!&lt;=100%)</formula>
    </cfRule>
    <cfRule type="expression" dxfId="846" priority="16993" stopIfTrue="1">
      <formula>AND(#REF!&gt;60%,#REF!&lt;=80%)</formula>
    </cfRule>
    <cfRule type="expression" dxfId="845" priority="16994" stopIfTrue="1">
      <formula>AND(#REF!&gt;40%,#REF!&lt;=60%)</formula>
    </cfRule>
    <cfRule type="expression" dxfId="844" priority="16995" stopIfTrue="1">
      <formula>AND(#REF!&gt;20%,#REF!&lt;=40%)</formula>
    </cfRule>
    <cfRule type="expression" dxfId="843" priority="16996" stopIfTrue="1">
      <formula>#REF!&lt;=20</formula>
    </cfRule>
  </conditionalFormatting>
  <conditionalFormatting sqref="E9">
    <cfRule type="expression" dxfId="842" priority="16997" stopIfTrue="1">
      <formula>AND(#REF!&gt;80%,#REF!&lt;=100%)</formula>
    </cfRule>
    <cfRule type="expression" dxfId="841" priority="16998" stopIfTrue="1">
      <formula>AND(#REF!&gt;60%,#REF!&lt;=80%)</formula>
    </cfRule>
    <cfRule type="expression" dxfId="840" priority="16999" stopIfTrue="1">
      <formula>AND(#REF!&gt;40%,#REF!&lt;=60%)</formula>
    </cfRule>
    <cfRule type="expression" dxfId="839" priority="17000" stopIfTrue="1">
      <formula>AND(#REF!&gt;20%,#REF!&lt;=40%)</formula>
    </cfRule>
    <cfRule type="expression" dxfId="838" priority="17001" stopIfTrue="1">
      <formula>#REF!&lt;=20</formula>
    </cfRule>
  </conditionalFormatting>
  <conditionalFormatting sqref="E11">
    <cfRule type="expression" dxfId="837" priority="17002" stopIfTrue="1">
      <formula>AND(#REF!&gt;80%,#REF!&lt;=100%)</formula>
    </cfRule>
    <cfRule type="expression" dxfId="836" priority="17003" stopIfTrue="1">
      <formula>AND(#REF!&gt;60%,#REF!&lt;=80%)</formula>
    </cfRule>
    <cfRule type="expression" dxfId="835" priority="17004" stopIfTrue="1">
      <formula>AND(#REF!&gt;40%,#REF!&lt;=60%)</formula>
    </cfRule>
    <cfRule type="expression" dxfId="834" priority="17005" stopIfTrue="1">
      <formula>AND(#REF!&gt;20%,#REF!&lt;=40%)</formula>
    </cfRule>
    <cfRule type="expression" dxfId="833" priority="17006" stopIfTrue="1">
      <formula>#REF!&lt;=20</formula>
    </cfRule>
  </conditionalFormatting>
  <conditionalFormatting sqref="E13">
    <cfRule type="expression" dxfId="832" priority="17007" stopIfTrue="1">
      <formula>AND(#REF!&gt;80%,#REF!&lt;=100%)</formula>
    </cfRule>
    <cfRule type="expression" dxfId="831" priority="17008" stopIfTrue="1">
      <formula>AND(#REF!&gt;60%,#REF!&lt;=80%)</formula>
    </cfRule>
    <cfRule type="expression" dxfId="830" priority="17009" stopIfTrue="1">
      <formula>AND(#REF!&gt;40%,#REF!&lt;=60%)</formula>
    </cfRule>
    <cfRule type="expression" dxfId="829" priority="17010" stopIfTrue="1">
      <formula>AND(#REF!&gt;20%,#REF!&lt;=40%)</formula>
    </cfRule>
    <cfRule type="expression" dxfId="828" priority="17011" stopIfTrue="1">
      <formula>#REF!&lt;=20</formula>
    </cfRule>
  </conditionalFormatting>
  <conditionalFormatting sqref="E14">
    <cfRule type="expression" dxfId="827" priority="17012" stopIfTrue="1">
      <formula>AND(#REF!&gt;80%,#REF!&lt;=100%)</formula>
    </cfRule>
    <cfRule type="expression" dxfId="826" priority="17013" stopIfTrue="1">
      <formula>AND(#REF!&gt;60%,#REF!&lt;=80%)</formula>
    </cfRule>
    <cfRule type="expression" dxfId="825" priority="17014" stopIfTrue="1">
      <formula>AND(#REF!&gt;40%,#REF!&lt;=60%)</formula>
    </cfRule>
    <cfRule type="expression" dxfId="824" priority="17015" stopIfTrue="1">
      <formula>AND(#REF!&gt;20%,#REF!&lt;=40%)</formula>
    </cfRule>
    <cfRule type="expression" dxfId="823" priority="17016" stopIfTrue="1">
      <formula>#REF!&lt;=20</formula>
    </cfRule>
  </conditionalFormatting>
  <conditionalFormatting sqref="E16">
    <cfRule type="expression" dxfId="822" priority="17017" stopIfTrue="1">
      <formula>AND(#REF!&gt;80%,#REF!&lt;=100%)</formula>
    </cfRule>
    <cfRule type="expression" dxfId="821" priority="17018" stopIfTrue="1">
      <formula>AND(#REF!&gt;60%,#REF!&lt;=80%)</formula>
    </cfRule>
    <cfRule type="expression" dxfId="820" priority="17019" stopIfTrue="1">
      <formula>AND(#REF!&gt;40%,#REF!&lt;=60%)</formula>
    </cfRule>
    <cfRule type="expression" dxfId="819" priority="17020" stopIfTrue="1">
      <formula>AND(#REF!&gt;20%,#REF!&lt;=40%)</formula>
    </cfRule>
    <cfRule type="expression" dxfId="818" priority="17021" stopIfTrue="1">
      <formula>#REF!&lt;=20</formula>
    </cfRule>
  </conditionalFormatting>
  <conditionalFormatting sqref="E20">
    <cfRule type="expression" dxfId="817" priority="17022" stopIfTrue="1">
      <formula>AND(#REF!&gt;80%,#REF!&lt;=100%)</formula>
    </cfRule>
    <cfRule type="expression" dxfId="816" priority="17023" stopIfTrue="1">
      <formula>AND(#REF!&gt;60%,#REF!&lt;=80%)</formula>
    </cfRule>
    <cfRule type="expression" dxfId="815" priority="17024" stopIfTrue="1">
      <formula>AND(#REF!&gt;40%,#REF!&lt;=60%)</formula>
    </cfRule>
    <cfRule type="expression" dxfId="814" priority="17025" stopIfTrue="1">
      <formula>AND(#REF!&gt;20%,#REF!&lt;=40%)</formula>
    </cfRule>
    <cfRule type="expression" dxfId="813" priority="17026" stopIfTrue="1">
      <formula>#REF!&lt;=20</formula>
    </cfRule>
  </conditionalFormatting>
  <conditionalFormatting sqref="E21">
    <cfRule type="expression" dxfId="812" priority="17027" stopIfTrue="1">
      <formula>AND(#REF!&gt;80%,#REF!&lt;=100%)</formula>
    </cfRule>
    <cfRule type="expression" dxfId="811" priority="17028" stopIfTrue="1">
      <formula>AND(#REF!&gt;60%,#REF!&lt;=80%)</formula>
    </cfRule>
    <cfRule type="expression" dxfId="810" priority="17029" stopIfTrue="1">
      <formula>AND(#REF!&gt;40%,#REF!&lt;=60%)</formula>
    </cfRule>
    <cfRule type="expression" dxfId="809" priority="17030" stopIfTrue="1">
      <formula>AND(#REF!&gt;20%,#REF!&lt;=40%)</formula>
    </cfRule>
    <cfRule type="expression" dxfId="808" priority="17031" stopIfTrue="1">
      <formula>#REF!&lt;=20</formula>
    </cfRule>
  </conditionalFormatting>
  <conditionalFormatting sqref="E23">
    <cfRule type="expression" dxfId="807" priority="17032" stopIfTrue="1">
      <formula>AND(#REF!&gt;80%,#REF!&lt;=100%)</formula>
    </cfRule>
    <cfRule type="expression" dxfId="806" priority="17033" stopIfTrue="1">
      <formula>AND(#REF!&gt;60%,#REF!&lt;=80%)</formula>
    </cfRule>
    <cfRule type="expression" dxfId="805" priority="17034" stopIfTrue="1">
      <formula>AND(#REF!&gt;40%,#REF!&lt;=60%)</formula>
    </cfRule>
    <cfRule type="expression" dxfId="804" priority="17035" stopIfTrue="1">
      <formula>AND(#REF!&gt;20%,#REF!&lt;=40%)</formula>
    </cfRule>
    <cfRule type="expression" dxfId="803" priority="17036" stopIfTrue="1">
      <formula>#REF!&lt;=20</formula>
    </cfRule>
  </conditionalFormatting>
  <conditionalFormatting sqref="E24">
    <cfRule type="expression" dxfId="802" priority="17037" stopIfTrue="1">
      <formula>AND(#REF!&gt;80%,#REF!&lt;=100%)</formula>
    </cfRule>
    <cfRule type="expression" dxfId="801" priority="17038" stopIfTrue="1">
      <formula>AND(#REF!&gt;60%,#REF!&lt;=80%)</formula>
    </cfRule>
    <cfRule type="expression" dxfId="800" priority="17039" stopIfTrue="1">
      <formula>AND(#REF!&gt;40%,#REF!&lt;=60%)</formula>
    </cfRule>
    <cfRule type="expression" dxfId="799" priority="17040" stopIfTrue="1">
      <formula>AND(#REF!&gt;20%,#REF!&lt;=40%)</formula>
    </cfRule>
    <cfRule type="expression" dxfId="798" priority="17041" stopIfTrue="1">
      <formula>#REF!&lt;=20</formula>
    </cfRule>
  </conditionalFormatting>
  <conditionalFormatting sqref="E25">
    <cfRule type="expression" dxfId="797" priority="17042" stopIfTrue="1">
      <formula>AND(#REF!&gt;80%,#REF!&lt;=100%)</formula>
    </cfRule>
    <cfRule type="expression" dxfId="796" priority="17043" stopIfTrue="1">
      <formula>AND(#REF!&gt;60%,#REF!&lt;=80%)</formula>
    </cfRule>
    <cfRule type="expression" dxfId="795" priority="17044" stopIfTrue="1">
      <formula>AND(#REF!&gt;40%,#REF!&lt;=60%)</formula>
    </cfRule>
    <cfRule type="expression" dxfId="794" priority="17045" stopIfTrue="1">
      <formula>AND(#REF!&gt;20%,#REF!&lt;=40%)</formula>
    </cfRule>
    <cfRule type="expression" dxfId="793" priority="17046" stopIfTrue="1">
      <formula>#REF!&lt;=20</formula>
    </cfRule>
  </conditionalFormatting>
  <conditionalFormatting sqref="E26">
    <cfRule type="expression" dxfId="792" priority="17047" stopIfTrue="1">
      <formula>AND(#REF!&gt;80%,#REF!&lt;=100%)</formula>
    </cfRule>
    <cfRule type="expression" dxfId="791" priority="17048" stopIfTrue="1">
      <formula>AND(#REF!&gt;60%,#REF!&lt;=80%)</formula>
    </cfRule>
    <cfRule type="expression" dxfId="790" priority="17049" stopIfTrue="1">
      <formula>AND(#REF!&gt;40%,#REF!&lt;=60%)</formula>
    </cfRule>
    <cfRule type="expression" dxfId="789" priority="17050" stopIfTrue="1">
      <formula>AND(#REF!&gt;20%,#REF!&lt;=40%)</formula>
    </cfRule>
    <cfRule type="expression" dxfId="788" priority="17051" stopIfTrue="1">
      <formula>#REF!&lt;=20</formula>
    </cfRule>
  </conditionalFormatting>
  <conditionalFormatting sqref="E27">
    <cfRule type="expression" dxfId="787" priority="17052" stopIfTrue="1">
      <formula>AND(#REF!&gt;80%,#REF!&lt;=100%)</formula>
    </cfRule>
    <cfRule type="expression" dxfId="786" priority="17053" stopIfTrue="1">
      <formula>AND(#REF!&gt;60%,#REF!&lt;=80%)</formula>
    </cfRule>
    <cfRule type="expression" dxfId="785" priority="17054" stopIfTrue="1">
      <formula>AND(#REF!&gt;40%,#REF!&lt;=60%)</formula>
    </cfRule>
    <cfRule type="expression" dxfId="784" priority="17055" stopIfTrue="1">
      <formula>AND(#REF!&gt;20%,#REF!&lt;=40%)</formula>
    </cfRule>
    <cfRule type="expression" dxfId="783" priority="17056" stopIfTrue="1">
      <formula>#REF!&lt;=20</formula>
    </cfRule>
  </conditionalFormatting>
  <conditionalFormatting sqref="E28">
    <cfRule type="expression" dxfId="782" priority="17057" stopIfTrue="1">
      <formula>AND(#REF!&gt;80%,#REF!&lt;=100%)</formula>
    </cfRule>
    <cfRule type="expression" dxfId="781" priority="17058" stopIfTrue="1">
      <formula>AND(#REF!&gt;60%,#REF!&lt;=80%)</formula>
    </cfRule>
    <cfRule type="expression" dxfId="780" priority="17059" stopIfTrue="1">
      <formula>AND(#REF!&gt;40%,#REF!&lt;=60%)</formula>
    </cfRule>
    <cfRule type="expression" dxfId="779" priority="17060" stopIfTrue="1">
      <formula>AND(#REF!&gt;20%,#REF!&lt;=40%)</formula>
    </cfRule>
    <cfRule type="expression" dxfId="778" priority="17061" stopIfTrue="1">
      <formula>#REF!&lt;=20</formula>
    </cfRule>
  </conditionalFormatting>
  <conditionalFormatting sqref="E29">
    <cfRule type="expression" dxfId="777" priority="17062" stopIfTrue="1">
      <formula>AND(#REF!&gt;80%,#REF!&lt;=100%)</formula>
    </cfRule>
    <cfRule type="expression" dxfId="776" priority="17063" stopIfTrue="1">
      <formula>AND(#REF!&gt;60%,#REF!&lt;=80%)</formula>
    </cfRule>
    <cfRule type="expression" dxfId="775" priority="17064" stopIfTrue="1">
      <formula>AND(#REF!&gt;40%,#REF!&lt;=60%)</formula>
    </cfRule>
    <cfRule type="expression" dxfId="774" priority="17065" stopIfTrue="1">
      <formula>AND(#REF!&gt;20%,#REF!&lt;=40%)</formula>
    </cfRule>
    <cfRule type="expression" dxfId="773" priority="17066" stopIfTrue="1">
      <formula>#REF!&lt;=20</formula>
    </cfRule>
  </conditionalFormatting>
  <conditionalFormatting sqref="E30">
    <cfRule type="expression" dxfId="772" priority="17067" stopIfTrue="1">
      <formula>AND(#REF!&gt;80%,#REF!&lt;=100%)</formula>
    </cfRule>
    <cfRule type="expression" dxfId="771" priority="17068" stopIfTrue="1">
      <formula>AND(#REF!&gt;60%,#REF!&lt;=80%)</formula>
    </cfRule>
    <cfRule type="expression" dxfId="770" priority="17069" stopIfTrue="1">
      <formula>AND(#REF!&gt;40%,#REF!&lt;=60%)</formula>
    </cfRule>
    <cfRule type="expression" dxfId="769" priority="17070" stopIfTrue="1">
      <formula>AND(#REF!&gt;20%,#REF!&lt;=40%)</formula>
    </cfRule>
    <cfRule type="expression" dxfId="768" priority="17071" stopIfTrue="1">
      <formula>#REF!&lt;=20</formula>
    </cfRule>
  </conditionalFormatting>
  <conditionalFormatting sqref="E31">
    <cfRule type="expression" dxfId="767" priority="17072" stopIfTrue="1">
      <formula>AND(#REF!&gt;80%,#REF!&lt;=100%)</formula>
    </cfRule>
    <cfRule type="expression" dxfId="766" priority="17073" stopIfTrue="1">
      <formula>AND(#REF!&gt;60%,#REF!&lt;=80%)</formula>
    </cfRule>
    <cfRule type="expression" dxfId="765" priority="17074" stopIfTrue="1">
      <formula>AND(#REF!&gt;40%,#REF!&lt;=60%)</formula>
    </cfRule>
    <cfRule type="expression" dxfId="764" priority="17075" stopIfTrue="1">
      <formula>AND(#REF!&gt;20%,#REF!&lt;=40%)</formula>
    </cfRule>
    <cfRule type="expression" dxfId="763" priority="17076" stopIfTrue="1">
      <formula>#REF!&lt;=20</formula>
    </cfRule>
  </conditionalFormatting>
  <conditionalFormatting sqref="E34">
    <cfRule type="expression" dxfId="762" priority="17077" stopIfTrue="1">
      <formula>AND(#REF!&gt;80%,#REF!&lt;=100%)</formula>
    </cfRule>
    <cfRule type="expression" dxfId="761" priority="17078" stopIfTrue="1">
      <formula>AND(#REF!&gt;60%,#REF!&lt;=80%)</formula>
    </cfRule>
    <cfRule type="expression" dxfId="760" priority="17079" stopIfTrue="1">
      <formula>AND(#REF!&gt;40%,#REF!&lt;=60%)</formula>
    </cfRule>
    <cfRule type="expression" dxfId="759" priority="17080" stopIfTrue="1">
      <formula>AND(#REF!&gt;20%,#REF!&lt;=40%)</formula>
    </cfRule>
    <cfRule type="expression" dxfId="758" priority="17081" stopIfTrue="1">
      <formula>#REF!&lt;=20</formula>
    </cfRule>
  </conditionalFormatting>
  <conditionalFormatting sqref="E35">
    <cfRule type="expression" dxfId="757" priority="17082" stopIfTrue="1">
      <formula>AND(#REF!&gt;80%,#REF!&lt;=100%)</formula>
    </cfRule>
    <cfRule type="expression" dxfId="756" priority="17083" stopIfTrue="1">
      <formula>AND(#REF!&gt;60%,#REF!&lt;=80%)</formula>
    </cfRule>
    <cfRule type="expression" dxfId="755" priority="17084" stopIfTrue="1">
      <formula>AND(#REF!&gt;40%,#REF!&lt;=60%)</formula>
    </cfRule>
    <cfRule type="expression" dxfId="754" priority="17085" stopIfTrue="1">
      <formula>AND(#REF!&gt;20%,#REF!&lt;=40%)</formula>
    </cfRule>
    <cfRule type="expression" dxfId="753" priority="17086" stopIfTrue="1">
      <formula>#REF!&lt;=20</formula>
    </cfRule>
  </conditionalFormatting>
  <conditionalFormatting sqref="E36">
    <cfRule type="expression" dxfId="752" priority="17087" stopIfTrue="1">
      <formula>AND(#REF!&gt;80%,#REF!&lt;=100%)</formula>
    </cfRule>
    <cfRule type="expression" dxfId="751" priority="17088" stopIfTrue="1">
      <formula>AND(#REF!&gt;60%,#REF!&lt;=80%)</formula>
    </cfRule>
    <cfRule type="expression" dxfId="750" priority="17089" stopIfTrue="1">
      <formula>AND(#REF!&gt;40%,#REF!&lt;=60%)</formula>
    </cfRule>
    <cfRule type="expression" dxfId="749" priority="17090" stopIfTrue="1">
      <formula>AND(#REF!&gt;20%,#REF!&lt;=40%)</formula>
    </cfRule>
    <cfRule type="expression" dxfId="748" priority="17091" stopIfTrue="1">
      <formula>#REF!&lt;=20</formula>
    </cfRule>
  </conditionalFormatting>
  <conditionalFormatting sqref="E37">
    <cfRule type="expression" dxfId="747" priority="17092" stopIfTrue="1">
      <formula>AND(#REF!&gt;80%,#REF!&lt;=100%)</formula>
    </cfRule>
    <cfRule type="expression" dxfId="746" priority="17093" stopIfTrue="1">
      <formula>AND(#REF!&gt;60%,#REF!&lt;=80%)</formula>
    </cfRule>
    <cfRule type="expression" dxfId="745" priority="17094" stopIfTrue="1">
      <formula>AND(#REF!&gt;40%,#REF!&lt;=60%)</formula>
    </cfRule>
    <cfRule type="expression" dxfId="744" priority="17095" stopIfTrue="1">
      <formula>AND(#REF!&gt;20%,#REF!&lt;=40%)</formula>
    </cfRule>
    <cfRule type="expression" dxfId="743" priority="17096" stopIfTrue="1">
      <formula>#REF!&lt;=20</formula>
    </cfRule>
  </conditionalFormatting>
  <conditionalFormatting sqref="E38">
    <cfRule type="expression" dxfId="742" priority="17097" stopIfTrue="1">
      <formula>AND(#REF!&gt;80%,#REF!&lt;=100%)</formula>
    </cfRule>
    <cfRule type="expression" dxfId="741" priority="17098" stopIfTrue="1">
      <formula>AND(#REF!&gt;60%,#REF!&lt;=80%)</formula>
    </cfRule>
    <cfRule type="expression" dxfId="740" priority="17099" stopIfTrue="1">
      <formula>AND(#REF!&gt;40%,#REF!&lt;=60%)</formula>
    </cfRule>
    <cfRule type="expression" dxfId="739" priority="17100" stopIfTrue="1">
      <formula>AND(#REF!&gt;20%,#REF!&lt;=40%)</formula>
    </cfRule>
    <cfRule type="expression" dxfId="738" priority="17101" stopIfTrue="1">
      <formula>#REF!&lt;=20</formula>
    </cfRule>
  </conditionalFormatting>
  <conditionalFormatting sqref="E39">
    <cfRule type="expression" dxfId="737" priority="17102" stopIfTrue="1">
      <formula>AND(#REF!&gt;80%,#REF!&lt;=100%)</formula>
    </cfRule>
    <cfRule type="expression" dxfId="736" priority="17103" stopIfTrue="1">
      <formula>AND(#REF!&gt;60%,#REF!&lt;=80%)</formula>
    </cfRule>
    <cfRule type="expression" dxfId="735" priority="17104" stopIfTrue="1">
      <formula>AND(#REF!&gt;40%,#REF!&lt;=60%)</formula>
    </cfRule>
    <cfRule type="expression" dxfId="734" priority="17105" stopIfTrue="1">
      <formula>AND(#REF!&gt;20%,#REF!&lt;=40%)</formula>
    </cfRule>
    <cfRule type="expression" dxfId="733" priority="17106" stopIfTrue="1">
      <formula>#REF!&lt;=20</formula>
    </cfRule>
  </conditionalFormatting>
  <conditionalFormatting sqref="E40">
    <cfRule type="expression" dxfId="732" priority="17107" stopIfTrue="1">
      <formula>AND(#REF!&gt;80%,#REF!&lt;=100%)</formula>
    </cfRule>
    <cfRule type="expression" dxfId="731" priority="17108" stopIfTrue="1">
      <formula>AND(#REF!&gt;60%,#REF!&lt;=80%)</formula>
    </cfRule>
    <cfRule type="expression" dxfId="730" priority="17109" stopIfTrue="1">
      <formula>AND(#REF!&gt;40%,#REF!&lt;=60%)</formula>
    </cfRule>
    <cfRule type="expression" dxfId="729" priority="17110" stopIfTrue="1">
      <formula>AND(#REF!&gt;20%,#REF!&lt;=40%)</formula>
    </cfRule>
    <cfRule type="expression" dxfId="728" priority="17111" stopIfTrue="1">
      <formula>#REF!&lt;=20</formula>
    </cfRule>
  </conditionalFormatting>
  <conditionalFormatting sqref="E41">
    <cfRule type="expression" dxfId="727" priority="17112" stopIfTrue="1">
      <formula>AND(#REF!&gt;80%,#REF!&lt;=100%)</formula>
    </cfRule>
    <cfRule type="expression" dxfId="726" priority="17113" stopIfTrue="1">
      <formula>AND(#REF!&gt;60%,#REF!&lt;=80%)</formula>
    </cfRule>
    <cfRule type="expression" dxfId="725" priority="17114" stopIfTrue="1">
      <formula>AND(#REF!&gt;40%,#REF!&lt;=60%)</formula>
    </cfRule>
    <cfRule type="expression" dxfId="724" priority="17115" stopIfTrue="1">
      <formula>AND(#REF!&gt;20%,#REF!&lt;=40%)</formula>
    </cfRule>
    <cfRule type="expression" dxfId="723" priority="17116" stopIfTrue="1">
      <formula>#REF!&lt;=20</formula>
    </cfRule>
  </conditionalFormatting>
  <conditionalFormatting sqref="F2">
    <cfRule type="expression" dxfId="722" priority="17117" stopIfTrue="1">
      <formula>AND(#REF!&gt;80%,#REF!&lt;=100%)</formula>
    </cfRule>
    <cfRule type="expression" dxfId="721" priority="17118" stopIfTrue="1">
      <formula>AND(#REF!&gt;60%,#REF!&lt;=80%)</formula>
    </cfRule>
    <cfRule type="expression" dxfId="720" priority="17119" stopIfTrue="1">
      <formula>AND(#REF!&gt;40%,#REF!&lt;=60%)</formula>
    </cfRule>
    <cfRule type="expression" dxfId="719" priority="17120" stopIfTrue="1">
      <formula>AND(#REF!&gt;20%,#REF!&lt;=40%)</formula>
    </cfRule>
    <cfRule type="expression" dxfId="718" priority="17121" stopIfTrue="1">
      <formula>#REF!&lt;=20</formula>
    </cfRule>
  </conditionalFormatting>
  <conditionalFormatting sqref="F7">
    <cfRule type="expression" dxfId="717" priority="17122" stopIfTrue="1">
      <formula>AND(#REF!&gt;80%,#REF!&lt;=100%)</formula>
    </cfRule>
    <cfRule type="expression" dxfId="716" priority="17123" stopIfTrue="1">
      <formula>AND(#REF!&gt;60%,#REF!&lt;=80%)</formula>
    </cfRule>
    <cfRule type="expression" dxfId="715" priority="17124" stopIfTrue="1">
      <formula>AND(#REF!&gt;40%,#REF!&lt;=60%)</formula>
    </cfRule>
    <cfRule type="expression" dxfId="714" priority="17125" stopIfTrue="1">
      <formula>AND(#REF!&gt;20%,#REF!&lt;=40%)</formula>
    </cfRule>
    <cfRule type="expression" dxfId="713" priority="17126" stopIfTrue="1">
      <formula>#REF!&lt;=20</formula>
    </cfRule>
  </conditionalFormatting>
  <conditionalFormatting sqref="F8">
    <cfRule type="expression" dxfId="712" priority="17127" stopIfTrue="1">
      <formula>AND(#REF!&gt;80%,#REF!&lt;=100%)</formula>
    </cfRule>
    <cfRule type="expression" dxfId="711" priority="17128" stopIfTrue="1">
      <formula>AND(#REF!&gt;60%,#REF!&lt;=80%)</formula>
    </cfRule>
    <cfRule type="expression" dxfId="710" priority="17129" stopIfTrue="1">
      <formula>AND(#REF!&gt;40%,#REF!&lt;=60%)</formula>
    </cfRule>
    <cfRule type="expression" dxfId="709" priority="17130" stopIfTrue="1">
      <formula>AND(#REF!&gt;20%,#REF!&lt;=40%)</formula>
    </cfRule>
    <cfRule type="expression" dxfId="708" priority="17131" stopIfTrue="1">
      <formula>#REF!&lt;=20</formula>
    </cfRule>
  </conditionalFormatting>
  <conditionalFormatting sqref="F9">
    <cfRule type="expression" dxfId="707" priority="17132" stopIfTrue="1">
      <formula>AND(#REF!&gt;80%,#REF!&lt;=100%)</formula>
    </cfRule>
    <cfRule type="expression" dxfId="706" priority="17133" stopIfTrue="1">
      <formula>AND(#REF!&gt;60%,#REF!&lt;=80%)</formula>
    </cfRule>
    <cfRule type="expression" dxfId="705" priority="17134" stopIfTrue="1">
      <formula>AND(#REF!&gt;40%,#REF!&lt;=60%)</formula>
    </cfRule>
    <cfRule type="expression" dxfId="704" priority="17135" stopIfTrue="1">
      <formula>AND(#REF!&gt;20%,#REF!&lt;=40%)</formula>
    </cfRule>
    <cfRule type="expression" dxfId="703" priority="17136" stopIfTrue="1">
      <formula>#REF!&lt;=20</formula>
    </cfRule>
  </conditionalFormatting>
  <conditionalFormatting sqref="F10">
    <cfRule type="expression" dxfId="702" priority="17137" stopIfTrue="1">
      <formula>AND(#REF!&gt;80%,#REF!&lt;=100%)</formula>
    </cfRule>
    <cfRule type="expression" dxfId="701" priority="17138" stopIfTrue="1">
      <formula>AND(#REF!&gt;60%,#REF!&lt;=80%)</formula>
    </cfRule>
    <cfRule type="expression" dxfId="700" priority="17139" stopIfTrue="1">
      <formula>AND(#REF!&gt;40%,#REF!&lt;=60%)</formula>
    </cfRule>
    <cfRule type="expression" dxfId="699" priority="17140" stopIfTrue="1">
      <formula>AND(#REF!&gt;20%,#REF!&lt;=40%)</formula>
    </cfRule>
    <cfRule type="expression" dxfId="698" priority="17141" stopIfTrue="1">
      <formula>#REF!&lt;=20</formula>
    </cfRule>
  </conditionalFormatting>
  <conditionalFormatting sqref="F11">
    <cfRule type="expression" dxfId="697" priority="17142" stopIfTrue="1">
      <formula>AND(#REF!&gt;80%,#REF!&lt;=100%)</formula>
    </cfRule>
    <cfRule type="expression" dxfId="696" priority="17143" stopIfTrue="1">
      <formula>AND(#REF!&gt;60%,#REF!&lt;=80%)</formula>
    </cfRule>
    <cfRule type="expression" dxfId="695" priority="17144" stopIfTrue="1">
      <formula>AND(#REF!&gt;40%,#REF!&lt;=60%)</formula>
    </cfRule>
    <cfRule type="expression" dxfId="694" priority="17145" stopIfTrue="1">
      <formula>AND(#REF!&gt;20%,#REF!&lt;=40%)</formula>
    </cfRule>
    <cfRule type="expression" dxfId="693" priority="17146" stopIfTrue="1">
      <formula>#REF!&lt;=20</formula>
    </cfRule>
  </conditionalFormatting>
  <conditionalFormatting sqref="F12">
    <cfRule type="expression" dxfId="692" priority="17147" stopIfTrue="1">
      <formula>AND(#REF!&gt;80%,#REF!&lt;=100%)</formula>
    </cfRule>
    <cfRule type="expression" dxfId="691" priority="17148" stopIfTrue="1">
      <formula>AND(#REF!&gt;60%,#REF!&lt;=80%)</formula>
    </cfRule>
    <cfRule type="expression" dxfId="690" priority="17149" stopIfTrue="1">
      <formula>AND(#REF!&gt;40%,#REF!&lt;=60%)</formula>
    </cfRule>
    <cfRule type="expression" dxfId="689" priority="17150" stopIfTrue="1">
      <formula>AND(#REF!&gt;20%,#REF!&lt;=40%)</formula>
    </cfRule>
    <cfRule type="expression" dxfId="688" priority="17151" stopIfTrue="1">
      <formula>#REF!&lt;=20</formula>
    </cfRule>
  </conditionalFormatting>
  <conditionalFormatting sqref="F16">
    <cfRule type="expression" dxfId="687" priority="17152" stopIfTrue="1">
      <formula>AND(#REF!&gt;80%,#REF!&lt;=100%)</formula>
    </cfRule>
    <cfRule type="expression" dxfId="686" priority="17153" stopIfTrue="1">
      <formula>AND(#REF!&gt;60%,#REF!&lt;=80%)</formula>
    </cfRule>
    <cfRule type="expression" dxfId="685" priority="17154" stopIfTrue="1">
      <formula>AND(#REF!&gt;40%,#REF!&lt;=60%)</formula>
    </cfRule>
    <cfRule type="expression" dxfId="684" priority="17155" stopIfTrue="1">
      <formula>AND(#REF!&gt;20%,#REF!&lt;=40%)</formula>
    </cfRule>
    <cfRule type="expression" dxfId="683" priority="17156" stopIfTrue="1">
      <formula>#REF!&lt;=20</formula>
    </cfRule>
  </conditionalFormatting>
  <conditionalFormatting sqref="F18">
    <cfRule type="expression" dxfId="682" priority="17157" stopIfTrue="1">
      <formula>AND(#REF!&gt;80%,#REF!&lt;=100%)</formula>
    </cfRule>
    <cfRule type="expression" dxfId="681" priority="17158" stopIfTrue="1">
      <formula>AND(#REF!&gt;60%,#REF!&lt;=80%)</formula>
    </cfRule>
    <cfRule type="expression" dxfId="680" priority="17159" stopIfTrue="1">
      <formula>AND(#REF!&gt;40%,#REF!&lt;=60%)</formula>
    </cfRule>
    <cfRule type="expression" dxfId="679" priority="17160" stopIfTrue="1">
      <formula>AND(#REF!&gt;20%,#REF!&lt;=40%)</formula>
    </cfRule>
    <cfRule type="expression" dxfId="678" priority="17161" stopIfTrue="1">
      <formula>#REF!&lt;=20</formula>
    </cfRule>
  </conditionalFormatting>
  <conditionalFormatting sqref="F22">
    <cfRule type="expression" dxfId="677" priority="17162" stopIfTrue="1">
      <formula>AND(#REF!&gt;80%,#REF!&lt;=100%)</formula>
    </cfRule>
    <cfRule type="expression" dxfId="676" priority="17163" stopIfTrue="1">
      <formula>AND(#REF!&gt;60%,#REF!&lt;=80%)</formula>
    </cfRule>
    <cfRule type="expression" dxfId="675" priority="17164" stopIfTrue="1">
      <formula>AND(#REF!&gt;40%,#REF!&lt;=60%)</formula>
    </cfRule>
    <cfRule type="expression" dxfId="674" priority="17165" stopIfTrue="1">
      <formula>AND(#REF!&gt;20%,#REF!&lt;=40%)</formula>
    </cfRule>
    <cfRule type="expression" dxfId="673" priority="17166" stopIfTrue="1">
      <formula>#REF!&lt;=20</formula>
    </cfRule>
  </conditionalFormatting>
  <conditionalFormatting sqref="F23">
    <cfRule type="expression" dxfId="672" priority="17167" stopIfTrue="1">
      <formula>AND(#REF!&gt;80%,#REF!&lt;=100%)</formula>
    </cfRule>
    <cfRule type="expression" dxfId="671" priority="17168" stopIfTrue="1">
      <formula>AND(#REF!&gt;60%,#REF!&lt;=80%)</formula>
    </cfRule>
    <cfRule type="expression" dxfId="670" priority="17169" stopIfTrue="1">
      <formula>AND(#REF!&gt;40%,#REF!&lt;=60%)</formula>
    </cfRule>
    <cfRule type="expression" dxfId="669" priority="17170" stopIfTrue="1">
      <formula>AND(#REF!&gt;20%,#REF!&lt;=40%)</formula>
    </cfRule>
    <cfRule type="expression" dxfId="668" priority="17171" stopIfTrue="1">
      <formula>#REF!&lt;=20</formula>
    </cfRule>
  </conditionalFormatting>
  <conditionalFormatting sqref="F24">
    <cfRule type="expression" dxfId="667" priority="17172" stopIfTrue="1">
      <formula>AND(#REF!&gt;80%,#REF!&lt;=100%)</formula>
    </cfRule>
    <cfRule type="expression" dxfId="666" priority="17173" stopIfTrue="1">
      <formula>AND(#REF!&gt;60%,#REF!&lt;=80%)</formula>
    </cfRule>
    <cfRule type="expression" dxfId="665" priority="17174" stopIfTrue="1">
      <formula>AND(#REF!&gt;40%,#REF!&lt;=60%)</formula>
    </cfRule>
    <cfRule type="expression" dxfId="664" priority="17175" stopIfTrue="1">
      <formula>AND(#REF!&gt;20%,#REF!&lt;=40%)</formula>
    </cfRule>
    <cfRule type="expression" dxfId="663" priority="17176" stopIfTrue="1">
      <formula>#REF!&lt;=20</formula>
    </cfRule>
  </conditionalFormatting>
  <conditionalFormatting sqref="F30">
    <cfRule type="expression" dxfId="662" priority="17177" stopIfTrue="1">
      <formula>AND(#REF!&gt;80%,#REF!&lt;=100%)</formula>
    </cfRule>
    <cfRule type="expression" dxfId="661" priority="17178" stopIfTrue="1">
      <formula>AND(#REF!&gt;60%,#REF!&lt;=80%)</formula>
    </cfRule>
    <cfRule type="expression" dxfId="660" priority="17179" stopIfTrue="1">
      <formula>AND(#REF!&gt;40%,#REF!&lt;=60%)</formula>
    </cfRule>
    <cfRule type="expression" dxfId="659" priority="17180" stopIfTrue="1">
      <formula>AND(#REF!&gt;20%,#REF!&lt;=40%)</formula>
    </cfRule>
    <cfRule type="expression" dxfId="658" priority="17181" stopIfTrue="1">
      <formula>#REF!&lt;=20</formula>
    </cfRule>
  </conditionalFormatting>
  <conditionalFormatting sqref="F31">
    <cfRule type="expression" dxfId="657" priority="17182" stopIfTrue="1">
      <formula>AND(#REF!&gt;80%,#REF!&lt;=100%)</formula>
    </cfRule>
    <cfRule type="expression" dxfId="656" priority="17183" stopIfTrue="1">
      <formula>AND(#REF!&gt;60%,#REF!&lt;=80%)</formula>
    </cfRule>
    <cfRule type="expression" dxfId="655" priority="17184" stopIfTrue="1">
      <formula>AND(#REF!&gt;40%,#REF!&lt;=60%)</formula>
    </cfRule>
    <cfRule type="expression" dxfId="654" priority="17185" stopIfTrue="1">
      <formula>AND(#REF!&gt;20%,#REF!&lt;=40%)</formula>
    </cfRule>
    <cfRule type="expression" dxfId="653" priority="17186" stopIfTrue="1">
      <formula>#REF!&lt;=20</formula>
    </cfRule>
  </conditionalFormatting>
  <conditionalFormatting sqref="F32 H32">
    <cfRule type="expression" dxfId="652" priority="17187" stopIfTrue="1">
      <formula>AND(#REF!&gt;80%,#REF!&lt;=100%)</formula>
    </cfRule>
    <cfRule type="expression" dxfId="651" priority="17188" stopIfTrue="1">
      <formula>AND(#REF!&gt;60%,#REF!&lt;=80%)</formula>
    </cfRule>
    <cfRule type="expression" dxfId="650" priority="17189" stopIfTrue="1">
      <formula>AND(#REF!&gt;40%,#REF!&lt;=60%)</formula>
    </cfRule>
    <cfRule type="expression" dxfId="649" priority="17190" stopIfTrue="1">
      <formula>AND(#REF!&gt;20%,#REF!&lt;=40%)</formula>
    </cfRule>
    <cfRule type="expression" dxfId="648" priority="17191" stopIfTrue="1">
      <formula>#REF!&lt;=20</formula>
    </cfRule>
  </conditionalFormatting>
  <conditionalFormatting sqref="F34">
    <cfRule type="expression" dxfId="647" priority="17192" stopIfTrue="1">
      <formula>AND(#REF!&gt;80%,#REF!&lt;=100%)</formula>
    </cfRule>
    <cfRule type="expression" dxfId="646" priority="17193" stopIfTrue="1">
      <formula>AND(#REF!&gt;60%,#REF!&lt;=80%)</formula>
    </cfRule>
    <cfRule type="expression" dxfId="645" priority="17194" stopIfTrue="1">
      <formula>AND(#REF!&gt;40%,#REF!&lt;=60%)</formula>
    </cfRule>
    <cfRule type="expression" dxfId="644" priority="17195" stopIfTrue="1">
      <formula>AND(#REF!&gt;20%,#REF!&lt;=40%)</formula>
    </cfRule>
    <cfRule type="expression" dxfId="643" priority="17196" stopIfTrue="1">
      <formula>#REF!&lt;=20</formula>
    </cfRule>
  </conditionalFormatting>
  <conditionalFormatting sqref="F37">
    <cfRule type="expression" dxfId="642" priority="17197" stopIfTrue="1">
      <formula>AND(#REF!&gt;80%,#REF!&lt;=100%)</formula>
    </cfRule>
    <cfRule type="expression" dxfId="641" priority="17198" stopIfTrue="1">
      <formula>AND(#REF!&gt;60%,#REF!&lt;=80%)</formula>
    </cfRule>
    <cfRule type="expression" dxfId="640" priority="17199" stopIfTrue="1">
      <formula>AND(#REF!&gt;40%,#REF!&lt;=60%)</formula>
    </cfRule>
    <cfRule type="expression" dxfId="639" priority="17200" stopIfTrue="1">
      <formula>AND(#REF!&gt;20%,#REF!&lt;=40%)</formula>
    </cfRule>
    <cfRule type="expression" dxfId="638" priority="17201" stopIfTrue="1">
      <formula>#REF!&lt;=20</formula>
    </cfRule>
  </conditionalFormatting>
  <conditionalFormatting sqref="F38">
    <cfRule type="expression" dxfId="637" priority="17202" stopIfTrue="1">
      <formula>AND(#REF!&gt;80%,#REF!&lt;=100%)</formula>
    </cfRule>
    <cfRule type="expression" dxfId="636" priority="17203" stopIfTrue="1">
      <formula>AND(#REF!&gt;60%,#REF!&lt;=80%)</formula>
    </cfRule>
    <cfRule type="expression" dxfId="635" priority="17204" stopIfTrue="1">
      <formula>AND(#REF!&gt;40%,#REF!&lt;=60%)</formula>
    </cfRule>
    <cfRule type="expression" dxfId="634" priority="17205" stopIfTrue="1">
      <formula>AND(#REF!&gt;20%,#REF!&lt;=40%)</formula>
    </cfRule>
    <cfRule type="expression" dxfId="633" priority="17206" stopIfTrue="1">
      <formula>#REF!&lt;=20</formula>
    </cfRule>
  </conditionalFormatting>
  <conditionalFormatting sqref="F39">
    <cfRule type="expression" dxfId="632" priority="17207" stopIfTrue="1">
      <formula>AND(#REF!&gt;80%,#REF!&lt;=100%)</formula>
    </cfRule>
    <cfRule type="expression" dxfId="631" priority="17208" stopIfTrue="1">
      <formula>AND(#REF!&gt;60%,#REF!&lt;=80%)</formula>
    </cfRule>
    <cfRule type="expression" dxfId="630" priority="17209" stopIfTrue="1">
      <formula>AND(#REF!&gt;40%,#REF!&lt;=60%)</formula>
    </cfRule>
    <cfRule type="expression" dxfId="629" priority="17210" stopIfTrue="1">
      <formula>AND(#REF!&gt;20%,#REF!&lt;=40%)</formula>
    </cfRule>
    <cfRule type="expression" dxfId="628" priority="17211" stopIfTrue="1">
      <formula>#REF!&lt;=20</formula>
    </cfRule>
  </conditionalFormatting>
  <conditionalFormatting sqref="F40">
    <cfRule type="expression" dxfId="627" priority="17212" stopIfTrue="1">
      <formula>AND(#REF!&gt;80%,#REF!&lt;=100%)</formula>
    </cfRule>
    <cfRule type="expression" dxfId="626" priority="17213" stopIfTrue="1">
      <formula>AND(#REF!&gt;60%,#REF!&lt;=80%)</formula>
    </cfRule>
    <cfRule type="expression" dxfId="625" priority="17214" stopIfTrue="1">
      <formula>AND(#REF!&gt;40%,#REF!&lt;=60%)</formula>
    </cfRule>
    <cfRule type="expression" dxfId="624" priority="17215" stopIfTrue="1">
      <formula>AND(#REF!&gt;20%,#REF!&lt;=40%)</formula>
    </cfRule>
    <cfRule type="expression" dxfId="623" priority="17216" stopIfTrue="1">
      <formula>#REF!&lt;=20</formula>
    </cfRule>
  </conditionalFormatting>
  <conditionalFormatting sqref="F41">
    <cfRule type="expression" dxfId="622" priority="17217" stopIfTrue="1">
      <formula>AND(#REF!&gt;80%,#REF!&lt;=100%)</formula>
    </cfRule>
    <cfRule type="expression" dxfId="621" priority="17218" stopIfTrue="1">
      <formula>AND(#REF!&gt;60%,#REF!&lt;=80%)</formula>
    </cfRule>
    <cfRule type="expression" dxfId="620" priority="17219" stopIfTrue="1">
      <formula>AND(#REF!&gt;40%,#REF!&lt;=60%)</formula>
    </cfRule>
    <cfRule type="expression" dxfId="619" priority="17220" stopIfTrue="1">
      <formula>AND(#REF!&gt;20%,#REF!&lt;=40%)</formula>
    </cfRule>
    <cfRule type="expression" dxfId="618" priority="17221" stopIfTrue="1">
      <formula>#REF!&lt;=20</formula>
    </cfRule>
  </conditionalFormatting>
  <conditionalFormatting sqref="G6">
    <cfRule type="expression" dxfId="617" priority="17222" stopIfTrue="1">
      <formula>AND(#REF!&gt;80%,#REF!&lt;=100%)</formula>
    </cfRule>
    <cfRule type="expression" dxfId="616" priority="17223" stopIfTrue="1">
      <formula>AND(#REF!&gt;60%,#REF!&lt;=80%)</formula>
    </cfRule>
    <cfRule type="expression" dxfId="615" priority="17224" stopIfTrue="1">
      <formula>AND(#REF!&gt;40%,#REF!&lt;=60%)</formula>
    </cfRule>
    <cfRule type="expression" dxfId="614" priority="17225" stopIfTrue="1">
      <formula>AND(#REF!&gt;20%,#REF!&lt;=40%)</formula>
    </cfRule>
    <cfRule type="expression" dxfId="613" priority="17226" stopIfTrue="1">
      <formula>#REF!&lt;=20</formula>
    </cfRule>
  </conditionalFormatting>
  <conditionalFormatting sqref="G9">
    <cfRule type="expression" dxfId="612" priority="17227" stopIfTrue="1">
      <formula>AND(#REF!&gt;80%,#REF!&lt;=100%)</formula>
    </cfRule>
    <cfRule type="expression" dxfId="611" priority="17228" stopIfTrue="1">
      <formula>AND(#REF!&gt;60%,#REF!&lt;=80%)</formula>
    </cfRule>
    <cfRule type="expression" dxfId="610" priority="17229" stopIfTrue="1">
      <formula>AND(#REF!&gt;40%,#REF!&lt;=60%)</formula>
    </cfRule>
    <cfRule type="expression" dxfId="609" priority="17230" stopIfTrue="1">
      <formula>AND(#REF!&gt;20%,#REF!&lt;=40%)</formula>
    </cfRule>
    <cfRule type="expression" dxfId="608" priority="17231" stopIfTrue="1">
      <formula>#REF!&lt;=20</formula>
    </cfRule>
  </conditionalFormatting>
  <conditionalFormatting sqref="G10">
    <cfRule type="expression" dxfId="607" priority="17232" stopIfTrue="1">
      <formula>AND(#REF!&gt;80%,#REF!&lt;=100%)</formula>
    </cfRule>
    <cfRule type="expression" dxfId="606" priority="17233" stopIfTrue="1">
      <formula>AND(#REF!&gt;60%,#REF!&lt;=80%)</formula>
    </cfRule>
    <cfRule type="expression" dxfId="605" priority="17234" stopIfTrue="1">
      <formula>AND(#REF!&gt;40%,#REF!&lt;=60%)</formula>
    </cfRule>
    <cfRule type="expression" dxfId="604" priority="17235" stopIfTrue="1">
      <formula>AND(#REF!&gt;20%,#REF!&lt;=40%)</formula>
    </cfRule>
    <cfRule type="expression" dxfId="603" priority="17236" stopIfTrue="1">
      <formula>#REF!&lt;=20</formula>
    </cfRule>
  </conditionalFormatting>
  <conditionalFormatting sqref="G14">
    <cfRule type="expression" dxfId="602" priority="17237" stopIfTrue="1">
      <formula>AND(#REF!&gt;80%,#REF!&lt;=100%)</formula>
    </cfRule>
    <cfRule type="expression" dxfId="601" priority="17238" stopIfTrue="1">
      <formula>AND(#REF!&gt;60%,#REF!&lt;=80%)</formula>
    </cfRule>
    <cfRule type="expression" dxfId="600" priority="17239" stopIfTrue="1">
      <formula>AND(#REF!&gt;40%,#REF!&lt;=60%)</formula>
    </cfRule>
    <cfRule type="expression" dxfId="599" priority="17240" stopIfTrue="1">
      <formula>AND(#REF!&gt;20%,#REF!&lt;=40%)</formula>
    </cfRule>
    <cfRule type="expression" dxfId="598" priority="17241" stopIfTrue="1">
      <formula>#REF!&lt;=20</formula>
    </cfRule>
  </conditionalFormatting>
  <conditionalFormatting sqref="G16">
    <cfRule type="expression" dxfId="597" priority="17242" stopIfTrue="1">
      <formula>AND(#REF!&gt;80%,#REF!&lt;=100%)</formula>
    </cfRule>
    <cfRule type="expression" dxfId="596" priority="17243" stopIfTrue="1">
      <formula>AND(#REF!&gt;60%,#REF!&lt;=80%)</formula>
    </cfRule>
    <cfRule type="expression" dxfId="595" priority="17244" stopIfTrue="1">
      <formula>AND(#REF!&gt;40%,#REF!&lt;=60%)</formula>
    </cfRule>
    <cfRule type="expression" dxfId="594" priority="17245" stopIfTrue="1">
      <formula>AND(#REF!&gt;20%,#REF!&lt;=40%)</formula>
    </cfRule>
    <cfRule type="expression" dxfId="593" priority="17246" stopIfTrue="1">
      <formula>#REF!&lt;=20</formula>
    </cfRule>
  </conditionalFormatting>
  <conditionalFormatting sqref="G18">
    <cfRule type="expression" dxfId="592" priority="17247" stopIfTrue="1">
      <formula>AND(#REF!&gt;80%,#REF!&lt;=100%)</formula>
    </cfRule>
    <cfRule type="expression" dxfId="591" priority="17248" stopIfTrue="1">
      <formula>AND(#REF!&gt;60%,#REF!&lt;=80%)</formula>
    </cfRule>
    <cfRule type="expression" dxfId="590" priority="17249" stopIfTrue="1">
      <formula>AND(#REF!&gt;40%,#REF!&lt;=60%)</formula>
    </cfRule>
    <cfRule type="expression" dxfId="589" priority="17250" stopIfTrue="1">
      <formula>AND(#REF!&gt;20%,#REF!&lt;=40%)</formula>
    </cfRule>
    <cfRule type="expression" dxfId="588" priority="17251" stopIfTrue="1">
      <formula>#REF!&lt;=20</formula>
    </cfRule>
  </conditionalFormatting>
  <conditionalFormatting sqref="G21">
    <cfRule type="expression" dxfId="587" priority="17252" stopIfTrue="1">
      <formula>AND(#REF!&gt;80%,#REF!&lt;=100%)</formula>
    </cfRule>
    <cfRule type="expression" dxfId="586" priority="17253" stopIfTrue="1">
      <formula>AND(#REF!&gt;60%,#REF!&lt;=80%)</formula>
    </cfRule>
    <cfRule type="expression" dxfId="585" priority="17254" stopIfTrue="1">
      <formula>AND(#REF!&gt;40%,#REF!&lt;=60%)</formula>
    </cfRule>
    <cfRule type="expression" dxfId="584" priority="17255" stopIfTrue="1">
      <formula>AND(#REF!&gt;20%,#REF!&lt;=40%)</formula>
    </cfRule>
    <cfRule type="expression" dxfId="583" priority="17256" stopIfTrue="1">
      <formula>#REF!&lt;=20</formula>
    </cfRule>
  </conditionalFormatting>
  <conditionalFormatting sqref="G22">
    <cfRule type="expression" dxfId="582" priority="17257" stopIfTrue="1">
      <formula>AND(#REF!&gt;80%,#REF!&lt;=100%)</formula>
    </cfRule>
    <cfRule type="expression" dxfId="581" priority="17258" stopIfTrue="1">
      <formula>AND(#REF!&gt;60%,#REF!&lt;=80%)</formula>
    </cfRule>
    <cfRule type="expression" dxfId="580" priority="17259" stopIfTrue="1">
      <formula>AND(#REF!&gt;40%,#REF!&lt;=60%)</formula>
    </cfRule>
    <cfRule type="expression" dxfId="579" priority="17260" stopIfTrue="1">
      <formula>AND(#REF!&gt;20%,#REF!&lt;=40%)</formula>
    </cfRule>
    <cfRule type="expression" dxfId="578" priority="17261" stopIfTrue="1">
      <formula>#REF!&lt;=20</formula>
    </cfRule>
  </conditionalFormatting>
  <conditionalFormatting sqref="G26">
    <cfRule type="expression" dxfId="577" priority="17262" stopIfTrue="1">
      <formula>AND(#REF!&gt;80%,#REF!&lt;=100%)</formula>
    </cfRule>
    <cfRule type="expression" dxfId="576" priority="17263" stopIfTrue="1">
      <formula>AND(#REF!&gt;60%,#REF!&lt;=80%)</formula>
    </cfRule>
    <cfRule type="expression" dxfId="575" priority="17264" stopIfTrue="1">
      <formula>AND(#REF!&gt;40%,#REF!&lt;=60%)</formula>
    </cfRule>
    <cfRule type="expression" dxfId="574" priority="17265" stopIfTrue="1">
      <formula>AND(#REF!&gt;20%,#REF!&lt;=40%)</formula>
    </cfRule>
    <cfRule type="expression" dxfId="573" priority="17266" stopIfTrue="1">
      <formula>#REF!&lt;=20</formula>
    </cfRule>
  </conditionalFormatting>
  <conditionalFormatting sqref="G27">
    <cfRule type="expression" dxfId="572" priority="17267" stopIfTrue="1">
      <formula>AND(#REF!&gt;80%,#REF!&lt;=100%)</formula>
    </cfRule>
    <cfRule type="expression" dxfId="571" priority="17268" stopIfTrue="1">
      <formula>AND(#REF!&gt;60%,#REF!&lt;=80%)</formula>
    </cfRule>
    <cfRule type="expression" dxfId="570" priority="17269" stopIfTrue="1">
      <formula>AND(#REF!&gt;40%,#REF!&lt;=60%)</formula>
    </cfRule>
    <cfRule type="expression" dxfId="569" priority="17270" stopIfTrue="1">
      <formula>AND(#REF!&gt;20%,#REF!&lt;=40%)</formula>
    </cfRule>
    <cfRule type="expression" dxfId="568" priority="17271" stopIfTrue="1">
      <formula>#REF!&lt;=20</formula>
    </cfRule>
  </conditionalFormatting>
  <conditionalFormatting sqref="G29">
    <cfRule type="expression" dxfId="567" priority="17272" stopIfTrue="1">
      <formula>AND(#REF!&gt;80%,#REF!&lt;=100%)</formula>
    </cfRule>
    <cfRule type="expression" dxfId="566" priority="17273" stopIfTrue="1">
      <formula>AND(#REF!&gt;60%,#REF!&lt;=80%)</formula>
    </cfRule>
    <cfRule type="expression" dxfId="565" priority="17274" stopIfTrue="1">
      <formula>AND(#REF!&gt;40%,#REF!&lt;=60%)</formula>
    </cfRule>
    <cfRule type="expression" dxfId="564" priority="17275" stopIfTrue="1">
      <formula>AND(#REF!&gt;20%,#REF!&lt;=40%)</formula>
    </cfRule>
    <cfRule type="expression" dxfId="563" priority="17276" stopIfTrue="1">
      <formula>#REF!&lt;=20</formula>
    </cfRule>
  </conditionalFormatting>
  <conditionalFormatting sqref="G30">
    <cfRule type="expression" dxfId="562" priority="17277" stopIfTrue="1">
      <formula>AND(#REF!&gt;80%,#REF!&lt;=100%)</formula>
    </cfRule>
    <cfRule type="expression" dxfId="561" priority="17278" stopIfTrue="1">
      <formula>AND(#REF!&gt;60%,#REF!&lt;=80%)</formula>
    </cfRule>
    <cfRule type="expression" dxfId="560" priority="17279" stopIfTrue="1">
      <formula>AND(#REF!&gt;40%,#REF!&lt;=60%)</formula>
    </cfRule>
    <cfRule type="expression" dxfId="559" priority="17280" stopIfTrue="1">
      <formula>AND(#REF!&gt;20%,#REF!&lt;=40%)</formula>
    </cfRule>
    <cfRule type="expression" dxfId="558" priority="17281" stopIfTrue="1">
      <formula>#REF!&lt;=20</formula>
    </cfRule>
  </conditionalFormatting>
  <conditionalFormatting sqref="G31">
    <cfRule type="expression" dxfId="557" priority="17282" stopIfTrue="1">
      <formula>AND(#REF!&gt;80%,#REF!&lt;=100%)</formula>
    </cfRule>
    <cfRule type="expression" dxfId="556" priority="17283" stopIfTrue="1">
      <formula>AND(#REF!&gt;60%,#REF!&lt;=80%)</formula>
    </cfRule>
    <cfRule type="expression" dxfId="555" priority="17284" stopIfTrue="1">
      <formula>AND(#REF!&gt;40%,#REF!&lt;=60%)</formula>
    </cfRule>
    <cfRule type="expression" dxfId="554" priority="17285" stopIfTrue="1">
      <formula>AND(#REF!&gt;20%,#REF!&lt;=40%)</formula>
    </cfRule>
    <cfRule type="expression" dxfId="553" priority="17286" stopIfTrue="1">
      <formula>#REF!&lt;=20</formula>
    </cfRule>
  </conditionalFormatting>
  <conditionalFormatting sqref="G33">
    <cfRule type="expression" dxfId="552" priority="17287" stopIfTrue="1">
      <formula>AND(#REF!&gt;80%,#REF!&lt;=100%)</formula>
    </cfRule>
    <cfRule type="expression" dxfId="551" priority="17288" stopIfTrue="1">
      <formula>AND(#REF!&gt;60%,#REF!&lt;=80%)</formula>
    </cfRule>
    <cfRule type="expression" dxfId="550" priority="17289" stopIfTrue="1">
      <formula>AND(#REF!&gt;40%,#REF!&lt;=60%)</formula>
    </cfRule>
    <cfRule type="expression" dxfId="549" priority="17290" stopIfTrue="1">
      <formula>AND(#REF!&gt;20%,#REF!&lt;=40%)</formula>
    </cfRule>
    <cfRule type="expression" dxfId="548" priority="17291" stopIfTrue="1">
      <formula>#REF!&lt;=20</formula>
    </cfRule>
  </conditionalFormatting>
  <conditionalFormatting sqref="G34">
    <cfRule type="expression" dxfId="547" priority="17292" stopIfTrue="1">
      <formula>AND(#REF!&gt;80%,#REF!&lt;=100%)</formula>
    </cfRule>
    <cfRule type="expression" dxfId="546" priority="17293" stopIfTrue="1">
      <formula>AND(#REF!&gt;60%,#REF!&lt;=80%)</formula>
    </cfRule>
    <cfRule type="expression" dxfId="545" priority="17294" stopIfTrue="1">
      <formula>AND(#REF!&gt;40%,#REF!&lt;=60%)</formula>
    </cfRule>
    <cfRule type="expression" dxfId="544" priority="17295" stopIfTrue="1">
      <formula>AND(#REF!&gt;20%,#REF!&lt;=40%)</formula>
    </cfRule>
    <cfRule type="expression" dxfId="543" priority="17296" stopIfTrue="1">
      <formula>#REF!&lt;=20</formula>
    </cfRule>
  </conditionalFormatting>
  <conditionalFormatting sqref="G35">
    <cfRule type="expression" dxfId="542" priority="17297" stopIfTrue="1">
      <formula>AND(#REF!&gt;80%,#REF!&lt;=100%)</formula>
    </cfRule>
    <cfRule type="expression" dxfId="541" priority="17298" stopIfTrue="1">
      <formula>AND(#REF!&gt;60%,#REF!&lt;=80%)</formula>
    </cfRule>
    <cfRule type="expression" dxfId="540" priority="17299" stopIfTrue="1">
      <formula>AND(#REF!&gt;40%,#REF!&lt;=60%)</formula>
    </cfRule>
    <cfRule type="expression" dxfId="539" priority="17300" stopIfTrue="1">
      <formula>AND(#REF!&gt;20%,#REF!&lt;=40%)</formula>
    </cfRule>
    <cfRule type="expression" dxfId="538" priority="17301" stopIfTrue="1">
      <formula>#REF!&lt;=20</formula>
    </cfRule>
  </conditionalFormatting>
  <conditionalFormatting sqref="G37">
    <cfRule type="expression" dxfId="537" priority="17302" stopIfTrue="1">
      <formula>AND(#REF!&gt;80%,#REF!&lt;=100%)</formula>
    </cfRule>
    <cfRule type="expression" dxfId="536" priority="17303" stopIfTrue="1">
      <formula>AND(#REF!&gt;60%,#REF!&lt;=80%)</formula>
    </cfRule>
    <cfRule type="expression" dxfId="535" priority="17304" stopIfTrue="1">
      <formula>AND(#REF!&gt;40%,#REF!&lt;=60%)</formula>
    </cfRule>
    <cfRule type="expression" dxfId="534" priority="17305" stopIfTrue="1">
      <formula>AND(#REF!&gt;20%,#REF!&lt;=40%)</formula>
    </cfRule>
    <cfRule type="expression" dxfId="533" priority="17306" stopIfTrue="1">
      <formula>#REF!&lt;=20</formula>
    </cfRule>
  </conditionalFormatting>
  <conditionalFormatting sqref="H5">
    <cfRule type="expression" dxfId="532" priority="17307" stopIfTrue="1">
      <formula>AND(#REF!&gt;80%,#REF!&lt;=100%)</formula>
    </cfRule>
    <cfRule type="expression" dxfId="531" priority="17308" stopIfTrue="1">
      <formula>AND(#REF!&gt;60%,#REF!&lt;=80%)</formula>
    </cfRule>
    <cfRule type="expression" dxfId="530" priority="17309" stopIfTrue="1">
      <formula>AND(#REF!&gt;40%,#REF!&lt;=60%)</formula>
    </cfRule>
    <cfRule type="expression" dxfId="529" priority="17310" stopIfTrue="1">
      <formula>AND(#REF!&gt;20%,#REF!&lt;=40%)</formula>
    </cfRule>
    <cfRule type="expression" dxfId="528" priority="17311" stopIfTrue="1">
      <formula>#REF!&lt;=20</formula>
    </cfRule>
  </conditionalFormatting>
  <conditionalFormatting sqref="H6">
    <cfRule type="expression" dxfId="527" priority="17312" stopIfTrue="1">
      <formula>AND(#REF!&gt;80%,#REF!&lt;=100%)</formula>
    </cfRule>
    <cfRule type="expression" dxfId="526" priority="17313" stopIfTrue="1">
      <formula>AND(#REF!&gt;60%,#REF!&lt;=80%)</formula>
    </cfRule>
    <cfRule type="expression" dxfId="525" priority="17314" stopIfTrue="1">
      <formula>AND(#REF!&gt;40%,#REF!&lt;=60%)</formula>
    </cfRule>
    <cfRule type="expression" dxfId="524" priority="17315" stopIfTrue="1">
      <formula>AND(#REF!&gt;20%,#REF!&lt;=40%)</formula>
    </cfRule>
    <cfRule type="expression" dxfId="523" priority="17316" stopIfTrue="1">
      <formula>#REF!&lt;=20</formula>
    </cfRule>
  </conditionalFormatting>
  <conditionalFormatting sqref="H7">
    <cfRule type="expression" dxfId="522" priority="17317" stopIfTrue="1">
      <formula>AND(#REF!&gt;80%,#REF!&lt;=100%)</formula>
    </cfRule>
    <cfRule type="expression" dxfId="521" priority="17318" stopIfTrue="1">
      <formula>AND(#REF!&gt;60%,#REF!&lt;=80%)</formula>
    </cfRule>
    <cfRule type="expression" dxfId="520" priority="17319" stopIfTrue="1">
      <formula>AND(#REF!&gt;40%,#REF!&lt;=60%)</formula>
    </cfRule>
    <cfRule type="expression" dxfId="519" priority="17320" stopIfTrue="1">
      <formula>AND(#REF!&gt;20%,#REF!&lt;=40%)</formula>
    </cfRule>
    <cfRule type="expression" dxfId="518" priority="17321" stopIfTrue="1">
      <formula>#REF!&lt;=20</formula>
    </cfRule>
  </conditionalFormatting>
  <conditionalFormatting sqref="H8">
    <cfRule type="expression" dxfId="517" priority="17322" stopIfTrue="1">
      <formula>AND(#REF!&gt;80%,#REF!&lt;=100%)</formula>
    </cfRule>
    <cfRule type="expression" dxfId="516" priority="17323" stopIfTrue="1">
      <formula>AND(#REF!&gt;60%,#REF!&lt;=80%)</formula>
    </cfRule>
    <cfRule type="expression" dxfId="515" priority="17324" stopIfTrue="1">
      <formula>AND(#REF!&gt;40%,#REF!&lt;=60%)</formula>
    </cfRule>
    <cfRule type="expression" dxfId="514" priority="17325" stopIfTrue="1">
      <formula>AND(#REF!&gt;20%,#REF!&lt;=40%)</formula>
    </cfRule>
    <cfRule type="expression" dxfId="513" priority="17326" stopIfTrue="1">
      <formula>#REF!&lt;=20</formula>
    </cfRule>
  </conditionalFormatting>
  <conditionalFormatting sqref="H12">
    <cfRule type="expression" dxfId="512" priority="17327" stopIfTrue="1">
      <formula>AND(#REF!&gt;80%,#REF!&lt;=100%)</formula>
    </cfRule>
    <cfRule type="expression" dxfId="511" priority="17328" stopIfTrue="1">
      <formula>AND(#REF!&gt;60%,#REF!&lt;=80%)</formula>
    </cfRule>
    <cfRule type="expression" dxfId="510" priority="17329" stopIfTrue="1">
      <formula>AND(#REF!&gt;40%,#REF!&lt;=60%)</formula>
    </cfRule>
    <cfRule type="expression" dxfId="509" priority="17330" stopIfTrue="1">
      <formula>AND(#REF!&gt;20%,#REF!&lt;=40%)</formula>
    </cfRule>
    <cfRule type="expression" dxfId="508" priority="17331" stopIfTrue="1">
      <formula>#REF!&lt;=20</formula>
    </cfRule>
  </conditionalFormatting>
  <conditionalFormatting sqref="H16">
    <cfRule type="expression" dxfId="507" priority="17332" stopIfTrue="1">
      <formula>AND(#REF!&gt;80%,#REF!&lt;=100%)</formula>
    </cfRule>
    <cfRule type="expression" dxfId="506" priority="17333" stopIfTrue="1">
      <formula>AND(#REF!&gt;60%,#REF!&lt;=80%)</formula>
    </cfRule>
    <cfRule type="expression" dxfId="505" priority="17334" stopIfTrue="1">
      <formula>AND(#REF!&gt;40%,#REF!&lt;=60%)</formula>
    </cfRule>
    <cfRule type="expression" dxfId="504" priority="17335" stopIfTrue="1">
      <formula>AND(#REF!&gt;20%,#REF!&lt;=40%)</formula>
    </cfRule>
    <cfRule type="expression" dxfId="503" priority="17336" stopIfTrue="1">
      <formula>#REF!&lt;=20</formula>
    </cfRule>
  </conditionalFormatting>
  <conditionalFormatting sqref="H17">
    <cfRule type="expression" dxfId="502" priority="17337" stopIfTrue="1">
      <formula>AND(#REF!&gt;80%,#REF!&lt;=100%)</formula>
    </cfRule>
    <cfRule type="expression" dxfId="501" priority="17338" stopIfTrue="1">
      <formula>AND(#REF!&gt;60%,#REF!&lt;=80%)</formula>
    </cfRule>
    <cfRule type="expression" dxfId="500" priority="17339" stopIfTrue="1">
      <formula>AND(#REF!&gt;40%,#REF!&lt;=60%)</formula>
    </cfRule>
    <cfRule type="expression" dxfId="499" priority="17340" stopIfTrue="1">
      <formula>AND(#REF!&gt;20%,#REF!&lt;=40%)</formula>
    </cfRule>
    <cfRule type="expression" dxfId="498" priority="17341" stopIfTrue="1">
      <formula>#REF!&lt;=20</formula>
    </cfRule>
  </conditionalFormatting>
  <conditionalFormatting sqref="H19">
    <cfRule type="expression" dxfId="497" priority="17342" stopIfTrue="1">
      <formula>AND(#REF!&gt;80%,#REF!&lt;=100%)</formula>
    </cfRule>
    <cfRule type="expression" dxfId="496" priority="17343" stopIfTrue="1">
      <formula>AND(#REF!&gt;60%,#REF!&lt;=80%)</formula>
    </cfRule>
    <cfRule type="expression" dxfId="495" priority="17344" stopIfTrue="1">
      <formula>AND(#REF!&gt;40%,#REF!&lt;=60%)</formula>
    </cfRule>
    <cfRule type="expression" dxfId="494" priority="17345" stopIfTrue="1">
      <formula>AND(#REF!&gt;20%,#REF!&lt;=40%)</formula>
    </cfRule>
    <cfRule type="expression" dxfId="493" priority="17346" stopIfTrue="1">
      <formula>#REF!&lt;=20</formula>
    </cfRule>
  </conditionalFormatting>
  <conditionalFormatting sqref="H22">
    <cfRule type="expression" dxfId="492" priority="17347" stopIfTrue="1">
      <formula>AND(#REF!&gt;80%,#REF!&lt;=100%)</formula>
    </cfRule>
    <cfRule type="expression" dxfId="491" priority="17348" stopIfTrue="1">
      <formula>AND(#REF!&gt;60%,#REF!&lt;=80%)</formula>
    </cfRule>
    <cfRule type="expression" dxfId="490" priority="17349" stopIfTrue="1">
      <formula>AND(#REF!&gt;40%,#REF!&lt;=60%)</formula>
    </cfRule>
    <cfRule type="expression" dxfId="489" priority="17350" stopIfTrue="1">
      <formula>AND(#REF!&gt;20%,#REF!&lt;=40%)</formula>
    </cfRule>
    <cfRule type="expression" dxfId="488" priority="17351" stopIfTrue="1">
      <formula>#REF!&lt;=20</formula>
    </cfRule>
  </conditionalFormatting>
  <conditionalFormatting sqref="H29">
    <cfRule type="expression" dxfId="487" priority="17352" stopIfTrue="1">
      <formula>AND(#REF!&gt;80%,#REF!&lt;=100%)</formula>
    </cfRule>
    <cfRule type="expression" dxfId="486" priority="17353" stopIfTrue="1">
      <formula>AND(#REF!&gt;60%,#REF!&lt;=80%)</formula>
    </cfRule>
    <cfRule type="expression" dxfId="485" priority="17354" stopIfTrue="1">
      <formula>AND(#REF!&gt;40%,#REF!&lt;=60%)</formula>
    </cfRule>
    <cfRule type="expression" dxfId="484" priority="17355" stopIfTrue="1">
      <formula>AND(#REF!&gt;20%,#REF!&lt;=40%)</formula>
    </cfRule>
    <cfRule type="expression" dxfId="483" priority="17356" stopIfTrue="1">
      <formula>#REF!&lt;=20</formula>
    </cfRule>
  </conditionalFormatting>
  <conditionalFormatting sqref="H33">
    <cfRule type="expression" dxfId="482" priority="17357" stopIfTrue="1">
      <formula>AND(#REF!&gt;80%,#REF!&lt;=100%)</formula>
    </cfRule>
    <cfRule type="expression" dxfId="481" priority="17358" stopIfTrue="1">
      <formula>AND(#REF!&gt;60%,#REF!&lt;=80%)</formula>
    </cfRule>
    <cfRule type="expression" dxfId="480" priority="17359" stopIfTrue="1">
      <formula>AND(#REF!&gt;40%,#REF!&lt;=60%)</formula>
    </cfRule>
    <cfRule type="expression" dxfId="479" priority="17360" stopIfTrue="1">
      <formula>AND(#REF!&gt;20%,#REF!&lt;=40%)</formula>
    </cfRule>
    <cfRule type="expression" dxfId="478" priority="17361" stopIfTrue="1">
      <formula>#REF!&lt;=20</formula>
    </cfRule>
  </conditionalFormatting>
  <conditionalFormatting sqref="H34">
    <cfRule type="expression" dxfId="477" priority="17362" stopIfTrue="1">
      <formula>AND(#REF!&gt;80%,#REF!&lt;=100%)</formula>
    </cfRule>
    <cfRule type="expression" dxfId="476" priority="17363" stopIfTrue="1">
      <formula>AND(#REF!&gt;60%,#REF!&lt;=80%)</formula>
    </cfRule>
    <cfRule type="expression" dxfId="475" priority="17364" stopIfTrue="1">
      <formula>AND(#REF!&gt;40%,#REF!&lt;=60%)</formula>
    </cfRule>
    <cfRule type="expression" dxfId="474" priority="17365" stopIfTrue="1">
      <formula>AND(#REF!&gt;20%,#REF!&lt;=40%)</formula>
    </cfRule>
    <cfRule type="expression" dxfId="473" priority="17366" stopIfTrue="1">
      <formula>#REF!&lt;=20</formula>
    </cfRule>
  </conditionalFormatting>
  <conditionalFormatting sqref="H37">
    <cfRule type="expression" dxfId="472" priority="17367" stopIfTrue="1">
      <formula>AND(#REF!&gt;80%,#REF!&lt;=100%)</formula>
    </cfRule>
    <cfRule type="expression" dxfId="471" priority="17368" stopIfTrue="1">
      <formula>AND(#REF!&gt;60%,#REF!&lt;=80%)</formula>
    </cfRule>
    <cfRule type="expression" dxfId="470" priority="17369" stopIfTrue="1">
      <formula>AND(#REF!&gt;40%,#REF!&lt;=60%)</formula>
    </cfRule>
    <cfRule type="expression" dxfId="469" priority="17370" stopIfTrue="1">
      <formula>AND(#REF!&gt;20%,#REF!&lt;=40%)</formula>
    </cfRule>
    <cfRule type="expression" dxfId="468" priority="17371" stopIfTrue="1">
      <formula>#REF!&lt;=20</formula>
    </cfRule>
  </conditionalFormatting>
  <conditionalFormatting sqref="H39">
    <cfRule type="expression" dxfId="467" priority="17372" stopIfTrue="1">
      <formula>AND(#REF!&gt;80%,#REF!&lt;=100%)</formula>
    </cfRule>
    <cfRule type="expression" dxfId="466" priority="17373" stopIfTrue="1">
      <formula>AND(#REF!&gt;60%,#REF!&lt;=80%)</formula>
    </cfRule>
    <cfRule type="expression" dxfId="465" priority="17374" stopIfTrue="1">
      <formula>AND(#REF!&gt;40%,#REF!&lt;=60%)</formula>
    </cfRule>
    <cfRule type="expression" dxfId="464" priority="17375" stopIfTrue="1">
      <formula>AND(#REF!&gt;20%,#REF!&lt;=40%)</formula>
    </cfRule>
    <cfRule type="expression" dxfId="463" priority="17376" stopIfTrue="1">
      <formula>#REF!&lt;=20</formula>
    </cfRule>
  </conditionalFormatting>
  <conditionalFormatting sqref="I10">
    <cfRule type="expression" dxfId="462" priority="17377" stopIfTrue="1">
      <formula>AND(#REF!&gt;80%,#REF!&lt;=100%)</formula>
    </cfRule>
    <cfRule type="expression" dxfId="461" priority="17378" stopIfTrue="1">
      <formula>AND(#REF!&gt;60%,#REF!&lt;=80%)</formula>
    </cfRule>
    <cfRule type="expression" dxfId="460" priority="17379" stopIfTrue="1">
      <formula>AND(#REF!&gt;40%,#REF!&lt;=60%)</formula>
    </cfRule>
    <cfRule type="expression" dxfId="459" priority="17380" stopIfTrue="1">
      <formula>AND(#REF!&gt;20%,#REF!&lt;=40%)</formula>
    </cfRule>
    <cfRule type="expression" dxfId="458" priority="17381" stopIfTrue="1">
      <formula>#REF!&lt;=20</formula>
    </cfRule>
  </conditionalFormatting>
  <conditionalFormatting sqref="I11">
    <cfRule type="expression" dxfId="457" priority="17382" stopIfTrue="1">
      <formula>AND(#REF!&gt;80%,#REF!&lt;=100%)</formula>
    </cfRule>
    <cfRule type="expression" dxfId="456" priority="17383" stopIfTrue="1">
      <formula>AND(#REF!&gt;60%,#REF!&lt;=80%)</formula>
    </cfRule>
    <cfRule type="expression" dxfId="455" priority="17384" stopIfTrue="1">
      <formula>AND(#REF!&gt;40%,#REF!&lt;=60%)</formula>
    </cfRule>
    <cfRule type="expression" dxfId="454" priority="17385" stopIfTrue="1">
      <formula>AND(#REF!&gt;20%,#REF!&lt;=40%)</formula>
    </cfRule>
    <cfRule type="expression" dxfId="453" priority="17386" stopIfTrue="1">
      <formula>#REF!&lt;=20</formula>
    </cfRule>
  </conditionalFormatting>
  <conditionalFormatting sqref="I18">
    <cfRule type="expression" dxfId="452" priority="17387" stopIfTrue="1">
      <formula>AND(#REF!&gt;80%,#REF!&lt;=100%)</formula>
    </cfRule>
    <cfRule type="expression" dxfId="451" priority="17388" stopIfTrue="1">
      <formula>AND(#REF!&gt;60%,#REF!&lt;=80%)</formula>
    </cfRule>
    <cfRule type="expression" dxfId="450" priority="17389" stopIfTrue="1">
      <formula>AND(#REF!&gt;40%,#REF!&lt;=60%)</formula>
    </cfRule>
    <cfRule type="expression" dxfId="449" priority="17390" stopIfTrue="1">
      <formula>AND(#REF!&gt;20%,#REF!&lt;=40%)</formula>
    </cfRule>
    <cfRule type="expression" dxfId="448" priority="17391" stopIfTrue="1">
      <formula>#REF!&lt;=20</formula>
    </cfRule>
  </conditionalFormatting>
  <conditionalFormatting sqref="I22">
    <cfRule type="expression" dxfId="447" priority="17392" stopIfTrue="1">
      <formula>AND(#REF!&gt;80%,#REF!&lt;=100%)</formula>
    </cfRule>
    <cfRule type="expression" dxfId="446" priority="17393" stopIfTrue="1">
      <formula>AND(#REF!&gt;60%,#REF!&lt;=80%)</formula>
    </cfRule>
    <cfRule type="expression" dxfId="445" priority="17394" stopIfTrue="1">
      <formula>AND(#REF!&gt;40%,#REF!&lt;=60%)</formula>
    </cfRule>
    <cfRule type="expression" dxfId="444" priority="17395" stopIfTrue="1">
      <formula>AND(#REF!&gt;20%,#REF!&lt;=40%)</formula>
    </cfRule>
    <cfRule type="expression" dxfId="443" priority="17396" stopIfTrue="1">
      <formula>#REF!&lt;=20</formula>
    </cfRule>
  </conditionalFormatting>
  <conditionalFormatting sqref="I23">
    <cfRule type="expression" dxfId="442" priority="17397" stopIfTrue="1">
      <formula>AND(#REF!&gt;80%,#REF!&lt;=100%)</formula>
    </cfRule>
    <cfRule type="expression" dxfId="441" priority="17398" stopIfTrue="1">
      <formula>AND(#REF!&gt;60%,#REF!&lt;=80%)</formula>
    </cfRule>
    <cfRule type="expression" dxfId="440" priority="17399" stopIfTrue="1">
      <formula>AND(#REF!&gt;40%,#REF!&lt;=60%)</formula>
    </cfRule>
    <cfRule type="expression" dxfId="439" priority="17400" stopIfTrue="1">
      <formula>AND(#REF!&gt;20%,#REF!&lt;=40%)</formula>
    </cfRule>
    <cfRule type="expression" dxfId="438" priority="17401" stopIfTrue="1">
      <formula>#REF!&lt;=20</formula>
    </cfRule>
  </conditionalFormatting>
  <conditionalFormatting sqref="I24">
    <cfRule type="expression" dxfId="437" priority="17402" stopIfTrue="1">
      <formula>AND(#REF!&gt;80%,#REF!&lt;=100%)</formula>
    </cfRule>
    <cfRule type="expression" dxfId="436" priority="17403" stopIfTrue="1">
      <formula>AND(#REF!&gt;60%,#REF!&lt;=80%)</formula>
    </cfRule>
    <cfRule type="expression" dxfId="435" priority="17404" stopIfTrue="1">
      <formula>AND(#REF!&gt;40%,#REF!&lt;=60%)</formula>
    </cfRule>
    <cfRule type="expression" dxfId="434" priority="17405" stopIfTrue="1">
      <formula>AND(#REF!&gt;20%,#REF!&lt;=40%)</formula>
    </cfRule>
    <cfRule type="expression" dxfId="433" priority="17406" stopIfTrue="1">
      <formula>#REF!&lt;=20</formula>
    </cfRule>
  </conditionalFormatting>
  <conditionalFormatting sqref="I36">
    <cfRule type="expression" dxfId="432" priority="17407" stopIfTrue="1">
      <formula>AND(#REF!&gt;80%,#REF!&lt;=100%)</formula>
    </cfRule>
    <cfRule type="expression" dxfId="431" priority="17408" stopIfTrue="1">
      <formula>AND(#REF!&gt;60%,#REF!&lt;=80%)</formula>
    </cfRule>
    <cfRule type="expression" dxfId="430" priority="17409" stopIfTrue="1">
      <formula>AND(#REF!&gt;40%,#REF!&lt;=60%)</formula>
    </cfRule>
    <cfRule type="expression" dxfId="429" priority="17410" stopIfTrue="1">
      <formula>AND(#REF!&gt;20%,#REF!&lt;=40%)</formula>
    </cfRule>
    <cfRule type="expression" dxfId="428" priority="17411" stopIfTrue="1">
      <formula>#REF!&lt;=20</formula>
    </cfRule>
  </conditionalFormatting>
  <conditionalFormatting sqref="I40">
    <cfRule type="expression" dxfId="427" priority="17412" stopIfTrue="1">
      <formula>AND(#REF!&gt;80%,#REF!&lt;=100%)</formula>
    </cfRule>
    <cfRule type="expression" dxfId="426" priority="17413" stopIfTrue="1">
      <formula>AND(#REF!&gt;60%,#REF!&lt;=80%)</formula>
    </cfRule>
    <cfRule type="expression" dxfId="425" priority="17414" stopIfTrue="1">
      <formula>AND(#REF!&gt;40%,#REF!&lt;=60%)</formula>
    </cfRule>
    <cfRule type="expression" dxfId="424" priority="17415" stopIfTrue="1">
      <formula>AND(#REF!&gt;20%,#REF!&lt;=40%)</formula>
    </cfRule>
    <cfRule type="expression" dxfId="423" priority="17416" stopIfTrue="1">
      <formula>#REF!&lt;=20</formula>
    </cfRule>
  </conditionalFormatting>
  <conditionalFormatting sqref="F13">
    <cfRule type="expression" dxfId="422" priority="17422" stopIfTrue="1">
      <formula>AND(#REF!&gt;80%,#REF!&lt;=100%)</formula>
    </cfRule>
    <cfRule type="expression" dxfId="421" priority="17423" stopIfTrue="1">
      <formula>AND(#REF!&gt;60%,#REF!&lt;=80%)</formula>
    </cfRule>
    <cfRule type="expression" dxfId="420" priority="17424" stopIfTrue="1">
      <formula>AND(#REF!&gt;40%,#REF!&lt;=60%)</formula>
    </cfRule>
    <cfRule type="expression" dxfId="419" priority="17425" stopIfTrue="1">
      <formula>AND(#REF!&gt;20%,#REF!&lt;=40%)</formula>
    </cfRule>
    <cfRule type="expression" dxfId="418" priority="17426" stopIfTrue="1">
      <formula>#REF!&lt;=20</formula>
    </cfRule>
  </conditionalFormatting>
  <conditionalFormatting sqref="C3">
    <cfRule type="expression" dxfId="417" priority="17427" stopIfTrue="1">
      <formula>AND(#REF!&gt;60%,#REF!&lt;=80%)</formula>
    </cfRule>
    <cfRule type="expression" dxfId="416" priority="17428" stopIfTrue="1">
      <formula>AND(#REF!&gt;40%,#REF!&lt;=60%)</formula>
    </cfRule>
    <cfRule type="expression" dxfId="415" priority="17429" stopIfTrue="1">
      <formula>AND(#REF!&gt;20%,#REF!&lt;=40%)</formula>
    </cfRule>
    <cfRule type="expression" dxfId="414" priority="17430" stopIfTrue="1">
      <formula>#REF!&lt;=20</formula>
    </cfRule>
  </conditionalFormatting>
  <conditionalFormatting sqref="C3">
    <cfRule type="expression" dxfId="413" priority="17431" stopIfTrue="1">
      <formula>AND(#REF!&gt;80%,#REF!&lt;=100%)</formula>
    </cfRule>
  </conditionalFormatting>
  <conditionalFormatting sqref="H2">
    <cfRule type="expression" dxfId="412" priority="17432" stopIfTrue="1">
      <formula>AND(#REF!&gt;80%,#REF!&lt;=100%)</formula>
    </cfRule>
    <cfRule type="expression" dxfId="411" priority="17433" stopIfTrue="1">
      <formula>AND(#REF!&gt;60%,#REF!&lt;=80%)</formula>
    </cfRule>
    <cfRule type="expression" dxfId="410" priority="17434" stopIfTrue="1">
      <formula>AND(#REF!&gt;40%,#REF!&lt;=60%)</formula>
    </cfRule>
    <cfRule type="expression" dxfId="409" priority="17435" stopIfTrue="1">
      <formula>AND(#REF!&gt;20%,#REF!&lt;=40%)</formula>
    </cfRule>
    <cfRule type="expression" dxfId="408" priority="17436" stopIfTrue="1">
      <formula>#REF!&lt;=20</formula>
    </cfRule>
  </conditionalFormatting>
  <conditionalFormatting sqref="G3">
    <cfRule type="expression" dxfId="407" priority="17437" stopIfTrue="1">
      <formula>AND(#REF!&gt;80%,#REF!&lt;=100%)</formula>
    </cfRule>
    <cfRule type="expression" dxfId="406" priority="17438" stopIfTrue="1">
      <formula>AND(#REF!&gt;60%,#REF!&lt;=80%)</formula>
    </cfRule>
    <cfRule type="expression" dxfId="405" priority="17439" stopIfTrue="1">
      <formula>AND(#REF!&gt;40%,#REF!&lt;=60%)</formula>
    </cfRule>
    <cfRule type="expression" dxfId="404" priority="17440" stopIfTrue="1">
      <formula>AND(#REF!&gt;20%,#REF!&lt;=40%)</formula>
    </cfRule>
    <cfRule type="expression" dxfId="403" priority="17441" stopIfTrue="1">
      <formula>#REF!&lt;=20</formula>
    </cfRule>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theme="7" tint="0.39997558519241921"/>
  </sheetPr>
  <dimension ref="A1:BD405"/>
  <sheetViews>
    <sheetView zoomScale="55" zoomScaleNormal="55" workbookViewId="0">
      <selection activeCell="AZ7" sqref="AZ7"/>
    </sheetView>
  </sheetViews>
  <sheetFormatPr defaultColWidth="9.54296875" defaultRowHeight="14.5" x14ac:dyDescent="0.35"/>
  <cols>
    <col min="1" max="1" width="9.54296875" style="201"/>
    <col min="2" max="3" width="1.1796875" style="201" customWidth="1"/>
    <col min="4" max="22" width="9" style="201" customWidth="1"/>
    <col min="23" max="24" width="1.1796875" style="201" customWidth="1"/>
    <col min="25" max="25" width="9.54296875" style="201"/>
    <col min="26" max="27" width="0" style="201" hidden="1" customWidth="1"/>
    <col min="28" max="28" width="9.54296875" style="201" hidden="1" customWidth="1"/>
    <col min="29" max="32" width="0" style="201" hidden="1" customWidth="1"/>
    <col min="33" max="33" width="9.54296875" style="201" hidden="1" customWidth="1"/>
    <col min="34" max="36" width="0" style="201" hidden="1" customWidth="1"/>
    <col min="37" max="37" width="9.54296875" style="201" hidden="1" customWidth="1"/>
    <col min="38" max="40" width="0" style="201" hidden="1" customWidth="1"/>
    <col min="41" max="41" width="9.54296875" style="201" hidden="1" customWidth="1"/>
    <col min="42" max="48" width="0" style="201" hidden="1" customWidth="1"/>
    <col min="49" max="16384" width="9.54296875" style="201"/>
  </cols>
  <sheetData>
    <row r="1" spans="1:47" s="255" customFormat="1" ht="60.75" customHeight="1" thickBot="1" x14ac:dyDescent="0.4">
      <c r="A1" s="335" t="s">
        <v>3124</v>
      </c>
      <c r="B1" s="336"/>
      <c r="C1" s="336"/>
      <c r="D1" s="336"/>
      <c r="E1" s="336"/>
      <c r="F1" s="336"/>
      <c r="G1" s="336"/>
      <c r="H1" s="336"/>
      <c r="I1" s="336"/>
      <c r="J1" s="336"/>
      <c r="K1" s="336"/>
      <c r="L1" s="336"/>
      <c r="M1" s="336"/>
      <c r="N1" s="336"/>
      <c r="O1" s="336"/>
      <c r="P1" s="336"/>
      <c r="Q1" s="336"/>
      <c r="R1" s="336"/>
      <c r="S1" s="336"/>
      <c r="T1" s="336"/>
      <c r="U1" s="336"/>
      <c r="V1" s="336"/>
      <c r="W1" s="336"/>
      <c r="X1" s="336"/>
      <c r="Y1" s="337"/>
    </row>
    <row r="2" spans="1:47" ht="3" customHeight="1" x14ac:dyDescent="0.35">
      <c r="A2" s="202"/>
      <c r="B2" s="208"/>
      <c r="C2" s="209"/>
      <c r="D2" s="209"/>
      <c r="E2" s="209"/>
      <c r="F2" s="209"/>
      <c r="G2" s="209"/>
      <c r="H2" s="209"/>
      <c r="I2" s="209"/>
      <c r="J2" s="209"/>
      <c r="K2" s="209"/>
      <c r="L2" s="209"/>
      <c r="M2" s="209"/>
      <c r="N2" s="209"/>
      <c r="O2" s="209"/>
      <c r="P2" s="209"/>
      <c r="Q2" s="209"/>
      <c r="R2" s="209"/>
      <c r="S2" s="209"/>
      <c r="T2" s="209"/>
      <c r="U2" s="209"/>
      <c r="V2" s="209"/>
      <c r="W2" s="209"/>
      <c r="X2" s="210"/>
      <c r="Y2" s="204"/>
      <c r="AA2" s="208"/>
      <c r="AB2" s="209"/>
      <c r="AC2" s="209"/>
      <c r="AD2" s="209"/>
      <c r="AE2" s="209"/>
      <c r="AF2" s="209"/>
      <c r="AG2" s="209"/>
      <c r="AH2" s="209"/>
      <c r="AI2" s="209"/>
      <c r="AJ2" s="209"/>
      <c r="AK2" s="209"/>
      <c r="AL2" s="209"/>
      <c r="AM2" s="209"/>
      <c r="AN2" s="209"/>
      <c r="AO2" s="209"/>
      <c r="AP2" s="209"/>
      <c r="AQ2" s="209"/>
      <c r="AR2" s="209"/>
      <c r="AS2" s="209"/>
      <c r="AT2" s="209"/>
      <c r="AU2" s="210"/>
    </row>
    <row r="3" spans="1:47" ht="24.75" hidden="1" customHeight="1" x14ac:dyDescent="0.35">
      <c r="A3" s="202"/>
      <c r="B3" s="211"/>
      <c r="C3" s="334" t="s">
        <v>816</v>
      </c>
      <c r="D3" s="334"/>
      <c r="E3" s="334"/>
      <c r="F3" s="334"/>
      <c r="G3" s="334"/>
      <c r="H3" s="334"/>
      <c r="I3" s="334"/>
      <c r="J3" s="334"/>
      <c r="K3" s="334"/>
      <c r="L3" s="334"/>
      <c r="M3" s="334"/>
      <c r="N3" s="334"/>
      <c r="O3" s="334"/>
      <c r="P3" s="334"/>
      <c r="Q3" s="334"/>
      <c r="R3" s="334"/>
      <c r="S3" s="334"/>
      <c r="T3" s="334"/>
      <c r="U3" s="334"/>
      <c r="V3" s="334"/>
      <c r="W3" s="334"/>
      <c r="X3" s="212"/>
      <c r="Y3" s="204"/>
      <c r="AA3" s="211"/>
      <c r="AB3" s="334" t="s">
        <v>3125</v>
      </c>
      <c r="AC3" s="334"/>
      <c r="AD3" s="334"/>
      <c r="AE3" s="334"/>
      <c r="AF3" s="334"/>
      <c r="AG3" s="334"/>
      <c r="AH3" s="334"/>
      <c r="AI3" s="334"/>
      <c r="AJ3" s="334"/>
      <c r="AK3" s="334"/>
      <c r="AL3" s="334"/>
      <c r="AM3" s="334"/>
      <c r="AN3" s="334"/>
      <c r="AO3" s="334"/>
      <c r="AP3" s="334"/>
      <c r="AQ3" s="334"/>
      <c r="AR3" s="334"/>
      <c r="AS3" s="334"/>
      <c r="AT3" s="334"/>
      <c r="AU3" s="212"/>
    </row>
    <row r="4" spans="1:47" ht="21" customHeight="1" x14ac:dyDescent="0.35">
      <c r="A4" s="202"/>
      <c r="B4" s="211"/>
      <c r="C4" s="334"/>
      <c r="D4" s="334"/>
      <c r="E4" s="334"/>
      <c r="F4" s="334"/>
      <c r="G4" s="334"/>
      <c r="H4" s="334"/>
      <c r="I4" s="334"/>
      <c r="J4" s="334"/>
      <c r="K4" s="334"/>
      <c r="L4" s="334"/>
      <c r="M4" s="334"/>
      <c r="N4" s="334"/>
      <c r="O4" s="334"/>
      <c r="P4" s="334"/>
      <c r="Q4" s="334"/>
      <c r="R4" s="334"/>
      <c r="S4" s="334"/>
      <c r="T4" s="334"/>
      <c r="U4" s="334"/>
      <c r="V4" s="334"/>
      <c r="W4" s="334"/>
      <c r="X4" s="212"/>
      <c r="Y4" s="204"/>
      <c r="AA4" s="211"/>
      <c r="AB4" s="334"/>
      <c r="AC4" s="334"/>
      <c r="AD4" s="334"/>
      <c r="AE4" s="334"/>
      <c r="AF4" s="334"/>
      <c r="AG4" s="334"/>
      <c r="AH4" s="334"/>
      <c r="AI4" s="334"/>
      <c r="AJ4" s="334"/>
      <c r="AK4" s="334"/>
      <c r="AL4" s="334"/>
      <c r="AM4" s="334"/>
      <c r="AN4" s="334"/>
      <c r="AO4" s="334"/>
      <c r="AP4" s="334"/>
      <c r="AQ4" s="334"/>
      <c r="AR4" s="334"/>
      <c r="AS4" s="334"/>
      <c r="AT4" s="334"/>
      <c r="AU4" s="212"/>
    </row>
    <row r="5" spans="1:47" ht="4.5" customHeight="1" thickBot="1" x14ac:dyDescent="0.4">
      <c r="A5" s="202"/>
      <c r="B5" s="211"/>
      <c r="C5" s="213"/>
      <c r="D5" s="213"/>
      <c r="E5" s="213"/>
      <c r="F5" s="213"/>
      <c r="G5" s="213"/>
      <c r="H5" s="213"/>
      <c r="I5" s="213"/>
      <c r="J5" s="213"/>
      <c r="K5" s="213"/>
      <c r="L5" s="213"/>
      <c r="M5" s="213"/>
      <c r="N5" s="213"/>
      <c r="O5" s="213"/>
      <c r="P5" s="213"/>
      <c r="Q5" s="213"/>
      <c r="R5" s="213"/>
      <c r="S5" s="213"/>
      <c r="T5" s="213"/>
      <c r="U5" s="213"/>
      <c r="V5" s="213"/>
      <c r="W5" s="213"/>
      <c r="X5" s="212"/>
      <c r="Y5" s="204"/>
      <c r="AA5" s="211"/>
      <c r="AB5" s="213"/>
      <c r="AC5" s="213"/>
      <c r="AD5" s="213"/>
      <c r="AE5" s="213"/>
      <c r="AF5" s="213"/>
      <c r="AG5" s="213"/>
      <c r="AH5" s="213"/>
      <c r="AI5" s="213"/>
      <c r="AJ5" s="213"/>
      <c r="AK5" s="213"/>
      <c r="AL5" s="213"/>
      <c r="AM5" s="213"/>
      <c r="AN5" s="213"/>
      <c r="AO5" s="213"/>
      <c r="AP5" s="213"/>
      <c r="AQ5" s="213"/>
      <c r="AR5" s="213"/>
      <c r="AS5" s="213"/>
      <c r="AT5" s="213"/>
      <c r="AU5" s="212"/>
    </row>
    <row r="6" spans="1:47" ht="9" customHeight="1" x14ac:dyDescent="0.35">
      <c r="A6" s="202"/>
      <c r="B6" s="211"/>
      <c r="C6" s="322" t="str">
        <f>Heatmap!E3</f>
        <v>Контроль ИБ артефактов, зависимостей и образов</v>
      </c>
      <c r="D6" s="323"/>
      <c r="E6" s="323"/>
      <c r="F6" s="323"/>
      <c r="G6" s="323"/>
      <c r="H6" s="323"/>
      <c r="I6" s="324"/>
      <c r="J6" s="213"/>
      <c r="K6" s="322" t="str">
        <f>Heatmap!E5</f>
        <v>Защита окружения разработки</v>
      </c>
      <c r="L6" s="323"/>
      <c r="M6" s="323"/>
      <c r="N6" s="323"/>
      <c r="O6" s="323"/>
      <c r="P6" s="323"/>
      <c r="Q6" s="323"/>
      <c r="R6" s="323"/>
      <c r="S6" s="323"/>
      <c r="T6" s="323"/>
      <c r="U6" s="323"/>
      <c r="V6" s="323"/>
      <c r="W6" s="324"/>
      <c r="X6" s="212"/>
      <c r="Y6" s="204"/>
      <c r="AA6" s="211"/>
      <c r="AB6" s="322" t="s">
        <v>874</v>
      </c>
      <c r="AC6" s="323"/>
      <c r="AD6" s="323"/>
      <c r="AE6" s="323"/>
      <c r="AF6" s="323"/>
      <c r="AG6" s="323"/>
      <c r="AH6" s="323"/>
      <c r="AI6" s="323"/>
      <c r="AJ6" s="323"/>
      <c r="AK6" s="323"/>
      <c r="AL6" s="323"/>
      <c r="AM6" s="323"/>
      <c r="AN6" s="323"/>
      <c r="AO6" s="323"/>
      <c r="AP6" s="323"/>
      <c r="AQ6" s="323"/>
      <c r="AR6" s="323"/>
      <c r="AS6" s="323"/>
      <c r="AT6" s="324"/>
      <c r="AU6" s="212"/>
    </row>
    <row r="7" spans="1:47" ht="9" customHeight="1" thickBot="1" x14ac:dyDescent="0.4">
      <c r="A7" s="202"/>
      <c r="B7" s="211"/>
      <c r="C7" s="325"/>
      <c r="D7" s="326"/>
      <c r="E7" s="326"/>
      <c r="F7" s="326"/>
      <c r="G7" s="326"/>
      <c r="H7" s="326"/>
      <c r="I7" s="327"/>
      <c r="J7" s="213"/>
      <c r="K7" s="325"/>
      <c r="L7" s="326"/>
      <c r="M7" s="326"/>
      <c r="N7" s="326"/>
      <c r="O7" s="326"/>
      <c r="P7" s="326"/>
      <c r="Q7" s="326"/>
      <c r="R7" s="326"/>
      <c r="S7" s="326"/>
      <c r="T7" s="326"/>
      <c r="U7" s="326"/>
      <c r="V7" s="326"/>
      <c r="W7" s="327"/>
      <c r="X7" s="212"/>
      <c r="Y7" s="204"/>
      <c r="AA7" s="211"/>
      <c r="AB7" s="325"/>
      <c r="AC7" s="326"/>
      <c r="AD7" s="326"/>
      <c r="AE7" s="326"/>
      <c r="AF7" s="326"/>
      <c r="AG7" s="326"/>
      <c r="AH7" s="326"/>
      <c r="AI7" s="326"/>
      <c r="AJ7" s="326"/>
      <c r="AK7" s="326"/>
      <c r="AL7" s="326"/>
      <c r="AM7" s="326"/>
      <c r="AN7" s="326"/>
      <c r="AO7" s="326"/>
      <c r="AP7" s="326"/>
      <c r="AQ7" s="326"/>
      <c r="AR7" s="326"/>
      <c r="AS7" s="326"/>
      <c r="AT7" s="327"/>
      <c r="AU7" s="212"/>
    </row>
    <row r="8" spans="1:47" ht="15" customHeight="1" x14ac:dyDescent="0.35">
      <c r="A8" s="202"/>
      <c r="B8" s="211"/>
      <c r="C8" s="202"/>
      <c r="D8" s="313" t="str">
        <f>Heatmap!$G$3</f>
        <v>Контроль использования сторонних компонентов</v>
      </c>
      <c r="E8" s="315"/>
      <c r="F8" s="203"/>
      <c r="G8" s="313" t="str">
        <f>Heatmap!$G$4</f>
        <v>Управление артефактами</v>
      </c>
      <c r="H8" s="315"/>
      <c r="I8" s="204"/>
      <c r="J8" s="213"/>
      <c r="K8" s="202"/>
      <c r="L8" s="313" t="str">
        <f>Heatmap!$G$5</f>
        <v>Защита рабочих мест разработчика</v>
      </c>
      <c r="M8" s="314"/>
      <c r="N8" s="315"/>
      <c r="O8" s="203"/>
      <c r="P8" s="313" t="str">
        <f>Heatmap!$G$6</f>
        <v>Защита секретов</v>
      </c>
      <c r="Q8" s="314"/>
      <c r="R8" s="315"/>
      <c r="S8" s="203"/>
      <c r="T8" s="313" t="str">
        <f>Heatmap!$G$7</f>
        <v>Защита Build-среды</v>
      </c>
      <c r="U8" s="314"/>
      <c r="V8" s="315"/>
      <c r="W8" s="204"/>
      <c r="X8" s="212"/>
      <c r="Y8" s="204"/>
      <c r="AA8" s="211"/>
      <c r="AB8" s="202"/>
      <c r="AC8" s="313" t="str">
        <f>Heatmap!$G$30</f>
        <v>Обучение специалистов</v>
      </c>
      <c r="AD8" s="314"/>
      <c r="AE8" s="314"/>
      <c r="AF8" s="314"/>
      <c r="AG8" s="314"/>
      <c r="AH8" s="314"/>
      <c r="AI8" s="314"/>
      <c r="AJ8" s="315"/>
      <c r="AK8" s="203"/>
      <c r="AL8" s="313"/>
      <c r="AM8" s="314"/>
      <c r="AN8" s="314"/>
      <c r="AO8" s="314"/>
      <c r="AP8" s="314"/>
      <c r="AQ8" s="314"/>
      <c r="AR8" s="314"/>
      <c r="AS8" s="315"/>
      <c r="AT8" s="204"/>
      <c r="AU8" s="212"/>
    </row>
    <row r="9" spans="1:47" ht="15" customHeight="1" thickBot="1" x14ac:dyDescent="0.4">
      <c r="A9" s="202"/>
      <c r="B9" s="211"/>
      <c r="C9" s="202"/>
      <c r="D9" s="316"/>
      <c r="E9" s="318"/>
      <c r="F9" s="203"/>
      <c r="G9" s="316"/>
      <c r="H9" s="318"/>
      <c r="I9" s="204"/>
      <c r="J9" s="213"/>
      <c r="K9" s="202"/>
      <c r="L9" s="319"/>
      <c r="M9" s="320"/>
      <c r="N9" s="321"/>
      <c r="O9" s="203"/>
      <c r="P9" s="319"/>
      <c r="Q9" s="320"/>
      <c r="R9" s="321"/>
      <c r="S9" s="203"/>
      <c r="T9" s="319"/>
      <c r="U9" s="320"/>
      <c r="V9" s="321"/>
      <c r="W9" s="204"/>
      <c r="X9" s="212"/>
      <c r="Y9" s="204"/>
      <c r="AA9" s="211"/>
      <c r="AB9" s="202"/>
      <c r="AC9" s="319"/>
      <c r="AD9" s="320"/>
      <c r="AE9" s="320"/>
      <c r="AF9" s="320"/>
      <c r="AG9" s="320"/>
      <c r="AH9" s="320"/>
      <c r="AI9" s="320"/>
      <c r="AJ9" s="321"/>
      <c r="AK9" s="203"/>
      <c r="AL9" s="319"/>
      <c r="AM9" s="320"/>
      <c r="AN9" s="320"/>
      <c r="AO9" s="320"/>
      <c r="AP9" s="320"/>
      <c r="AQ9" s="320"/>
      <c r="AR9" s="320"/>
      <c r="AS9" s="321"/>
      <c r="AT9" s="204"/>
      <c r="AU9" s="212"/>
    </row>
    <row r="10" spans="1:47" ht="6.75" customHeight="1" thickBot="1" x14ac:dyDescent="0.4">
      <c r="A10" s="202"/>
      <c r="B10" s="211"/>
      <c r="C10" s="202"/>
      <c r="D10" s="316"/>
      <c r="E10" s="318"/>
      <c r="F10" s="203"/>
      <c r="G10" s="316"/>
      <c r="H10" s="318"/>
      <c r="I10" s="204"/>
      <c r="J10" s="213"/>
      <c r="K10" s="202"/>
      <c r="L10" s="203"/>
      <c r="M10" s="203"/>
      <c r="N10" s="203"/>
      <c r="O10" s="203"/>
      <c r="P10" s="203"/>
      <c r="Q10" s="203"/>
      <c r="R10" s="203"/>
      <c r="S10" s="203"/>
      <c r="T10" s="203"/>
      <c r="U10" s="203"/>
      <c r="V10" s="203"/>
      <c r="W10" s="204"/>
      <c r="X10" s="212"/>
      <c r="Y10" s="204"/>
      <c r="AA10" s="211"/>
      <c r="AB10" s="205"/>
      <c r="AC10" s="206"/>
      <c r="AD10" s="206"/>
      <c r="AE10" s="206"/>
      <c r="AF10" s="206"/>
      <c r="AG10" s="206"/>
      <c r="AH10" s="206"/>
      <c r="AI10" s="206"/>
      <c r="AJ10" s="206"/>
      <c r="AK10" s="206"/>
      <c r="AL10" s="206"/>
      <c r="AM10" s="206"/>
      <c r="AN10" s="206"/>
      <c r="AO10" s="206"/>
      <c r="AP10" s="206"/>
      <c r="AQ10" s="206"/>
      <c r="AR10" s="206"/>
      <c r="AS10" s="206"/>
      <c r="AT10" s="207"/>
      <c r="AU10" s="212"/>
    </row>
    <row r="11" spans="1:47" ht="15" customHeight="1" thickBot="1" x14ac:dyDescent="0.4">
      <c r="A11" s="202"/>
      <c r="B11" s="211"/>
      <c r="C11" s="202"/>
      <c r="D11" s="316"/>
      <c r="E11" s="318"/>
      <c r="F11" s="203"/>
      <c r="G11" s="316"/>
      <c r="H11" s="318"/>
      <c r="I11" s="204"/>
      <c r="J11" s="213"/>
      <c r="K11" s="202"/>
      <c r="L11" s="313" t="str">
        <f>Heatmap!$G$8</f>
        <v>Защита source code management (SCM)</v>
      </c>
      <c r="M11" s="314"/>
      <c r="N11" s="315"/>
      <c r="O11" s="203"/>
      <c r="P11" s="313" t="str">
        <f>Heatmap!$G$9</f>
        <v>Контроль внесения изменений в исходный код</v>
      </c>
      <c r="Q11" s="314"/>
      <c r="R11" s="315"/>
      <c r="S11" s="203"/>
      <c r="T11" s="313" t="str">
        <f>Heatmap!$G$10</f>
        <v>Защита конвейера сборки</v>
      </c>
      <c r="U11" s="314"/>
      <c r="V11" s="315"/>
      <c r="W11" s="204"/>
      <c r="X11" s="212"/>
      <c r="Y11" s="204"/>
      <c r="AA11" s="211"/>
      <c r="AB11" s="213"/>
      <c r="AC11" s="213"/>
      <c r="AD11" s="213"/>
      <c r="AE11" s="213"/>
      <c r="AF11" s="213"/>
      <c r="AG11" s="213"/>
      <c r="AH11" s="213"/>
      <c r="AI11" s="213"/>
      <c r="AJ11" s="213"/>
      <c r="AK11" s="213"/>
      <c r="AL11" s="213"/>
      <c r="AM11" s="213"/>
      <c r="AN11" s="213"/>
      <c r="AO11" s="213"/>
      <c r="AP11" s="213"/>
      <c r="AQ11" s="213"/>
      <c r="AR11" s="213"/>
      <c r="AS11" s="213"/>
      <c r="AT11" s="213"/>
      <c r="AU11" s="212"/>
    </row>
    <row r="12" spans="1:47" ht="15" customHeight="1" thickBot="1" x14ac:dyDescent="0.4">
      <c r="A12" s="202"/>
      <c r="B12" s="211"/>
      <c r="C12" s="202"/>
      <c r="D12" s="319"/>
      <c r="E12" s="321"/>
      <c r="F12" s="203"/>
      <c r="G12" s="319"/>
      <c r="H12" s="321"/>
      <c r="I12" s="204"/>
      <c r="J12" s="213"/>
      <c r="K12" s="202"/>
      <c r="L12" s="319"/>
      <c r="M12" s="320"/>
      <c r="N12" s="321"/>
      <c r="O12" s="203"/>
      <c r="P12" s="319"/>
      <c r="Q12" s="320"/>
      <c r="R12" s="321"/>
      <c r="S12" s="203"/>
      <c r="T12" s="319"/>
      <c r="U12" s="320"/>
      <c r="V12" s="321"/>
      <c r="W12" s="204"/>
      <c r="X12" s="212"/>
      <c r="Y12" s="204"/>
      <c r="AA12" s="211"/>
      <c r="AB12" s="322" t="s">
        <v>879</v>
      </c>
      <c r="AC12" s="323"/>
      <c r="AD12" s="323"/>
      <c r="AE12" s="323"/>
      <c r="AF12" s="323"/>
      <c r="AG12" s="323"/>
      <c r="AH12" s="323"/>
      <c r="AI12" s="323"/>
      <c r="AJ12" s="323"/>
      <c r="AK12" s="323"/>
      <c r="AL12" s="323"/>
      <c r="AM12" s="323"/>
      <c r="AN12" s="323"/>
      <c r="AO12" s="323"/>
      <c r="AP12" s="323"/>
      <c r="AQ12" s="323"/>
      <c r="AR12" s="323"/>
      <c r="AS12" s="323"/>
      <c r="AT12" s="324"/>
      <c r="AU12" s="212"/>
    </row>
    <row r="13" spans="1:47" ht="9" customHeight="1" thickBot="1" x14ac:dyDescent="0.4">
      <c r="A13" s="202"/>
      <c r="B13" s="211"/>
      <c r="C13" s="205"/>
      <c r="D13" s="206"/>
      <c r="E13" s="206"/>
      <c r="F13" s="206"/>
      <c r="G13" s="206"/>
      <c r="H13" s="206"/>
      <c r="I13" s="207"/>
      <c r="J13" s="213"/>
      <c r="K13" s="205"/>
      <c r="L13" s="206"/>
      <c r="M13" s="206"/>
      <c r="N13" s="206"/>
      <c r="O13" s="206"/>
      <c r="P13" s="206"/>
      <c r="Q13" s="206"/>
      <c r="R13" s="206"/>
      <c r="S13" s="206"/>
      <c r="T13" s="206"/>
      <c r="U13" s="206"/>
      <c r="V13" s="206"/>
      <c r="W13" s="207"/>
      <c r="X13" s="212"/>
      <c r="Y13" s="204"/>
      <c r="AA13" s="211"/>
      <c r="AB13" s="325"/>
      <c r="AC13" s="326"/>
      <c r="AD13" s="326"/>
      <c r="AE13" s="326"/>
      <c r="AF13" s="326"/>
      <c r="AG13" s="326"/>
      <c r="AH13" s="326"/>
      <c r="AI13" s="326"/>
      <c r="AJ13" s="326"/>
      <c r="AK13" s="326"/>
      <c r="AL13" s="326"/>
      <c r="AM13" s="326"/>
      <c r="AN13" s="326"/>
      <c r="AO13" s="326"/>
      <c r="AP13" s="326"/>
      <c r="AQ13" s="326"/>
      <c r="AR13" s="326"/>
      <c r="AS13" s="326"/>
      <c r="AT13" s="327"/>
      <c r="AU13" s="212"/>
    </row>
    <row r="14" spans="1:47" ht="11.25" customHeight="1" thickBot="1" x14ac:dyDescent="0.4">
      <c r="A14" s="202"/>
      <c r="B14" s="211"/>
      <c r="C14" s="213"/>
      <c r="D14" s="213"/>
      <c r="E14" s="213"/>
      <c r="F14" s="213"/>
      <c r="G14" s="213"/>
      <c r="H14" s="213"/>
      <c r="I14" s="213"/>
      <c r="J14" s="213"/>
      <c r="K14" s="213"/>
      <c r="L14" s="213"/>
      <c r="M14" s="213"/>
      <c r="N14" s="213"/>
      <c r="O14" s="213"/>
      <c r="P14" s="213"/>
      <c r="Q14" s="213"/>
      <c r="R14" s="213"/>
      <c r="S14" s="213"/>
      <c r="T14" s="213"/>
      <c r="U14" s="213"/>
      <c r="V14" s="213"/>
      <c r="W14" s="213"/>
      <c r="X14" s="212"/>
      <c r="Y14" s="204"/>
      <c r="AA14" s="211"/>
      <c r="AB14" s="313" t="str">
        <f>Heatmap!$G$32</f>
        <v>Оценка критичности приложений и моделирование угроз</v>
      </c>
      <c r="AC14" s="314"/>
      <c r="AD14" s="315"/>
      <c r="AE14" s="203"/>
      <c r="AF14" s="313" t="str">
        <f>Heatmap!$G$33</f>
        <v>Определение требований ИБ, предъявляемых к ПО</v>
      </c>
      <c r="AG14" s="314"/>
      <c r="AH14" s="315"/>
      <c r="AI14" s="203"/>
      <c r="AJ14" s="313" t="str">
        <f>Heatmap!$G$34</f>
        <v>Контроль выполнения требований ИБ</v>
      </c>
      <c r="AK14" s="314"/>
      <c r="AL14" s="315"/>
      <c r="AM14" s="203"/>
      <c r="AN14" s="313" t="str">
        <f>Heatmap!$G$35</f>
        <v>Разработка стандартов конфигураций разрабатываемого ПО</v>
      </c>
      <c r="AO14" s="314"/>
      <c r="AP14" s="315"/>
      <c r="AQ14" s="203"/>
      <c r="AR14" s="313" t="str">
        <f>Heatmap!$G$36</f>
        <v>Разработка стандартов конфигураций для компонентов инфраструктуры</v>
      </c>
      <c r="AS14" s="314"/>
      <c r="AT14" s="315"/>
      <c r="AU14" s="212"/>
    </row>
    <row r="15" spans="1:47" ht="9" customHeight="1" x14ac:dyDescent="0.35">
      <c r="A15" s="202"/>
      <c r="B15" s="211"/>
      <c r="C15" s="322" t="str">
        <f>Heatmap!E11</f>
        <v>Инструментальный анализ на наличие дефектов ИБ</v>
      </c>
      <c r="D15" s="323"/>
      <c r="E15" s="323"/>
      <c r="F15" s="323"/>
      <c r="G15" s="323"/>
      <c r="H15" s="323"/>
      <c r="I15" s="323"/>
      <c r="J15" s="323"/>
      <c r="K15" s="323"/>
      <c r="L15" s="323"/>
      <c r="M15" s="323"/>
      <c r="N15" s="323"/>
      <c r="O15" s="323"/>
      <c r="P15" s="323"/>
      <c r="Q15" s="323"/>
      <c r="R15" s="323"/>
      <c r="S15" s="323"/>
      <c r="T15" s="323"/>
      <c r="U15" s="323"/>
      <c r="V15" s="323"/>
      <c r="W15" s="324"/>
      <c r="X15" s="212"/>
      <c r="Y15" s="204"/>
      <c r="AA15" s="211"/>
      <c r="AB15" s="316"/>
      <c r="AC15" s="317"/>
      <c r="AD15" s="318"/>
      <c r="AE15" s="203"/>
      <c r="AF15" s="316"/>
      <c r="AG15" s="317"/>
      <c r="AH15" s="318"/>
      <c r="AI15" s="203"/>
      <c r="AJ15" s="316"/>
      <c r="AK15" s="317"/>
      <c r="AL15" s="318"/>
      <c r="AM15" s="203"/>
      <c r="AN15" s="316"/>
      <c r="AO15" s="317"/>
      <c r="AP15" s="318"/>
      <c r="AQ15" s="203"/>
      <c r="AR15" s="316"/>
      <c r="AS15" s="317"/>
      <c r="AT15" s="318"/>
      <c r="AU15" s="212"/>
    </row>
    <row r="16" spans="1:47" ht="9" customHeight="1" thickBot="1" x14ac:dyDescent="0.4">
      <c r="A16" s="202"/>
      <c r="B16" s="211"/>
      <c r="C16" s="325"/>
      <c r="D16" s="326"/>
      <c r="E16" s="326"/>
      <c r="F16" s="326"/>
      <c r="G16" s="326"/>
      <c r="H16" s="326"/>
      <c r="I16" s="326"/>
      <c r="J16" s="326"/>
      <c r="K16" s="326"/>
      <c r="L16" s="326"/>
      <c r="M16" s="326"/>
      <c r="N16" s="326"/>
      <c r="O16" s="326"/>
      <c r="P16" s="326"/>
      <c r="Q16" s="326"/>
      <c r="R16" s="326"/>
      <c r="S16" s="326"/>
      <c r="T16" s="326"/>
      <c r="U16" s="326"/>
      <c r="V16" s="326"/>
      <c r="W16" s="327"/>
      <c r="X16" s="212"/>
      <c r="Y16" s="204"/>
      <c r="AA16" s="211"/>
      <c r="AB16" s="319"/>
      <c r="AC16" s="320"/>
      <c r="AD16" s="321"/>
      <c r="AE16" s="203"/>
      <c r="AF16" s="319"/>
      <c r="AG16" s="320"/>
      <c r="AH16" s="321"/>
      <c r="AI16" s="203"/>
      <c r="AJ16" s="319"/>
      <c r="AK16" s="320"/>
      <c r="AL16" s="321"/>
      <c r="AM16" s="203"/>
      <c r="AN16" s="319"/>
      <c r="AO16" s="320"/>
      <c r="AP16" s="321"/>
      <c r="AQ16" s="203"/>
      <c r="AR16" s="319"/>
      <c r="AS16" s="320"/>
      <c r="AT16" s="321"/>
      <c r="AU16" s="212"/>
    </row>
    <row r="17" spans="1:47" ht="15.75" customHeight="1" thickBot="1" x14ac:dyDescent="0.4">
      <c r="A17" s="202"/>
      <c r="B17" s="211"/>
      <c r="C17" s="202"/>
      <c r="D17" s="328" t="str">
        <f>Heatmap!G11</f>
        <v>Безопасность заказной разработки</v>
      </c>
      <c r="E17" s="329"/>
      <c r="F17" s="329"/>
      <c r="G17" s="329"/>
      <c r="H17" s="330"/>
      <c r="I17" s="203"/>
      <c r="J17" s="203"/>
      <c r="K17" s="328" t="str">
        <f>Heatmap!G12</f>
        <v>Статический анализ (SAST)</v>
      </c>
      <c r="L17" s="329"/>
      <c r="M17" s="329"/>
      <c r="N17" s="329"/>
      <c r="O17" s="330"/>
      <c r="P17" s="203"/>
      <c r="Q17" s="203"/>
      <c r="R17" s="328" t="str">
        <f>Heatmap!G13</f>
        <v>Композиционный анализ (SCA)</v>
      </c>
      <c r="S17" s="329"/>
      <c r="T17" s="329"/>
      <c r="U17" s="329"/>
      <c r="V17" s="330"/>
      <c r="W17" s="204"/>
      <c r="X17" s="212"/>
      <c r="Y17" s="204"/>
      <c r="AA17" s="211"/>
      <c r="AB17" s="205"/>
      <c r="AC17" s="206"/>
      <c r="AD17" s="206"/>
      <c r="AE17" s="206"/>
      <c r="AF17" s="206"/>
      <c r="AG17" s="206"/>
      <c r="AH17" s="206"/>
      <c r="AI17" s="206"/>
      <c r="AJ17" s="206"/>
      <c r="AK17" s="206"/>
      <c r="AL17" s="206"/>
      <c r="AM17" s="206"/>
      <c r="AN17" s="206"/>
      <c r="AO17" s="206"/>
      <c r="AP17" s="206"/>
      <c r="AQ17" s="206"/>
      <c r="AR17" s="206"/>
      <c r="AS17" s="206"/>
      <c r="AT17" s="207"/>
      <c r="AU17" s="212"/>
    </row>
    <row r="18" spans="1:47" ht="15.75" customHeight="1" thickBot="1" x14ac:dyDescent="0.4">
      <c r="A18" s="202"/>
      <c r="B18" s="211"/>
      <c r="C18" s="202"/>
      <c r="D18" s="331"/>
      <c r="E18" s="332"/>
      <c r="F18" s="332"/>
      <c r="G18" s="332"/>
      <c r="H18" s="333"/>
      <c r="I18" s="203"/>
      <c r="J18" s="203"/>
      <c r="K18" s="331"/>
      <c r="L18" s="332"/>
      <c r="M18" s="332"/>
      <c r="N18" s="332"/>
      <c r="O18" s="333"/>
      <c r="P18" s="203"/>
      <c r="Q18" s="203"/>
      <c r="R18" s="331"/>
      <c r="S18" s="332"/>
      <c r="T18" s="332"/>
      <c r="U18" s="332"/>
      <c r="V18" s="333"/>
      <c r="W18" s="204"/>
      <c r="X18" s="212"/>
      <c r="Y18" s="204"/>
      <c r="AA18" s="211"/>
      <c r="AB18" s="213"/>
      <c r="AC18" s="213"/>
      <c r="AD18" s="213"/>
      <c r="AE18" s="213"/>
      <c r="AF18" s="213"/>
      <c r="AG18" s="213"/>
      <c r="AH18" s="213"/>
      <c r="AI18" s="213"/>
      <c r="AJ18" s="213"/>
      <c r="AK18" s="213"/>
      <c r="AL18" s="213"/>
      <c r="AM18" s="213"/>
      <c r="AN18" s="213"/>
      <c r="AO18" s="213"/>
      <c r="AP18" s="213"/>
      <c r="AQ18" s="213"/>
      <c r="AR18" s="213"/>
      <c r="AS18" s="213"/>
      <c r="AT18" s="213"/>
      <c r="AU18" s="212"/>
    </row>
    <row r="19" spans="1:47" ht="15.75" customHeight="1" thickBot="1" x14ac:dyDescent="0.4">
      <c r="A19" s="202"/>
      <c r="B19" s="211"/>
      <c r="C19" s="202"/>
      <c r="D19" s="203"/>
      <c r="E19" s="203"/>
      <c r="F19" s="203"/>
      <c r="G19" s="203"/>
      <c r="H19" s="203"/>
      <c r="I19" s="203"/>
      <c r="J19" s="203"/>
      <c r="K19" s="203"/>
      <c r="L19" s="203"/>
      <c r="M19" s="203"/>
      <c r="N19" s="203"/>
      <c r="O19" s="203"/>
      <c r="P19" s="203"/>
      <c r="Q19" s="203"/>
      <c r="R19" s="203"/>
      <c r="S19" s="203"/>
      <c r="T19" s="203"/>
      <c r="U19" s="203"/>
      <c r="V19" s="203"/>
      <c r="W19" s="204"/>
      <c r="X19" s="212"/>
      <c r="Y19" s="204"/>
      <c r="AA19" s="211"/>
      <c r="AB19" s="213"/>
      <c r="AC19" s="213"/>
      <c r="AD19" s="213"/>
      <c r="AE19" s="213"/>
      <c r="AF19" s="213"/>
      <c r="AG19" s="213"/>
      <c r="AH19" s="213"/>
      <c r="AI19" s="213"/>
      <c r="AJ19" s="213"/>
      <c r="AK19" s="213"/>
      <c r="AL19" s="213"/>
      <c r="AM19" s="213"/>
      <c r="AN19" s="213"/>
      <c r="AO19" s="213"/>
      <c r="AP19" s="213"/>
      <c r="AQ19" s="213"/>
      <c r="AR19" s="213"/>
      <c r="AS19" s="213"/>
      <c r="AT19" s="213"/>
      <c r="AU19" s="212"/>
    </row>
    <row r="20" spans="1:47" ht="15.75" customHeight="1" x14ac:dyDescent="0.35">
      <c r="A20" s="202"/>
      <c r="B20" s="211"/>
      <c r="C20" s="202"/>
      <c r="D20" s="328" t="str">
        <f>Heatmap!G14</f>
        <v>Анализ образов контейнеров</v>
      </c>
      <c r="E20" s="329"/>
      <c r="F20" s="329"/>
      <c r="G20" s="329"/>
      <c r="H20" s="330"/>
      <c r="I20" s="203"/>
      <c r="J20" s="203"/>
      <c r="K20" s="328" t="str">
        <f>Heatmap!G15</f>
        <v>Идентификация секретов</v>
      </c>
      <c r="L20" s="329"/>
      <c r="M20" s="329"/>
      <c r="N20" s="329"/>
      <c r="O20" s="330"/>
      <c r="P20" s="203"/>
      <c r="Q20" s="203"/>
      <c r="R20" s="328" t="str">
        <f>Heatmap!G16</f>
        <v>Контроль безопасности Dockerfile’ов</v>
      </c>
      <c r="S20" s="329"/>
      <c r="T20" s="329"/>
      <c r="U20" s="329"/>
      <c r="V20" s="330"/>
      <c r="W20" s="204"/>
      <c r="X20" s="212"/>
      <c r="Y20" s="204"/>
      <c r="AA20" s="211"/>
      <c r="AB20" s="213"/>
      <c r="AC20" s="213"/>
      <c r="AD20" s="213"/>
      <c r="AE20" s="213"/>
      <c r="AF20" s="213"/>
      <c r="AG20" s="213"/>
      <c r="AH20" s="213"/>
      <c r="AI20" s="213"/>
      <c r="AJ20" s="213"/>
      <c r="AK20" s="213"/>
      <c r="AL20" s="213"/>
      <c r="AM20" s="213"/>
      <c r="AN20" s="213"/>
      <c r="AO20" s="213"/>
      <c r="AP20" s="213"/>
      <c r="AQ20" s="213"/>
      <c r="AR20" s="213"/>
      <c r="AS20" s="213"/>
      <c r="AT20" s="213"/>
      <c r="AU20" s="212"/>
    </row>
    <row r="21" spans="1:47" ht="15.75" customHeight="1" thickBot="1" x14ac:dyDescent="0.4">
      <c r="A21" s="202"/>
      <c r="B21" s="211"/>
      <c r="C21" s="202"/>
      <c r="D21" s="331"/>
      <c r="E21" s="332"/>
      <c r="F21" s="332"/>
      <c r="G21" s="332"/>
      <c r="H21" s="333"/>
      <c r="I21" s="203"/>
      <c r="J21" s="203"/>
      <c r="K21" s="331"/>
      <c r="L21" s="332"/>
      <c r="M21" s="332"/>
      <c r="N21" s="332"/>
      <c r="O21" s="333"/>
      <c r="P21" s="203"/>
      <c r="Q21" s="203"/>
      <c r="R21" s="331"/>
      <c r="S21" s="332"/>
      <c r="T21" s="332"/>
      <c r="U21" s="332"/>
      <c r="V21" s="333"/>
      <c r="W21" s="204"/>
      <c r="X21" s="212"/>
      <c r="Y21" s="204"/>
      <c r="AA21" s="211"/>
      <c r="AB21" s="213"/>
      <c r="AC21" s="213"/>
      <c r="AD21" s="213"/>
      <c r="AE21" s="213"/>
      <c r="AF21" s="213"/>
      <c r="AG21" s="213"/>
      <c r="AH21" s="213"/>
      <c r="AI21" s="213"/>
      <c r="AJ21" s="213"/>
      <c r="AK21" s="213"/>
      <c r="AL21" s="213"/>
      <c r="AM21" s="213"/>
      <c r="AN21" s="213"/>
      <c r="AO21" s="213"/>
      <c r="AP21" s="213"/>
      <c r="AQ21" s="213"/>
      <c r="AR21" s="213"/>
      <c r="AS21" s="213"/>
      <c r="AT21" s="213"/>
      <c r="AU21" s="212"/>
    </row>
    <row r="22" spans="1:47" ht="9" customHeight="1" thickBot="1" x14ac:dyDescent="0.4">
      <c r="A22" s="202"/>
      <c r="B22" s="211"/>
      <c r="C22" s="205"/>
      <c r="D22" s="206"/>
      <c r="E22" s="206"/>
      <c r="F22" s="206"/>
      <c r="G22" s="206"/>
      <c r="H22" s="206"/>
      <c r="I22" s="206"/>
      <c r="J22" s="206"/>
      <c r="K22" s="206"/>
      <c r="L22" s="206"/>
      <c r="M22" s="206"/>
      <c r="N22" s="206"/>
      <c r="O22" s="206"/>
      <c r="P22" s="206"/>
      <c r="Q22" s="206"/>
      <c r="R22" s="206"/>
      <c r="S22" s="206"/>
      <c r="T22" s="206"/>
      <c r="U22" s="206"/>
      <c r="V22" s="206"/>
      <c r="W22" s="207"/>
      <c r="X22" s="212"/>
      <c r="Y22" s="204"/>
      <c r="AA22" s="211"/>
      <c r="AB22" s="322" t="s">
        <v>890</v>
      </c>
      <c r="AC22" s="323"/>
      <c r="AD22" s="323"/>
      <c r="AE22" s="323"/>
      <c r="AF22" s="323"/>
      <c r="AG22" s="323"/>
      <c r="AH22" s="323"/>
      <c r="AI22" s="323"/>
      <c r="AJ22" s="323"/>
      <c r="AK22" s="323"/>
      <c r="AL22" s="323"/>
      <c r="AM22" s="323"/>
      <c r="AN22" s="323"/>
      <c r="AO22" s="323"/>
      <c r="AP22" s="323"/>
      <c r="AQ22" s="323"/>
      <c r="AR22" s="323"/>
      <c r="AS22" s="323"/>
      <c r="AT22" s="324"/>
      <c r="AU22" s="212"/>
    </row>
    <row r="23" spans="1:47" ht="11.25" customHeight="1" thickBot="1" x14ac:dyDescent="0.4">
      <c r="A23" s="202"/>
      <c r="B23" s="211"/>
      <c r="C23" s="213"/>
      <c r="D23" s="213"/>
      <c r="E23" s="213"/>
      <c r="F23" s="213"/>
      <c r="G23" s="213"/>
      <c r="H23" s="213"/>
      <c r="I23" s="213"/>
      <c r="J23" s="213"/>
      <c r="K23" s="213"/>
      <c r="L23" s="213"/>
      <c r="M23" s="213"/>
      <c r="N23" s="213"/>
      <c r="O23" s="213"/>
      <c r="P23" s="213"/>
      <c r="Q23" s="213"/>
      <c r="R23" s="213"/>
      <c r="S23" s="213"/>
      <c r="T23" s="213"/>
      <c r="U23" s="213"/>
      <c r="V23" s="213"/>
      <c r="W23" s="213"/>
      <c r="X23" s="212"/>
      <c r="Y23" s="204"/>
      <c r="AA23" s="211"/>
      <c r="AB23" s="325"/>
      <c r="AC23" s="326"/>
      <c r="AD23" s="326"/>
      <c r="AE23" s="326"/>
      <c r="AF23" s="326"/>
      <c r="AG23" s="326"/>
      <c r="AH23" s="326"/>
      <c r="AI23" s="326"/>
      <c r="AJ23" s="326"/>
      <c r="AK23" s="326"/>
      <c r="AL23" s="326"/>
      <c r="AM23" s="326"/>
      <c r="AN23" s="326"/>
      <c r="AO23" s="326"/>
      <c r="AP23" s="326"/>
      <c r="AQ23" s="326"/>
      <c r="AR23" s="326"/>
      <c r="AS23" s="326"/>
      <c r="AT23" s="327"/>
      <c r="AU23" s="212"/>
    </row>
    <row r="24" spans="1:47" ht="9" customHeight="1" x14ac:dyDescent="0.35">
      <c r="A24" s="202"/>
      <c r="B24" s="211"/>
      <c r="C24" s="322" t="str">
        <f>Heatmap!E17</f>
        <v>Анализ ПО в режиме runtime - Preprod</v>
      </c>
      <c r="D24" s="323"/>
      <c r="E24" s="323"/>
      <c r="F24" s="323"/>
      <c r="G24" s="323"/>
      <c r="H24" s="323"/>
      <c r="I24" s="323"/>
      <c r="J24" s="323"/>
      <c r="K24" s="323"/>
      <c r="L24" s="323"/>
      <c r="M24" s="323"/>
      <c r="N24" s="323"/>
      <c r="O24" s="323"/>
      <c r="P24" s="323"/>
      <c r="Q24" s="323"/>
      <c r="R24" s="323"/>
      <c r="S24" s="323"/>
      <c r="T24" s="323"/>
      <c r="U24" s="323"/>
      <c r="V24" s="323"/>
      <c r="W24" s="324"/>
      <c r="X24" s="212"/>
      <c r="Y24" s="204"/>
      <c r="AA24" s="211"/>
      <c r="AB24" s="202"/>
      <c r="AC24" s="313" t="str">
        <f>Heatmap!$G$37</f>
        <v>Обработка дефектов ИБ</v>
      </c>
      <c r="AD24" s="314"/>
      <c r="AE24" s="314"/>
      <c r="AF24" s="314"/>
      <c r="AG24" s="314"/>
      <c r="AH24" s="314"/>
      <c r="AI24" s="314"/>
      <c r="AJ24" s="315"/>
      <c r="AK24" s="203"/>
      <c r="AL24" s="313" t="str">
        <f>Heatmap!$G$38</f>
        <v>Консолидация дефектов ИБ</v>
      </c>
      <c r="AM24" s="314"/>
      <c r="AN24" s="314"/>
      <c r="AO24" s="314"/>
      <c r="AP24" s="314"/>
      <c r="AQ24" s="314"/>
      <c r="AR24" s="314"/>
      <c r="AS24" s="315"/>
      <c r="AT24" s="204"/>
      <c r="AU24" s="212"/>
    </row>
    <row r="25" spans="1:47" ht="9" customHeight="1" thickBot="1" x14ac:dyDescent="0.4">
      <c r="A25" s="202"/>
      <c r="B25" s="211"/>
      <c r="C25" s="325"/>
      <c r="D25" s="326"/>
      <c r="E25" s="326"/>
      <c r="F25" s="326"/>
      <c r="G25" s="326"/>
      <c r="H25" s="326"/>
      <c r="I25" s="326"/>
      <c r="J25" s="326"/>
      <c r="K25" s="326"/>
      <c r="L25" s="326"/>
      <c r="M25" s="326"/>
      <c r="N25" s="326"/>
      <c r="O25" s="326"/>
      <c r="P25" s="326"/>
      <c r="Q25" s="326"/>
      <c r="R25" s="326"/>
      <c r="S25" s="326"/>
      <c r="T25" s="326"/>
      <c r="U25" s="326"/>
      <c r="V25" s="326"/>
      <c r="W25" s="327"/>
      <c r="X25" s="212"/>
      <c r="Y25" s="204"/>
      <c r="AA25" s="211"/>
      <c r="AB25" s="202"/>
      <c r="AC25" s="319"/>
      <c r="AD25" s="320"/>
      <c r="AE25" s="320"/>
      <c r="AF25" s="320"/>
      <c r="AG25" s="320"/>
      <c r="AH25" s="320"/>
      <c r="AI25" s="320"/>
      <c r="AJ25" s="321"/>
      <c r="AK25" s="203"/>
      <c r="AL25" s="319"/>
      <c r="AM25" s="320"/>
      <c r="AN25" s="320"/>
      <c r="AO25" s="320"/>
      <c r="AP25" s="320"/>
      <c r="AQ25" s="320"/>
      <c r="AR25" s="320"/>
      <c r="AS25" s="321"/>
      <c r="AT25" s="204"/>
      <c r="AU25" s="212"/>
    </row>
    <row r="26" spans="1:47" ht="29.75" customHeight="1" thickBot="1" x14ac:dyDescent="0.4">
      <c r="A26" s="202"/>
      <c r="B26" s="211"/>
      <c r="C26" s="202"/>
      <c r="D26" s="313" t="str">
        <f>Heatmap!G17</f>
        <v>Динамический анализ приложений (DAST) в PREPROD среде</v>
      </c>
      <c r="E26" s="314"/>
      <c r="F26" s="315"/>
      <c r="G26" s="203"/>
      <c r="H26" s="313" t="str">
        <f>Heatmap!G18</f>
        <v>Тестирование на проникновение перед внедрением приложений в продуктив</v>
      </c>
      <c r="I26" s="314"/>
      <c r="J26" s="315"/>
      <c r="K26" s="203"/>
      <c r="L26" s="313" t="str">
        <f>Heatmap!G19</f>
        <v>Функциональное ИБ-тестирование</v>
      </c>
      <c r="M26" s="314"/>
      <c r="N26" s="315"/>
      <c r="O26" s="203"/>
      <c r="P26" s="313" t="str">
        <f>Heatmap!G20</f>
        <v>Контроль безопасности манифестов (k8s, terraform и т.д.)</v>
      </c>
      <c r="Q26" s="314"/>
      <c r="R26" s="315"/>
      <c r="S26" s="203"/>
      <c r="T26" s="313" t="str">
        <f>Heatmap!G21</f>
        <v>Анализ инфраструктуры PREPROD среды на уязвимости</v>
      </c>
      <c r="U26" s="314"/>
      <c r="V26" s="315"/>
      <c r="W26" s="204"/>
      <c r="X26" s="212"/>
      <c r="Y26" s="204"/>
      <c r="AA26" s="211"/>
      <c r="AB26" s="205"/>
      <c r="AC26" s="206"/>
      <c r="AD26" s="206"/>
      <c r="AE26" s="206"/>
      <c r="AF26" s="206"/>
      <c r="AG26" s="206"/>
      <c r="AH26" s="206"/>
      <c r="AI26" s="206"/>
      <c r="AJ26" s="206"/>
      <c r="AK26" s="206"/>
      <c r="AL26" s="206"/>
      <c r="AM26" s="206"/>
      <c r="AN26" s="206"/>
      <c r="AO26" s="206"/>
      <c r="AP26" s="206"/>
      <c r="AQ26" s="206"/>
      <c r="AR26" s="206"/>
      <c r="AS26" s="206"/>
      <c r="AT26" s="207"/>
      <c r="AU26" s="212"/>
    </row>
    <row r="27" spans="1:47" ht="29.75" customHeight="1" thickBot="1" x14ac:dyDescent="0.4">
      <c r="A27" s="202"/>
      <c r="B27" s="211"/>
      <c r="C27" s="202"/>
      <c r="D27" s="319"/>
      <c r="E27" s="320"/>
      <c r="F27" s="321"/>
      <c r="G27" s="203"/>
      <c r="H27" s="319"/>
      <c r="I27" s="320"/>
      <c r="J27" s="321"/>
      <c r="K27" s="203"/>
      <c r="L27" s="319"/>
      <c r="M27" s="320"/>
      <c r="N27" s="321"/>
      <c r="O27" s="203"/>
      <c r="P27" s="319"/>
      <c r="Q27" s="320"/>
      <c r="R27" s="321"/>
      <c r="S27" s="203"/>
      <c r="T27" s="319"/>
      <c r="U27" s="320"/>
      <c r="V27" s="321"/>
      <c r="W27" s="204"/>
      <c r="X27" s="212"/>
      <c r="Y27" s="204"/>
      <c r="AA27" s="211"/>
      <c r="AB27" s="213"/>
      <c r="AC27" s="213"/>
      <c r="AD27" s="213"/>
      <c r="AE27" s="213"/>
      <c r="AF27" s="213"/>
      <c r="AG27" s="213"/>
      <c r="AH27" s="213"/>
      <c r="AI27" s="213"/>
      <c r="AJ27" s="213"/>
      <c r="AK27" s="213"/>
      <c r="AL27" s="213"/>
      <c r="AM27" s="213"/>
      <c r="AN27" s="213"/>
      <c r="AO27" s="213"/>
      <c r="AP27" s="213"/>
      <c r="AQ27" s="213"/>
      <c r="AR27" s="213"/>
      <c r="AS27" s="213"/>
      <c r="AT27" s="213"/>
      <c r="AU27" s="212"/>
    </row>
    <row r="28" spans="1:47" ht="9" customHeight="1" thickBot="1" x14ac:dyDescent="0.4">
      <c r="A28" s="202"/>
      <c r="B28" s="211"/>
      <c r="C28" s="205"/>
      <c r="D28" s="206"/>
      <c r="E28" s="206"/>
      <c r="F28" s="206"/>
      <c r="G28" s="206"/>
      <c r="H28" s="206"/>
      <c r="I28" s="206"/>
      <c r="J28" s="206"/>
      <c r="K28" s="206"/>
      <c r="L28" s="206"/>
      <c r="M28" s="206"/>
      <c r="N28" s="206"/>
      <c r="O28" s="206"/>
      <c r="P28" s="206"/>
      <c r="Q28" s="206"/>
      <c r="R28" s="206"/>
      <c r="S28" s="206"/>
      <c r="T28" s="206"/>
      <c r="U28" s="206"/>
      <c r="V28" s="206"/>
      <c r="W28" s="207"/>
      <c r="X28" s="212"/>
      <c r="Y28" s="204"/>
      <c r="AA28" s="211"/>
      <c r="AB28" s="322" t="s">
        <v>3126</v>
      </c>
      <c r="AC28" s="323"/>
      <c r="AD28" s="323"/>
      <c r="AE28" s="323"/>
      <c r="AF28" s="323"/>
      <c r="AG28" s="323"/>
      <c r="AH28" s="323"/>
      <c r="AI28" s="323"/>
      <c r="AJ28" s="324"/>
      <c r="AK28" s="213"/>
      <c r="AL28" s="322" t="s">
        <v>3127</v>
      </c>
      <c r="AM28" s="323"/>
      <c r="AN28" s="323"/>
      <c r="AO28" s="323"/>
      <c r="AP28" s="323"/>
      <c r="AQ28" s="323"/>
      <c r="AR28" s="323"/>
      <c r="AS28" s="323"/>
      <c r="AT28" s="324"/>
      <c r="AU28" s="212"/>
    </row>
    <row r="29" spans="1:47" ht="11.25" customHeight="1" thickBot="1" x14ac:dyDescent="0.4">
      <c r="A29" s="202"/>
      <c r="B29" s="211"/>
      <c r="C29" s="213"/>
      <c r="D29" s="213"/>
      <c r="E29" s="213"/>
      <c r="F29" s="213"/>
      <c r="G29" s="213"/>
      <c r="H29" s="213"/>
      <c r="I29" s="213"/>
      <c r="J29" s="213"/>
      <c r="K29" s="213"/>
      <c r="L29" s="213"/>
      <c r="M29" s="213"/>
      <c r="N29" s="213"/>
      <c r="O29" s="213"/>
      <c r="P29" s="213"/>
      <c r="Q29" s="213"/>
      <c r="R29" s="213"/>
      <c r="S29" s="213"/>
      <c r="T29" s="213"/>
      <c r="U29" s="213"/>
      <c r="V29" s="213"/>
      <c r="W29" s="213"/>
      <c r="X29" s="212"/>
      <c r="Y29" s="204"/>
      <c r="AA29" s="211"/>
      <c r="AB29" s="325"/>
      <c r="AC29" s="326"/>
      <c r="AD29" s="326"/>
      <c r="AE29" s="326"/>
      <c r="AF29" s="326"/>
      <c r="AG29" s="326"/>
      <c r="AH29" s="326"/>
      <c r="AI29" s="326"/>
      <c r="AJ29" s="327"/>
      <c r="AK29" s="213"/>
      <c r="AL29" s="325"/>
      <c r="AM29" s="326"/>
      <c r="AN29" s="326"/>
      <c r="AO29" s="326"/>
      <c r="AP29" s="326"/>
      <c r="AQ29" s="326"/>
      <c r="AR29" s="326"/>
      <c r="AS29" s="326"/>
      <c r="AT29" s="327"/>
      <c r="AU29" s="212"/>
    </row>
    <row r="30" spans="1:47" ht="9" customHeight="1" x14ac:dyDescent="0.35">
      <c r="A30" s="202"/>
      <c r="B30" s="211"/>
      <c r="C30" s="322" t="str">
        <f>Heatmap!E22</f>
        <v>Защита ПО и инфраструктуры в режиме runtime</v>
      </c>
      <c r="D30" s="323"/>
      <c r="E30" s="323"/>
      <c r="F30" s="323"/>
      <c r="G30" s="323"/>
      <c r="H30" s="323"/>
      <c r="I30" s="323"/>
      <c r="J30" s="323"/>
      <c r="K30" s="323"/>
      <c r="L30" s="323"/>
      <c r="M30" s="323"/>
      <c r="N30" s="323"/>
      <c r="O30" s="323"/>
      <c r="P30" s="323"/>
      <c r="Q30" s="323"/>
      <c r="R30" s="323"/>
      <c r="S30" s="323"/>
      <c r="T30" s="323"/>
      <c r="U30" s="323"/>
      <c r="V30" s="323"/>
      <c r="W30" s="324"/>
      <c r="X30" s="212"/>
      <c r="Y30" s="204"/>
      <c r="AA30" s="211"/>
      <c r="AB30" s="202"/>
      <c r="AC30" s="313" t="str">
        <f>Heatmap!$G$39</f>
        <v>Управление набором метрик ИБ</v>
      </c>
      <c r="AD30" s="314"/>
      <c r="AE30" s="315"/>
      <c r="AF30" s="203"/>
      <c r="AG30" s="313" t="str">
        <f>Heatmap!$G$40</f>
        <v>Контроль исполнения метрик</v>
      </c>
      <c r="AH30" s="314"/>
      <c r="AI30" s="315"/>
      <c r="AJ30" s="204"/>
      <c r="AK30" s="213"/>
      <c r="AL30" s="202"/>
      <c r="AM30" s="313" t="str">
        <f>Heatmap!$G$41</f>
        <v>Security Champions</v>
      </c>
      <c r="AN30" s="314"/>
      <c r="AO30" s="315"/>
      <c r="AP30" s="203"/>
      <c r="AQ30" s="313" t="str">
        <f>Heatmap!$G$42</f>
        <v>Разграничение ролей процесса DSO</v>
      </c>
      <c r="AR30" s="314"/>
      <c r="AS30" s="315"/>
      <c r="AT30" s="204"/>
      <c r="AU30" s="212"/>
    </row>
    <row r="31" spans="1:47" ht="9" customHeight="1" thickBot="1" x14ac:dyDescent="0.4">
      <c r="A31" s="202"/>
      <c r="B31" s="211"/>
      <c r="C31" s="325"/>
      <c r="D31" s="326"/>
      <c r="E31" s="326"/>
      <c r="F31" s="326"/>
      <c r="G31" s="326"/>
      <c r="H31" s="326"/>
      <c r="I31" s="326"/>
      <c r="J31" s="326"/>
      <c r="K31" s="326"/>
      <c r="L31" s="326"/>
      <c r="M31" s="326"/>
      <c r="N31" s="326"/>
      <c r="O31" s="326"/>
      <c r="P31" s="326"/>
      <c r="Q31" s="326"/>
      <c r="R31" s="326"/>
      <c r="S31" s="326"/>
      <c r="T31" s="326"/>
      <c r="U31" s="326"/>
      <c r="V31" s="326"/>
      <c r="W31" s="327"/>
      <c r="X31" s="212"/>
      <c r="Y31" s="204"/>
      <c r="AA31" s="211"/>
      <c r="AB31" s="202"/>
      <c r="AC31" s="316"/>
      <c r="AD31" s="317"/>
      <c r="AE31" s="318"/>
      <c r="AF31" s="203"/>
      <c r="AG31" s="316"/>
      <c r="AH31" s="317"/>
      <c r="AI31" s="318"/>
      <c r="AJ31" s="204"/>
      <c r="AK31" s="213"/>
      <c r="AL31" s="202"/>
      <c r="AM31" s="316"/>
      <c r="AN31" s="317"/>
      <c r="AO31" s="318"/>
      <c r="AP31" s="203"/>
      <c r="AQ31" s="316"/>
      <c r="AR31" s="317"/>
      <c r="AS31" s="318"/>
      <c r="AT31" s="204"/>
      <c r="AU31" s="212"/>
    </row>
    <row r="32" spans="1:47" ht="15.75" customHeight="1" thickBot="1" x14ac:dyDescent="0.4">
      <c r="A32" s="202"/>
      <c r="B32" s="211"/>
      <c r="C32" s="202"/>
      <c r="D32" s="313" t="str">
        <f>Heatmap!G22</f>
        <v>Управление секретами</v>
      </c>
      <c r="E32" s="314"/>
      <c r="F32" s="314"/>
      <c r="G32" s="315"/>
      <c r="H32" s="203"/>
      <c r="I32" s="313" t="str">
        <f>Heatmap!G23</f>
        <v>Динамический анализ приложений (DAST) в продуктивной среде</v>
      </c>
      <c r="J32" s="314"/>
      <c r="K32" s="314"/>
      <c r="L32" s="315"/>
      <c r="M32" s="203"/>
      <c r="N32" s="313" t="str">
        <f>Heatmap!G24</f>
        <v>Тестирование на проникновение продуктивной среды</v>
      </c>
      <c r="O32" s="314"/>
      <c r="P32" s="314"/>
      <c r="Q32" s="315"/>
      <c r="R32" s="203"/>
      <c r="S32" s="313" t="str">
        <f>Heatmap!G25</f>
        <v>Управление изменениями инфраструктуры и доступом к ней</v>
      </c>
      <c r="T32" s="314"/>
      <c r="U32" s="314"/>
      <c r="V32" s="315"/>
      <c r="W32" s="204"/>
      <c r="X32" s="212"/>
      <c r="Y32" s="204"/>
      <c r="AA32" s="211"/>
      <c r="AB32" s="202"/>
      <c r="AC32" s="319"/>
      <c r="AD32" s="320"/>
      <c r="AE32" s="321"/>
      <c r="AF32" s="203"/>
      <c r="AG32" s="319"/>
      <c r="AH32" s="320"/>
      <c r="AI32" s="321"/>
      <c r="AJ32" s="204"/>
      <c r="AK32" s="213"/>
      <c r="AL32" s="202"/>
      <c r="AM32" s="319"/>
      <c r="AN32" s="320"/>
      <c r="AO32" s="321"/>
      <c r="AP32" s="203"/>
      <c r="AQ32" s="319"/>
      <c r="AR32" s="320"/>
      <c r="AS32" s="321"/>
      <c r="AT32" s="204"/>
      <c r="AU32" s="212"/>
    </row>
    <row r="33" spans="1:47" ht="15.75" customHeight="1" thickBot="1" x14ac:dyDescent="0.4">
      <c r="A33" s="202"/>
      <c r="B33" s="211"/>
      <c r="C33" s="202"/>
      <c r="D33" s="319"/>
      <c r="E33" s="320"/>
      <c r="F33" s="320"/>
      <c r="G33" s="321"/>
      <c r="H33" s="203"/>
      <c r="I33" s="319"/>
      <c r="J33" s="320"/>
      <c r="K33" s="320"/>
      <c r="L33" s="321"/>
      <c r="M33" s="203"/>
      <c r="N33" s="319"/>
      <c r="O33" s="320"/>
      <c r="P33" s="320"/>
      <c r="Q33" s="321"/>
      <c r="R33" s="203"/>
      <c r="S33" s="319"/>
      <c r="T33" s="320"/>
      <c r="U33" s="320"/>
      <c r="V33" s="321"/>
      <c r="W33" s="204"/>
      <c r="X33" s="212"/>
      <c r="Y33" s="204"/>
      <c r="AA33" s="211"/>
      <c r="AB33" s="205"/>
      <c r="AC33" s="206"/>
      <c r="AD33" s="206"/>
      <c r="AE33" s="206"/>
      <c r="AF33" s="206"/>
      <c r="AG33" s="206"/>
      <c r="AH33" s="206"/>
      <c r="AI33" s="206"/>
      <c r="AJ33" s="207"/>
      <c r="AK33" s="213"/>
      <c r="AL33" s="205"/>
      <c r="AM33" s="206"/>
      <c r="AN33" s="206"/>
      <c r="AO33" s="206"/>
      <c r="AP33" s="206"/>
      <c r="AQ33" s="206"/>
      <c r="AR33" s="206"/>
      <c r="AS33" s="206"/>
      <c r="AT33" s="207"/>
      <c r="AU33" s="212"/>
    </row>
    <row r="34" spans="1:47" ht="9" customHeight="1" thickBot="1" x14ac:dyDescent="0.4">
      <c r="A34" s="202"/>
      <c r="B34" s="211"/>
      <c r="C34" s="202"/>
      <c r="D34" s="203"/>
      <c r="E34" s="203"/>
      <c r="F34" s="203"/>
      <c r="G34" s="203"/>
      <c r="H34" s="203"/>
      <c r="I34" s="203"/>
      <c r="J34" s="203"/>
      <c r="K34" s="203"/>
      <c r="L34" s="203"/>
      <c r="M34" s="203"/>
      <c r="N34" s="203"/>
      <c r="O34" s="203"/>
      <c r="P34" s="203"/>
      <c r="Q34" s="203"/>
      <c r="R34" s="203"/>
      <c r="S34" s="203"/>
      <c r="T34" s="203"/>
      <c r="U34" s="203"/>
      <c r="V34" s="203"/>
      <c r="W34" s="204"/>
      <c r="X34" s="212"/>
      <c r="Y34" s="204"/>
      <c r="AA34" s="214"/>
      <c r="AB34" s="216"/>
      <c r="AC34" s="216"/>
      <c r="AD34" s="216"/>
      <c r="AE34" s="216"/>
      <c r="AF34" s="216"/>
      <c r="AG34" s="216"/>
      <c r="AH34" s="216"/>
      <c r="AI34" s="216"/>
      <c r="AJ34" s="216"/>
      <c r="AK34" s="216"/>
      <c r="AL34" s="216"/>
      <c r="AM34" s="216"/>
      <c r="AN34" s="216"/>
      <c r="AO34" s="216"/>
      <c r="AP34" s="216"/>
      <c r="AQ34" s="216"/>
      <c r="AR34" s="216"/>
      <c r="AS34" s="216"/>
      <c r="AT34" s="216"/>
      <c r="AU34" s="215"/>
    </row>
    <row r="35" spans="1:47" ht="15.75" customHeight="1" x14ac:dyDescent="0.35">
      <c r="A35" s="202"/>
      <c r="B35" s="211"/>
      <c r="C35" s="202"/>
      <c r="D35" s="313" t="str">
        <f>Heatmap!G26</f>
        <v>Контроль сетевого трафика (L4-L7)</v>
      </c>
      <c r="E35" s="314"/>
      <c r="F35" s="314"/>
      <c r="G35" s="315"/>
      <c r="H35" s="203"/>
      <c r="I35" s="313" t="str">
        <f>Heatmap!G27</f>
        <v>Контроль выполняемых и процессов и их прав доступа</v>
      </c>
      <c r="J35" s="314"/>
      <c r="K35" s="314"/>
      <c r="L35" s="315"/>
      <c r="M35" s="203"/>
      <c r="N35" s="313" t="str">
        <f>Heatmap!G28</f>
        <v>Анализ инфраструктуры PROD среды на уязвимости</v>
      </c>
      <c r="O35" s="314"/>
      <c r="P35" s="314"/>
      <c r="Q35" s="315"/>
      <c r="R35" s="203"/>
      <c r="S35" s="313" t="str">
        <f>Heatmap!G29</f>
        <v>Анализ событий информационной безопасности</v>
      </c>
      <c r="T35" s="314"/>
      <c r="U35" s="314"/>
      <c r="V35" s="315"/>
      <c r="W35" s="204"/>
      <c r="X35" s="212"/>
      <c r="Y35" s="204"/>
    </row>
    <row r="36" spans="1:47" ht="15.75" customHeight="1" thickBot="1" x14ac:dyDescent="0.4">
      <c r="A36" s="202"/>
      <c r="B36" s="211"/>
      <c r="C36" s="202"/>
      <c r="D36" s="319"/>
      <c r="E36" s="320"/>
      <c r="F36" s="320"/>
      <c r="G36" s="321"/>
      <c r="H36" s="203"/>
      <c r="I36" s="319"/>
      <c r="J36" s="320"/>
      <c r="K36" s="320"/>
      <c r="L36" s="321"/>
      <c r="M36" s="203"/>
      <c r="N36" s="319"/>
      <c r="O36" s="320"/>
      <c r="P36" s="320"/>
      <c r="Q36" s="321"/>
      <c r="R36" s="203"/>
      <c r="S36" s="319"/>
      <c r="T36" s="320"/>
      <c r="U36" s="320"/>
      <c r="V36" s="321"/>
      <c r="W36" s="204"/>
      <c r="X36" s="212"/>
      <c r="Y36" s="204"/>
      <c r="AC36" s="200"/>
      <c r="AD36" s="200"/>
      <c r="AE36" s="200"/>
      <c r="AF36" s="200"/>
      <c r="AG36" s="200"/>
      <c r="AH36" s="200"/>
    </row>
    <row r="37" spans="1:47" ht="9" customHeight="1" thickBot="1" x14ac:dyDescent="0.4">
      <c r="A37" s="202"/>
      <c r="B37" s="211"/>
      <c r="C37" s="205"/>
      <c r="D37" s="206"/>
      <c r="E37" s="206"/>
      <c r="F37" s="206"/>
      <c r="G37" s="206"/>
      <c r="H37" s="206"/>
      <c r="I37" s="206"/>
      <c r="J37" s="206"/>
      <c r="K37" s="206"/>
      <c r="L37" s="206"/>
      <c r="M37" s="206"/>
      <c r="N37" s="206"/>
      <c r="O37" s="206"/>
      <c r="P37" s="206"/>
      <c r="Q37" s="206"/>
      <c r="R37" s="206"/>
      <c r="S37" s="206"/>
      <c r="T37" s="206"/>
      <c r="U37" s="206"/>
      <c r="V37" s="206"/>
      <c r="W37" s="207"/>
      <c r="X37" s="212"/>
      <c r="Y37" s="204"/>
      <c r="AC37" s="200"/>
      <c r="AD37" s="200"/>
      <c r="AE37" s="200"/>
      <c r="AF37" s="200"/>
      <c r="AG37" s="200"/>
      <c r="AH37" s="200"/>
    </row>
    <row r="38" spans="1:47" ht="9" customHeight="1" thickBot="1" x14ac:dyDescent="0.4">
      <c r="A38" s="202"/>
      <c r="B38" s="214"/>
      <c r="C38" s="216"/>
      <c r="D38" s="216"/>
      <c r="E38" s="216"/>
      <c r="F38" s="216"/>
      <c r="G38" s="216"/>
      <c r="H38" s="216"/>
      <c r="I38" s="216"/>
      <c r="J38" s="216"/>
      <c r="K38" s="216"/>
      <c r="L38" s="216"/>
      <c r="M38" s="216"/>
      <c r="N38" s="216"/>
      <c r="O38" s="216"/>
      <c r="P38" s="216"/>
      <c r="Q38" s="216"/>
      <c r="R38" s="216"/>
      <c r="S38" s="216"/>
      <c r="T38" s="216"/>
      <c r="U38" s="216"/>
      <c r="V38" s="216"/>
      <c r="W38" s="216"/>
      <c r="X38" s="215"/>
      <c r="Y38" s="204"/>
      <c r="AC38" s="200"/>
      <c r="AD38" s="200"/>
      <c r="AE38" s="200"/>
      <c r="AF38" s="200"/>
      <c r="AG38" s="200"/>
      <c r="AH38" s="200"/>
    </row>
    <row r="39" spans="1:47" ht="25.5" customHeight="1" thickBot="1" x14ac:dyDescent="0.4">
      <c r="A39" s="202"/>
      <c r="B39" s="231"/>
      <c r="C39" s="231"/>
      <c r="D39" s="231"/>
      <c r="E39" s="231"/>
      <c r="F39" s="231"/>
      <c r="G39" s="231"/>
      <c r="H39" s="231"/>
      <c r="I39" s="231"/>
      <c r="J39" s="231"/>
      <c r="K39" s="231"/>
      <c r="L39" s="231"/>
      <c r="M39" s="231"/>
      <c r="N39" s="231"/>
      <c r="O39" s="231"/>
      <c r="P39" s="231"/>
      <c r="Q39" s="231"/>
      <c r="R39" s="231"/>
      <c r="S39" s="231"/>
      <c r="T39" s="231"/>
      <c r="U39" s="231"/>
      <c r="V39" s="231"/>
      <c r="W39" s="231"/>
      <c r="X39" s="231"/>
      <c r="Y39" s="232"/>
      <c r="AC39" s="200"/>
      <c r="AD39" s="200"/>
      <c r="AE39" s="200"/>
      <c r="AF39" s="200"/>
      <c r="AG39" s="200"/>
      <c r="AH39" s="200"/>
    </row>
    <row r="40" spans="1:47" ht="3" customHeight="1" x14ac:dyDescent="0.35">
      <c r="A40" s="202"/>
      <c r="B40" s="208"/>
      <c r="C40" s="209"/>
      <c r="D40" s="209"/>
      <c r="E40" s="209"/>
      <c r="F40" s="209"/>
      <c r="G40" s="209"/>
      <c r="H40" s="209"/>
      <c r="I40" s="209"/>
      <c r="J40" s="209"/>
      <c r="K40" s="209"/>
      <c r="L40" s="209"/>
      <c r="M40" s="209"/>
      <c r="N40" s="209"/>
      <c r="O40" s="209"/>
      <c r="P40" s="209"/>
      <c r="Q40" s="209"/>
      <c r="R40" s="209"/>
      <c r="S40" s="209"/>
      <c r="T40" s="209"/>
      <c r="U40" s="209"/>
      <c r="V40" s="209"/>
      <c r="W40" s="217"/>
      <c r="X40" s="218"/>
      <c r="Y40" s="204"/>
    </row>
    <row r="41" spans="1:47" ht="24.75" hidden="1" customHeight="1" x14ac:dyDescent="0.35">
      <c r="A41" s="202"/>
      <c r="B41" s="211"/>
      <c r="C41" s="334" t="s">
        <v>3125</v>
      </c>
      <c r="D41" s="334"/>
      <c r="E41" s="334"/>
      <c r="F41" s="334"/>
      <c r="G41" s="334"/>
      <c r="H41" s="334"/>
      <c r="I41" s="334"/>
      <c r="J41" s="334"/>
      <c r="K41" s="334"/>
      <c r="L41" s="334"/>
      <c r="M41" s="334"/>
      <c r="N41" s="334"/>
      <c r="O41" s="334"/>
      <c r="P41" s="334"/>
      <c r="Q41" s="334"/>
      <c r="R41" s="334"/>
      <c r="S41" s="334"/>
      <c r="T41" s="334"/>
      <c r="U41" s="334"/>
      <c r="V41" s="334"/>
      <c r="W41" s="334"/>
      <c r="X41" s="221"/>
      <c r="Y41" s="204"/>
    </row>
    <row r="42" spans="1:47" ht="21" customHeight="1" x14ac:dyDescent="0.35">
      <c r="A42" s="202"/>
      <c r="B42" s="211"/>
      <c r="C42" s="334"/>
      <c r="D42" s="334"/>
      <c r="E42" s="334"/>
      <c r="F42" s="334"/>
      <c r="G42" s="334"/>
      <c r="H42" s="334"/>
      <c r="I42" s="334"/>
      <c r="J42" s="334"/>
      <c r="K42" s="334"/>
      <c r="L42" s="334"/>
      <c r="M42" s="334"/>
      <c r="N42" s="334"/>
      <c r="O42" s="334"/>
      <c r="P42" s="334"/>
      <c r="Q42" s="334"/>
      <c r="R42" s="334"/>
      <c r="S42" s="334"/>
      <c r="T42" s="334"/>
      <c r="U42" s="334"/>
      <c r="V42" s="334"/>
      <c r="W42" s="334"/>
      <c r="X42" s="229"/>
      <c r="Y42" s="204"/>
    </row>
    <row r="43" spans="1:47" ht="4.5" customHeight="1" thickBot="1" x14ac:dyDescent="0.4">
      <c r="A43" s="202"/>
      <c r="B43" s="211"/>
      <c r="C43" s="213"/>
      <c r="D43" s="213"/>
      <c r="E43" s="213"/>
      <c r="F43" s="213"/>
      <c r="G43" s="213"/>
      <c r="H43" s="213"/>
      <c r="I43" s="213"/>
      <c r="J43" s="213"/>
      <c r="K43" s="213"/>
      <c r="L43" s="213"/>
      <c r="M43" s="213"/>
      <c r="N43" s="213"/>
      <c r="O43" s="213"/>
      <c r="P43" s="213"/>
      <c r="Q43" s="213"/>
      <c r="R43" s="213"/>
      <c r="S43" s="213"/>
      <c r="T43" s="213"/>
      <c r="U43" s="213"/>
      <c r="V43" s="213"/>
      <c r="X43" s="229"/>
      <c r="Y43" s="204"/>
    </row>
    <row r="44" spans="1:47" ht="9" customHeight="1" x14ac:dyDescent="0.35">
      <c r="A44" s="202"/>
      <c r="B44" s="211"/>
      <c r="C44" s="227"/>
      <c r="D44" s="323" t="str">
        <f>Heatmap!E30</f>
        <v>Обучение и база знаний</v>
      </c>
      <c r="E44" s="323"/>
      <c r="F44" s="323"/>
      <c r="G44" s="323"/>
      <c r="H44" s="323"/>
      <c r="I44" s="323"/>
      <c r="J44" s="323"/>
      <c r="K44" s="323"/>
      <c r="L44" s="323"/>
      <c r="M44" s="323"/>
      <c r="N44" s="323"/>
      <c r="O44" s="323"/>
      <c r="P44" s="323"/>
      <c r="Q44" s="323"/>
      <c r="R44" s="323"/>
      <c r="S44" s="323"/>
      <c r="T44" s="323"/>
      <c r="U44" s="323"/>
      <c r="V44" s="323"/>
      <c r="W44" s="228"/>
      <c r="X44" s="229"/>
      <c r="Y44" s="204"/>
    </row>
    <row r="45" spans="1:47" ht="9" customHeight="1" thickBot="1" x14ac:dyDescent="0.4">
      <c r="A45" s="202"/>
      <c r="B45" s="211"/>
      <c r="C45" s="202"/>
      <c r="D45" s="326"/>
      <c r="E45" s="326"/>
      <c r="F45" s="326"/>
      <c r="G45" s="326"/>
      <c r="H45" s="326"/>
      <c r="I45" s="326"/>
      <c r="J45" s="326"/>
      <c r="K45" s="326"/>
      <c r="L45" s="326"/>
      <c r="M45" s="326"/>
      <c r="N45" s="326"/>
      <c r="O45" s="326"/>
      <c r="P45" s="326"/>
      <c r="Q45" s="326"/>
      <c r="R45" s="326"/>
      <c r="S45" s="326"/>
      <c r="T45" s="326"/>
      <c r="U45" s="326"/>
      <c r="V45" s="326"/>
      <c r="W45" s="204"/>
      <c r="X45" s="229"/>
      <c r="Y45" s="204"/>
    </row>
    <row r="46" spans="1:47" ht="15" customHeight="1" x14ac:dyDescent="0.35">
      <c r="A46" s="202"/>
      <c r="B46" s="211"/>
      <c r="C46" s="202"/>
      <c r="D46" s="203"/>
      <c r="E46" s="313" t="str">
        <f>Heatmap!$G$30</f>
        <v>Обучение специалистов</v>
      </c>
      <c r="F46" s="314"/>
      <c r="G46" s="314"/>
      <c r="H46" s="314"/>
      <c r="I46" s="314"/>
      <c r="J46" s="314"/>
      <c r="K46" s="314"/>
      <c r="L46" s="315"/>
      <c r="M46" s="203"/>
      <c r="N46" s="313" t="str">
        <f>Heatmap!$G$31</f>
        <v>Управление базой знаний DSO</v>
      </c>
      <c r="O46" s="314"/>
      <c r="P46" s="314"/>
      <c r="Q46" s="314"/>
      <c r="R46" s="314"/>
      <c r="S46" s="314"/>
      <c r="T46" s="314"/>
      <c r="U46" s="315"/>
      <c r="V46" s="203"/>
      <c r="W46" s="204"/>
      <c r="X46" s="229"/>
      <c r="Y46" s="204"/>
    </row>
    <row r="47" spans="1:47" ht="15" customHeight="1" thickBot="1" x14ac:dyDescent="0.4">
      <c r="A47" s="202"/>
      <c r="B47" s="211"/>
      <c r="C47" s="202"/>
      <c r="D47" s="203"/>
      <c r="E47" s="319"/>
      <c r="F47" s="320"/>
      <c r="G47" s="320"/>
      <c r="H47" s="320"/>
      <c r="I47" s="320"/>
      <c r="J47" s="320"/>
      <c r="K47" s="320"/>
      <c r="L47" s="321"/>
      <c r="M47" s="203"/>
      <c r="N47" s="319"/>
      <c r="O47" s="320"/>
      <c r="P47" s="320"/>
      <c r="Q47" s="320"/>
      <c r="R47" s="320"/>
      <c r="S47" s="320"/>
      <c r="T47" s="320"/>
      <c r="U47" s="321"/>
      <c r="V47" s="203"/>
      <c r="W47" s="204"/>
      <c r="X47" s="229"/>
      <c r="Y47" s="204"/>
    </row>
    <row r="48" spans="1:47" ht="7.5" customHeight="1" thickBot="1" x14ac:dyDescent="0.4">
      <c r="A48" s="202"/>
      <c r="B48" s="211"/>
      <c r="C48" s="205"/>
      <c r="D48" s="206"/>
      <c r="E48" s="206"/>
      <c r="F48" s="206"/>
      <c r="G48" s="206"/>
      <c r="H48" s="206"/>
      <c r="I48" s="206"/>
      <c r="J48" s="206"/>
      <c r="K48" s="206"/>
      <c r="L48" s="206"/>
      <c r="M48" s="206"/>
      <c r="N48" s="206"/>
      <c r="O48" s="206"/>
      <c r="P48" s="206"/>
      <c r="Q48" s="206"/>
      <c r="R48" s="206"/>
      <c r="S48" s="206"/>
      <c r="T48" s="206"/>
      <c r="U48" s="206"/>
      <c r="V48" s="206"/>
      <c r="W48" s="207"/>
      <c r="X48" s="229"/>
      <c r="Y48" s="204"/>
    </row>
    <row r="49" spans="1:25" ht="15" customHeight="1" thickBot="1" x14ac:dyDescent="0.4">
      <c r="A49" s="202"/>
      <c r="B49" s="211"/>
      <c r="C49" s="213"/>
      <c r="D49" s="213"/>
      <c r="E49" s="213"/>
      <c r="F49" s="213"/>
      <c r="G49" s="213"/>
      <c r="H49" s="213"/>
      <c r="I49" s="213"/>
      <c r="J49" s="213"/>
      <c r="K49" s="213"/>
      <c r="L49" s="213"/>
      <c r="M49" s="213"/>
      <c r="N49" s="213"/>
      <c r="O49" s="213"/>
      <c r="P49" s="213"/>
      <c r="Q49" s="213"/>
      <c r="R49" s="213"/>
      <c r="S49" s="213"/>
      <c r="T49" s="213"/>
      <c r="U49" s="213"/>
      <c r="V49" s="213"/>
      <c r="W49" s="213"/>
      <c r="X49" s="229"/>
      <c r="Y49" s="204"/>
    </row>
    <row r="50" spans="1:25" ht="15" customHeight="1" x14ac:dyDescent="0.35">
      <c r="A50" s="202"/>
      <c r="B50" s="211"/>
      <c r="C50" s="227"/>
      <c r="D50" s="323" t="str">
        <f>Heatmap!E32</f>
        <v>Контроль и формирование требований ИБ к ПО</v>
      </c>
      <c r="E50" s="323"/>
      <c r="F50" s="323"/>
      <c r="G50" s="323"/>
      <c r="H50" s="323"/>
      <c r="I50" s="323"/>
      <c r="J50" s="323"/>
      <c r="K50" s="323"/>
      <c r="L50" s="323"/>
      <c r="M50" s="323"/>
      <c r="N50" s="323"/>
      <c r="O50" s="323"/>
      <c r="P50" s="323"/>
      <c r="Q50" s="323"/>
      <c r="R50" s="323"/>
      <c r="S50" s="323"/>
      <c r="T50" s="323"/>
      <c r="U50" s="323"/>
      <c r="V50" s="323"/>
      <c r="W50" s="228"/>
      <c r="X50" s="229"/>
      <c r="Y50" s="204"/>
    </row>
    <row r="51" spans="1:25" ht="9" customHeight="1" thickBot="1" x14ac:dyDescent="0.4">
      <c r="A51" s="202"/>
      <c r="B51" s="211"/>
      <c r="C51" s="202"/>
      <c r="D51" s="326"/>
      <c r="E51" s="326"/>
      <c r="F51" s="326"/>
      <c r="G51" s="326"/>
      <c r="H51" s="326"/>
      <c r="I51" s="326"/>
      <c r="J51" s="326"/>
      <c r="K51" s="326"/>
      <c r="L51" s="326"/>
      <c r="M51" s="326"/>
      <c r="N51" s="326"/>
      <c r="O51" s="326"/>
      <c r="P51" s="326"/>
      <c r="Q51" s="326"/>
      <c r="R51" s="326"/>
      <c r="S51" s="326"/>
      <c r="T51" s="326"/>
      <c r="U51" s="326"/>
      <c r="V51" s="326"/>
      <c r="W51" s="204"/>
      <c r="X51" s="229"/>
      <c r="Y51" s="204"/>
    </row>
    <row r="52" spans="1:25" ht="22.5" customHeight="1" x14ac:dyDescent="0.35">
      <c r="A52" s="202"/>
      <c r="B52" s="211"/>
      <c r="C52" s="202"/>
      <c r="D52" s="313" t="str">
        <f>Heatmap!$G$32</f>
        <v>Оценка критичности приложений и моделирование угроз</v>
      </c>
      <c r="E52" s="314"/>
      <c r="F52" s="315"/>
      <c r="G52" s="203"/>
      <c r="H52" s="313" t="str">
        <f>Heatmap!$G$33</f>
        <v>Определение требований ИБ, предъявляемых к ПО</v>
      </c>
      <c r="I52" s="314"/>
      <c r="J52" s="315"/>
      <c r="K52" s="203"/>
      <c r="L52" s="313" t="str">
        <f>Heatmap!$G$34</f>
        <v>Контроль выполнения требований ИБ</v>
      </c>
      <c r="M52" s="314"/>
      <c r="N52" s="315"/>
      <c r="O52" s="203"/>
      <c r="P52" s="313" t="str">
        <f>Heatmap!$G$35</f>
        <v>Разработка стандартов конфигураций разрабатываемого ПО</v>
      </c>
      <c r="Q52" s="314"/>
      <c r="R52" s="315"/>
      <c r="S52" s="203"/>
      <c r="T52" s="313" t="str">
        <f>Heatmap!$G$36</f>
        <v>Разработка стандартов конфигураций для компонентов инфраструктуры</v>
      </c>
      <c r="U52" s="314"/>
      <c r="V52" s="315"/>
      <c r="W52" s="204"/>
      <c r="X52" s="229"/>
      <c r="Y52" s="204"/>
    </row>
    <row r="53" spans="1:25" ht="22.5" customHeight="1" x14ac:dyDescent="0.35">
      <c r="A53" s="202"/>
      <c r="B53" s="220"/>
      <c r="C53" s="202"/>
      <c r="D53" s="316"/>
      <c r="E53" s="317"/>
      <c r="F53" s="318"/>
      <c r="G53" s="203"/>
      <c r="H53" s="316"/>
      <c r="I53" s="317"/>
      <c r="J53" s="318"/>
      <c r="K53" s="203"/>
      <c r="L53" s="316"/>
      <c r="M53" s="317"/>
      <c r="N53" s="318"/>
      <c r="O53" s="203"/>
      <c r="P53" s="316"/>
      <c r="Q53" s="317"/>
      <c r="R53" s="318"/>
      <c r="S53" s="203"/>
      <c r="T53" s="316"/>
      <c r="U53" s="317"/>
      <c r="V53" s="318"/>
      <c r="W53" s="204"/>
      <c r="X53" s="229"/>
      <c r="Y53" s="204"/>
    </row>
    <row r="54" spans="1:25" ht="22.5" customHeight="1" thickBot="1" x14ac:dyDescent="0.4">
      <c r="A54" s="202"/>
      <c r="B54" s="220"/>
      <c r="C54" s="202"/>
      <c r="D54" s="319"/>
      <c r="E54" s="320"/>
      <c r="F54" s="321"/>
      <c r="G54" s="203"/>
      <c r="H54" s="319"/>
      <c r="I54" s="320"/>
      <c r="J54" s="321"/>
      <c r="K54" s="203"/>
      <c r="L54" s="319"/>
      <c r="M54" s="320"/>
      <c r="N54" s="321"/>
      <c r="O54" s="203"/>
      <c r="P54" s="319"/>
      <c r="Q54" s="320"/>
      <c r="R54" s="321"/>
      <c r="S54" s="203"/>
      <c r="T54" s="319"/>
      <c r="U54" s="320"/>
      <c r="V54" s="321"/>
      <c r="W54" s="204"/>
      <c r="X54" s="229"/>
      <c r="Y54" s="204"/>
    </row>
    <row r="55" spans="1:25" ht="15.75" customHeight="1" thickBot="1" x14ac:dyDescent="0.4">
      <c r="A55" s="202"/>
      <c r="B55" s="220"/>
      <c r="C55" s="205"/>
      <c r="D55" s="206"/>
      <c r="E55" s="206"/>
      <c r="F55" s="206"/>
      <c r="G55" s="206"/>
      <c r="H55" s="206"/>
      <c r="I55" s="206"/>
      <c r="J55" s="206"/>
      <c r="K55" s="206"/>
      <c r="L55" s="206"/>
      <c r="M55" s="206"/>
      <c r="N55" s="206"/>
      <c r="O55" s="206"/>
      <c r="P55" s="206"/>
      <c r="Q55" s="206"/>
      <c r="R55" s="206"/>
      <c r="S55" s="206"/>
      <c r="T55" s="206"/>
      <c r="U55" s="206"/>
      <c r="V55" s="206"/>
      <c r="W55" s="207"/>
      <c r="X55" s="229"/>
      <c r="Y55" s="204"/>
    </row>
    <row r="56" spans="1:25" ht="15.75" customHeight="1" thickBot="1" x14ac:dyDescent="0.4">
      <c r="A56" s="202"/>
      <c r="B56" s="211"/>
      <c r="C56" s="213"/>
      <c r="D56" s="213"/>
      <c r="E56" s="213"/>
      <c r="F56" s="213"/>
      <c r="G56" s="213"/>
      <c r="H56" s="213"/>
      <c r="I56" s="213"/>
      <c r="J56" s="213"/>
      <c r="K56" s="213"/>
      <c r="L56" s="213"/>
      <c r="M56" s="213"/>
      <c r="N56" s="213"/>
      <c r="O56" s="213"/>
      <c r="P56" s="213"/>
      <c r="Q56" s="213"/>
      <c r="R56" s="213"/>
      <c r="S56" s="213"/>
      <c r="T56" s="213"/>
      <c r="U56" s="213"/>
      <c r="V56" s="213"/>
      <c r="W56" s="213"/>
      <c r="X56" s="229"/>
      <c r="Y56" s="204"/>
    </row>
    <row r="57" spans="1:25" ht="9" customHeight="1" x14ac:dyDescent="0.35">
      <c r="A57" s="202"/>
      <c r="B57" s="211"/>
      <c r="C57" s="227"/>
      <c r="D57" s="323" t="s">
        <v>890</v>
      </c>
      <c r="E57" s="323"/>
      <c r="F57" s="323"/>
      <c r="G57" s="323"/>
      <c r="H57" s="323"/>
      <c r="I57" s="323"/>
      <c r="J57" s="323"/>
      <c r="K57" s="323"/>
      <c r="L57" s="323"/>
      <c r="M57" s="323"/>
      <c r="N57" s="323"/>
      <c r="O57" s="323"/>
      <c r="P57" s="323"/>
      <c r="Q57" s="323"/>
      <c r="R57" s="323"/>
      <c r="S57" s="323"/>
      <c r="T57" s="323"/>
      <c r="U57" s="323"/>
      <c r="V57" s="323"/>
      <c r="W57" s="228"/>
      <c r="X57" s="229"/>
      <c r="Y57" s="204"/>
    </row>
    <row r="58" spans="1:25" ht="11.25" customHeight="1" thickBot="1" x14ac:dyDescent="0.4">
      <c r="A58" s="202"/>
      <c r="B58" s="211"/>
      <c r="C58" s="202"/>
      <c r="D58" s="326"/>
      <c r="E58" s="326"/>
      <c r="F58" s="326"/>
      <c r="G58" s="326"/>
      <c r="H58" s="326"/>
      <c r="I58" s="326"/>
      <c r="J58" s="326"/>
      <c r="K58" s="326"/>
      <c r="L58" s="326"/>
      <c r="M58" s="326"/>
      <c r="N58" s="326"/>
      <c r="O58" s="326"/>
      <c r="P58" s="326"/>
      <c r="Q58" s="326"/>
      <c r="R58" s="326"/>
      <c r="S58" s="326"/>
      <c r="T58" s="326"/>
      <c r="U58" s="326"/>
      <c r="V58" s="326"/>
      <c r="W58" s="204"/>
      <c r="X58" s="229"/>
      <c r="Y58" s="204"/>
    </row>
    <row r="59" spans="1:25" ht="9" customHeight="1" x14ac:dyDescent="0.35">
      <c r="A59" s="202"/>
      <c r="B59" s="211"/>
      <c r="C59" s="202"/>
      <c r="D59" s="203"/>
      <c r="E59" s="313" t="str">
        <f>Heatmap!$G$37</f>
        <v>Обработка дефектов ИБ</v>
      </c>
      <c r="F59" s="314"/>
      <c r="G59" s="314"/>
      <c r="H59" s="314"/>
      <c r="I59" s="314"/>
      <c r="J59" s="314"/>
      <c r="K59" s="314"/>
      <c r="L59" s="315"/>
      <c r="M59" s="203"/>
      <c r="N59" s="313" t="str">
        <f>Heatmap!$G$38</f>
        <v>Консолидация дефектов ИБ</v>
      </c>
      <c r="O59" s="314"/>
      <c r="P59" s="314"/>
      <c r="Q59" s="314"/>
      <c r="R59" s="314"/>
      <c r="S59" s="314"/>
      <c r="T59" s="314"/>
      <c r="U59" s="315"/>
      <c r="V59" s="203"/>
      <c r="W59" s="204"/>
      <c r="X59" s="229"/>
      <c r="Y59" s="204"/>
    </row>
    <row r="60" spans="1:25" ht="9" customHeight="1" thickBot="1" x14ac:dyDescent="0.4">
      <c r="A60" s="202"/>
      <c r="B60" s="211"/>
      <c r="C60" s="202"/>
      <c r="D60" s="203"/>
      <c r="E60" s="319"/>
      <c r="F60" s="320"/>
      <c r="G60" s="320"/>
      <c r="H60" s="320"/>
      <c r="I60" s="320"/>
      <c r="J60" s="320"/>
      <c r="K60" s="320"/>
      <c r="L60" s="321"/>
      <c r="M60" s="203"/>
      <c r="N60" s="319"/>
      <c r="O60" s="320"/>
      <c r="P60" s="320"/>
      <c r="Q60" s="320"/>
      <c r="R60" s="320"/>
      <c r="S60" s="320"/>
      <c r="T60" s="320"/>
      <c r="U60" s="321"/>
      <c r="V60" s="203"/>
      <c r="W60" s="204"/>
      <c r="X60" s="229"/>
      <c r="Y60" s="204"/>
    </row>
    <row r="61" spans="1:25" ht="7.5" customHeight="1" thickBot="1" x14ac:dyDescent="0.4">
      <c r="A61" s="202"/>
      <c r="B61" s="211"/>
      <c r="C61" s="205"/>
      <c r="D61" s="206"/>
      <c r="E61" s="206"/>
      <c r="F61" s="206"/>
      <c r="G61" s="206"/>
      <c r="H61" s="206"/>
      <c r="I61" s="206"/>
      <c r="J61" s="206"/>
      <c r="K61" s="206"/>
      <c r="L61" s="206"/>
      <c r="M61" s="206"/>
      <c r="N61" s="206"/>
      <c r="O61" s="206"/>
      <c r="P61" s="206"/>
      <c r="Q61" s="206"/>
      <c r="R61" s="206"/>
      <c r="S61" s="206"/>
      <c r="T61" s="206"/>
      <c r="U61" s="206"/>
      <c r="V61" s="206"/>
      <c r="W61" s="207"/>
      <c r="X61" s="229"/>
      <c r="Y61" s="204"/>
    </row>
    <row r="62" spans="1:25" ht="15.75" customHeight="1" thickBot="1" x14ac:dyDescent="0.4">
      <c r="A62" s="202"/>
      <c r="B62" s="211"/>
      <c r="C62" s="213"/>
      <c r="D62" s="213"/>
      <c r="E62" s="213"/>
      <c r="F62" s="213"/>
      <c r="G62" s="213"/>
      <c r="H62" s="213"/>
      <c r="I62" s="213"/>
      <c r="J62" s="213"/>
      <c r="K62" s="213"/>
      <c r="L62" s="213"/>
      <c r="M62" s="213"/>
      <c r="N62" s="213"/>
      <c r="O62" s="213"/>
      <c r="P62" s="213"/>
      <c r="Q62" s="213"/>
      <c r="R62" s="213"/>
      <c r="S62" s="213"/>
      <c r="T62" s="213"/>
      <c r="U62" s="213"/>
      <c r="V62" s="213"/>
      <c r="W62" s="213"/>
      <c r="X62" s="229"/>
      <c r="Y62" s="204"/>
    </row>
    <row r="63" spans="1:25" ht="9" customHeight="1" x14ac:dyDescent="0.35">
      <c r="A63" s="202"/>
      <c r="B63" s="211"/>
      <c r="C63" s="227"/>
      <c r="D63" s="323" t="str">
        <f>Heatmap!E37</f>
        <v>Управление ИБ дефектами</v>
      </c>
      <c r="E63" s="323"/>
      <c r="F63" s="323"/>
      <c r="G63" s="323"/>
      <c r="H63" s="323"/>
      <c r="I63" s="323"/>
      <c r="J63" s="323"/>
      <c r="K63" s="323"/>
      <c r="L63" s="324"/>
      <c r="M63" s="213"/>
      <c r="N63" s="322" t="str">
        <f>Heatmap!E41</f>
        <v>Функциональные роли</v>
      </c>
      <c r="O63" s="323"/>
      <c r="P63" s="323"/>
      <c r="Q63" s="323"/>
      <c r="R63" s="323"/>
      <c r="S63" s="323"/>
      <c r="T63" s="323"/>
      <c r="U63" s="323"/>
      <c r="V63" s="323"/>
      <c r="W63" s="228"/>
      <c r="X63" s="229"/>
      <c r="Y63" s="204"/>
    </row>
    <row r="64" spans="1:25" ht="11.25" customHeight="1" thickBot="1" x14ac:dyDescent="0.4">
      <c r="A64" s="202"/>
      <c r="B64" s="211"/>
      <c r="C64" s="202"/>
      <c r="D64" s="326"/>
      <c r="E64" s="326"/>
      <c r="F64" s="326"/>
      <c r="G64" s="326"/>
      <c r="H64" s="326"/>
      <c r="I64" s="326"/>
      <c r="J64" s="326"/>
      <c r="K64" s="326"/>
      <c r="L64" s="327"/>
      <c r="M64" s="213"/>
      <c r="N64" s="325"/>
      <c r="O64" s="326"/>
      <c r="P64" s="326"/>
      <c r="Q64" s="326"/>
      <c r="R64" s="326"/>
      <c r="S64" s="326"/>
      <c r="T64" s="326"/>
      <c r="U64" s="326"/>
      <c r="V64" s="326"/>
      <c r="W64" s="204"/>
      <c r="X64" s="229"/>
      <c r="Y64" s="204"/>
    </row>
    <row r="65" spans="1:56" ht="9" customHeight="1" x14ac:dyDescent="0.35">
      <c r="A65" s="202"/>
      <c r="B65" s="211"/>
      <c r="C65" s="202"/>
      <c r="D65" s="203"/>
      <c r="E65" s="313" t="str">
        <f>Heatmap!$G$39</f>
        <v>Управление набором метрик ИБ</v>
      </c>
      <c r="F65" s="314"/>
      <c r="G65" s="315"/>
      <c r="H65" s="203"/>
      <c r="I65" s="313" t="str">
        <f>Heatmap!$G$40</f>
        <v>Контроль исполнения метрик</v>
      </c>
      <c r="J65" s="314"/>
      <c r="K65" s="315"/>
      <c r="L65" s="204"/>
      <c r="M65" s="213"/>
      <c r="N65" s="202"/>
      <c r="O65" s="313" t="str">
        <f>Heatmap!$G$41</f>
        <v>Security Champions</v>
      </c>
      <c r="P65" s="314"/>
      <c r="Q65" s="315"/>
      <c r="R65" s="203"/>
      <c r="S65" s="313" t="str">
        <f>Heatmap!$G$42</f>
        <v>Разграничение ролей процесса DSO</v>
      </c>
      <c r="T65" s="314"/>
      <c r="U65" s="315"/>
      <c r="V65" s="203"/>
      <c r="W65" s="204"/>
      <c r="X65" s="229"/>
      <c r="Y65" s="204"/>
    </row>
    <row r="66" spans="1:56" ht="9" customHeight="1" x14ac:dyDescent="0.35">
      <c r="A66" s="202"/>
      <c r="B66" s="211"/>
      <c r="C66" s="202"/>
      <c r="D66" s="203"/>
      <c r="E66" s="316"/>
      <c r="F66" s="317"/>
      <c r="G66" s="318"/>
      <c r="H66" s="203"/>
      <c r="I66" s="316"/>
      <c r="J66" s="317"/>
      <c r="K66" s="318"/>
      <c r="L66" s="204"/>
      <c r="M66" s="213"/>
      <c r="N66" s="202"/>
      <c r="O66" s="316"/>
      <c r="P66" s="317"/>
      <c r="Q66" s="318"/>
      <c r="R66" s="203"/>
      <c r="S66" s="316"/>
      <c r="T66" s="317"/>
      <c r="U66" s="318"/>
      <c r="V66" s="203"/>
      <c r="W66" s="204"/>
      <c r="X66" s="229"/>
      <c r="Y66" s="204"/>
    </row>
    <row r="67" spans="1:56" ht="15.75" customHeight="1" thickBot="1" x14ac:dyDescent="0.4">
      <c r="A67" s="202"/>
      <c r="B67" s="211"/>
      <c r="C67" s="202"/>
      <c r="D67" s="203"/>
      <c r="E67" s="319"/>
      <c r="F67" s="320"/>
      <c r="G67" s="321"/>
      <c r="H67" s="203"/>
      <c r="I67" s="319"/>
      <c r="J67" s="320"/>
      <c r="K67" s="321"/>
      <c r="L67" s="204"/>
      <c r="M67" s="213"/>
      <c r="N67" s="202"/>
      <c r="O67" s="319"/>
      <c r="P67" s="320"/>
      <c r="Q67" s="321"/>
      <c r="R67" s="203"/>
      <c r="S67" s="319"/>
      <c r="T67" s="320"/>
      <c r="U67" s="321"/>
      <c r="V67" s="203"/>
      <c r="W67" s="204"/>
      <c r="X67" s="229"/>
      <c r="Y67" s="204"/>
    </row>
    <row r="68" spans="1:56" ht="7.5" customHeight="1" thickBot="1" x14ac:dyDescent="0.4">
      <c r="A68" s="202"/>
      <c r="B68" s="211"/>
      <c r="C68" s="205"/>
      <c r="D68" s="206"/>
      <c r="E68" s="206"/>
      <c r="F68" s="206"/>
      <c r="G68" s="206"/>
      <c r="H68" s="206"/>
      <c r="I68" s="206"/>
      <c r="J68" s="206"/>
      <c r="K68" s="206"/>
      <c r="L68" s="207"/>
      <c r="M68" s="213"/>
      <c r="N68" s="205"/>
      <c r="O68" s="206"/>
      <c r="P68" s="206"/>
      <c r="Q68" s="206"/>
      <c r="R68" s="206"/>
      <c r="S68" s="206"/>
      <c r="T68" s="206"/>
      <c r="U68" s="206"/>
      <c r="V68" s="206"/>
      <c r="W68" s="207"/>
      <c r="X68" s="229"/>
      <c r="Y68" s="204"/>
    </row>
    <row r="69" spans="1:56" ht="7.5" customHeight="1" thickBot="1" x14ac:dyDescent="0.4">
      <c r="A69" s="202"/>
      <c r="B69" s="214"/>
      <c r="C69" s="216"/>
      <c r="D69" s="216"/>
      <c r="E69" s="216"/>
      <c r="F69" s="216"/>
      <c r="G69" s="216"/>
      <c r="H69" s="216"/>
      <c r="I69" s="216"/>
      <c r="J69" s="216"/>
      <c r="K69" s="216"/>
      <c r="L69" s="216"/>
      <c r="M69" s="216"/>
      <c r="N69" s="216"/>
      <c r="O69" s="216"/>
      <c r="P69" s="216"/>
      <c r="Q69" s="216"/>
      <c r="R69" s="216"/>
      <c r="S69" s="216"/>
      <c r="T69" s="216"/>
      <c r="U69" s="216"/>
      <c r="V69" s="216"/>
      <c r="W69" s="219"/>
      <c r="X69" s="230"/>
      <c r="Y69" s="204"/>
    </row>
    <row r="70" spans="1:56" ht="25.5" customHeight="1" thickBot="1" x14ac:dyDescent="0.4">
      <c r="A70" s="205"/>
      <c r="B70" s="206"/>
      <c r="C70" s="206"/>
      <c r="D70" s="206"/>
      <c r="E70" s="206"/>
      <c r="F70" s="206"/>
      <c r="G70" s="206"/>
      <c r="H70" s="206"/>
      <c r="I70" s="206"/>
      <c r="J70" s="206"/>
      <c r="K70" s="206"/>
      <c r="L70" s="206"/>
      <c r="M70" s="206"/>
      <c r="N70" s="206"/>
      <c r="O70" s="206"/>
      <c r="P70" s="206"/>
      <c r="Q70" s="206"/>
      <c r="R70" s="206"/>
      <c r="S70" s="206"/>
      <c r="T70" s="206"/>
      <c r="U70" s="206"/>
      <c r="V70" s="206"/>
      <c r="W70" s="206"/>
      <c r="X70" s="206"/>
      <c r="Y70" s="207"/>
    </row>
    <row r="71" spans="1:56" s="255" customFormat="1" ht="60.75" customHeight="1" thickBot="1" x14ac:dyDescent="0.4">
      <c r="A71" s="341" t="s">
        <v>3128</v>
      </c>
      <c r="B71" s="342"/>
      <c r="C71" s="342"/>
      <c r="D71" s="342"/>
      <c r="E71" s="342"/>
      <c r="F71" s="342"/>
      <c r="G71" s="342"/>
      <c r="H71" s="342"/>
      <c r="I71" s="342"/>
      <c r="J71" s="342"/>
      <c r="K71" s="342"/>
      <c r="L71" s="342"/>
      <c r="M71" s="342"/>
      <c r="N71" s="342"/>
      <c r="O71" s="342"/>
      <c r="P71" s="342"/>
      <c r="Q71" s="342"/>
      <c r="R71" s="342"/>
      <c r="S71" s="342"/>
      <c r="T71" s="342"/>
      <c r="U71" s="342"/>
      <c r="V71" s="342"/>
      <c r="W71" s="342"/>
      <c r="X71" s="342"/>
      <c r="Y71" s="343"/>
      <c r="BD71" s="201"/>
    </row>
    <row r="72" spans="1:56" ht="3" customHeight="1" x14ac:dyDescent="0.35">
      <c r="A72" s="235"/>
      <c r="B72" s="208"/>
      <c r="C72" s="209"/>
      <c r="D72" s="209"/>
      <c r="E72" s="209"/>
      <c r="F72" s="209"/>
      <c r="G72" s="209"/>
      <c r="H72" s="209"/>
      <c r="I72" s="209"/>
      <c r="J72" s="209"/>
      <c r="K72" s="209"/>
      <c r="L72" s="209"/>
      <c r="M72" s="209"/>
      <c r="N72" s="209"/>
      <c r="O72" s="209"/>
      <c r="P72" s="209"/>
      <c r="Q72" s="209"/>
      <c r="R72" s="209"/>
      <c r="S72" s="209"/>
      <c r="T72" s="209"/>
      <c r="U72" s="209"/>
      <c r="V72" s="209"/>
      <c r="W72" s="209"/>
      <c r="X72" s="210"/>
      <c r="Y72" s="233"/>
      <c r="AA72" s="208"/>
      <c r="AB72" s="209"/>
      <c r="AC72" s="209"/>
      <c r="AD72" s="209"/>
      <c r="AE72" s="209"/>
      <c r="AF72" s="209"/>
      <c r="AG72" s="209"/>
      <c r="AH72" s="209"/>
      <c r="AI72" s="209"/>
      <c r="AJ72" s="209"/>
      <c r="AK72" s="209"/>
      <c r="AL72" s="209"/>
      <c r="AM72" s="209"/>
      <c r="AN72" s="209"/>
      <c r="AO72" s="209"/>
      <c r="AP72" s="209"/>
      <c r="AQ72" s="209"/>
      <c r="AR72" s="209"/>
      <c r="AS72" s="209"/>
      <c r="AT72" s="209"/>
      <c r="AU72" s="210"/>
    </row>
    <row r="73" spans="1:56" ht="24.75" hidden="1" customHeight="1" x14ac:dyDescent="0.35">
      <c r="A73" s="235"/>
      <c r="B73" s="211"/>
      <c r="C73" s="334" t="s">
        <v>816</v>
      </c>
      <c r="D73" s="334"/>
      <c r="E73" s="334"/>
      <c r="F73" s="334"/>
      <c r="G73" s="334"/>
      <c r="H73" s="334"/>
      <c r="I73" s="334"/>
      <c r="J73" s="334"/>
      <c r="K73" s="334"/>
      <c r="L73" s="334"/>
      <c r="M73" s="334"/>
      <c r="N73" s="334"/>
      <c r="O73" s="334"/>
      <c r="P73" s="334"/>
      <c r="Q73" s="334"/>
      <c r="R73" s="334"/>
      <c r="S73" s="334"/>
      <c r="T73" s="334"/>
      <c r="U73" s="334"/>
      <c r="V73" s="334"/>
      <c r="W73" s="334"/>
      <c r="X73" s="212"/>
      <c r="Y73" s="233"/>
      <c r="AA73" s="211"/>
      <c r="AB73" s="334" t="s">
        <v>3125</v>
      </c>
      <c r="AC73" s="334"/>
      <c r="AD73" s="334"/>
      <c r="AE73" s="334"/>
      <c r="AF73" s="334"/>
      <c r="AG73" s="334"/>
      <c r="AH73" s="334"/>
      <c r="AI73" s="334"/>
      <c r="AJ73" s="334"/>
      <c r="AK73" s="334"/>
      <c r="AL73" s="334"/>
      <c r="AM73" s="334"/>
      <c r="AN73" s="334"/>
      <c r="AO73" s="334"/>
      <c r="AP73" s="334"/>
      <c r="AQ73" s="334"/>
      <c r="AR73" s="334"/>
      <c r="AS73" s="334"/>
      <c r="AT73" s="334"/>
      <c r="AU73" s="212"/>
    </row>
    <row r="74" spans="1:56" ht="21" customHeight="1" x14ac:dyDescent="0.35">
      <c r="A74" s="235"/>
      <c r="B74" s="211"/>
      <c r="C74" s="334"/>
      <c r="D74" s="334"/>
      <c r="E74" s="334"/>
      <c r="F74" s="334"/>
      <c r="G74" s="334"/>
      <c r="H74" s="334"/>
      <c r="I74" s="334"/>
      <c r="J74" s="334"/>
      <c r="K74" s="334"/>
      <c r="L74" s="334"/>
      <c r="M74" s="334"/>
      <c r="N74" s="334"/>
      <c r="O74" s="334"/>
      <c r="P74" s="334"/>
      <c r="Q74" s="334"/>
      <c r="R74" s="334"/>
      <c r="S74" s="334"/>
      <c r="T74" s="334"/>
      <c r="U74" s="334"/>
      <c r="V74" s="334"/>
      <c r="W74" s="334"/>
      <c r="X74" s="212"/>
      <c r="Y74" s="233"/>
      <c r="AA74" s="211"/>
      <c r="AB74" s="334"/>
      <c r="AC74" s="334"/>
      <c r="AD74" s="334"/>
      <c r="AE74" s="334"/>
      <c r="AF74" s="334"/>
      <c r="AG74" s="334"/>
      <c r="AH74" s="334"/>
      <c r="AI74" s="334"/>
      <c r="AJ74" s="334"/>
      <c r="AK74" s="334"/>
      <c r="AL74" s="334"/>
      <c r="AM74" s="334"/>
      <c r="AN74" s="334"/>
      <c r="AO74" s="334"/>
      <c r="AP74" s="334"/>
      <c r="AQ74" s="334"/>
      <c r="AR74" s="334"/>
      <c r="AS74" s="334"/>
      <c r="AT74" s="334"/>
      <c r="AU74" s="212"/>
    </row>
    <row r="75" spans="1:56" ht="4.5" customHeight="1" thickBot="1" x14ac:dyDescent="0.4">
      <c r="A75" s="235"/>
      <c r="B75" s="211"/>
      <c r="C75" s="213"/>
      <c r="D75" s="213"/>
      <c r="E75" s="213"/>
      <c r="F75" s="213"/>
      <c r="G75" s="213"/>
      <c r="H75" s="213"/>
      <c r="I75" s="213"/>
      <c r="J75" s="213"/>
      <c r="K75" s="213"/>
      <c r="L75" s="213"/>
      <c r="M75" s="213"/>
      <c r="N75" s="213"/>
      <c r="O75" s="213"/>
      <c r="P75" s="213"/>
      <c r="Q75" s="213"/>
      <c r="R75" s="213"/>
      <c r="S75" s="213"/>
      <c r="T75" s="213"/>
      <c r="U75" s="213"/>
      <c r="V75" s="213"/>
      <c r="W75" s="213"/>
      <c r="X75" s="212"/>
      <c r="Y75" s="233"/>
      <c r="AA75" s="211"/>
      <c r="AB75" s="213"/>
      <c r="AC75" s="213"/>
      <c r="AD75" s="213"/>
      <c r="AE75" s="213"/>
      <c r="AF75" s="213"/>
      <c r="AG75" s="213"/>
      <c r="AH75" s="213"/>
      <c r="AI75" s="213"/>
      <c r="AJ75" s="213"/>
      <c r="AK75" s="213"/>
      <c r="AL75" s="213"/>
      <c r="AM75" s="213"/>
      <c r="AN75" s="213"/>
      <c r="AO75" s="213"/>
      <c r="AP75" s="213"/>
      <c r="AQ75" s="213"/>
      <c r="AR75" s="213"/>
      <c r="AS75" s="213"/>
      <c r="AT75" s="213"/>
      <c r="AU75" s="212"/>
    </row>
    <row r="76" spans="1:56" ht="9" customHeight="1" x14ac:dyDescent="0.35">
      <c r="A76" s="235"/>
      <c r="B76" s="211"/>
      <c r="C76" s="322" t="s">
        <v>817</v>
      </c>
      <c r="D76" s="323"/>
      <c r="E76" s="323"/>
      <c r="F76" s="323"/>
      <c r="G76" s="323"/>
      <c r="H76" s="323"/>
      <c r="I76" s="324"/>
      <c r="J76" s="213"/>
      <c r="K76" s="322" t="s">
        <v>822</v>
      </c>
      <c r="L76" s="323"/>
      <c r="M76" s="323"/>
      <c r="N76" s="323"/>
      <c r="O76" s="323"/>
      <c r="P76" s="323"/>
      <c r="Q76" s="323"/>
      <c r="R76" s="323"/>
      <c r="S76" s="323"/>
      <c r="T76" s="323"/>
      <c r="U76" s="323"/>
      <c r="V76" s="323"/>
      <c r="W76" s="324"/>
      <c r="X76" s="212"/>
      <c r="Y76" s="233"/>
      <c r="AA76" s="211"/>
      <c r="AB76" s="322" t="s">
        <v>874</v>
      </c>
      <c r="AC76" s="323"/>
      <c r="AD76" s="323"/>
      <c r="AE76" s="323"/>
      <c r="AF76" s="323"/>
      <c r="AG76" s="323"/>
      <c r="AH76" s="323"/>
      <c r="AI76" s="323"/>
      <c r="AJ76" s="323"/>
      <c r="AK76" s="323"/>
      <c r="AL76" s="323"/>
      <c r="AM76" s="323"/>
      <c r="AN76" s="323"/>
      <c r="AO76" s="323"/>
      <c r="AP76" s="323"/>
      <c r="AQ76" s="323"/>
      <c r="AR76" s="323"/>
      <c r="AS76" s="323"/>
      <c r="AT76" s="324"/>
      <c r="AU76" s="212"/>
    </row>
    <row r="77" spans="1:56" ht="9" customHeight="1" thickBot="1" x14ac:dyDescent="0.4">
      <c r="A77" s="235"/>
      <c r="B77" s="211"/>
      <c r="C77" s="325"/>
      <c r="D77" s="326"/>
      <c r="E77" s="326"/>
      <c r="F77" s="326"/>
      <c r="G77" s="326"/>
      <c r="H77" s="326"/>
      <c r="I77" s="327"/>
      <c r="J77" s="213"/>
      <c r="K77" s="325"/>
      <c r="L77" s="326"/>
      <c r="M77" s="326"/>
      <c r="N77" s="326"/>
      <c r="O77" s="326"/>
      <c r="P77" s="326"/>
      <c r="Q77" s="326"/>
      <c r="R77" s="326"/>
      <c r="S77" s="326"/>
      <c r="T77" s="326"/>
      <c r="U77" s="326"/>
      <c r="V77" s="326"/>
      <c r="W77" s="327"/>
      <c r="X77" s="212"/>
      <c r="Y77" s="233"/>
      <c r="AA77" s="211"/>
      <c r="AB77" s="325"/>
      <c r="AC77" s="326"/>
      <c r="AD77" s="326"/>
      <c r="AE77" s="326"/>
      <c r="AF77" s="326"/>
      <c r="AG77" s="326"/>
      <c r="AH77" s="326"/>
      <c r="AI77" s="326"/>
      <c r="AJ77" s="326"/>
      <c r="AK77" s="326"/>
      <c r="AL77" s="326"/>
      <c r="AM77" s="326"/>
      <c r="AN77" s="326"/>
      <c r="AO77" s="326"/>
      <c r="AP77" s="326"/>
      <c r="AQ77" s="326"/>
      <c r="AR77" s="326"/>
      <c r="AS77" s="326"/>
      <c r="AT77" s="327"/>
      <c r="AU77" s="212"/>
    </row>
    <row r="78" spans="1:56" ht="15" customHeight="1" x14ac:dyDescent="0.35">
      <c r="A78" s="202"/>
      <c r="B78" s="211"/>
      <c r="C78" s="202"/>
      <c r="D78" s="313" t="str">
        <f>Heatmap!$G$3</f>
        <v>Контроль использования сторонних компонентов</v>
      </c>
      <c r="E78" s="315"/>
      <c r="F78" s="203"/>
      <c r="G78" s="313" t="str">
        <f>Heatmap!$G$4</f>
        <v>Управление артефактами</v>
      </c>
      <c r="H78" s="315"/>
      <c r="I78" s="204"/>
      <c r="J78" s="213"/>
      <c r="K78" s="202"/>
      <c r="L78" s="313" t="str">
        <f>Heatmap!$G$5</f>
        <v>Защита рабочих мест разработчика</v>
      </c>
      <c r="M78" s="314"/>
      <c r="N78" s="315"/>
      <c r="O78" s="203"/>
      <c r="P78" s="313" t="str">
        <f>Heatmap!$G$6</f>
        <v>Защита секретов</v>
      </c>
      <c r="Q78" s="314"/>
      <c r="R78" s="315"/>
      <c r="S78" s="203"/>
      <c r="T78" s="313" t="str">
        <f>Heatmap!$G$7</f>
        <v>Защита Build-среды</v>
      </c>
      <c r="U78" s="314"/>
      <c r="V78" s="315"/>
      <c r="W78" s="204"/>
      <c r="X78" s="212"/>
      <c r="Y78" s="204"/>
      <c r="AA78" s="211"/>
      <c r="AB78" s="202"/>
      <c r="AC78" s="313" t="str">
        <f>Heatmap!$G$30</f>
        <v>Обучение специалистов</v>
      </c>
      <c r="AD78" s="314"/>
      <c r="AE78" s="314"/>
      <c r="AF78" s="314"/>
      <c r="AG78" s="314"/>
      <c r="AH78" s="314"/>
      <c r="AI78" s="314"/>
      <c r="AJ78" s="315"/>
      <c r="AK78" s="203"/>
      <c r="AL78" s="313"/>
      <c r="AM78" s="314"/>
      <c r="AN78" s="314"/>
      <c r="AO78" s="314"/>
      <c r="AP78" s="314"/>
      <c r="AQ78" s="314"/>
      <c r="AR78" s="314"/>
      <c r="AS78" s="315"/>
      <c r="AT78" s="204"/>
      <c r="AU78" s="212"/>
    </row>
    <row r="79" spans="1:56" ht="15" customHeight="1" thickBot="1" x14ac:dyDescent="0.4">
      <c r="A79" s="202"/>
      <c r="B79" s="211"/>
      <c r="C79" s="202"/>
      <c r="D79" s="316"/>
      <c r="E79" s="318"/>
      <c r="F79" s="203"/>
      <c r="G79" s="316"/>
      <c r="H79" s="318"/>
      <c r="I79" s="204"/>
      <c r="J79" s="213"/>
      <c r="K79" s="202"/>
      <c r="L79" s="319"/>
      <c r="M79" s="320"/>
      <c r="N79" s="321"/>
      <c r="O79" s="203"/>
      <c r="P79" s="319"/>
      <c r="Q79" s="320"/>
      <c r="R79" s="321"/>
      <c r="S79" s="203"/>
      <c r="T79" s="319"/>
      <c r="U79" s="320"/>
      <c r="V79" s="321"/>
      <c r="W79" s="204"/>
      <c r="X79" s="212"/>
      <c r="Y79" s="204"/>
      <c r="AA79" s="211"/>
      <c r="AB79" s="202"/>
      <c r="AC79" s="319"/>
      <c r="AD79" s="320"/>
      <c r="AE79" s="320"/>
      <c r="AF79" s="320"/>
      <c r="AG79" s="320"/>
      <c r="AH79" s="320"/>
      <c r="AI79" s="320"/>
      <c r="AJ79" s="321"/>
      <c r="AK79" s="203"/>
      <c r="AL79" s="319"/>
      <c r="AM79" s="320"/>
      <c r="AN79" s="320"/>
      <c r="AO79" s="320"/>
      <c r="AP79" s="320"/>
      <c r="AQ79" s="320"/>
      <c r="AR79" s="320"/>
      <c r="AS79" s="321"/>
      <c r="AT79" s="204"/>
      <c r="AU79" s="212"/>
    </row>
    <row r="80" spans="1:56" ht="6.75" customHeight="1" thickBot="1" x14ac:dyDescent="0.4">
      <c r="A80" s="202"/>
      <c r="B80" s="211"/>
      <c r="C80" s="202"/>
      <c r="D80" s="316"/>
      <c r="E80" s="318"/>
      <c r="F80" s="203"/>
      <c r="G80" s="316"/>
      <c r="H80" s="318"/>
      <c r="I80" s="204"/>
      <c r="J80" s="213"/>
      <c r="K80" s="202"/>
      <c r="L80" s="203"/>
      <c r="M80" s="203"/>
      <c r="N80" s="203"/>
      <c r="O80" s="203"/>
      <c r="P80" s="203"/>
      <c r="Q80" s="203"/>
      <c r="R80" s="203"/>
      <c r="S80" s="203"/>
      <c r="T80" s="203"/>
      <c r="U80" s="203"/>
      <c r="V80" s="203"/>
      <c r="W80" s="204"/>
      <c r="X80" s="212"/>
      <c r="Y80" s="204"/>
      <c r="AA80" s="211"/>
      <c r="AB80" s="205"/>
      <c r="AC80" s="206"/>
      <c r="AD80" s="206"/>
      <c r="AE80" s="206"/>
      <c r="AF80" s="206"/>
      <c r="AG80" s="206"/>
      <c r="AH80" s="206"/>
      <c r="AI80" s="206"/>
      <c r="AJ80" s="206"/>
      <c r="AK80" s="206"/>
      <c r="AL80" s="206"/>
      <c r="AM80" s="206"/>
      <c r="AN80" s="206"/>
      <c r="AO80" s="206"/>
      <c r="AP80" s="206"/>
      <c r="AQ80" s="206"/>
      <c r="AR80" s="206"/>
      <c r="AS80" s="206"/>
      <c r="AT80" s="207"/>
      <c r="AU80" s="212"/>
    </row>
    <row r="81" spans="1:47" ht="15" customHeight="1" thickBot="1" x14ac:dyDescent="0.4">
      <c r="A81" s="202"/>
      <c r="B81" s="211"/>
      <c r="C81" s="202"/>
      <c r="D81" s="316"/>
      <c r="E81" s="318"/>
      <c r="F81" s="203"/>
      <c r="G81" s="316"/>
      <c r="H81" s="318"/>
      <c r="I81" s="204"/>
      <c r="J81" s="213"/>
      <c r="K81" s="202"/>
      <c r="L81" s="313" t="str">
        <f>Heatmap!$G$8</f>
        <v>Защита source code management (SCM)</v>
      </c>
      <c r="M81" s="314"/>
      <c r="N81" s="315"/>
      <c r="O81" s="203"/>
      <c r="P81" s="313" t="str">
        <f>Heatmap!$G$9</f>
        <v>Контроль внесения изменений в исходный код</v>
      </c>
      <c r="Q81" s="314"/>
      <c r="R81" s="315"/>
      <c r="S81" s="203"/>
      <c r="T81" s="313" t="str">
        <f>Heatmap!$G$10</f>
        <v>Защита конвейера сборки</v>
      </c>
      <c r="U81" s="314"/>
      <c r="V81" s="315"/>
      <c r="W81" s="204"/>
      <c r="X81" s="212"/>
      <c r="Y81" s="204"/>
      <c r="AA81" s="211"/>
      <c r="AB81" s="213"/>
      <c r="AC81" s="213"/>
      <c r="AD81" s="213"/>
      <c r="AE81" s="213"/>
      <c r="AF81" s="213"/>
      <c r="AG81" s="213"/>
      <c r="AH81" s="213"/>
      <c r="AI81" s="213"/>
      <c r="AJ81" s="213"/>
      <c r="AK81" s="213"/>
      <c r="AL81" s="213"/>
      <c r="AM81" s="213"/>
      <c r="AN81" s="213"/>
      <c r="AO81" s="213"/>
      <c r="AP81" s="213"/>
      <c r="AQ81" s="213"/>
      <c r="AR81" s="213"/>
      <c r="AS81" s="213"/>
      <c r="AT81" s="213"/>
      <c r="AU81" s="212"/>
    </row>
    <row r="82" spans="1:47" ht="15" customHeight="1" thickBot="1" x14ac:dyDescent="0.4">
      <c r="A82" s="202"/>
      <c r="B82" s="211"/>
      <c r="C82" s="202"/>
      <c r="D82" s="319"/>
      <c r="E82" s="321"/>
      <c r="F82" s="203"/>
      <c r="G82" s="319"/>
      <c r="H82" s="321"/>
      <c r="I82" s="204"/>
      <c r="J82" s="213"/>
      <c r="K82" s="202"/>
      <c r="L82" s="319"/>
      <c r="M82" s="320"/>
      <c r="N82" s="321"/>
      <c r="O82" s="203"/>
      <c r="P82" s="319"/>
      <c r="Q82" s="320"/>
      <c r="R82" s="321"/>
      <c r="S82" s="203"/>
      <c r="T82" s="319"/>
      <c r="U82" s="320"/>
      <c r="V82" s="321"/>
      <c r="W82" s="204"/>
      <c r="X82" s="212"/>
      <c r="Y82" s="204"/>
      <c r="AA82" s="211"/>
      <c r="AB82" s="322" t="s">
        <v>879</v>
      </c>
      <c r="AC82" s="323"/>
      <c r="AD82" s="323"/>
      <c r="AE82" s="323"/>
      <c r="AF82" s="323"/>
      <c r="AG82" s="323"/>
      <c r="AH82" s="323"/>
      <c r="AI82" s="323"/>
      <c r="AJ82" s="323"/>
      <c r="AK82" s="323"/>
      <c r="AL82" s="323"/>
      <c r="AM82" s="323"/>
      <c r="AN82" s="323"/>
      <c r="AO82" s="323"/>
      <c r="AP82" s="323"/>
      <c r="AQ82" s="323"/>
      <c r="AR82" s="323"/>
      <c r="AS82" s="323"/>
      <c r="AT82" s="324"/>
      <c r="AU82" s="212"/>
    </row>
    <row r="83" spans="1:47" ht="9" customHeight="1" thickBot="1" x14ac:dyDescent="0.4">
      <c r="A83" s="202"/>
      <c r="B83" s="211"/>
      <c r="C83" s="205"/>
      <c r="D83" s="206"/>
      <c r="E83" s="206"/>
      <c r="F83" s="206"/>
      <c r="G83" s="206"/>
      <c r="H83" s="206"/>
      <c r="I83" s="207"/>
      <c r="J83" s="213"/>
      <c r="K83" s="205"/>
      <c r="L83" s="206"/>
      <c r="M83" s="206"/>
      <c r="N83" s="206"/>
      <c r="O83" s="206"/>
      <c r="P83" s="206"/>
      <c r="Q83" s="206"/>
      <c r="R83" s="206"/>
      <c r="S83" s="206"/>
      <c r="T83" s="206"/>
      <c r="U83" s="206"/>
      <c r="V83" s="206"/>
      <c r="W83" s="207"/>
      <c r="X83" s="212"/>
      <c r="Y83" s="204"/>
      <c r="AA83" s="211"/>
      <c r="AB83" s="325"/>
      <c r="AC83" s="326"/>
      <c r="AD83" s="326"/>
      <c r="AE83" s="326"/>
      <c r="AF83" s="326"/>
      <c r="AG83" s="326"/>
      <c r="AH83" s="326"/>
      <c r="AI83" s="326"/>
      <c r="AJ83" s="326"/>
      <c r="AK83" s="326"/>
      <c r="AL83" s="326"/>
      <c r="AM83" s="326"/>
      <c r="AN83" s="326"/>
      <c r="AO83" s="326"/>
      <c r="AP83" s="326"/>
      <c r="AQ83" s="326"/>
      <c r="AR83" s="326"/>
      <c r="AS83" s="326"/>
      <c r="AT83" s="327"/>
      <c r="AU83" s="212"/>
    </row>
    <row r="84" spans="1:47" ht="11.25" customHeight="1" thickBot="1" x14ac:dyDescent="0.4">
      <c r="A84" s="202"/>
      <c r="B84" s="211"/>
      <c r="C84" s="213"/>
      <c r="D84" s="213"/>
      <c r="E84" s="213"/>
      <c r="F84" s="213"/>
      <c r="G84" s="213"/>
      <c r="H84" s="213"/>
      <c r="I84" s="213"/>
      <c r="J84" s="213"/>
      <c r="K84" s="213"/>
      <c r="L84" s="213"/>
      <c r="M84" s="213"/>
      <c r="N84" s="213"/>
      <c r="O84" s="213"/>
      <c r="P84" s="213"/>
      <c r="Q84" s="213"/>
      <c r="R84" s="213"/>
      <c r="S84" s="213"/>
      <c r="T84" s="213"/>
      <c r="U84" s="213"/>
      <c r="V84" s="213"/>
      <c r="W84" s="213"/>
      <c r="X84" s="212"/>
      <c r="Y84" s="204"/>
      <c r="AA84" s="211"/>
      <c r="AB84" s="313" t="str">
        <f>Heatmap!$G$32</f>
        <v>Оценка критичности приложений и моделирование угроз</v>
      </c>
      <c r="AC84" s="314"/>
      <c r="AD84" s="315"/>
      <c r="AE84" s="203"/>
      <c r="AF84" s="313" t="str">
        <f>Heatmap!$G$33</f>
        <v>Определение требований ИБ, предъявляемых к ПО</v>
      </c>
      <c r="AG84" s="314"/>
      <c r="AH84" s="315"/>
      <c r="AI84" s="203"/>
      <c r="AJ84" s="313" t="str">
        <f>Heatmap!$G$34</f>
        <v>Контроль выполнения требований ИБ</v>
      </c>
      <c r="AK84" s="314"/>
      <c r="AL84" s="315"/>
      <c r="AM84" s="203"/>
      <c r="AN84" s="313" t="str">
        <f>Heatmap!$G$35</f>
        <v>Разработка стандартов конфигураций разрабатываемого ПО</v>
      </c>
      <c r="AO84" s="314"/>
      <c r="AP84" s="315"/>
      <c r="AQ84" s="203"/>
      <c r="AR84" s="313" t="str">
        <f>Heatmap!$G$36</f>
        <v>Разработка стандартов конфигураций для компонентов инфраструктуры</v>
      </c>
      <c r="AS84" s="314"/>
      <c r="AT84" s="315"/>
      <c r="AU84" s="212"/>
    </row>
    <row r="85" spans="1:47" ht="9" customHeight="1" x14ac:dyDescent="0.35">
      <c r="A85" s="202"/>
      <c r="B85" s="211"/>
      <c r="C85" s="322" t="s">
        <v>3129</v>
      </c>
      <c r="D85" s="323"/>
      <c r="E85" s="323"/>
      <c r="F85" s="323"/>
      <c r="G85" s="323"/>
      <c r="H85" s="323"/>
      <c r="I85" s="323"/>
      <c r="J85" s="323"/>
      <c r="K85" s="323"/>
      <c r="L85" s="323"/>
      <c r="M85" s="323"/>
      <c r="N85" s="323"/>
      <c r="O85" s="323"/>
      <c r="P85" s="323"/>
      <c r="Q85" s="323"/>
      <c r="R85" s="323"/>
      <c r="S85" s="323"/>
      <c r="T85" s="323"/>
      <c r="U85" s="323"/>
      <c r="V85" s="323"/>
      <c r="W85" s="324"/>
      <c r="X85" s="212"/>
      <c r="Y85" s="204"/>
      <c r="AA85" s="211"/>
      <c r="AB85" s="316"/>
      <c r="AC85" s="317"/>
      <c r="AD85" s="318"/>
      <c r="AE85" s="203"/>
      <c r="AF85" s="316"/>
      <c r="AG85" s="317"/>
      <c r="AH85" s="318"/>
      <c r="AI85" s="203"/>
      <c r="AJ85" s="316"/>
      <c r="AK85" s="317"/>
      <c r="AL85" s="318"/>
      <c r="AM85" s="203"/>
      <c r="AN85" s="316"/>
      <c r="AO85" s="317"/>
      <c r="AP85" s="318"/>
      <c r="AQ85" s="203"/>
      <c r="AR85" s="316"/>
      <c r="AS85" s="317"/>
      <c r="AT85" s="318"/>
      <c r="AU85" s="212"/>
    </row>
    <row r="86" spans="1:47" ht="9" customHeight="1" thickBot="1" x14ac:dyDescent="0.4">
      <c r="A86" s="202"/>
      <c r="B86" s="211"/>
      <c r="C86" s="325"/>
      <c r="D86" s="326"/>
      <c r="E86" s="326"/>
      <c r="F86" s="326"/>
      <c r="G86" s="326"/>
      <c r="H86" s="326"/>
      <c r="I86" s="326"/>
      <c r="J86" s="326"/>
      <c r="K86" s="326"/>
      <c r="L86" s="326"/>
      <c r="M86" s="326"/>
      <c r="N86" s="326"/>
      <c r="O86" s="326"/>
      <c r="P86" s="326"/>
      <c r="Q86" s="326"/>
      <c r="R86" s="326"/>
      <c r="S86" s="326"/>
      <c r="T86" s="326"/>
      <c r="U86" s="326"/>
      <c r="V86" s="326"/>
      <c r="W86" s="327"/>
      <c r="X86" s="212"/>
      <c r="Y86" s="204"/>
      <c r="AA86" s="211"/>
      <c r="AB86" s="319"/>
      <c r="AC86" s="320"/>
      <c r="AD86" s="321"/>
      <c r="AE86" s="203"/>
      <c r="AF86" s="319"/>
      <c r="AG86" s="320"/>
      <c r="AH86" s="321"/>
      <c r="AI86" s="203"/>
      <c r="AJ86" s="319"/>
      <c r="AK86" s="320"/>
      <c r="AL86" s="321"/>
      <c r="AM86" s="203"/>
      <c r="AN86" s="319"/>
      <c r="AO86" s="320"/>
      <c r="AP86" s="321"/>
      <c r="AQ86" s="203"/>
      <c r="AR86" s="319"/>
      <c r="AS86" s="320"/>
      <c r="AT86" s="321"/>
      <c r="AU86" s="212"/>
    </row>
    <row r="87" spans="1:47" ht="15.75" customHeight="1" thickBot="1" x14ac:dyDescent="0.4">
      <c r="A87" s="202"/>
      <c r="B87" s="211"/>
      <c r="C87" s="202"/>
      <c r="D87" s="313" t="str">
        <f>Heatmap!$G$12</f>
        <v>Статический анализ (SAST)</v>
      </c>
      <c r="E87" s="314"/>
      <c r="F87" s="315"/>
      <c r="G87" s="203"/>
      <c r="H87" s="313" t="str">
        <f>Heatmap!$G$13</f>
        <v>Композиционный анализ (SCA)</v>
      </c>
      <c r="I87" s="314"/>
      <c r="J87" s="315"/>
      <c r="K87" s="203"/>
      <c r="L87" s="313" t="str">
        <f>Heatmap!$G$14</f>
        <v>Анализ образов контейнеров</v>
      </c>
      <c r="M87" s="314"/>
      <c r="N87" s="315"/>
      <c r="O87" s="203"/>
      <c r="P87" s="313" t="str">
        <f>Heatmap!$G$15</f>
        <v>Идентификация секретов</v>
      </c>
      <c r="Q87" s="314"/>
      <c r="R87" s="315"/>
      <c r="S87" s="203"/>
      <c r="T87" s="313" t="str">
        <f>Heatmap!$G$16</f>
        <v>Контроль безопасности Dockerfile’ов</v>
      </c>
      <c r="U87" s="314"/>
      <c r="V87" s="315"/>
      <c r="W87" s="204"/>
      <c r="X87" s="212"/>
      <c r="Y87" s="204"/>
      <c r="AA87" s="211"/>
      <c r="AB87" s="205"/>
      <c r="AC87" s="206"/>
      <c r="AD87" s="206"/>
      <c r="AE87" s="206"/>
      <c r="AF87" s="206"/>
      <c r="AG87" s="206"/>
      <c r="AH87" s="206"/>
      <c r="AI87" s="206"/>
      <c r="AJ87" s="206"/>
      <c r="AK87" s="206"/>
      <c r="AL87" s="206"/>
      <c r="AM87" s="206"/>
      <c r="AN87" s="206"/>
      <c r="AO87" s="206"/>
      <c r="AP87" s="206"/>
      <c r="AQ87" s="206"/>
      <c r="AR87" s="206"/>
      <c r="AS87" s="206"/>
      <c r="AT87" s="207"/>
      <c r="AU87" s="212"/>
    </row>
    <row r="88" spans="1:47" ht="15.75" customHeight="1" thickBot="1" x14ac:dyDescent="0.4">
      <c r="A88" s="202"/>
      <c r="B88" s="211"/>
      <c r="C88" s="202"/>
      <c r="D88" s="319"/>
      <c r="E88" s="320"/>
      <c r="F88" s="321"/>
      <c r="G88" s="203"/>
      <c r="H88" s="319"/>
      <c r="I88" s="320"/>
      <c r="J88" s="321"/>
      <c r="K88" s="203"/>
      <c r="L88" s="319"/>
      <c r="M88" s="320"/>
      <c r="N88" s="321"/>
      <c r="O88" s="203"/>
      <c r="P88" s="319"/>
      <c r="Q88" s="320"/>
      <c r="R88" s="321"/>
      <c r="S88" s="203"/>
      <c r="T88" s="319"/>
      <c r="U88" s="320"/>
      <c r="V88" s="321"/>
      <c r="W88" s="204"/>
      <c r="X88" s="212"/>
      <c r="Y88" s="204"/>
      <c r="AA88" s="211"/>
      <c r="AB88" s="213"/>
      <c r="AC88" s="213"/>
      <c r="AD88" s="213"/>
      <c r="AE88" s="213"/>
      <c r="AF88" s="213"/>
      <c r="AG88" s="213"/>
      <c r="AH88" s="213"/>
      <c r="AI88" s="213"/>
      <c r="AJ88" s="213"/>
      <c r="AK88" s="213"/>
      <c r="AL88" s="213"/>
      <c r="AM88" s="213"/>
      <c r="AN88" s="213"/>
      <c r="AO88" s="213"/>
      <c r="AP88" s="213"/>
      <c r="AQ88" s="213"/>
      <c r="AR88" s="213"/>
      <c r="AS88" s="213"/>
      <c r="AT88" s="213"/>
      <c r="AU88" s="212"/>
    </row>
    <row r="89" spans="1:47" ht="9" customHeight="1" thickBot="1" x14ac:dyDescent="0.4">
      <c r="A89" s="202"/>
      <c r="B89" s="211"/>
      <c r="C89" s="205"/>
      <c r="D89" s="206"/>
      <c r="E89" s="206"/>
      <c r="F89" s="206"/>
      <c r="G89" s="206"/>
      <c r="H89" s="206"/>
      <c r="I89" s="206"/>
      <c r="J89" s="206"/>
      <c r="K89" s="206"/>
      <c r="L89" s="206"/>
      <c r="M89" s="206"/>
      <c r="N89" s="206"/>
      <c r="O89" s="206"/>
      <c r="P89" s="206"/>
      <c r="Q89" s="206"/>
      <c r="R89" s="206"/>
      <c r="S89" s="206"/>
      <c r="T89" s="206"/>
      <c r="U89" s="206"/>
      <c r="V89" s="206"/>
      <c r="W89" s="207"/>
      <c r="X89" s="212"/>
      <c r="Y89" s="204"/>
      <c r="AA89" s="211"/>
      <c r="AB89" s="322" t="s">
        <v>890</v>
      </c>
      <c r="AC89" s="323"/>
      <c r="AD89" s="323"/>
      <c r="AE89" s="323"/>
      <c r="AF89" s="323"/>
      <c r="AG89" s="323"/>
      <c r="AH89" s="323"/>
      <c r="AI89" s="323"/>
      <c r="AJ89" s="323"/>
      <c r="AK89" s="323"/>
      <c r="AL89" s="323"/>
      <c r="AM89" s="323"/>
      <c r="AN89" s="323"/>
      <c r="AO89" s="323"/>
      <c r="AP89" s="323"/>
      <c r="AQ89" s="323"/>
      <c r="AR89" s="323"/>
      <c r="AS89" s="323"/>
      <c r="AT89" s="324"/>
      <c r="AU89" s="212"/>
    </row>
    <row r="90" spans="1:47" ht="11.25" customHeight="1" thickBot="1" x14ac:dyDescent="0.4">
      <c r="A90" s="202"/>
      <c r="B90" s="211"/>
      <c r="C90" s="213"/>
      <c r="D90" s="213"/>
      <c r="E90" s="213"/>
      <c r="F90" s="213"/>
      <c r="G90" s="213"/>
      <c r="H90" s="213"/>
      <c r="I90" s="213"/>
      <c r="J90" s="213"/>
      <c r="K90" s="213"/>
      <c r="L90" s="213"/>
      <c r="M90" s="213"/>
      <c r="N90" s="213"/>
      <c r="O90" s="213"/>
      <c r="P90" s="213"/>
      <c r="Q90" s="213"/>
      <c r="R90" s="213"/>
      <c r="S90" s="213"/>
      <c r="T90" s="213"/>
      <c r="U90" s="213"/>
      <c r="V90" s="213"/>
      <c r="W90" s="213"/>
      <c r="X90" s="212"/>
      <c r="Y90" s="204"/>
      <c r="AA90" s="211"/>
      <c r="AB90" s="325"/>
      <c r="AC90" s="326"/>
      <c r="AD90" s="326"/>
      <c r="AE90" s="326"/>
      <c r="AF90" s="326"/>
      <c r="AG90" s="326"/>
      <c r="AH90" s="326"/>
      <c r="AI90" s="326"/>
      <c r="AJ90" s="326"/>
      <c r="AK90" s="326"/>
      <c r="AL90" s="326"/>
      <c r="AM90" s="326"/>
      <c r="AN90" s="326"/>
      <c r="AO90" s="326"/>
      <c r="AP90" s="326"/>
      <c r="AQ90" s="326"/>
      <c r="AR90" s="326"/>
      <c r="AS90" s="326"/>
      <c r="AT90" s="327"/>
      <c r="AU90" s="212"/>
    </row>
    <row r="91" spans="1:47" ht="9" customHeight="1" x14ac:dyDescent="0.35">
      <c r="A91" s="202"/>
      <c r="B91" s="211"/>
      <c r="C91" s="322" t="s">
        <v>3130</v>
      </c>
      <c r="D91" s="323"/>
      <c r="E91" s="323"/>
      <c r="F91" s="323"/>
      <c r="G91" s="323"/>
      <c r="H91" s="323"/>
      <c r="I91" s="323"/>
      <c r="J91" s="323"/>
      <c r="K91" s="323"/>
      <c r="L91" s="323"/>
      <c r="M91" s="323"/>
      <c r="N91" s="323"/>
      <c r="O91" s="323"/>
      <c r="P91" s="323"/>
      <c r="Q91" s="323"/>
      <c r="R91" s="323"/>
      <c r="S91" s="323"/>
      <c r="T91" s="323"/>
      <c r="U91" s="323"/>
      <c r="V91" s="323"/>
      <c r="W91" s="324"/>
      <c r="X91" s="212"/>
      <c r="Y91" s="204"/>
      <c r="AA91" s="211"/>
      <c r="AB91" s="202"/>
      <c r="AC91" s="313" t="str">
        <f>Heatmap!$G$37</f>
        <v>Обработка дефектов ИБ</v>
      </c>
      <c r="AD91" s="314"/>
      <c r="AE91" s="314"/>
      <c r="AF91" s="314"/>
      <c r="AG91" s="314"/>
      <c r="AH91" s="314"/>
      <c r="AI91" s="314"/>
      <c r="AJ91" s="315"/>
      <c r="AK91" s="203"/>
      <c r="AL91" s="313" t="str">
        <f>Heatmap!$G$38</f>
        <v>Консолидация дефектов ИБ</v>
      </c>
      <c r="AM91" s="314"/>
      <c r="AN91" s="314"/>
      <c r="AO91" s="314"/>
      <c r="AP91" s="314"/>
      <c r="AQ91" s="314"/>
      <c r="AR91" s="314"/>
      <c r="AS91" s="315"/>
      <c r="AT91" s="204"/>
      <c r="AU91" s="212"/>
    </row>
    <row r="92" spans="1:47" ht="9" customHeight="1" thickBot="1" x14ac:dyDescent="0.4">
      <c r="A92" s="202"/>
      <c r="B92" s="211"/>
      <c r="C92" s="325"/>
      <c r="D92" s="326"/>
      <c r="E92" s="326"/>
      <c r="F92" s="326"/>
      <c r="G92" s="326"/>
      <c r="H92" s="326"/>
      <c r="I92" s="326"/>
      <c r="J92" s="326"/>
      <c r="K92" s="326"/>
      <c r="L92" s="326"/>
      <c r="M92" s="326"/>
      <c r="N92" s="326"/>
      <c r="O92" s="326"/>
      <c r="P92" s="326"/>
      <c r="Q92" s="326"/>
      <c r="R92" s="326"/>
      <c r="S92" s="326"/>
      <c r="T92" s="326"/>
      <c r="U92" s="326"/>
      <c r="V92" s="326"/>
      <c r="W92" s="327"/>
      <c r="X92" s="212"/>
      <c r="Y92" s="204"/>
      <c r="AA92" s="211"/>
      <c r="AB92" s="202"/>
      <c r="AC92" s="319"/>
      <c r="AD92" s="320"/>
      <c r="AE92" s="320"/>
      <c r="AF92" s="320"/>
      <c r="AG92" s="320"/>
      <c r="AH92" s="320"/>
      <c r="AI92" s="320"/>
      <c r="AJ92" s="321"/>
      <c r="AK92" s="203"/>
      <c r="AL92" s="319"/>
      <c r="AM92" s="320"/>
      <c r="AN92" s="320"/>
      <c r="AO92" s="320"/>
      <c r="AP92" s="320"/>
      <c r="AQ92" s="320"/>
      <c r="AR92" s="320"/>
      <c r="AS92" s="321"/>
      <c r="AT92" s="204"/>
      <c r="AU92" s="212"/>
    </row>
    <row r="93" spans="1:47" ht="15.75" customHeight="1" thickBot="1" x14ac:dyDescent="0.4">
      <c r="A93" s="202"/>
      <c r="B93" s="211"/>
      <c r="C93" s="202"/>
      <c r="D93" s="313" t="str">
        <f>Heatmap!$G$17</f>
        <v>Динамический анализ приложений (DAST) в PREPROD среде</v>
      </c>
      <c r="E93" s="314"/>
      <c r="F93" s="314"/>
      <c r="G93" s="315"/>
      <c r="H93" s="203"/>
      <c r="I93" s="313" t="str">
        <f>Heatmap!$G$18</f>
        <v>Тестирование на проникновение перед внедрением приложений в продуктив</v>
      </c>
      <c r="J93" s="314"/>
      <c r="K93" s="314"/>
      <c r="L93" s="315"/>
      <c r="M93" s="203"/>
      <c r="N93" s="313" t="str">
        <f>Heatmap!$G$19</f>
        <v>Функциональное ИБ-тестирование</v>
      </c>
      <c r="O93" s="314"/>
      <c r="P93" s="314"/>
      <c r="Q93" s="315"/>
      <c r="R93" s="203"/>
      <c r="S93" s="313" t="str">
        <f>Heatmap!$G$20</f>
        <v>Контроль безопасности манифестов (k8s, terraform и т.д.)</v>
      </c>
      <c r="T93" s="314"/>
      <c r="U93" s="314"/>
      <c r="V93" s="315"/>
      <c r="W93" s="204"/>
      <c r="X93" s="212"/>
      <c r="Y93" s="204"/>
      <c r="AA93" s="211"/>
      <c r="AB93" s="205"/>
      <c r="AC93" s="206"/>
      <c r="AD93" s="206"/>
      <c r="AE93" s="206"/>
      <c r="AF93" s="206"/>
      <c r="AG93" s="206"/>
      <c r="AH93" s="206"/>
      <c r="AI93" s="206"/>
      <c r="AJ93" s="206"/>
      <c r="AK93" s="206"/>
      <c r="AL93" s="206"/>
      <c r="AM93" s="206"/>
      <c r="AN93" s="206"/>
      <c r="AO93" s="206"/>
      <c r="AP93" s="206"/>
      <c r="AQ93" s="206"/>
      <c r="AR93" s="206"/>
      <c r="AS93" s="206"/>
      <c r="AT93" s="207"/>
      <c r="AU93" s="212"/>
    </row>
    <row r="94" spans="1:47" ht="15.75" customHeight="1" thickBot="1" x14ac:dyDescent="0.4">
      <c r="A94" s="202"/>
      <c r="B94" s="211"/>
      <c r="C94" s="202"/>
      <c r="D94" s="319"/>
      <c r="E94" s="320"/>
      <c r="F94" s="320"/>
      <c r="G94" s="321"/>
      <c r="H94" s="203"/>
      <c r="I94" s="319"/>
      <c r="J94" s="320"/>
      <c r="K94" s="320"/>
      <c r="L94" s="321"/>
      <c r="M94" s="203"/>
      <c r="N94" s="319"/>
      <c r="O94" s="320"/>
      <c r="P94" s="320"/>
      <c r="Q94" s="321"/>
      <c r="R94" s="203"/>
      <c r="S94" s="319"/>
      <c r="T94" s="320"/>
      <c r="U94" s="320"/>
      <c r="V94" s="321"/>
      <c r="W94" s="204"/>
      <c r="X94" s="212"/>
      <c r="Y94" s="204"/>
      <c r="AA94" s="211"/>
      <c r="AB94" s="213"/>
      <c r="AC94" s="213"/>
      <c r="AD94" s="213"/>
      <c r="AE94" s="213"/>
      <c r="AF94" s="213"/>
      <c r="AG94" s="213"/>
      <c r="AH94" s="213"/>
      <c r="AI94" s="213"/>
      <c r="AJ94" s="213"/>
      <c r="AK94" s="213"/>
      <c r="AL94" s="213"/>
      <c r="AM94" s="213"/>
      <c r="AN94" s="213"/>
      <c r="AO94" s="213"/>
      <c r="AP94" s="213"/>
      <c r="AQ94" s="213"/>
      <c r="AR94" s="213"/>
      <c r="AS94" s="213"/>
      <c r="AT94" s="213"/>
      <c r="AU94" s="212"/>
    </row>
    <row r="95" spans="1:47" ht="9" customHeight="1" thickBot="1" x14ac:dyDescent="0.4">
      <c r="A95" s="202"/>
      <c r="B95" s="211"/>
      <c r="C95" s="205"/>
      <c r="D95" s="206"/>
      <c r="E95" s="206"/>
      <c r="F95" s="206"/>
      <c r="G95" s="206"/>
      <c r="H95" s="206"/>
      <c r="I95" s="206"/>
      <c r="J95" s="206"/>
      <c r="K95" s="206"/>
      <c r="L95" s="206"/>
      <c r="M95" s="206"/>
      <c r="N95" s="206"/>
      <c r="O95" s="206"/>
      <c r="P95" s="206"/>
      <c r="Q95" s="206"/>
      <c r="R95" s="206"/>
      <c r="S95" s="206"/>
      <c r="T95" s="206"/>
      <c r="U95" s="206"/>
      <c r="V95" s="206"/>
      <c r="W95" s="207"/>
      <c r="X95" s="212"/>
      <c r="Y95" s="204"/>
      <c r="AA95" s="211"/>
      <c r="AB95" s="322" t="s">
        <v>3126</v>
      </c>
      <c r="AC95" s="323"/>
      <c r="AD95" s="323"/>
      <c r="AE95" s="323"/>
      <c r="AF95" s="323"/>
      <c r="AG95" s="323"/>
      <c r="AH95" s="323"/>
      <c r="AI95" s="323"/>
      <c r="AJ95" s="324"/>
      <c r="AK95" s="213"/>
      <c r="AL95" s="322" t="s">
        <v>3127</v>
      </c>
      <c r="AM95" s="323"/>
      <c r="AN95" s="323"/>
      <c r="AO95" s="323"/>
      <c r="AP95" s="323"/>
      <c r="AQ95" s="323"/>
      <c r="AR95" s="323"/>
      <c r="AS95" s="323"/>
      <c r="AT95" s="324"/>
      <c r="AU95" s="212"/>
    </row>
    <row r="96" spans="1:47" ht="11.25" customHeight="1" thickBot="1" x14ac:dyDescent="0.4">
      <c r="A96" s="202"/>
      <c r="B96" s="211"/>
      <c r="C96" s="213"/>
      <c r="D96" s="213"/>
      <c r="E96" s="213"/>
      <c r="F96" s="213"/>
      <c r="G96" s="213"/>
      <c r="H96" s="213"/>
      <c r="I96" s="213"/>
      <c r="J96" s="213"/>
      <c r="K96" s="213"/>
      <c r="L96" s="213"/>
      <c r="M96" s="213"/>
      <c r="N96" s="213"/>
      <c r="O96" s="213"/>
      <c r="P96" s="213"/>
      <c r="Q96" s="213"/>
      <c r="R96" s="213"/>
      <c r="S96" s="213"/>
      <c r="T96" s="213"/>
      <c r="U96" s="213"/>
      <c r="V96" s="213"/>
      <c r="W96" s="213"/>
      <c r="X96" s="212"/>
      <c r="Y96" s="204"/>
      <c r="AA96" s="211"/>
      <c r="AB96" s="325"/>
      <c r="AC96" s="326"/>
      <c r="AD96" s="326"/>
      <c r="AE96" s="326"/>
      <c r="AF96" s="326"/>
      <c r="AG96" s="326"/>
      <c r="AH96" s="326"/>
      <c r="AI96" s="326"/>
      <c r="AJ96" s="327"/>
      <c r="AK96" s="213"/>
      <c r="AL96" s="325"/>
      <c r="AM96" s="326"/>
      <c r="AN96" s="326"/>
      <c r="AO96" s="326"/>
      <c r="AP96" s="326"/>
      <c r="AQ96" s="326"/>
      <c r="AR96" s="326"/>
      <c r="AS96" s="326"/>
      <c r="AT96" s="327"/>
      <c r="AU96" s="212"/>
    </row>
    <row r="97" spans="1:56" ht="9" customHeight="1" x14ac:dyDescent="0.35">
      <c r="A97" s="202"/>
      <c r="B97" s="211"/>
      <c r="C97" s="322" t="s">
        <v>3131</v>
      </c>
      <c r="D97" s="323"/>
      <c r="E97" s="323"/>
      <c r="F97" s="323"/>
      <c r="G97" s="323"/>
      <c r="H97" s="323"/>
      <c r="I97" s="323"/>
      <c r="J97" s="323"/>
      <c r="K97" s="323"/>
      <c r="L97" s="323"/>
      <c r="M97" s="323"/>
      <c r="N97" s="323"/>
      <c r="O97" s="323"/>
      <c r="P97" s="323"/>
      <c r="Q97" s="323"/>
      <c r="R97" s="323"/>
      <c r="S97" s="323"/>
      <c r="T97" s="323"/>
      <c r="U97" s="323"/>
      <c r="V97" s="323"/>
      <c r="W97" s="324"/>
      <c r="X97" s="212"/>
      <c r="Y97" s="204"/>
      <c r="AA97" s="211"/>
      <c r="AB97" s="202"/>
      <c r="AC97" s="313" t="str">
        <f>Heatmap!$G$39</f>
        <v>Управление набором метрик ИБ</v>
      </c>
      <c r="AD97" s="314"/>
      <c r="AE97" s="315"/>
      <c r="AF97" s="203"/>
      <c r="AG97" s="313" t="str">
        <f>Heatmap!$G$40</f>
        <v>Контроль исполнения метрик</v>
      </c>
      <c r="AH97" s="314"/>
      <c r="AI97" s="315"/>
      <c r="AJ97" s="204"/>
      <c r="AK97" s="213"/>
      <c r="AL97" s="202"/>
      <c r="AM97" s="313" t="str">
        <f>Heatmap!$G$41</f>
        <v>Security Champions</v>
      </c>
      <c r="AN97" s="314"/>
      <c r="AO97" s="315"/>
      <c r="AP97" s="203"/>
      <c r="AQ97" s="313" t="str">
        <f>Heatmap!$G$42</f>
        <v>Разграничение ролей процесса DSO</v>
      </c>
      <c r="AR97" s="314"/>
      <c r="AS97" s="315"/>
      <c r="AT97" s="204"/>
      <c r="AU97" s="212"/>
    </row>
    <row r="98" spans="1:56" ht="9" customHeight="1" thickBot="1" x14ac:dyDescent="0.4">
      <c r="A98" s="202"/>
      <c r="B98" s="211"/>
      <c r="C98" s="325"/>
      <c r="D98" s="326"/>
      <c r="E98" s="326"/>
      <c r="F98" s="326"/>
      <c r="G98" s="326"/>
      <c r="H98" s="326"/>
      <c r="I98" s="326"/>
      <c r="J98" s="326"/>
      <c r="K98" s="326"/>
      <c r="L98" s="326"/>
      <c r="M98" s="326"/>
      <c r="N98" s="326"/>
      <c r="O98" s="326"/>
      <c r="P98" s="326"/>
      <c r="Q98" s="326"/>
      <c r="R98" s="326"/>
      <c r="S98" s="326"/>
      <c r="T98" s="326"/>
      <c r="U98" s="326"/>
      <c r="V98" s="326"/>
      <c r="W98" s="327"/>
      <c r="X98" s="212"/>
      <c r="Y98" s="204"/>
      <c r="AA98" s="211"/>
      <c r="AB98" s="202"/>
      <c r="AC98" s="316"/>
      <c r="AD98" s="317"/>
      <c r="AE98" s="318"/>
      <c r="AF98" s="203"/>
      <c r="AG98" s="316"/>
      <c r="AH98" s="317"/>
      <c r="AI98" s="318"/>
      <c r="AJ98" s="204"/>
      <c r="AK98" s="213"/>
      <c r="AL98" s="202"/>
      <c r="AM98" s="316"/>
      <c r="AN98" s="317"/>
      <c r="AO98" s="318"/>
      <c r="AP98" s="203"/>
      <c r="AQ98" s="316"/>
      <c r="AR98" s="317"/>
      <c r="AS98" s="318"/>
      <c r="AT98" s="204"/>
      <c r="AU98" s="212"/>
    </row>
    <row r="99" spans="1:56" ht="15.75" customHeight="1" thickBot="1" x14ac:dyDescent="0.4">
      <c r="A99" s="202"/>
      <c r="B99" s="211"/>
      <c r="C99" s="202"/>
      <c r="D99" s="313" t="str">
        <f>Heatmap!$G$22</f>
        <v>Управление секретами</v>
      </c>
      <c r="E99" s="314"/>
      <c r="F99" s="314"/>
      <c r="G99" s="315"/>
      <c r="H99" s="203"/>
      <c r="I99" s="313" t="str">
        <f>Heatmap!$G$25</f>
        <v>Управление изменениями инфраструктуры и доступом к ней</v>
      </c>
      <c r="J99" s="314"/>
      <c r="K99" s="314"/>
      <c r="L99" s="315"/>
      <c r="M99" s="203"/>
      <c r="N99" s="313" t="str">
        <f>Heatmap!$G$26</f>
        <v>Контроль сетевого трафика (L4-L7)</v>
      </c>
      <c r="O99" s="314"/>
      <c r="P99" s="314"/>
      <c r="Q99" s="315"/>
      <c r="R99" s="203"/>
      <c r="S99" s="313" t="str">
        <f>Heatmap!$G$27</f>
        <v>Контроль выполняемых и процессов и их прав доступа</v>
      </c>
      <c r="T99" s="314"/>
      <c r="U99" s="314"/>
      <c r="V99" s="315"/>
      <c r="W99" s="204"/>
      <c r="X99" s="212"/>
      <c r="Y99" s="204"/>
      <c r="AA99" s="211"/>
      <c r="AB99" s="202"/>
      <c r="AC99" s="319"/>
      <c r="AD99" s="320"/>
      <c r="AE99" s="321"/>
      <c r="AF99" s="203"/>
      <c r="AG99" s="319"/>
      <c r="AH99" s="320"/>
      <c r="AI99" s="321"/>
      <c r="AJ99" s="204"/>
      <c r="AK99" s="213"/>
      <c r="AL99" s="202"/>
      <c r="AM99" s="319"/>
      <c r="AN99" s="320"/>
      <c r="AO99" s="321"/>
      <c r="AP99" s="203"/>
      <c r="AQ99" s="319"/>
      <c r="AR99" s="320"/>
      <c r="AS99" s="321"/>
      <c r="AT99" s="204"/>
      <c r="AU99" s="212"/>
    </row>
    <row r="100" spans="1:56" ht="15.75" customHeight="1" thickBot="1" x14ac:dyDescent="0.4">
      <c r="A100" s="202"/>
      <c r="B100" s="211"/>
      <c r="C100" s="202"/>
      <c r="D100" s="319"/>
      <c r="E100" s="320"/>
      <c r="F100" s="320"/>
      <c r="G100" s="321"/>
      <c r="H100" s="203"/>
      <c r="I100" s="319"/>
      <c r="J100" s="320"/>
      <c r="K100" s="320"/>
      <c r="L100" s="321"/>
      <c r="M100" s="203"/>
      <c r="N100" s="316"/>
      <c r="O100" s="317"/>
      <c r="P100" s="317"/>
      <c r="Q100" s="318"/>
      <c r="R100" s="203"/>
      <c r="S100" s="319"/>
      <c r="T100" s="320"/>
      <c r="U100" s="320"/>
      <c r="V100" s="321"/>
      <c r="W100" s="204"/>
      <c r="X100" s="212"/>
      <c r="Y100" s="204"/>
      <c r="AA100" s="211"/>
      <c r="AB100" s="205"/>
      <c r="AC100" s="206"/>
      <c r="AD100" s="206"/>
      <c r="AE100" s="206"/>
      <c r="AF100" s="206"/>
      <c r="AG100" s="206"/>
      <c r="AH100" s="206"/>
      <c r="AI100" s="206"/>
      <c r="AJ100" s="207"/>
      <c r="AK100" s="213"/>
      <c r="AL100" s="205"/>
      <c r="AM100" s="206"/>
      <c r="AN100" s="206"/>
      <c r="AO100" s="206"/>
      <c r="AP100" s="206"/>
      <c r="AQ100" s="206"/>
      <c r="AR100" s="206"/>
      <c r="AS100" s="206"/>
      <c r="AT100" s="207"/>
      <c r="AU100" s="212"/>
    </row>
    <row r="101" spans="1:56" ht="9" customHeight="1" thickBot="1" x14ac:dyDescent="0.4">
      <c r="A101" s="202"/>
      <c r="B101" s="211"/>
      <c r="C101" s="202"/>
      <c r="D101" s="203"/>
      <c r="E101" s="203"/>
      <c r="F101" s="203"/>
      <c r="G101" s="203"/>
      <c r="H101" s="203"/>
      <c r="I101" s="203"/>
      <c r="J101" s="203"/>
      <c r="K101" s="203"/>
      <c r="L101" s="203"/>
      <c r="M101" s="203"/>
      <c r="N101" s="316"/>
      <c r="O101" s="317"/>
      <c r="P101" s="317"/>
      <c r="Q101" s="318"/>
      <c r="R101" s="203"/>
      <c r="S101" s="203"/>
      <c r="T101" s="203"/>
      <c r="U101" s="203"/>
      <c r="V101" s="203"/>
      <c r="W101" s="204"/>
      <c r="X101" s="212"/>
      <c r="Y101" s="204"/>
      <c r="AA101" s="214"/>
      <c r="AB101" s="216"/>
      <c r="AC101" s="216"/>
      <c r="AD101" s="216"/>
      <c r="AE101" s="216"/>
      <c r="AF101" s="216"/>
      <c r="AG101" s="216"/>
      <c r="AH101" s="216"/>
      <c r="AI101" s="216"/>
      <c r="AJ101" s="216"/>
      <c r="AK101" s="216"/>
      <c r="AL101" s="216"/>
      <c r="AM101" s="216"/>
      <c r="AN101" s="216"/>
      <c r="AO101" s="216"/>
      <c r="AP101" s="216"/>
      <c r="AQ101" s="216"/>
      <c r="AR101" s="216"/>
      <c r="AS101" s="216"/>
      <c r="AT101" s="216"/>
      <c r="AU101" s="215"/>
    </row>
    <row r="102" spans="1:56" ht="15.75" customHeight="1" x14ac:dyDescent="0.35">
      <c r="A102" s="202"/>
      <c r="B102" s="211"/>
      <c r="C102" s="202"/>
      <c r="D102" s="313" t="str">
        <f>Heatmap!$G$28</f>
        <v>Анализ инфраструктуры PROD среды на уязвимости</v>
      </c>
      <c r="E102" s="314"/>
      <c r="F102" s="314"/>
      <c r="G102" s="315"/>
      <c r="H102" s="203"/>
      <c r="I102" s="313" t="str">
        <f>Heatmap!$G$24</f>
        <v>Тестирование на проникновение продуктивной среды</v>
      </c>
      <c r="J102" s="314"/>
      <c r="K102" s="314"/>
      <c r="L102" s="315"/>
      <c r="M102" s="203"/>
      <c r="N102" s="316"/>
      <c r="O102" s="317"/>
      <c r="P102" s="317"/>
      <c r="Q102" s="318"/>
      <c r="R102" s="203"/>
      <c r="S102" s="313" t="str">
        <f>Heatmap!$G$29</f>
        <v>Анализ событий информационной безопасности</v>
      </c>
      <c r="T102" s="314"/>
      <c r="U102" s="314"/>
      <c r="V102" s="315"/>
      <c r="W102" s="204"/>
      <c r="X102" s="212"/>
      <c r="Y102" s="204"/>
    </row>
    <row r="103" spans="1:56" ht="15.75" customHeight="1" thickBot="1" x14ac:dyDescent="0.4">
      <c r="A103" s="202"/>
      <c r="B103" s="211"/>
      <c r="C103" s="202"/>
      <c r="D103" s="319"/>
      <c r="E103" s="320"/>
      <c r="F103" s="320"/>
      <c r="G103" s="321"/>
      <c r="H103" s="203"/>
      <c r="I103" s="319"/>
      <c r="J103" s="320"/>
      <c r="K103" s="320"/>
      <c r="L103" s="321"/>
      <c r="M103" s="203"/>
      <c r="N103" s="319"/>
      <c r="O103" s="320"/>
      <c r="P103" s="320"/>
      <c r="Q103" s="321"/>
      <c r="R103" s="203"/>
      <c r="S103" s="319"/>
      <c r="T103" s="320"/>
      <c r="U103" s="320"/>
      <c r="V103" s="321"/>
      <c r="W103" s="204"/>
      <c r="X103" s="212"/>
      <c r="Y103" s="204"/>
      <c r="AC103" s="200"/>
      <c r="AD103" s="200"/>
      <c r="AE103" s="200"/>
      <c r="AF103" s="200"/>
      <c r="AG103" s="200"/>
      <c r="AH103" s="200"/>
    </row>
    <row r="104" spans="1:56" ht="9" customHeight="1" thickBot="1" x14ac:dyDescent="0.4">
      <c r="A104" s="202"/>
      <c r="B104" s="211"/>
      <c r="C104" s="205"/>
      <c r="D104" s="206"/>
      <c r="E104" s="206"/>
      <c r="F104" s="206"/>
      <c r="G104" s="206"/>
      <c r="H104" s="206"/>
      <c r="I104" s="206"/>
      <c r="J104" s="206"/>
      <c r="K104" s="206"/>
      <c r="L104" s="206"/>
      <c r="M104" s="206"/>
      <c r="N104" s="206"/>
      <c r="O104" s="206"/>
      <c r="P104" s="206"/>
      <c r="Q104" s="206"/>
      <c r="R104" s="206"/>
      <c r="S104" s="206"/>
      <c r="T104" s="206"/>
      <c r="U104" s="206"/>
      <c r="V104" s="206"/>
      <c r="W104" s="207"/>
      <c r="X104" s="212"/>
      <c r="Y104" s="204"/>
      <c r="AC104" s="200"/>
      <c r="AD104" s="200"/>
      <c r="AE104" s="200"/>
      <c r="AF104" s="200"/>
      <c r="AG104" s="200"/>
      <c r="AH104" s="200"/>
    </row>
    <row r="105" spans="1:56" ht="9" customHeight="1" thickBot="1" x14ac:dyDescent="0.4">
      <c r="A105" s="202"/>
      <c r="B105" s="214"/>
      <c r="C105" s="216"/>
      <c r="D105" s="216"/>
      <c r="E105" s="216"/>
      <c r="F105" s="216"/>
      <c r="G105" s="216"/>
      <c r="H105" s="216"/>
      <c r="I105" s="216"/>
      <c r="J105" s="216"/>
      <c r="K105" s="216"/>
      <c r="L105" s="216"/>
      <c r="M105" s="216"/>
      <c r="N105" s="216"/>
      <c r="O105" s="216"/>
      <c r="P105" s="216"/>
      <c r="Q105" s="216"/>
      <c r="R105" s="216"/>
      <c r="S105" s="216"/>
      <c r="T105" s="216"/>
      <c r="U105" s="216"/>
      <c r="V105" s="216"/>
      <c r="W105" s="216"/>
      <c r="X105" s="215"/>
      <c r="Y105" s="204"/>
      <c r="AC105" s="200"/>
      <c r="AD105" s="200"/>
      <c r="AE105" s="200"/>
      <c r="AF105" s="200"/>
      <c r="AG105" s="200"/>
      <c r="AH105" s="200"/>
      <c r="BD105" s="255"/>
    </row>
    <row r="106" spans="1:56" ht="25.5" customHeight="1" thickBot="1" x14ac:dyDescent="0.4">
      <c r="A106" s="202"/>
      <c r="B106" s="231"/>
      <c r="C106" s="231"/>
      <c r="D106" s="231"/>
      <c r="E106" s="231"/>
      <c r="F106" s="231"/>
      <c r="G106" s="231"/>
      <c r="H106" s="231"/>
      <c r="I106" s="231"/>
      <c r="J106" s="231"/>
      <c r="K106" s="231"/>
      <c r="L106" s="231"/>
      <c r="M106" s="231"/>
      <c r="N106" s="231"/>
      <c r="O106" s="231"/>
      <c r="P106" s="231"/>
      <c r="Q106" s="231"/>
      <c r="R106" s="231"/>
      <c r="S106" s="231"/>
      <c r="T106" s="231"/>
      <c r="U106" s="231"/>
      <c r="V106" s="231"/>
      <c r="W106" s="231"/>
      <c r="X106" s="231"/>
      <c r="Y106" s="232"/>
      <c r="AC106" s="200"/>
      <c r="AD106" s="200"/>
      <c r="AE106" s="200"/>
      <c r="AF106" s="200"/>
      <c r="AG106" s="200"/>
      <c r="AH106" s="200"/>
    </row>
    <row r="107" spans="1:56" ht="3" customHeight="1" x14ac:dyDescent="0.35">
      <c r="A107" s="202"/>
      <c r="B107" s="208"/>
      <c r="C107" s="209"/>
      <c r="D107" s="209"/>
      <c r="E107" s="209"/>
      <c r="F107" s="209"/>
      <c r="G107" s="209"/>
      <c r="H107" s="209"/>
      <c r="I107" s="209"/>
      <c r="J107" s="209"/>
      <c r="K107" s="209"/>
      <c r="L107" s="209"/>
      <c r="M107" s="209"/>
      <c r="N107" s="209"/>
      <c r="O107" s="209"/>
      <c r="P107" s="209"/>
      <c r="Q107" s="209"/>
      <c r="R107" s="209"/>
      <c r="S107" s="209"/>
      <c r="T107" s="209"/>
      <c r="U107" s="209"/>
      <c r="V107" s="209"/>
      <c r="W107" s="217"/>
      <c r="X107" s="218"/>
      <c r="Y107" s="204"/>
    </row>
    <row r="108" spans="1:56" ht="24.75" hidden="1" customHeight="1" x14ac:dyDescent="0.35">
      <c r="A108" s="202"/>
      <c r="B108" s="211"/>
      <c r="C108" s="334" t="s">
        <v>3125</v>
      </c>
      <c r="D108" s="334"/>
      <c r="E108" s="334"/>
      <c r="F108" s="334"/>
      <c r="G108" s="334"/>
      <c r="H108" s="334"/>
      <c r="I108" s="334"/>
      <c r="J108" s="334"/>
      <c r="K108" s="334"/>
      <c r="L108" s="334"/>
      <c r="M108" s="334"/>
      <c r="N108" s="334"/>
      <c r="O108" s="334"/>
      <c r="P108" s="334"/>
      <c r="Q108" s="334"/>
      <c r="R108" s="334"/>
      <c r="S108" s="334"/>
      <c r="T108" s="334"/>
      <c r="U108" s="334"/>
      <c r="V108" s="334"/>
      <c r="W108" s="334"/>
      <c r="X108" s="221"/>
      <c r="Y108" s="204"/>
    </row>
    <row r="109" spans="1:56" ht="21" customHeight="1" x14ac:dyDescent="0.35">
      <c r="A109" s="202"/>
      <c r="B109" s="211"/>
      <c r="C109" s="334"/>
      <c r="D109" s="334"/>
      <c r="E109" s="334"/>
      <c r="F109" s="334"/>
      <c r="G109" s="334"/>
      <c r="H109" s="334"/>
      <c r="I109" s="334"/>
      <c r="J109" s="334"/>
      <c r="K109" s="334"/>
      <c r="L109" s="334"/>
      <c r="M109" s="334"/>
      <c r="N109" s="334"/>
      <c r="O109" s="334"/>
      <c r="P109" s="334"/>
      <c r="Q109" s="334"/>
      <c r="R109" s="334"/>
      <c r="S109" s="334"/>
      <c r="T109" s="334"/>
      <c r="U109" s="334"/>
      <c r="V109" s="334"/>
      <c r="W109" s="334"/>
      <c r="X109" s="229"/>
      <c r="Y109" s="204"/>
    </row>
    <row r="110" spans="1:56" ht="4.5" customHeight="1" thickBot="1" x14ac:dyDescent="0.4">
      <c r="A110" s="202"/>
      <c r="B110" s="211"/>
      <c r="C110" s="213"/>
      <c r="D110" s="213"/>
      <c r="E110" s="213"/>
      <c r="F110" s="213"/>
      <c r="G110" s="213"/>
      <c r="H110" s="213"/>
      <c r="I110" s="213"/>
      <c r="J110" s="213"/>
      <c r="K110" s="213"/>
      <c r="L110" s="213"/>
      <c r="M110" s="213"/>
      <c r="N110" s="213"/>
      <c r="O110" s="213"/>
      <c r="P110" s="213"/>
      <c r="Q110" s="213"/>
      <c r="R110" s="213"/>
      <c r="S110" s="213"/>
      <c r="T110" s="213"/>
      <c r="U110" s="213"/>
      <c r="V110" s="213"/>
      <c r="X110" s="229"/>
      <c r="Y110" s="204"/>
    </row>
    <row r="111" spans="1:56" ht="9" customHeight="1" x14ac:dyDescent="0.35">
      <c r="A111" s="202"/>
      <c r="B111" s="211"/>
      <c r="C111" s="227"/>
      <c r="D111" s="323" t="s">
        <v>874</v>
      </c>
      <c r="E111" s="323"/>
      <c r="F111" s="323"/>
      <c r="G111" s="323"/>
      <c r="H111" s="323"/>
      <c r="I111" s="323"/>
      <c r="J111" s="323"/>
      <c r="K111" s="323"/>
      <c r="L111" s="323"/>
      <c r="M111" s="323"/>
      <c r="N111" s="323"/>
      <c r="O111" s="323"/>
      <c r="P111" s="323"/>
      <c r="Q111" s="323"/>
      <c r="R111" s="323"/>
      <c r="S111" s="323"/>
      <c r="T111" s="323"/>
      <c r="U111" s="323"/>
      <c r="V111" s="323"/>
      <c r="W111" s="228"/>
      <c r="X111" s="229"/>
      <c r="Y111" s="204"/>
    </row>
    <row r="112" spans="1:56" ht="9" customHeight="1" thickBot="1" x14ac:dyDescent="0.4">
      <c r="A112" s="202"/>
      <c r="B112" s="211"/>
      <c r="C112" s="202"/>
      <c r="D112" s="326"/>
      <c r="E112" s="326"/>
      <c r="F112" s="326"/>
      <c r="G112" s="326"/>
      <c r="H112" s="326"/>
      <c r="I112" s="326"/>
      <c r="J112" s="326"/>
      <c r="K112" s="326"/>
      <c r="L112" s="326"/>
      <c r="M112" s="326"/>
      <c r="N112" s="326"/>
      <c r="O112" s="326"/>
      <c r="P112" s="326"/>
      <c r="Q112" s="326"/>
      <c r="R112" s="326"/>
      <c r="S112" s="326"/>
      <c r="T112" s="326"/>
      <c r="U112" s="326"/>
      <c r="V112" s="326"/>
      <c r="W112" s="204"/>
      <c r="X112" s="229"/>
      <c r="Y112" s="204"/>
    </row>
    <row r="113" spans="1:25" ht="15" customHeight="1" x14ac:dyDescent="0.35">
      <c r="A113" s="202"/>
      <c r="B113" s="211"/>
      <c r="C113" s="202"/>
      <c r="D113" s="203"/>
      <c r="E113" s="313" t="str">
        <f>Heatmap!$G$30</f>
        <v>Обучение специалистов</v>
      </c>
      <c r="F113" s="314"/>
      <c r="G113" s="314"/>
      <c r="H113" s="314"/>
      <c r="I113" s="314"/>
      <c r="J113" s="314"/>
      <c r="K113" s="314"/>
      <c r="L113" s="315"/>
      <c r="M113" s="203"/>
      <c r="N113" s="313" t="str">
        <f>Heatmap!$G$31</f>
        <v>Управление базой знаний DSO</v>
      </c>
      <c r="O113" s="314"/>
      <c r="P113" s="314"/>
      <c r="Q113" s="314"/>
      <c r="R113" s="314"/>
      <c r="S113" s="314"/>
      <c r="T113" s="314"/>
      <c r="U113" s="315"/>
      <c r="V113" s="203"/>
      <c r="W113" s="204"/>
      <c r="X113" s="229"/>
      <c r="Y113" s="204"/>
    </row>
    <row r="114" spans="1:25" ht="15" customHeight="1" thickBot="1" x14ac:dyDescent="0.4">
      <c r="A114" s="202"/>
      <c r="B114" s="211"/>
      <c r="C114" s="202"/>
      <c r="D114" s="203"/>
      <c r="E114" s="319"/>
      <c r="F114" s="320"/>
      <c r="G114" s="320"/>
      <c r="H114" s="320"/>
      <c r="I114" s="320"/>
      <c r="J114" s="320"/>
      <c r="K114" s="320"/>
      <c r="L114" s="321"/>
      <c r="M114" s="203"/>
      <c r="N114" s="319"/>
      <c r="O114" s="320"/>
      <c r="P114" s="320"/>
      <c r="Q114" s="320"/>
      <c r="R114" s="320"/>
      <c r="S114" s="320"/>
      <c r="T114" s="320"/>
      <c r="U114" s="321"/>
      <c r="V114" s="203"/>
      <c r="W114" s="204"/>
      <c r="X114" s="229"/>
      <c r="Y114" s="204"/>
    </row>
    <row r="115" spans="1:25" ht="7.5" customHeight="1" thickBot="1" x14ac:dyDescent="0.4">
      <c r="A115" s="202"/>
      <c r="B115" s="211"/>
      <c r="C115" s="205"/>
      <c r="D115" s="206"/>
      <c r="E115" s="206"/>
      <c r="F115" s="206"/>
      <c r="G115" s="206"/>
      <c r="H115" s="206"/>
      <c r="I115" s="206"/>
      <c r="J115" s="206"/>
      <c r="K115" s="206"/>
      <c r="L115" s="206"/>
      <c r="M115" s="206"/>
      <c r="N115" s="206"/>
      <c r="O115" s="206"/>
      <c r="P115" s="206"/>
      <c r="Q115" s="206"/>
      <c r="R115" s="206"/>
      <c r="S115" s="206"/>
      <c r="T115" s="206"/>
      <c r="U115" s="206"/>
      <c r="V115" s="206"/>
      <c r="W115" s="207"/>
      <c r="X115" s="229"/>
      <c r="Y115" s="204"/>
    </row>
    <row r="116" spans="1:25" ht="15" customHeight="1" thickBot="1" x14ac:dyDescent="0.4">
      <c r="A116" s="202"/>
      <c r="B116" s="211"/>
      <c r="C116" s="213"/>
      <c r="D116" s="213"/>
      <c r="E116" s="213"/>
      <c r="F116" s="213"/>
      <c r="G116" s="213"/>
      <c r="H116" s="213"/>
      <c r="I116" s="213"/>
      <c r="J116" s="213"/>
      <c r="K116" s="213"/>
      <c r="L116" s="213"/>
      <c r="M116" s="213"/>
      <c r="N116" s="213"/>
      <c r="O116" s="213"/>
      <c r="P116" s="213"/>
      <c r="Q116" s="213"/>
      <c r="R116" s="213"/>
      <c r="S116" s="213"/>
      <c r="T116" s="213"/>
      <c r="U116" s="213"/>
      <c r="V116" s="213"/>
      <c r="W116" s="213"/>
      <c r="X116" s="229"/>
      <c r="Y116" s="204"/>
    </row>
    <row r="117" spans="1:25" ht="15" customHeight="1" x14ac:dyDescent="0.35">
      <c r="A117" s="202"/>
      <c r="B117" s="211"/>
      <c r="C117" s="227"/>
      <c r="D117" s="323" t="s">
        <v>879</v>
      </c>
      <c r="E117" s="323"/>
      <c r="F117" s="323"/>
      <c r="G117" s="323"/>
      <c r="H117" s="323"/>
      <c r="I117" s="323"/>
      <c r="J117" s="323"/>
      <c r="K117" s="323"/>
      <c r="L117" s="323"/>
      <c r="M117" s="323"/>
      <c r="N117" s="323"/>
      <c r="O117" s="323"/>
      <c r="P117" s="323"/>
      <c r="Q117" s="323"/>
      <c r="R117" s="323"/>
      <c r="S117" s="323"/>
      <c r="T117" s="323"/>
      <c r="U117" s="323"/>
      <c r="V117" s="323"/>
      <c r="W117" s="228"/>
      <c r="X117" s="229"/>
      <c r="Y117" s="204"/>
    </row>
    <row r="118" spans="1:25" ht="9" customHeight="1" thickBot="1" x14ac:dyDescent="0.4">
      <c r="A118" s="202"/>
      <c r="B118" s="211"/>
      <c r="C118" s="202"/>
      <c r="D118" s="326"/>
      <c r="E118" s="326"/>
      <c r="F118" s="326"/>
      <c r="G118" s="326"/>
      <c r="H118" s="326"/>
      <c r="I118" s="326"/>
      <c r="J118" s="326"/>
      <c r="K118" s="326"/>
      <c r="L118" s="326"/>
      <c r="M118" s="326"/>
      <c r="N118" s="326"/>
      <c r="O118" s="326"/>
      <c r="P118" s="326"/>
      <c r="Q118" s="326"/>
      <c r="R118" s="326"/>
      <c r="S118" s="326"/>
      <c r="T118" s="326"/>
      <c r="U118" s="326"/>
      <c r="V118" s="326"/>
      <c r="W118" s="204"/>
      <c r="X118" s="229"/>
      <c r="Y118" s="204"/>
    </row>
    <row r="119" spans="1:25" ht="22.5" customHeight="1" x14ac:dyDescent="0.35">
      <c r="A119" s="202"/>
      <c r="B119" s="211"/>
      <c r="C119" s="202"/>
      <c r="D119" s="313" t="str">
        <f>Heatmap!$G$32</f>
        <v>Оценка критичности приложений и моделирование угроз</v>
      </c>
      <c r="E119" s="314"/>
      <c r="F119" s="315"/>
      <c r="G119" s="203"/>
      <c r="H119" s="313" t="str">
        <f>Heatmap!$G$33</f>
        <v>Определение требований ИБ, предъявляемых к ПО</v>
      </c>
      <c r="I119" s="314"/>
      <c r="J119" s="315"/>
      <c r="K119" s="203"/>
      <c r="L119" s="313" t="str">
        <f>Heatmap!$G$34</f>
        <v>Контроль выполнения требований ИБ</v>
      </c>
      <c r="M119" s="314"/>
      <c r="N119" s="315"/>
      <c r="O119" s="203"/>
      <c r="P119" s="313" t="str">
        <f>Heatmap!$G$35</f>
        <v>Разработка стандартов конфигураций разрабатываемого ПО</v>
      </c>
      <c r="Q119" s="314"/>
      <c r="R119" s="315"/>
      <c r="S119" s="203"/>
      <c r="T119" s="313" t="str">
        <f>Heatmap!$G$36</f>
        <v>Разработка стандартов конфигураций для компонентов инфраструктуры</v>
      </c>
      <c r="U119" s="314"/>
      <c r="V119" s="315"/>
      <c r="W119" s="204"/>
      <c r="X119" s="229"/>
      <c r="Y119" s="204"/>
    </row>
    <row r="120" spans="1:25" ht="22.5" customHeight="1" x14ac:dyDescent="0.35">
      <c r="A120" s="202"/>
      <c r="B120" s="220"/>
      <c r="C120" s="202"/>
      <c r="D120" s="316"/>
      <c r="E120" s="317"/>
      <c r="F120" s="318"/>
      <c r="G120" s="203"/>
      <c r="H120" s="316"/>
      <c r="I120" s="317"/>
      <c r="J120" s="318"/>
      <c r="K120" s="203"/>
      <c r="L120" s="316"/>
      <c r="M120" s="317"/>
      <c r="N120" s="318"/>
      <c r="O120" s="203"/>
      <c r="P120" s="316"/>
      <c r="Q120" s="317"/>
      <c r="R120" s="318"/>
      <c r="S120" s="203"/>
      <c r="T120" s="316"/>
      <c r="U120" s="317"/>
      <c r="V120" s="318"/>
      <c r="W120" s="204"/>
      <c r="X120" s="229"/>
      <c r="Y120" s="204"/>
    </row>
    <row r="121" spans="1:25" ht="22.5" customHeight="1" thickBot="1" x14ac:dyDescent="0.4">
      <c r="A121" s="202"/>
      <c r="B121" s="220"/>
      <c r="C121" s="202"/>
      <c r="D121" s="319"/>
      <c r="E121" s="320"/>
      <c r="F121" s="321"/>
      <c r="G121" s="203"/>
      <c r="H121" s="319"/>
      <c r="I121" s="320"/>
      <c r="J121" s="321"/>
      <c r="K121" s="203"/>
      <c r="L121" s="319"/>
      <c r="M121" s="320"/>
      <c r="N121" s="321"/>
      <c r="O121" s="203"/>
      <c r="P121" s="319"/>
      <c r="Q121" s="320"/>
      <c r="R121" s="321"/>
      <c r="S121" s="203"/>
      <c r="T121" s="319"/>
      <c r="U121" s="320"/>
      <c r="V121" s="321"/>
      <c r="W121" s="204"/>
      <c r="X121" s="229"/>
      <c r="Y121" s="204"/>
    </row>
    <row r="122" spans="1:25" ht="15.75" customHeight="1" thickBot="1" x14ac:dyDescent="0.4">
      <c r="A122" s="202"/>
      <c r="B122" s="220"/>
      <c r="C122" s="205"/>
      <c r="D122" s="206"/>
      <c r="E122" s="206"/>
      <c r="F122" s="206"/>
      <c r="G122" s="206"/>
      <c r="H122" s="206"/>
      <c r="I122" s="206"/>
      <c r="J122" s="206"/>
      <c r="K122" s="206"/>
      <c r="L122" s="206"/>
      <c r="M122" s="206"/>
      <c r="N122" s="206"/>
      <c r="O122" s="206"/>
      <c r="P122" s="206"/>
      <c r="Q122" s="206"/>
      <c r="R122" s="206"/>
      <c r="S122" s="206"/>
      <c r="T122" s="206"/>
      <c r="U122" s="206"/>
      <c r="V122" s="206"/>
      <c r="W122" s="207"/>
      <c r="X122" s="229"/>
      <c r="Y122" s="204"/>
    </row>
    <row r="123" spans="1:25" ht="15.75" customHeight="1" thickBot="1" x14ac:dyDescent="0.4">
      <c r="A123" s="202"/>
      <c r="B123" s="211"/>
      <c r="C123" s="213"/>
      <c r="D123" s="213"/>
      <c r="E123" s="213"/>
      <c r="F123" s="213"/>
      <c r="G123" s="213"/>
      <c r="H123" s="213"/>
      <c r="I123" s="213"/>
      <c r="J123" s="213"/>
      <c r="K123" s="213"/>
      <c r="L123" s="213"/>
      <c r="M123" s="213"/>
      <c r="N123" s="213"/>
      <c r="O123" s="213"/>
      <c r="P123" s="213"/>
      <c r="Q123" s="213"/>
      <c r="R123" s="213"/>
      <c r="S123" s="213"/>
      <c r="T123" s="213"/>
      <c r="U123" s="213"/>
      <c r="V123" s="213"/>
      <c r="W123" s="213"/>
      <c r="X123" s="229"/>
      <c r="Y123" s="204"/>
    </row>
    <row r="124" spans="1:25" ht="9" customHeight="1" x14ac:dyDescent="0.35">
      <c r="A124" s="202"/>
      <c r="B124" s="211"/>
      <c r="C124" s="227"/>
      <c r="D124" s="323" t="s">
        <v>890</v>
      </c>
      <c r="E124" s="323"/>
      <c r="F124" s="323"/>
      <c r="G124" s="323"/>
      <c r="H124" s="323"/>
      <c r="I124" s="323"/>
      <c r="J124" s="323"/>
      <c r="K124" s="323"/>
      <c r="L124" s="323"/>
      <c r="M124" s="323"/>
      <c r="N124" s="323"/>
      <c r="O124" s="323"/>
      <c r="P124" s="323"/>
      <c r="Q124" s="323"/>
      <c r="R124" s="323"/>
      <c r="S124" s="323"/>
      <c r="T124" s="323"/>
      <c r="U124" s="323"/>
      <c r="V124" s="323"/>
      <c r="W124" s="228"/>
      <c r="X124" s="229"/>
      <c r="Y124" s="204"/>
    </row>
    <row r="125" spans="1:25" ht="11.25" customHeight="1" thickBot="1" x14ac:dyDescent="0.4">
      <c r="A125" s="202"/>
      <c r="B125" s="211"/>
      <c r="C125" s="202"/>
      <c r="D125" s="326"/>
      <c r="E125" s="326"/>
      <c r="F125" s="326"/>
      <c r="G125" s="326"/>
      <c r="H125" s="326"/>
      <c r="I125" s="326"/>
      <c r="J125" s="326"/>
      <c r="K125" s="326"/>
      <c r="L125" s="326"/>
      <c r="M125" s="326"/>
      <c r="N125" s="326"/>
      <c r="O125" s="326"/>
      <c r="P125" s="326"/>
      <c r="Q125" s="326"/>
      <c r="R125" s="326"/>
      <c r="S125" s="326"/>
      <c r="T125" s="326"/>
      <c r="U125" s="326"/>
      <c r="V125" s="326"/>
      <c r="W125" s="204"/>
      <c r="X125" s="229"/>
      <c r="Y125" s="204"/>
    </row>
    <row r="126" spans="1:25" ht="9" customHeight="1" x14ac:dyDescent="0.35">
      <c r="A126" s="202"/>
      <c r="B126" s="211"/>
      <c r="C126" s="202"/>
      <c r="D126" s="203"/>
      <c r="E126" s="313" t="str">
        <f>Heatmap!$G$37</f>
        <v>Обработка дефектов ИБ</v>
      </c>
      <c r="F126" s="314"/>
      <c r="G126" s="314"/>
      <c r="H126" s="314"/>
      <c r="I126" s="314"/>
      <c r="J126" s="314"/>
      <c r="K126" s="314"/>
      <c r="L126" s="315"/>
      <c r="M126" s="203"/>
      <c r="N126" s="313" t="str">
        <f>Heatmap!$G$38</f>
        <v>Консолидация дефектов ИБ</v>
      </c>
      <c r="O126" s="314"/>
      <c r="P126" s="314"/>
      <c r="Q126" s="314"/>
      <c r="R126" s="314"/>
      <c r="S126" s="314"/>
      <c r="T126" s="314"/>
      <c r="U126" s="315"/>
      <c r="V126" s="203"/>
      <c r="W126" s="204"/>
      <c r="X126" s="229"/>
      <c r="Y126" s="204"/>
    </row>
    <row r="127" spans="1:25" ht="9" customHeight="1" thickBot="1" x14ac:dyDescent="0.4">
      <c r="A127" s="202"/>
      <c r="B127" s="211"/>
      <c r="C127" s="202"/>
      <c r="D127" s="203"/>
      <c r="E127" s="319"/>
      <c r="F127" s="320"/>
      <c r="G127" s="320"/>
      <c r="H127" s="320"/>
      <c r="I127" s="320"/>
      <c r="J127" s="320"/>
      <c r="K127" s="320"/>
      <c r="L127" s="321"/>
      <c r="M127" s="203"/>
      <c r="N127" s="319"/>
      <c r="O127" s="320"/>
      <c r="P127" s="320"/>
      <c r="Q127" s="320"/>
      <c r="R127" s="320"/>
      <c r="S127" s="320"/>
      <c r="T127" s="320"/>
      <c r="U127" s="321"/>
      <c r="V127" s="203"/>
      <c r="W127" s="204"/>
      <c r="X127" s="229"/>
      <c r="Y127" s="204"/>
    </row>
    <row r="128" spans="1:25" ht="7.5" customHeight="1" thickBot="1" x14ac:dyDescent="0.4">
      <c r="A128" s="202"/>
      <c r="B128" s="211"/>
      <c r="C128" s="205"/>
      <c r="D128" s="206"/>
      <c r="E128" s="206"/>
      <c r="F128" s="206"/>
      <c r="G128" s="206"/>
      <c r="H128" s="206"/>
      <c r="I128" s="206"/>
      <c r="J128" s="206"/>
      <c r="K128" s="206"/>
      <c r="L128" s="206"/>
      <c r="M128" s="206"/>
      <c r="N128" s="206"/>
      <c r="O128" s="206"/>
      <c r="P128" s="206"/>
      <c r="Q128" s="206"/>
      <c r="R128" s="206"/>
      <c r="S128" s="206"/>
      <c r="T128" s="206"/>
      <c r="U128" s="206"/>
      <c r="V128" s="206"/>
      <c r="W128" s="207"/>
      <c r="X128" s="229"/>
      <c r="Y128" s="204"/>
    </row>
    <row r="129" spans="1:56" ht="15.75" customHeight="1" thickBot="1" x14ac:dyDescent="0.4">
      <c r="A129" s="202"/>
      <c r="B129" s="211"/>
      <c r="C129" s="213"/>
      <c r="D129" s="213"/>
      <c r="E129" s="213"/>
      <c r="F129" s="213"/>
      <c r="G129" s="213"/>
      <c r="H129" s="213"/>
      <c r="I129" s="213"/>
      <c r="J129" s="213"/>
      <c r="K129" s="213"/>
      <c r="L129" s="213"/>
      <c r="M129" s="213"/>
      <c r="N129" s="213"/>
      <c r="O129" s="213"/>
      <c r="P129" s="213"/>
      <c r="Q129" s="213"/>
      <c r="R129" s="213"/>
      <c r="S129" s="213"/>
      <c r="T129" s="213"/>
      <c r="U129" s="213"/>
      <c r="V129" s="213"/>
      <c r="W129" s="213"/>
      <c r="X129" s="229"/>
      <c r="Y129" s="204"/>
    </row>
    <row r="130" spans="1:56" ht="9" customHeight="1" x14ac:dyDescent="0.35">
      <c r="A130" s="202"/>
      <c r="B130" s="211"/>
      <c r="C130" s="227"/>
      <c r="D130" s="323" t="s">
        <v>3126</v>
      </c>
      <c r="E130" s="323"/>
      <c r="F130" s="323"/>
      <c r="G130" s="323"/>
      <c r="H130" s="323"/>
      <c r="I130" s="323"/>
      <c r="J130" s="323"/>
      <c r="K130" s="323"/>
      <c r="L130" s="324"/>
      <c r="M130" s="213"/>
      <c r="N130" s="322" t="s">
        <v>3127</v>
      </c>
      <c r="O130" s="323"/>
      <c r="P130" s="323"/>
      <c r="Q130" s="323"/>
      <c r="R130" s="323"/>
      <c r="S130" s="323"/>
      <c r="T130" s="323"/>
      <c r="U130" s="323"/>
      <c r="V130" s="323"/>
      <c r="W130" s="228"/>
      <c r="X130" s="229"/>
      <c r="Y130" s="204"/>
    </row>
    <row r="131" spans="1:56" ht="11.25" customHeight="1" thickBot="1" x14ac:dyDescent="0.4">
      <c r="A131" s="202"/>
      <c r="B131" s="211"/>
      <c r="C131" s="202"/>
      <c r="D131" s="326"/>
      <c r="E131" s="326"/>
      <c r="F131" s="326"/>
      <c r="G131" s="326"/>
      <c r="H131" s="326"/>
      <c r="I131" s="326"/>
      <c r="J131" s="326"/>
      <c r="K131" s="326"/>
      <c r="L131" s="327"/>
      <c r="M131" s="213"/>
      <c r="N131" s="325"/>
      <c r="O131" s="326"/>
      <c r="P131" s="326"/>
      <c r="Q131" s="326"/>
      <c r="R131" s="326"/>
      <c r="S131" s="326"/>
      <c r="T131" s="326"/>
      <c r="U131" s="326"/>
      <c r="V131" s="326"/>
      <c r="W131" s="204"/>
      <c r="X131" s="229"/>
      <c r="Y131" s="204"/>
    </row>
    <row r="132" spans="1:56" ht="9" customHeight="1" x14ac:dyDescent="0.35">
      <c r="A132" s="202"/>
      <c r="B132" s="211"/>
      <c r="C132" s="202"/>
      <c r="D132" s="203"/>
      <c r="E132" s="313" t="str">
        <f>Heatmap!$G$39</f>
        <v>Управление набором метрик ИБ</v>
      </c>
      <c r="F132" s="314"/>
      <c r="G132" s="315"/>
      <c r="H132" s="203"/>
      <c r="I132" s="313" t="str">
        <f>Heatmap!$G$40</f>
        <v>Контроль исполнения метрик</v>
      </c>
      <c r="J132" s="314"/>
      <c r="K132" s="315"/>
      <c r="L132" s="204"/>
      <c r="M132" s="213"/>
      <c r="N132" s="202"/>
      <c r="O132" s="313" t="str">
        <f>Heatmap!$G$41</f>
        <v>Security Champions</v>
      </c>
      <c r="P132" s="314"/>
      <c r="Q132" s="315"/>
      <c r="R132" s="203"/>
      <c r="S132" s="313" t="str">
        <f>Heatmap!$G$42</f>
        <v>Разграничение ролей процесса DSO</v>
      </c>
      <c r="T132" s="314"/>
      <c r="U132" s="315"/>
      <c r="V132" s="203"/>
      <c r="W132" s="204"/>
      <c r="X132" s="229"/>
      <c r="Y132" s="204"/>
    </row>
    <row r="133" spans="1:56" ht="9" customHeight="1" x14ac:dyDescent="0.35">
      <c r="A133" s="202"/>
      <c r="B133" s="211"/>
      <c r="C133" s="202"/>
      <c r="D133" s="203"/>
      <c r="E133" s="316"/>
      <c r="F133" s="317"/>
      <c r="G133" s="318"/>
      <c r="H133" s="203"/>
      <c r="I133" s="316"/>
      <c r="J133" s="317"/>
      <c r="K133" s="318"/>
      <c r="L133" s="204"/>
      <c r="M133" s="213"/>
      <c r="N133" s="202"/>
      <c r="O133" s="316"/>
      <c r="P133" s="317"/>
      <c r="Q133" s="318"/>
      <c r="R133" s="203"/>
      <c r="S133" s="316"/>
      <c r="T133" s="317"/>
      <c r="U133" s="318"/>
      <c r="V133" s="203"/>
      <c r="W133" s="204"/>
      <c r="X133" s="229"/>
      <c r="Y133" s="204"/>
    </row>
    <row r="134" spans="1:56" ht="15.75" customHeight="1" thickBot="1" x14ac:dyDescent="0.4">
      <c r="A134" s="202"/>
      <c r="B134" s="211"/>
      <c r="C134" s="202"/>
      <c r="D134" s="203"/>
      <c r="E134" s="319"/>
      <c r="F134" s="320"/>
      <c r="G134" s="321"/>
      <c r="H134" s="203"/>
      <c r="I134" s="319"/>
      <c r="J134" s="320"/>
      <c r="K134" s="321"/>
      <c r="L134" s="204"/>
      <c r="M134" s="213"/>
      <c r="N134" s="202"/>
      <c r="O134" s="319"/>
      <c r="P134" s="320"/>
      <c r="Q134" s="321"/>
      <c r="R134" s="203"/>
      <c r="S134" s="319"/>
      <c r="T134" s="320"/>
      <c r="U134" s="321"/>
      <c r="V134" s="203"/>
      <c r="W134" s="204"/>
      <c r="X134" s="229"/>
      <c r="Y134" s="204"/>
    </row>
    <row r="135" spans="1:56" ht="7.5" customHeight="1" thickBot="1" x14ac:dyDescent="0.4">
      <c r="A135" s="235"/>
      <c r="B135" s="211"/>
      <c r="C135" s="205"/>
      <c r="D135" s="206"/>
      <c r="E135" s="206"/>
      <c r="F135" s="206"/>
      <c r="G135" s="206"/>
      <c r="H135" s="206"/>
      <c r="I135" s="206"/>
      <c r="J135" s="206"/>
      <c r="K135" s="206"/>
      <c r="L135" s="207"/>
      <c r="M135" s="213"/>
      <c r="N135" s="205"/>
      <c r="O135" s="206"/>
      <c r="P135" s="206"/>
      <c r="Q135" s="206"/>
      <c r="R135" s="206"/>
      <c r="S135" s="206"/>
      <c r="T135" s="206"/>
      <c r="U135" s="206"/>
      <c r="V135" s="206"/>
      <c r="W135" s="207"/>
      <c r="X135" s="229"/>
      <c r="Y135" s="233"/>
    </row>
    <row r="136" spans="1:56" ht="7.5" customHeight="1" thickBot="1" x14ac:dyDescent="0.4">
      <c r="A136" s="235"/>
      <c r="B136" s="214"/>
      <c r="C136" s="216"/>
      <c r="D136" s="216"/>
      <c r="E136" s="216"/>
      <c r="F136" s="216"/>
      <c r="G136" s="216"/>
      <c r="H136" s="216"/>
      <c r="I136" s="216"/>
      <c r="J136" s="216"/>
      <c r="K136" s="216"/>
      <c r="L136" s="216"/>
      <c r="M136" s="216"/>
      <c r="N136" s="216"/>
      <c r="O136" s="216"/>
      <c r="P136" s="216"/>
      <c r="Q136" s="216"/>
      <c r="R136" s="216"/>
      <c r="S136" s="216"/>
      <c r="T136" s="216"/>
      <c r="U136" s="216"/>
      <c r="V136" s="216"/>
      <c r="W136" s="219"/>
      <c r="X136" s="230"/>
      <c r="Y136" s="233"/>
    </row>
    <row r="137" spans="1:56" ht="25.5" customHeight="1" thickBot="1" x14ac:dyDescent="0.4">
      <c r="A137" s="236"/>
      <c r="B137" s="237"/>
      <c r="C137" s="237"/>
      <c r="D137" s="237"/>
      <c r="E137" s="237"/>
      <c r="F137" s="237"/>
      <c r="G137" s="237"/>
      <c r="H137" s="237"/>
      <c r="I137" s="237"/>
      <c r="J137" s="237"/>
      <c r="K137" s="237"/>
      <c r="L137" s="237"/>
      <c r="M137" s="237"/>
      <c r="N137" s="237"/>
      <c r="O137" s="237"/>
      <c r="P137" s="237"/>
      <c r="Q137" s="237"/>
      <c r="R137" s="237"/>
      <c r="S137" s="237"/>
      <c r="T137" s="237"/>
      <c r="U137" s="237"/>
      <c r="V137" s="237"/>
      <c r="W137" s="237"/>
      <c r="X137" s="237"/>
      <c r="Y137" s="234"/>
    </row>
    <row r="138" spans="1:56" s="255" customFormat="1" ht="60.75" customHeight="1" thickBot="1" x14ac:dyDescent="0.4">
      <c r="A138" s="338" t="s">
        <v>3132</v>
      </c>
      <c r="B138" s="339"/>
      <c r="C138" s="339"/>
      <c r="D138" s="339"/>
      <c r="E138" s="339"/>
      <c r="F138" s="339"/>
      <c r="G138" s="339"/>
      <c r="H138" s="339"/>
      <c r="I138" s="339"/>
      <c r="J138" s="339"/>
      <c r="K138" s="339"/>
      <c r="L138" s="339"/>
      <c r="M138" s="339"/>
      <c r="N138" s="339"/>
      <c r="O138" s="339"/>
      <c r="P138" s="339"/>
      <c r="Q138" s="339"/>
      <c r="R138" s="339"/>
      <c r="S138" s="339"/>
      <c r="T138" s="339"/>
      <c r="U138" s="339"/>
      <c r="V138" s="339"/>
      <c r="W138" s="339"/>
      <c r="X138" s="339"/>
      <c r="Y138" s="340"/>
      <c r="BD138" s="201"/>
    </row>
    <row r="139" spans="1:56" ht="3" customHeight="1" x14ac:dyDescent="0.35">
      <c r="A139" s="250"/>
      <c r="B139" s="208"/>
      <c r="C139" s="209"/>
      <c r="D139" s="209"/>
      <c r="E139" s="209"/>
      <c r="F139" s="209"/>
      <c r="G139" s="209"/>
      <c r="H139" s="209"/>
      <c r="I139" s="209"/>
      <c r="J139" s="209"/>
      <c r="K139" s="209"/>
      <c r="L139" s="209"/>
      <c r="M139" s="209"/>
      <c r="N139" s="209"/>
      <c r="O139" s="209"/>
      <c r="P139" s="209"/>
      <c r="Q139" s="209"/>
      <c r="R139" s="209"/>
      <c r="S139" s="209"/>
      <c r="T139" s="209"/>
      <c r="U139" s="209"/>
      <c r="V139" s="209"/>
      <c r="W139" s="209"/>
      <c r="X139" s="210"/>
      <c r="Y139" s="251"/>
      <c r="AA139" s="208"/>
      <c r="AB139" s="209"/>
      <c r="AC139" s="209"/>
      <c r="AD139" s="209"/>
      <c r="AE139" s="209"/>
      <c r="AF139" s="209"/>
      <c r="AG139" s="209"/>
      <c r="AH139" s="209"/>
      <c r="AI139" s="209"/>
      <c r="AJ139" s="209"/>
      <c r="AK139" s="209"/>
      <c r="AL139" s="209"/>
      <c r="AM139" s="209"/>
      <c r="AN139" s="209"/>
      <c r="AO139" s="209"/>
      <c r="AP139" s="209"/>
      <c r="AQ139" s="209"/>
      <c r="AR139" s="209"/>
      <c r="AS139" s="209"/>
      <c r="AT139" s="209"/>
      <c r="AU139" s="210"/>
    </row>
    <row r="140" spans="1:56" ht="24.75" hidden="1" customHeight="1" x14ac:dyDescent="0.35">
      <c r="A140" s="250"/>
      <c r="B140" s="211"/>
      <c r="C140" s="334" t="s">
        <v>816</v>
      </c>
      <c r="D140" s="334"/>
      <c r="E140" s="334"/>
      <c r="F140" s="334"/>
      <c r="G140" s="334"/>
      <c r="H140" s="334"/>
      <c r="I140" s="334"/>
      <c r="J140" s="334"/>
      <c r="K140" s="334"/>
      <c r="L140" s="334"/>
      <c r="M140" s="334"/>
      <c r="N140" s="334"/>
      <c r="O140" s="334"/>
      <c r="P140" s="334"/>
      <c r="Q140" s="334"/>
      <c r="R140" s="334"/>
      <c r="S140" s="334"/>
      <c r="T140" s="334"/>
      <c r="U140" s="334"/>
      <c r="V140" s="334"/>
      <c r="W140" s="334"/>
      <c r="X140" s="212"/>
      <c r="Y140" s="251"/>
      <c r="AA140" s="211"/>
      <c r="AB140" s="334" t="s">
        <v>3125</v>
      </c>
      <c r="AC140" s="334"/>
      <c r="AD140" s="334"/>
      <c r="AE140" s="334"/>
      <c r="AF140" s="334"/>
      <c r="AG140" s="334"/>
      <c r="AH140" s="334"/>
      <c r="AI140" s="334"/>
      <c r="AJ140" s="334"/>
      <c r="AK140" s="334"/>
      <c r="AL140" s="334"/>
      <c r="AM140" s="334"/>
      <c r="AN140" s="334"/>
      <c r="AO140" s="334"/>
      <c r="AP140" s="334"/>
      <c r="AQ140" s="334"/>
      <c r="AR140" s="334"/>
      <c r="AS140" s="334"/>
      <c r="AT140" s="334"/>
      <c r="AU140" s="212"/>
    </row>
    <row r="141" spans="1:56" ht="21" customHeight="1" x14ac:dyDescent="0.35">
      <c r="A141" s="250"/>
      <c r="B141" s="211"/>
      <c r="C141" s="334"/>
      <c r="D141" s="334"/>
      <c r="E141" s="334"/>
      <c r="F141" s="334"/>
      <c r="G141" s="334"/>
      <c r="H141" s="334"/>
      <c r="I141" s="334"/>
      <c r="J141" s="334"/>
      <c r="K141" s="334"/>
      <c r="L141" s="334"/>
      <c r="M141" s="334"/>
      <c r="N141" s="334"/>
      <c r="O141" s="334"/>
      <c r="P141" s="334"/>
      <c r="Q141" s="334"/>
      <c r="R141" s="334"/>
      <c r="S141" s="334"/>
      <c r="T141" s="334"/>
      <c r="U141" s="334"/>
      <c r="V141" s="334"/>
      <c r="W141" s="334"/>
      <c r="X141" s="212"/>
      <c r="Y141" s="251"/>
      <c r="AA141" s="211"/>
      <c r="AB141" s="334"/>
      <c r="AC141" s="334"/>
      <c r="AD141" s="334"/>
      <c r="AE141" s="334"/>
      <c r="AF141" s="334"/>
      <c r="AG141" s="334"/>
      <c r="AH141" s="334"/>
      <c r="AI141" s="334"/>
      <c r="AJ141" s="334"/>
      <c r="AK141" s="334"/>
      <c r="AL141" s="334"/>
      <c r="AM141" s="334"/>
      <c r="AN141" s="334"/>
      <c r="AO141" s="334"/>
      <c r="AP141" s="334"/>
      <c r="AQ141" s="334"/>
      <c r="AR141" s="334"/>
      <c r="AS141" s="334"/>
      <c r="AT141" s="334"/>
      <c r="AU141" s="212"/>
    </row>
    <row r="142" spans="1:56" ht="4.5" customHeight="1" thickBot="1" x14ac:dyDescent="0.4">
      <c r="A142" s="250"/>
      <c r="B142" s="211"/>
      <c r="C142" s="213"/>
      <c r="D142" s="213"/>
      <c r="E142" s="213"/>
      <c r="F142" s="213"/>
      <c r="G142" s="213"/>
      <c r="H142" s="213"/>
      <c r="I142" s="213"/>
      <c r="J142" s="213"/>
      <c r="K142" s="213"/>
      <c r="L142" s="213"/>
      <c r="M142" s="213"/>
      <c r="N142" s="213"/>
      <c r="O142" s="213"/>
      <c r="P142" s="213"/>
      <c r="Q142" s="213"/>
      <c r="R142" s="213"/>
      <c r="S142" s="213"/>
      <c r="T142" s="213"/>
      <c r="U142" s="213"/>
      <c r="V142" s="213"/>
      <c r="W142" s="213"/>
      <c r="X142" s="212"/>
      <c r="Y142" s="251"/>
      <c r="AA142" s="211"/>
      <c r="AB142" s="213"/>
      <c r="AC142" s="213"/>
      <c r="AD142" s="213"/>
      <c r="AE142" s="213"/>
      <c r="AF142" s="213"/>
      <c r="AG142" s="213"/>
      <c r="AH142" s="213"/>
      <c r="AI142" s="213"/>
      <c r="AJ142" s="213"/>
      <c r="AK142" s="213"/>
      <c r="AL142" s="213"/>
      <c r="AM142" s="213"/>
      <c r="AN142" s="213"/>
      <c r="AO142" s="213"/>
      <c r="AP142" s="213"/>
      <c r="AQ142" s="213"/>
      <c r="AR142" s="213"/>
      <c r="AS142" s="213"/>
      <c r="AT142" s="213"/>
      <c r="AU142" s="212"/>
    </row>
    <row r="143" spans="1:56" ht="9" customHeight="1" x14ac:dyDescent="0.35">
      <c r="A143" s="250"/>
      <c r="B143" s="211"/>
      <c r="C143" s="322" t="s">
        <v>817</v>
      </c>
      <c r="D143" s="323"/>
      <c r="E143" s="323"/>
      <c r="F143" s="323"/>
      <c r="G143" s="323"/>
      <c r="H143" s="323"/>
      <c r="I143" s="324"/>
      <c r="J143" s="213"/>
      <c r="K143" s="322" t="s">
        <v>822</v>
      </c>
      <c r="L143" s="323"/>
      <c r="M143" s="323"/>
      <c r="N143" s="323"/>
      <c r="O143" s="323"/>
      <c r="P143" s="323"/>
      <c r="Q143" s="323"/>
      <c r="R143" s="323"/>
      <c r="S143" s="323"/>
      <c r="T143" s="323"/>
      <c r="U143" s="323"/>
      <c r="V143" s="323"/>
      <c r="W143" s="324"/>
      <c r="X143" s="212"/>
      <c r="Y143" s="251"/>
      <c r="AA143" s="211"/>
      <c r="AB143" s="322" t="s">
        <v>874</v>
      </c>
      <c r="AC143" s="323"/>
      <c r="AD143" s="323"/>
      <c r="AE143" s="323"/>
      <c r="AF143" s="323"/>
      <c r="AG143" s="323"/>
      <c r="AH143" s="323"/>
      <c r="AI143" s="323"/>
      <c r="AJ143" s="323"/>
      <c r="AK143" s="323"/>
      <c r="AL143" s="323"/>
      <c r="AM143" s="323"/>
      <c r="AN143" s="323"/>
      <c r="AO143" s="323"/>
      <c r="AP143" s="323"/>
      <c r="AQ143" s="323"/>
      <c r="AR143" s="323"/>
      <c r="AS143" s="323"/>
      <c r="AT143" s="324"/>
      <c r="AU143" s="212"/>
    </row>
    <row r="144" spans="1:56" ht="9" customHeight="1" thickBot="1" x14ac:dyDescent="0.4">
      <c r="A144" s="250"/>
      <c r="B144" s="211"/>
      <c r="C144" s="325"/>
      <c r="D144" s="326"/>
      <c r="E144" s="326"/>
      <c r="F144" s="326"/>
      <c r="G144" s="326"/>
      <c r="H144" s="326"/>
      <c r="I144" s="327"/>
      <c r="J144" s="213"/>
      <c r="K144" s="325"/>
      <c r="L144" s="326"/>
      <c r="M144" s="326"/>
      <c r="N144" s="326"/>
      <c r="O144" s="326"/>
      <c r="P144" s="326"/>
      <c r="Q144" s="326"/>
      <c r="R144" s="326"/>
      <c r="S144" s="326"/>
      <c r="T144" s="326"/>
      <c r="U144" s="326"/>
      <c r="V144" s="326"/>
      <c r="W144" s="327"/>
      <c r="X144" s="212"/>
      <c r="Y144" s="251"/>
      <c r="AA144" s="211"/>
      <c r="AB144" s="325"/>
      <c r="AC144" s="326"/>
      <c r="AD144" s="326"/>
      <c r="AE144" s="326"/>
      <c r="AF144" s="326"/>
      <c r="AG144" s="326"/>
      <c r="AH144" s="326"/>
      <c r="AI144" s="326"/>
      <c r="AJ144" s="326"/>
      <c r="AK144" s="326"/>
      <c r="AL144" s="326"/>
      <c r="AM144" s="326"/>
      <c r="AN144" s="326"/>
      <c r="AO144" s="326"/>
      <c r="AP144" s="326"/>
      <c r="AQ144" s="326"/>
      <c r="AR144" s="326"/>
      <c r="AS144" s="326"/>
      <c r="AT144" s="327"/>
      <c r="AU144" s="212"/>
    </row>
    <row r="145" spans="1:47" ht="15" customHeight="1" x14ac:dyDescent="0.35">
      <c r="A145" s="202"/>
      <c r="B145" s="211"/>
      <c r="C145" s="202"/>
      <c r="D145" s="313" t="str">
        <f>Heatmap!$G$3</f>
        <v>Контроль использования сторонних компонентов</v>
      </c>
      <c r="E145" s="315"/>
      <c r="F145" s="203"/>
      <c r="G145" s="313" t="str">
        <f>Heatmap!$G$4</f>
        <v>Управление артефактами</v>
      </c>
      <c r="H145" s="315"/>
      <c r="I145" s="204"/>
      <c r="J145" s="213"/>
      <c r="K145" s="202"/>
      <c r="L145" s="313" t="str">
        <f>Heatmap!$G$5</f>
        <v>Защита рабочих мест разработчика</v>
      </c>
      <c r="M145" s="314"/>
      <c r="N145" s="315"/>
      <c r="O145" s="203"/>
      <c r="P145" s="313" t="str">
        <f>Heatmap!$G$6</f>
        <v>Защита секретов</v>
      </c>
      <c r="Q145" s="314"/>
      <c r="R145" s="315"/>
      <c r="S145" s="203"/>
      <c r="T145" s="313" t="str">
        <f>Heatmap!$G$7</f>
        <v>Защита Build-среды</v>
      </c>
      <c r="U145" s="314"/>
      <c r="V145" s="315"/>
      <c r="W145" s="204"/>
      <c r="X145" s="212"/>
      <c r="Y145" s="204"/>
      <c r="AA145" s="211"/>
      <c r="AB145" s="202"/>
      <c r="AC145" s="313" t="str">
        <f>Heatmap!$G$30</f>
        <v>Обучение специалистов</v>
      </c>
      <c r="AD145" s="314"/>
      <c r="AE145" s="314"/>
      <c r="AF145" s="314"/>
      <c r="AG145" s="314"/>
      <c r="AH145" s="314"/>
      <c r="AI145" s="314"/>
      <c r="AJ145" s="315"/>
      <c r="AK145" s="203"/>
      <c r="AL145" s="313"/>
      <c r="AM145" s="314"/>
      <c r="AN145" s="314"/>
      <c r="AO145" s="314"/>
      <c r="AP145" s="314"/>
      <c r="AQ145" s="314"/>
      <c r="AR145" s="314"/>
      <c r="AS145" s="315"/>
      <c r="AT145" s="204"/>
      <c r="AU145" s="212"/>
    </row>
    <row r="146" spans="1:47" ht="15" customHeight="1" thickBot="1" x14ac:dyDescent="0.4">
      <c r="A146" s="202"/>
      <c r="B146" s="211"/>
      <c r="C146" s="202"/>
      <c r="D146" s="316"/>
      <c r="E146" s="318"/>
      <c r="F146" s="203"/>
      <c r="G146" s="316"/>
      <c r="H146" s="318"/>
      <c r="I146" s="204"/>
      <c r="J146" s="213"/>
      <c r="K146" s="202"/>
      <c r="L146" s="319"/>
      <c r="M146" s="320"/>
      <c r="N146" s="321"/>
      <c r="O146" s="203"/>
      <c r="P146" s="319"/>
      <c r="Q146" s="320"/>
      <c r="R146" s="321"/>
      <c r="S146" s="203"/>
      <c r="T146" s="319"/>
      <c r="U146" s="320"/>
      <c r="V146" s="321"/>
      <c r="W146" s="204"/>
      <c r="X146" s="212"/>
      <c r="Y146" s="204"/>
      <c r="AA146" s="211"/>
      <c r="AB146" s="202"/>
      <c r="AC146" s="319"/>
      <c r="AD146" s="320"/>
      <c r="AE146" s="320"/>
      <c r="AF146" s="320"/>
      <c r="AG146" s="320"/>
      <c r="AH146" s="320"/>
      <c r="AI146" s="320"/>
      <c r="AJ146" s="321"/>
      <c r="AK146" s="203"/>
      <c r="AL146" s="319"/>
      <c r="AM146" s="320"/>
      <c r="AN146" s="320"/>
      <c r="AO146" s="320"/>
      <c r="AP146" s="320"/>
      <c r="AQ146" s="320"/>
      <c r="AR146" s="320"/>
      <c r="AS146" s="321"/>
      <c r="AT146" s="204"/>
      <c r="AU146" s="212"/>
    </row>
    <row r="147" spans="1:47" ht="6.75" customHeight="1" thickBot="1" x14ac:dyDescent="0.4">
      <c r="A147" s="202"/>
      <c r="B147" s="211"/>
      <c r="C147" s="202"/>
      <c r="D147" s="316"/>
      <c r="E147" s="318"/>
      <c r="F147" s="203"/>
      <c r="G147" s="316"/>
      <c r="H147" s="318"/>
      <c r="I147" s="204"/>
      <c r="J147" s="213"/>
      <c r="K147" s="202"/>
      <c r="L147" s="203"/>
      <c r="M147" s="203"/>
      <c r="N147" s="203"/>
      <c r="O147" s="203"/>
      <c r="P147" s="203"/>
      <c r="Q147" s="203"/>
      <c r="R147" s="203"/>
      <c r="S147" s="203"/>
      <c r="T147" s="203"/>
      <c r="U147" s="203"/>
      <c r="V147" s="203"/>
      <c r="W147" s="204"/>
      <c r="X147" s="212"/>
      <c r="Y147" s="204"/>
      <c r="AA147" s="211"/>
      <c r="AB147" s="205"/>
      <c r="AC147" s="206"/>
      <c r="AD147" s="206"/>
      <c r="AE147" s="206"/>
      <c r="AF147" s="206"/>
      <c r="AG147" s="206"/>
      <c r="AH147" s="206"/>
      <c r="AI147" s="206"/>
      <c r="AJ147" s="206"/>
      <c r="AK147" s="206"/>
      <c r="AL147" s="206"/>
      <c r="AM147" s="206"/>
      <c r="AN147" s="206"/>
      <c r="AO147" s="206"/>
      <c r="AP147" s="206"/>
      <c r="AQ147" s="206"/>
      <c r="AR147" s="206"/>
      <c r="AS147" s="206"/>
      <c r="AT147" s="207"/>
      <c r="AU147" s="212"/>
    </row>
    <row r="148" spans="1:47" ht="15" customHeight="1" thickBot="1" x14ac:dyDescent="0.4">
      <c r="A148" s="202"/>
      <c r="B148" s="211"/>
      <c r="C148" s="202"/>
      <c r="D148" s="316"/>
      <c r="E148" s="318"/>
      <c r="F148" s="203"/>
      <c r="G148" s="316"/>
      <c r="H148" s="318"/>
      <c r="I148" s="204"/>
      <c r="J148" s="213"/>
      <c r="K148" s="202"/>
      <c r="L148" s="313" t="str">
        <f>Heatmap!$G$8</f>
        <v>Защита source code management (SCM)</v>
      </c>
      <c r="M148" s="314"/>
      <c r="N148" s="315"/>
      <c r="O148" s="203"/>
      <c r="P148" s="313" t="str">
        <f>Heatmap!$G$9</f>
        <v>Контроль внесения изменений в исходный код</v>
      </c>
      <c r="Q148" s="314"/>
      <c r="R148" s="315"/>
      <c r="S148" s="203"/>
      <c r="T148" s="313" t="str">
        <f>Heatmap!$G$10</f>
        <v>Защита конвейера сборки</v>
      </c>
      <c r="U148" s="314"/>
      <c r="V148" s="315"/>
      <c r="W148" s="204"/>
      <c r="X148" s="212"/>
      <c r="Y148" s="204"/>
      <c r="AA148" s="211"/>
      <c r="AB148" s="213"/>
      <c r="AC148" s="213"/>
      <c r="AD148" s="213"/>
      <c r="AE148" s="213"/>
      <c r="AF148" s="213"/>
      <c r="AG148" s="213"/>
      <c r="AH148" s="213"/>
      <c r="AI148" s="213"/>
      <c r="AJ148" s="213"/>
      <c r="AK148" s="213"/>
      <c r="AL148" s="213"/>
      <c r="AM148" s="213"/>
      <c r="AN148" s="213"/>
      <c r="AO148" s="213"/>
      <c r="AP148" s="213"/>
      <c r="AQ148" s="213"/>
      <c r="AR148" s="213"/>
      <c r="AS148" s="213"/>
      <c r="AT148" s="213"/>
      <c r="AU148" s="212"/>
    </row>
    <row r="149" spans="1:47" ht="15" customHeight="1" thickBot="1" x14ac:dyDescent="0.4">
      <c r="A149" s="202"/>
      <c r="B149" s="211"/>
      <c r="C149" s="202"/>
      <c r="D149" s="319"/>
      <c r="E149" s="321"/>
      <c r="F149" s="203"/>
      <c r="G149" s="319"/>
      <c r="H149" s="321"/>
      <c r="I149" s="204"/>
      <c r="J149" s="213"/>
      <c r="K149" s="202"/>
      <c r="L149" s="319"/>
      <c r="M149" s="320"/>
      <c r="N149" s="321"/>
      <c r="O149" s="203"/>
      <c r="P149" s="319"/>
      <c r="Q149" s="320"/>
      <c r="R149" s="321"/>
      <c r="S149" s="203"/>
      <c r="T149" s="319"/>
      <c r="U149" s="320"/>
      <c r="V149" s="321"/>
      <c r="W149" s="204"/>
      <c r="X149" s="212"/>
      <c r="Y149" s="204"/>
      <c r="AA149" s="211"/>
      <c r="AB149" s="322" t="s">
        <v>879</v>
      </c>
      <c r="AC149" s="323"/>
      <c r="AD149" s="323"/>
      <c r="AE149" s="323"/>
      <c r="AF149" s="323"/>
      <c r="AG149" s="323"/>
      <c r="AH149" s="323"/>
      <c r="AI149" s="323"/>
      <c r="AJ149" s="323"/>
      <c r="AK149" s="323"/>
      <c r="AL149" s="323"/>
      <c r="AM149" s="323"/>
      <c r="AN149" s="323"/>
      <c r="AO149" s="323"/>
      <c r="AP149" s="323"/>
      <c r="AQ149" s="323"/>
      <c r="AR149" s="323"/>
      <c r="AS149" s="323"/>
      <c r="AT149" s="324"/>
      <c r="AU149" s="212"/>
    </row>
    <row r="150" spans="1:47" ht="9" customHeight="1" thickBot="1" x14ac:dyDescent="0.4">
      <c r="A150" s="202"/>
      <c r="B150" s="211"/>
      <c r="C150" s="205"/>
      <c r="D150" s="206"/>
      <c r="E150" s="206"/>
      <c r="F150" s="206"/>
      <c r="G150" s="206"/>
      <c r="H150" s="206"/>
      <c r="I150" s="207"/>
      <c r="J150" s="213"/>
      <c r="K150" s="205"/>
      <c r="L150" s="206"/>
      <c r="M150" s="206"/>
      <c r="N150" s="206"/>
      <c r="O150" s="206"/>
      <c r="P150" s="206"/>
      <c r="Q150" s="206"/>
      <c r="R150" s="206"/>
      <c r="S150" s="206"/>
      <c r="T150" s="206"/>
      <c r="U150" s="206"/>
      <c r="V150" s="206"/>
      <c r="W150" s="207"/>
      <c r="X150" s="212"/>
      <c r="Y150" s="204"/>
      <c r="AA150" s="211"/>
      <c r="AB150" s="325"/>
      <c r="AC150" s="326"/>
      <c r="AD150" s="326"/>
      <c r="AE150" s="326"/>
      <c r="AF150" s="326"/>
      <c r="AG150" s="326"/>
      <c r="AH150" s="326"/>
      <c r="AI150" s="326"/>
      <c r="AJ150" s="326"/>
      <c r="AK150" s="326"/>
      <c r="AL150" s="326"/>
      <c r="AM150" s="326"/>
      <c r="AN150" s="326"/>
      <c r="AO150" s="326"/>
      <c r="AP150" s="326"/>
      <c r="AQ150" s="326"/>
      <c r="AR150" s="326"/>
      <c r="AS150" s="326"/>
      <c r="AT150" s="327"/>
      <c r="AU150" s="212"/>
    </row>
    <row r="151" spans="1:47" ht="11.25" customHeight="1" thickBot="1" x14ac:dyDescent="0.4">
      <c r="A151" s="202"/>
      <c r="B151" s="211"/>
      <c r="C151" s="213"/>
      <c r="D151" s="213"/>
      <c r="E151" s="213"/>
      <c r="F151" s="213"/>
      <c r="G151" s="213"/>
      <c r="H151" s="213"/>
      <c r="I151" s="213"/>
      <c r="J151" s="213"/>
      <c r="K151" s="213"/>
      <c r="L151" s="213"/>
      <c r="M151" s="213"/>
      <c r="N151" s="213"/>
      <c r="O151" s="213"/>
      <c r="P151" s="213"/>
      <c r="Q151" s="213"/>
      <c r="R151" s="213"/>
      <c r="S151" s="213"/>
      <c r="T151" s="213"/>
      <c r="U151" s="213"/>
      <c r="V151" s="213"/>
      <c r="W151" s="213"/>
      <c r="X151" s="212"/>
      <c r="Y151" s="204"/>
      <c r="AA151" s="211"/>
      <c r="AB151" s="313" t="str">
        <f>Heatmap!$G$32</f>
        <v>Оценка критичности приложений и моделирование угроз</v>
      </c>
      <c r="AC151" s="314"/>
      <c r="AD151" s="315"/>
      <c r="AE151" s="203"/>
      <c r="AF151" s="313" t="str">
        <f>Heatmap!$G$33</f>
        <v>Определение требований ИБ, предъявляемых к ПО</v>
      </c>
      <c r="AG151" s="314"/>
      <c r="AH151" s="315"/>
      <c r="AI151" s="203"/>
      <c r="AJ151" s="313" t="str">
        <f>Heatmap!$G$34</f>
        <v>Контроль выполнения требований ИБ</v>
      </c>
      <c r="AK151" s="314"/>
      <c r="AL151" s="315"/>
      <c r="AM151" s="203"/>
      <c r="AN151" s="313" t="str">
        <f>Heatmap!$G$35</f>
        <v>Разработка стандартов конфигураций разрабатываемого ПО</v>
      </c>
      <c r="AO151" s="314"/>
      <c r="AP151" s="315"/>
      <c r="AQ151" s="203"/>
      <c r="AR151" s="313" t="str">
        <f>Heatmap!$G$36</f>
        <v>Разработка стандартов конфигураций для компонентов инфраструктуры</v>
      </c>
      <c r="AS151" s="314"/>
      <c r="AT151" s="315"/>
      <c r="AU151" s="212"/>
    </row>
    <row r="152" spans="1:47" ht="9" customHeight="1" x14ac:dyDescent="0.35">
      <c r="A152" s="202"/>
      <c r="B152" s="211"/>
      <c r="C152" s="322" t="s">
        <v>3129</v>
      </c>
      <c r="D152" s="323"/>
      <c r="E152" s="323"/>
      <c r="F152" s="323"/>
      <c r="G152" s="323"/>
      <c r="H152" s="323"/>
      <c r="I152" s="323"/>
      <c r="J152" s="323"/>
      <c r="K152" s="323"/>
      <c r="L152" s="323"/>
      <c r="M152" s="323"/>
      <c r="N152" s="323"/>
      <c r="O152" s="323"/>
      <c r="P152" s="323"/>
      <c r="Q152" s="323"/>
      <c r="R152" s="323"/>
      <c r="S152" s="323"/>
      <c r="T152" s="323"/>
      <c r="U152" s="323"/>
      <c r="V152" s="323"/>
      <c r="W152" s="324"/>
      <c r="X152" s="212"/>
      <c r="Y152" s="204"/>
      <c r="AA152" s="211"/>
      <c r="AB152" s="316"/>
      <c r="AC152" s="317"/>
      <c r="AD152" s="318"/>
      <c r="AE152" s="203"/>
      <c r="AF152" s="316"/>
      <c r="AG152" s="317"/>
      <c r="AH152" s="318"/>
      <c r="AI152" s="203"/>
      <c r="AJ152" s="316"/>
      <c r="AK152" s="317"/>
      <c r="AL152" s="318"/>
      <c r="AM152" s="203"/>
      <c r="AN152" s="316"/>
      <c r="AO152" s="317"/>
      <c r="AP152" s="318"/>
      <c r="AQ152" s="203"/>
      <c r="AR152" s="316"/>
      <c r="AS152" s="317"/>
      <c r="AT152" s="318"/>
      <c r="AU152" s="212"/>
    </row>
    <row r="153" spans="1:47" ht="9" customHeight="1" thickBot="1" x14ac:dyDescent="0.4">
      <c r="A153" s="202"/>
      <c r="B153" s="211"/>
      <c r="C153" s="325"/>
      <c r="D153" s="326"/>
      <c r="E153" s="326"/>
      <c r="F153" s="326"/>
      <c r="G153" s="326"/>
      <c r="H153" s="326"/>
      <c r="I153" s="326"/>
      <c r="J153" s="326"/>
      <c r="K153" s="326"/>
      <c r="L153" s="326"/>
      <c r="M153" s="326"/>
      <c r="N153" s="326"/>
      <c r="O153" s="326"/>
      <c r="P153" s="326"/>
      <c r="Q153" s="326"/>
      <c r="R153" s="326"/>
      <c r="S153" s="326"/>
      <c r="T153" s="326"/>
      <c r="U153" s="326"/>
      <c r="V153" s="326"/>
      <c r="W153" s="327"/>
      <c r="X153" s="212"/>
      <c r="Y153" s="204"/>
      <c r="AA153" s="211"/>
      <c r="AB153" s="319"/>
      <c r="AC153" s="320"/>
      <c r="AD153" s="321"/>
      <c r="AE153" s="203"/>
      <c r="AF153" s="319"/>
      <c r="AG153" s="320"/>
      <c r="AH153" s="321"/>
      <c r="AI153" s="203"/>
      <c r="AJ153" s="319"/>
      <c r="AK153" s="320"/>
      <c r="AL153" s="321"/>
      <c r="AM153" s="203"/>
      <c r="AN153" s="319"/>
      <c r="AO153" s="320"/>
      <c r="AP153" s="321"/>
      <c r="AQ153" s="203"/>
      <c r="AR153" s="319"/>
      <c r="AS153" s="320"/>
      <c r="AT153" s="321"/>
      <c r="AU153" s="212"/>
    </row>
    <row r="154" spans="1:47" ht="15.75" customHeight="1" thickBot="1" x14ac:dyDescent="0.4">
      <c r="A154" s="202"/>
      <c r="B154" s="211"/>
      <c r="C154" s="202"/>
      <c r="D154" s="313" t="str">
        <f>Heatmap!$G$12</f>
        <v>Статический анализ (SAST)</v>
      </c>
      <c r="E154" s="314"/>
      <c r="F154" s="315"/>
      <c r="G154" s="203"/>
      <c r="H154" s="313" t="str">
        <f>Heatmap!$G$13</f>
        <v>Композиционный анализ (SCA)</v>
      </c>
      <c r="I154" s="314"/>
      <c r="J154" s="315"/>
      <c r="K154" s="203"/>
      <c r="L154" s="313" t="str">
        <f>Heatmap!$G$14</f>
        <v>Анализ образов контейнеров</v>
      </c>
      <c r="M154" s="314"/>
      <c r="N154" s="315"/>
      <c r="O154" s="203"/>
      <c r="P154" s="313" t="str">
        <f>Heatmap!$G$15</f>
        <v>Идентификация секретов</v>
      </c>
      <c r="Q154" s="314"/>
      <c r="R154" s="315"/>
      <c r="S154" s="203"/>
      <c r="T154" s="313" t="str">
        <f>Heatmap!$G$16</f>
        <v>Контроль безопасности Dockerfile’ов</v>
      </c>
      <c r="U154" s="314"/>
      <c r="V154" s="315"/>
      <c r="W154" s="204"/>
      <c r="X154" s="212"/>
      <c r="Y154" s="204"/>
      <c r="AA154" s="211"/>
      <c r="AB154" s="205"/>
      <c r="AC154" s="206"/>
      <c r="AD154" s="206"/>
      <c r="AE154" s="206"/>
      <c r="AF154" s="206"/>
      <c r="AG154" s="206"/>
      <c r="AH154" s="206"/>
      <c r="AI154" s="206"/>
      <c r="AJ154" s="206"/>
      <c r="AK154" s="206"/>
      <c r="AL154" s="206"/>
      <c r="AM154" s="206"/>
      <c r="AN154" s="206"/>
      <c r="AO154" s="206"/>
      <c r="AP154" s="206"/>
      <c r="AQ154" s="206"/>
      <c r="AR154" s="206"/>
      <c r="AS154" s="206"/>
      <c r="AT154" s="207"/>
      <c r="AU154" s="212"/>
    </row>
    <row r="155" spans="1:47" ht="15.75" customHeight="1" thickBot="1" x14ac:dyDescent="0.4">
      <c r="A155" s="202"/>
      <c r="B155" s="211"/>
      <c r="C155" s="202"/>
      <c r="D155" s="319"/>
      <c r="E155" s="320"/>
      <c r="F155" s="321"/>
      <c r="G155" s="203"/>
      <c r="H155" s="319"/>
      <c r="I155" s="320"/>
      <c r="J155" s="321"/>
      <c r="K155" s="203"/>
      <c r="L155" s="319"/>
      <c r="M155" s="320"/>
      <c r="N155" s="321"/>
      <c r="O155" s="203"/>
      <c r="P155" s="319"/>
      <c r="Q155" s="320"/>
      <c r="R155" s="321"/>
      <c r="S155" s="203"/>
      <c r="T155" s="319"/>
      <c r="U155" s="320"/>
      <c r="V155" s="321"/>
      <c r="W155" s="204"/>
      <c r="X155" s="212"/>
      <c r="Y155" s="204"/>
      <c r="AA155" s="211"/>
      <c r="AB155" s="213"/>
      <c r="AC155" s="213"/>
      <c r="AD155" s="213"/>
      <c r="AE155" s="213"/>
      <c r="AF155" s="213"/>
      <c r="AG155" s="213"/>
      <c r="AH155" s="213"/>
      <c r="AI155" s="213"/>
      <c r="AJ155" s="213"/>
      <c r="AK155" s="213"/>
      <c r="AL155" s="213"/>
      <c r="AM155" s="213"/>
      <c r="AN155" s="213"/>
      <c r="AO155" s="213"/>
      <c r="AP155" s="213"/>
      <c r="AQ155" s="213"/>
      <c r="AR155" s="213"/>
      <c r="AS155" s="213"/>
      <c r="AT155" s="213"/>
      <c r="AU155" s="212"/>
    </row>
    <row r="156" spans="1:47" ht="9" customHeight="1" thickBot="1" x14ac:dyDescent="0.4">
      <c r="A156" s="202"/>
      <c r="B156" s="211"/>
      <c r="C156" s="205"/>
      <c r="D156" s="206"/>
      <c r="E156" s="206"/>
      <c r="F156" s="206"/>
      <c r="G156" s="206"/>
      <c r="H156" s="206"/>
      <c r="I156" s="206"/>
      <c r="J156" s="206"/>
      <c r="K156" s="206"/>
      <c r="L156" s="206"/>
      <c r="M156" s="206"/>
      <c r="N156" s="206"/>
      <c r="O156" s="206"/>
      <c r="P156" s="206"/>
      <c r="Q156" s="206"/>
      <c r="R156" s="206"/>
      <c r="S156" s="206"/>
      <c r="T156" s="206"/>
      <c r="U156" s="206"/>
      <c r="V156" s="206"/>
      <c r="W156" s="207"/>
      <c r="X156" s="212"/>
      <c r="Y156" s="204"/>
      <c r="AA156" s="211"/>
      <c r="AB156" s="322" t="s">
        <v>890</v>
      </c>
      <c r="AC156" s="323"/>
      <c r="AD156" s="323"/>
      <c r="AE156" s="323"/>
      <c r="AF156" s="323"/>
      <c r="AG156" s="323"/>
      <c r="AH156" s="323"/>
      <c r="AI156" s="323"/>
      <c r="AJ156" s="323"/>
      <c r="AK156" s="323"/>
      <c r="AL156" s="323"/>
      <c r="AM156" s="323"/>
      <c r="AN156" s="323"/>
      <c r="AO156" s="323"/>
      <c r="AP156" s="323"/>
      <c r="AQ156" s="323"/>
      <c r="AR156" s="323"/>
      <c r="AS156" s="323"/>
      <c r="AT156" s="324"/>
      <c r="AU156" s="212"/>
    </row>
    <row r="157" spans="1:47" ht="11.25" customHeight="1" thickBot="1" x14ac:dyDescent="0.4">
      <c r="A157" s="202"/>
      <c r="B157" s="211"/>
      <c r="C157" s="213"/>
      <c r="D157" s="213"/>
      <c r="E157" s="213"/>
      <c r="F157" s="213"/>
      <c r="G157" s="213"/>
      <c r="H157" s="213"/>
      <c r="I157" s="213"/>
      <c r="J157" s="213"/>
      <c r="K157" s="213"/>
      <c r="L157" s="213"/>
      <c r="M157" s="213"/>
      <c r="N157" s="213"/>
      <c r="O157" s="213"/>
      <c r="P157" s="213"/>
      <c r="Q157" s="213"/>
      <c r="R157" s="213"/>
      <c r="S157" s="213"/>
      <c r="T157" s="213"/>
      <c r="U157" s="213"/>
      <c r="V157" s="213"/>
      <c r="W157" s="213"/>
      <c r="X157" s="212"/>
      <c r="Y157" s="204"/>
      <c r="AA157" s="211"/>
      <c r="AB157" s="325"/>
      <c r="AC157" s="326"/>
      <c r="AD157" s="326"/>
      <c r="AE157" s="326"/>
      <c r="AF157" s="326"/>
      <c r="AG157" s="326"/>
      <c r="AH157" s="326"/>
      <c r="AI157" s="326"/>
      <c r="AJ157" s="326"/>
      <c r="AK157" s="326"/>
      <c r="AL157" s="326"/>
      <c r="AM157" s="326"/>
      <c r="AN157" s="326"/>
      <c r="AO157" s="326"/>
      <c r="AP157" s="326"/>
      <c r="AQ157" s="326"/>
      <c r="AR157" s="326"/>
      <c r="AS157" s="326"/>
      <c r="AT157" s="327"/>
      <c r="AU157" s="212"/>
    </row>
    <row r="158" spans="1:47" ht="9" customHeight="1" x14ac:dyDescent="0.35">
      <c r="A158" s="202"/>
      <c r="B158" s="211"/>
      <c r="C158" s="322" t="s">
        <v>3130</v>
      </c>
      <c r="D158" s="323"/>
      <c r="E158" s="323"/>
      <c r="F158" s="323"/>
      <c r="G158" s="323"/>
      <c r="H158" s="323"/>
      <c r="I158" s="323"/>
      <c r="J158" s="323"/>
      <c r="K158" s="323"/>
      <c r="L158" s="323"/>
      <c r="M158" s="323"/>
      <c r="N158" s="323"/>
      <c r="O158" s="323"/>
      <c r="P158" s="323"/>
      <c r="Q158" s="323"/>
      <c r="R158" s="323"/>
      <c r="S158" s="323"/>
      <c r="T158" s="323"/>
      <c r="U158" s="323"/>
      <c r="V158" s="323"/>
      <c r="W158" s="324"/>
      <c r="X158" s="212"/>
      <c r="Y158" s="204"/>
      <c r="AA158" s="211"/>
      <c r="AB158" s="202"/>
      <c r="AC158" s="313" t="str">
        <f>Heatmap!$G$37</f>
        <v>Обработка дефектов ИБ</v>
      </c>
      <c r="AD158" s="314"/>
      <c r="AE158" s="314"/>
      <c r="AF158" s="314"/>
      <c r="AG158" s="314"/>
      <c r="AH158" s="314"/>
      <c r="AI158" s="314"/>
      <c r="AJ158" s="315"/>
      <c r="AK158" s="203"/>
      <c r="AL158" s="313" t="str">
        <f>Heatmap!$G$38</f>
        <v>Консолидация дефектов ИБ</v>
      </c>
      <c r="AM158" s="314"/>
      <c r="AN158" s="314"/>
      <c r="AO158" s="314"/>
      <c r="AP158" s="314"/>
      <c r="AQ158" s="314"/>
      <c r="AR158" s="314"/>
      <c r="AS158" s="315"/>
      <c r="AT158" s="204"/>
      <c r="AU158" s="212"/>
    </row>
    <row r="159" spans="1:47" ht="9" customHeight="1" thickBot="1" x14ac:dyDescent="0.4">
      <c r="A159" s="202"/>
      <c r="B159" s="211"/>
      <c r="C159" s="325"/>
      <c r="D159" s="326"/>
      <c r="E159" s="326"/>
      <c r="F159" s="326"/>
      <c r="G159" s="326"/>
      <c r="H159" s="326"/>
      <c r="I159" s="326"/>
      <c r="J159" s="326"/>
      <c r="K159" s="326"/>
      <c r="L159" s="326"/>
      <c r="M159" s="326"/>
      <c r="N159" s="326"/>
      <c r="O159" s="326"/>
      <c r="P159" s="326"/>
      <c r="Q159" s="326"/>
      <c r="R159" s="326"/>
      <c r="S159" s="326"/>
      <c r="T159" s="326"/>
      <c r="U159" s="326"/>
      <c r="V159" s="326"/>
      <c r="W159" s="327"/>
      <c r="X159" s="212"/>
      <c r="Y159" s="204"/>
      <c r="AA159" s="211"/>
      <c r="AB159" s="202"/>
      <c r="AC159" s="319"/>
      <c r="AD159" s="320"/>
      <c r="AE159" s="320"/>
      <c r="AF159" s="320"/>
      <c r="AG159" s="320"/>
      <c r="AH159" s="320"/>
      <c r="AI159" s="320"/>
      <c r="AJ159" s="321"/>
      <c r="AK159" s="203"/>
      <c r="AL159" s="319"/>
      <c r="AM159" s="320"/>
      <c r="AN159" s="320"/>
      <c r="AO159" s="320"/>
      <c r="AP159" s="320"/>
      <c r="AQ159" s="320"/>
      <c r="AR159" s="320"/>
      <c r="AS159" s="321"/>
      <c r="AT159" s="204"/>
      <c r="AU159" s="212"/>
    </row>
    <row r="160" spans="1:47" ht="15.75" customHeight="1" thickBot="1" x14ac:dyDescent="0.4">
      <c r="A160" s="202"/>
      <c r="B160" s="211"/>
      <c r="C160" s="202"/>
      <c r="D160" s="313" t="str">
        <f>Heatmap!$G$17</f>
        <v>Динамический анализ приложений (DAST) в PREPROD среде</v>
      </c>
      <c r="E160" s="314"/>
      <c r="F160" s="314"/>
      <c r="G160" s="315"/>
      <c r="H160" s="203"/>
      <c r="I160" s="313" t="str">
        <f>Heatmap!$G$18</f>
        <v>Тестирование на проникновение перед внедрением приложений в продуктив</v>
      </c>
      <c r="J160" s="314"/>
      <c r="K160" s="314"/>
      <c r="L160" s="315"/>
      <c r="M160" s="203"/>
      <c r="N160" s="313" t="str">
        <f>Heatmap!$G$19</f>
        <v>Функциональное ИБ-тестирование</v>
      </c>
      <c r="O160" s="314"/>
      <c r="P160" s="314"/>
      <c r="Q160" s="315"/>
      <c r="R160" s="203"/>
      <c r="S160" s="313" t="str">
        <f>Heatmap!$G$20</f>
        <v>Контроль безопасности манифестов (k8s, terraform и т.д.)</v>
      </c>
      <c r="T160" s="314"/>
      <c r="U160" s="314"/>
      <c r="V160" s="315"/>
      <c r="W160" s="204"/>
      <c r="X160" s="212"/>
      <c r="Y160" s="204"/>
      <c r="AA160" s="211"/>
      <c r="AB160" s="205"/>
      <c r="AC160" s="206"/>
      <c r="AD160" s="206"/>
      <c r="AE160" s="206"/>
      <c r="AF160" s="206"/>
      <c r="AG160" s="206"/>
      <c r="AH160" s="206"/>
      <c r="AI160" s="206"/>
      <c r="AJ160" s="206"/>
      <c r="AK160" s="206"/>
      <c r="AL160" s="206"/>
      <c r="AM160" s="206"/>
      <c r="AN160" s="206"/>
      <c r="AO160" s="206"/>
      <c r="AP160" s="206"/>
      <c r="AQ160" s="206"/>
      <c r="AR160" s="206"/>
      <c r="AS160" s="206"/>
      <c r="AT160" s="207"/>
      <c r="AU160" s="212"/>
    </row>
    <row r="161" spans="1:56" ht="15.75" customHeight="1" thickBot="1" x14ac:dyDescent="0.4">
      <c r="A161" s="202"/>
      <c r="B161" s="211"/>
      <c r="C161" s="202"/>
      <c r="D161" s="319"/>
      <c r="E161" s="320"/>
      <c r="F161" s="320"/>
      <c r="G161" s="321"/>
      <c r="H161" s="203"/>
      <c r="I161" s="319"/>
      <c r="J161" s="320"/>
      <c r="K161" s="320"/>
      <c r="L161" s="321"/>
      <c r="M161" s="203"/>
      <c r="N161" s="319"/>
      <c r="O161" s="320"/>
      <c r="P161" s="320"/>
      <c r="Q161" s="321"/>
      <c r="R161" s="203"/>
      <c r="S161" s="319"/>
      <c r="T161" s="320"/>
      <c r="U161" s="320"/>
      <c r="V161" s="321"/>
      <c r="W161" s="204"/>
      <c r="X161" s="212"/>
      <c r="Y161" s="204"/>
      <c r="AA161" s="211"/>
      <c r="AB161" s="213"/>
      <c r="AC161" s="213"/>
      <c r="AD161" s="213"/>
      <c r="AE161" s="213"/>
      <c r="AF161" s="213"/>
      <c r="AG161" s="213"/>
      <c r="AH161" s="213"/>
      <c r="AI161" s="213"/>
      <c r="AJ161" s="213"/>
      <c r="AK161" s="213"/>
      <c r="AL161" s="213"/>
      <c r="AM161" s="213"/>
      <c r="AN161" s="213"/>
      <c r="AO161" s="213"/>
      <c r="AP161" s="213"/>
      <c r="AQ161" s="213"/>
      <c r="AR161" s="213"/>
      <c r="AS161" s="213"/>
      <c r="AT161" s="213"/>
      <c r="AU161" s="212"/>
    </row>
    <row r="162" spans="1:56" ht="9" customHeight="1" thickBot="1" x14ac:dyDescent="0.4">
      <c r="A162" s="202"/>
      <c r="B162" s="211"/>
      <c r="C162" s="205"/>
      <c r="D162" s="206"/>
      <c r="E162" s="206"/>
      <c r="F162" s="206"/>
      <c r="G162" s="206"/>
      <c r="H162" s="206"/>
      <c r="I162" s="206"/>
      <c r="J162" s="206"/>
      <c r="K162" s="206"/>
      <c r="L162" s="206"/>
      <c r="M162" s="206"/>
      <c r="N162" s="206"/>
      <c r="O162" s="206"/>
      <c r="P162" s="206"/>
      <c r="Q162" s="206"/>
      <c r="R162" s="206"/>
      <c r="S162" s="206"/>
      <c r="T162" s="206"/>
      <c r="U162" s="206"/>
      <c r="V162" s="206"/>
      <c r="W162" s="207"/>
      <c r="X162" s="212"/>
      <c r="Y162" s="204"/>
      <c r="AA162" s="211"/>
      <c r="AB162" s="322" t="s">
        <v>3126</v>
      </c>
      <c r="AC162" s="323"/>
      <c r="AD162" s="323"/>
      <c r="AE162" s="323"/>
      <c r="AF162" s="323"/>
      <c r="AG162" s="323"/>
      <c r="AH162" s="323"/>
      <c r="AI162" s="323"/>
      <c r="AJ162" s="324"/>
      <c r="AK162" s="213"/>
      <c r="AL162" s="322" t="s">
        <v>3127</v>
      </c>
      <c r="AM162" s="323"/>
      <c r="AN162" s="323"/>
      <c r="AO162" s="323"/>
      <c r="AP162" s="323"/>
      <c r="AQ162" s="323"/>
      <c r="AR162" s="323"/>
      <c r="AS162" s="323"/>
      <c r="AT162" s="324"/>
      <c r="AU162" s="212"/>
    </row>
    <row r="163" spans="1:56" ht="11.25" customHeight="1" thickBot="1" x14ac:dyDescent="0.4">
      <c r="A163" s="202"/>
      <c r="B163" s="211"/>
      <c r="C163" s="213"/>
      <c r="D163" s="213"/>
      <c r="E163" s="213"/>
      <c r="F163" s="213"/>
      <c r="G163" s="213"/>
      <c r="H163" s="213"/>
      <c r="I163" s="213"/>
      <c r="J163" s="213"/>
      <c r="K163" s="213"/>
      <c r="L163" s="213"/>
      <c r="M163" s="213"/>
      <c r="N163" s="213"/>
      <c r="O163" s="213"/>
      <c r="P163" s="213"/>
      <c r="Q163" s="213"/>
      <c r="R163" s="213"/>
      <c r="S163" s="213"/>
      <c r="T163" s="213"/>
      <c r="U163" s="213"/>
      <c r="V163" s="213"/>
      <c r="W163" s="213"/>
      <c r="X163" s="212"/>
      <c r="Y163" s="204"/>
      <c r="AA163" s="211"/>
      <c r="AB163" s="325"/>
      <c r="AC163" s="326"/>
      <c r="AD163" s="326"/>
      <c r="AE163" s="326"/>
      <c r="AF163" s="326"/>
      <c r="AG163" s="326"/>
      <c r="AH163" s="326"/>
      <c r="AI163" s="326"/>
      <c r="AJ163" s="327"/>
      <c r="AK163" s="213"/>
      <c r="AL163" s="325"/>
      <c r="AM163" s="326"/>
      <c r="AN163" s="326"/>
      <c r="AO163" s="326"/>
      <c r="AP163" s="326"/>
      <c r="AQ163" s="326"/>
      <c r="AR163" s="326"/>
      <c r="AS163" s="326"/>
      <c r="AT163" s="327"/>
      <c r="AU163" s="212"/>
    </row>
    <row r="164" spans="1:56" ht="9" customHeight="1" x14ac:dyDescent="0.35">
      <c r="A164" s="202"/>
      <c r="B164" s="211"/>
      <c r="C164" s="322" t="s">
        <v>3131</v>
      </c>
      <c r="D164" s="323"/>
      <c r="E164" s="323"/>
      <c r="F164" s="323"/>
      <c r="G164" s="323"/>
      <c r="H164" s="323"/>
      <c r="I164" s="323"/>
      <c r="J164" s="323"/>
      <c r="K164" s="323"/>
      <c r="L164" s="323"/>
      <c r="M164" s="323"/>
      <c r="N164" s="323"/>
      <c r="O164" s="323"/>
      <c r="P164" s="323"/>
      <c r="Q164" s="323"/>
      <c r="R164" s="323"/>
      <c r="S164" s="323"/>
      <c r="T164" s="323"/>
      <c r="U164" s="323"/>
      <c r="V164" s="323"/>
      <c r="W164" s="324"/>
      <c r="X164" s="212"/>
      <c r="Y164" s="204"/>
      <c r="AA164" s="211"/>
      <c r="AB164" s="202"/>
      <c r="AC164" s="313" t="str">
        <f>Heatmap!$G$39</f>
        <v>Управление набором метрик ИБ</v>
      </c>
      <c r="AD164" s="314"/>
      <c r="AE164" s="315"/>
      <c r="AF164" s="203"/>
      <c r="AG164" s="313" t="str">
        <f>Heatmap!$G$40</f>
        <v>Контроль исполнения метрик</v>
      </c>
      <c r="AH164" s="314"/>
      <c r="AI164" s="315"/>
      <c r="AJ164" s="204"/>
      <c r="AK164" s="213"/>
      <c r="AL164" s="202"/>
      <c r="AM164" s="313" t="str">
        <f>Heatmap!$G$41</f>
        <v>Security Champions</v>
      </c>
      <c r="AN164" s="314"/>
      <c r="AO164" s="315"/>
      <c r="AP164" s="203"/>
      <c r="AQ164" s="313" t="str">
        <f>Heatmap!$G$42</f>
        <v>Разграничение ролей процесса DSO</v>
      </c>
      <c r="AR164" s="314"/>
      <c r="AS164" s="315"/>
      <c r="AT164" s="204"/>
      <c r="AU164" s="212"/>
    </row>
    <row r="165" spans="1:56" ht="9" customHeight="1" thickBot="1" x14ac:dyDescent="0.4">
      <c r="A165" s="202"/>
      <c r="B165" s="211"/>
      <c r="C165" s="325"/>
      <c r="D165" s="326"/>
      <c r="E165" s="326"/>
      <c r="F165" s="326"/>
      <c r="G165" s="326"/>
      <c r="H165" s="326"/>
      <c r="I165" s="326"/>
      <c r="J165" s="326"/>
      <c r="K165" s="326"/>
      <c r="L165" s="326"/>
      <c r="M165" s="326"/>
      <c r="N165" s="326"/>
      <c r="O165" s="326"/>
      <c r="P165" s="326"/>
      <c r="Q165" s="326"/>
      <c r="R165" s="326"/>
      <c r="S165" s="326"/>
      <c r="T165" s="326"/>
      <c r="U165" s="326"/>
      <c r="V165" s="326"/>
      <c r="W165" s="327"/>
      <c r="X165" s="212"/>
      <c r="Y165" s="204"/>
      <c r="AA165" s="211"/>
      <c r="AB165" s="202"/>
      <c r="AC165" s="316"/>
      <c r="AD165" s="317"/>
      <c r="AE165" s="318"/>
      <c r="AF165" s="203"/>
      <c r="AG165" s="316"/>
      <c r="AH165" s="317"/>
      <c r="AI165" s="318"/>
      <c r="AJ165" s="204"/>
      <c r="AK165" s="213"/>
      <c r="AL165" s="202"/>
      <c r="AM165" s="316"/>
      <c r="AN165" s="317"/>
      <c r="AO165" s="318"/>
      <c r="AP165" s="203"/>
      <c r="AQ165" s="316"/>
      <c r="AR165" s="317"/>
      <c r="AS165" s="318"/>
      <c r="AT165" s="204"/>
      <c r="AU165" s="212"/>
    </row>
    <row r="166" spans="1:56" ht="15.75" customHeight="1" thickBot="1" x14ac:dyDescent="0.4">
      <c r="A166" s="202"/>
      <c r="B166" s="211"/>
      <c r="C166" s="202"/>
      <c r="D166" s="313" t="str">
        <f>Heatmap!$G$22</f>
        <v>Управление секретами</v>
      </c>
      <c r="E166" s="314"/>
      <c r="F166" s="314"/>
      <c r="G166" s="315"/>
      <c r="H166" s="203"/>
      <c r="I166" s="313" t="str">
        <f>Heatmap!$G$25</f>
        <v>Управление изменениями инфраструктуры и доступом к ней</v>
      </c>
      <c r="J166" s="314"/>
      <c r="K166" s="314"/>
      <c r="L166" s="315"/>
      <c r="M166" s="203"/>
      <c r="N166" s="313" t="str">
        <f>Heatmap!$G$26</f>
        <v>Контроль сетевого трафика (L4-L7)</v>
      </c>
      <c r="O166" s="314"/>
      <c r="P166" s="314"/>
      <c r="Q166" s="315"/>
      <c r="R166" s="203"/>
      <c r="S166" s="313" t="str">
        <f>Heatmap!$G$27</f>
        <v>Контроль выполняемых и процессов и их прав доступа</v>
      </c>
      <c r="T166" s="314"/>
      <c r="U166" s="314"/>
      <c r="V166" s="315"/>
      <c r="W166" s="204"/>
      <c r="X166" s="212"/>
      <c r="Y166" s="204"/>
      <c r="AA166" s="211"/>
      <c r="AB166" s="202"/>
      <c r="AC166" s="319"/>
      <c r="AD166" s="320"/>
      <c r="AE166" s="321"/>
      <c r="AF166" s="203"/>
      <c r="AG166" s="319"/>
      <c r="AH166" s="320"/>
      <c r="AI166" s="321"/>
      <c r="AJ166" s="204"/>
      <c r="AK166" s="213"/>
      <c r="AL166" s="202"/>
      <c r="AM166" s="319"/>
      <c r="AN166" s="320"/>
      <c r="AO166" s="321"/>
      <c r="AP166" s="203"/>
      <c r="AQ166" s="319"/>
      <c r="AR166" s="320"/>
      <c r="AS166" s="321"/>
      <c r="AT166" s="204"/>
      <c r="AU166" s="212"/>
    </row>
    <row r="167" spans="1:56" ht="15.75" customHeight="1" thickBot="1" x14ac:dyDescent="0.4">
      <c r="A167" s="202"/>
      <c r="B167" s="211"/>
      <c r="C167" s="202"/>
      <c r="D167" s="319"/>
      <c r="E167" s="320"/>
      <c r="F167" s="320"/>
      <c r="G167" s="321"/>
      <c r="H167" s="203"/>
      <c r="I167" s="319"/>
      <c r="J167" s="320"/>
      <c r="K167" s="320"/>
      <c r="L167" s="321"/>
      <c r="M167" s="203"/>
      <c r="N167" s="316"/>
      <c r="O167" s="317"/>
      <c r="P167" s="317"/>
      <c r="Q167" s="318"/>
      <c r="R167" s="203"/>
      <c r="S167" s="319"/>
      <c r="T167" s="320"/>
      <c r="U167" s="320"/>
      <c r="V167" s="321"/>
      <c r="W167" s="204"/>
      <c r="X167" s="212"/>
      <c r="Y167" s="204"/>
      <c r="AA167" s="211"/>
      <c r="AB167" s="205"/>
      <c r="AC167" s="206"/>
      <c r="AD167" s="206"/>
      <c r="AE167" s="206"/>
      <c r="AF167" s="206"/>
      <c r="AG167" s="206"/>
      <c r="AH167" s="206"/>
      <c r="AI167" s="206"/>
      <c r="AJ167" s="207"/>
      <c r="AK167" s="213"/>
      <c r="AL167" s="205"/>
      <c r="AM167" s="206"/>
      <c r="AN167" s="206"/>
      <c r="AO167" s="206"/>
      <c r="AP167" s="206"/>
      <c r="AQ167" s="206"/>
      <c r="AR167" s="206"/>
      <c r="AS167" s="206"/>
      <c r="AT167" s="207"/>
      <c r="AU167" s="212"/>
      <c r="BD167" s="255"/>
    </row>
    <row r="168" spans="1:56" ht="9" customHeight="1" thickBot="1" x14ac:dyDescent="0.4">
      <c r="A168" s="202"/>
      <c r="B168" s="211"/>
      <c r="C168" s="202"/>
      <c r="D168" s="203"/>
      <c r="E168" s="203"/>
      <c r="F168" s="203"/>
      <c r="G168" s="203"/>
      <c r="H168" s="203"/>
      <c r="I168" s="203"/>
      <c r="J168" s="203"/>
      <c r="K168" s="203"/>
      <c r="L168" s="203"/>
      <c r="M168" s="203"/>
      <c r="N168" s="316"/>
      <c r="O168" s="317"/>
      <c r="P168" s="317"/>
      <c r="Q168" s="318"/>
      <c r="R168" s="203"/>
      <c r="S168" s="203"/>
      <c r="T168" s="203"/>
      <c r="U168" s="203"/>
      <c r="V168" s="203"/>
      <c r="W168" s="204"/>
      <c r="X168" s="212"/>
      <c r="Y168" s="204"/>
      <c r="AA168" s="214"/>
      <c r="AB168" s="216"/>
      <c r="AC168" s="216"/>
      <c r="AD168" s="216"/>
      <c r="AE168" s="216"/>
      <c r="AF168" s="216"/>
      <c r="AG168" s="216"/>
      <c r="AH168" s="216"/>
      <c r="AI168" s="216"/>
      <c r="AJ168" s="216"/>
      <c r="AK168" s="216"/>
      <c r="AL168" s="216"/>
      <c r="AM168" s="216"/>
      <c r="AN168" s="216"/>
      <c r="AO168" s="216"/>
      <c r="AP168" s="216"/>
      <c r="AQ168" s="216"/>
      <c r="AR168" s="216"/>
      <c r="AS168" s="216"/>
      <c r="AT168" s="216"/>
      <c r="AU168" s="215"/>
    </row>
    <row r="169" spans="1:56" ht="15.75" customHeight="1" x14ac:dyDescent="0.35">
      <c r="A169" s="202"/>
      <c r="B169" s="211"/>
      <c r="C169" s="202"/>
      <c r="D169" s="313" t="str">
        <f>Heatmap!$G$28</f>
        <v>Анализ инфраструктуры PROD среды на уязвимости</v>
      </c>
      <c r="E169" s="314"/>
      <c r="F169" s="314"/>
      <c r="G169" s="315"/>
      <c r="H169" s="203"/>
      <c r="I169" s="313" t="str">
        <f>Heatmap!$G$24</f>
        <v>Тестирование на проникновение продуктивной среды</v>
      </c>
      <c r="J169" s="314"/>
      <c r="K169" s="314"/>
      <c r="L169" s="315"/>
      <c r="M169" s="203"/>
      <c r="N169" s="316"/>
      <c r="O169" s="317"/>
      <c r="P169" s="317"/>
      <c r="Q169" s="318"/>
      <c r="R169" s="203"/>
      <c r="S169" s="313" t="str">
        <f>Heatmap!$G$29</f>
        <v>Анализ событий информационной безопасности</v>
      </c>
      <c r="T169" s="314"/>
      <c r="U169" s="314"/>
      <c r="V169" s="315"/>
      <c r="W169" s="204"/>
      <c r="X169" s="212"/>
      <c r="Y169" s="204"/>
    </row>
    <row r="170" spans="1:56" ht="15.75" customHeight="1" thickBot="1" x14ac:dyDescent="0.4">
      <c r="A170" s="202"/>
      <c r="B170" s="211"/>
      <c r="C170" s="202"/>
      <c r="D170" s="319"/>
      <c r="E170" s="320"/>
      <c r="F170" s="320"/>
      <c r="G170" s="321"/>
      <c r="H170" s="203"/>
      <c r="I170" s="319"/>
      <c r="J170" s="320"/>
      <c r="K170" s="320"/>
      <c r="L170" s="321"/>
      <c r="M170" s="203"/>
      <c r="N170" s="319"/>
      <c r="O170" s="320"/>
      <c r="P170" s="320"/>
      <c r="Q170" s="321"/>
      <c r="R170" s="203"/>
      <c r="S170" s="319"/>
      <c r="T170" s="320"/>
      <c r="U170" s="320"/>
      <c r="V170" s="321"/>
      <c r="W170" s="204"/>
      <c r="X170" s="212"/>
      <c r="Y170" s="204"/>
      <c r="AC170" s="200"/>
      <c r="AD170" s="200"/>
      <c r="AE170" s="200"/>
      <c r="AF170" s="200"/>
      <c r="AG170" s="200"/>
      <c r="AH170" s="200"/>
    </row>
    <row r="171" spans="1:56" ht="9" customHeight="1" thickBot="1" x14ac:dyDescent="0.4">
      <c r="A171" s="202"/>
      <c r="B171" s="211"/>
      <c r="C171" s="205"/>
      <c r="D171" s="206"/>
      <c r="E171" s="206"/>
      <c r="F171" s="206"/>
      <c r="G171" s="206"/>
      <c r="H171" s="206"/>
      <c r="I171" s="206"/>
      <c r="J171" s="206"/>
      <c r="K171" s="206"/>
      <c r="L171" s="206"/>
      <c r="M171" s="206"/>
      <c r="N171" s="206"/>
      <c r="O171" s="206"/>
      <c r="P171" s="206"/>
      <c r="Q171" s="206"/>
      <c r="R171" s="206"/>
      <c r="S171" s="206"/>
      <c r="T171" s="206"/>
      <c r="U171" s="206"/>
      <c r="V171" s="206"/>
      <c r="W171" s="207"/>
      <c r="X171" s="212"/>
      <c r="Y171" s="204"/>
      <c r="AC171" s="200"/>
      <c r="AD171" s="200"/>
      <c r="AE171" s="200"/>
      <c r="AF171" s="200"/>
      <c r="AG171" s="200"/>
      <c r="AH171" s="200"/>
    </row>
    <row r="172" spans="1:56" ht="9" customHeight="1" thickBot="1" x14ac:dyDescent="0.4">
      <c r="A172" s="202"/>
      <c r="B172" s="214"/>
      <c r="C172" s="216"/>
      <c r="D172" s="216"/>
      <c r="E172" s="216"/>
      <c r="F172" s="216"/>
      <c r="G172" s="216"/>
      <c r="H172" s="216"/>
      <c r="I172" s="216"/>
      <c r="J172" s="216"/>
      <c r="K172" s="216"/>
      <c r="L172" s="216"/>
      <c r="M172" s="216"/>
      <c r="N172" s="216"/>
      <c r="O172" s="216"/>
      <c r="P172" s="216"/>
      <c r="Q172" s="216"/>
      <c r="R172" s="216"/>
      <c r="S172" s="216"/>
      <c r="T172" s="216"/>
      <c r="U172" s="216"/>
      <c r="V172" s="216"/>
      <c r="W172" s="216"/>
      <c r="X172" s="215"/>
      <c r="Y172" s="204"/>
      <c r="AC172" s="200"/>
      <c r="AD172" s="200"/>
      <c r="AE172" s="200"/>
      <c r="AF172" s="200"/>
      <c r="AG172" s="200"/>
      <c r="AH172" s="200"/>
    </row>
    <row r="173" spans="1:56" ht="25.5" customHeight="1" thickBot="1" x14ac:dyDescent="0.4">
      <c r="A173" s="202"/>
      <c r="B173" s="231"/>
      <c r="C173" s="231"/>
      <c r="D173" s="231"/>
      <c r="E173" s="231"/>
      <c r="F173" s="231"/>
      <c r="G173" s="231"/>
      <c r="H173" s="231"/>
      <c r="I173" s="231"/>
      <c r="J173" s="231"/>
      <c r="K173" s="231"/>
      <c r="L173" s="231"/>
      <c r="M173" s="231"/>
      <c r="N173" s="231"/>
      <c r="O173" s="231"/>
      <c r="P173" s="231"/>
      <c r="Q173" s="231"/>
      <c r="R173" s="231"/>
      <c r="S173" s="231"/>
      <c r="T173" s="231"/>
      <c r="U173" s="231"/>
      <c r="V173" s="231"/>
      <c r="W173" s="231"/>
      <c r="X173" s="231"/>
      <c r="Y173" s="232"/>
      <c r="AC173" s="200"/>
      <c r="AD173" s="200"/>
      <c r="AE173" s="200"/>
      <c r="AF173" s="200"/>
      <c r="AG173" s="200"/>
      <c r="AH173" s="200"/>
    </row>
    <row r="174" spans="1:56" ht="3" customHeight="1" x14ac:dyDescent="0.35">
      <c r="A174" s="202"/>
      <c r="B174" s="208"/>
      <c r="C174" s="209"/>
      <c r="D174" s="209"/>
      <c r="E174" s="209"/>
      <c r="F174" s="209"/>
      <c r="G174" s="209"/>
      <c r="H174" s="209"/>
      <c r="I174" s="209"/>
      <c r="J174" s="209"/>
      <c r="K174" s="209"/>
      <c r="L174" s="209"/>
      <c r="M174" s="209"/>
      <c r="N174" s="209"/>
      <c r="O174" s="209"/>
      <c r="P174" s="209"/>
      <c r="Q174" s="209"/>
      <c r="R174" s="209"/>
      <c r="S174" s="209"/>
      <c r="T174" s="209"/>
      <c r="U174" s="209"/>
      <c r="V174" s="209"/>
      <c r="W174" s="217"/>
      <c r="X174" s="218"/>
      <c r="Y174" s="204"/>
    </row>
    <row r="175" spans="1:56" ht="24.75" hidden="1" customHeight="1" x14ac:dyDescent="0.35">
      <c r="A175" s="202"/>
      <c r="B175" s="211"/>
      <c r="C175" s="334" t="s">
        <v>3125</v>
      </c>
      <c r="D175" s="334"/>
      <c r="E175" s="334"/>
      <c r="F175" s="334"/>
      <c r="G175" s="334"/>
      <c r="H175" s="334"/>
      <c r="I175" s="334"/>
      <c r="J175" s="334"/>
      <c r="K175" s="334"/>
      <c r="L175" s="334"/>
      <c r="M175" s="334"/>
      <c r="N175" s="334"/>
      <c r="O175" s="334"/>
      <c r="P175" s="334"/>
      <c r="Q175" s="334"/>
      <c r="R175" s="334"/>
      <c r="S175" s="334"/>
      <c r="T175" s="334"/>
      <c r="U175" s="334"/>
      <c r="V175" s="334"/>
      <c r="W175" s="334"/>
      <c r="X175" s="221"/>
      <c r="Y175" s="204"/>
    </row>
    <row r="176" spans="1:56" ht="21" customHeight="1" x14ac:dyDescent="0.35">
      <c r="A176" s="202"/>
      <c r="B176" s="211"/>
      <c r="C176" s="334"/>
      <c r="D176" s="334"/>
      <c r="E176" s="334"/>
      <c r="F176" s="334"/>
      <c r="G176" s="334"/>
      <c r="H176" s="334"/>
      <c r="I176" s="334"/>
      <c r="J176" s="334"/>
      <c r="K176" s="334"/>
      <c r="L176" s="334"/>
      <c r="M176" s="334"/>
      <c r="N176" s="334"/>
      <c r="O176" s="334"/>
      <c r="P176" s="334"/>
      <c r="Q176" s="334"/>
      <c r="R176" s="334"/>
      <c r="S176" s="334"/>
      <c r="T176" s="334"/>
      <c r="U176" s="334"/>
      <c r="V176" s="334"/>
      <c r="W176" s="334"/>
      <c r="X176" s="229"/>
      <c r="Y176" s="204"/>
    </row>
    <row r="177" spans="1:25" ht="4.5" customHeight="1" thickBot="1" x14ac:dyDescent="0.4">
      <c r="A177" s="202"/>
      <c r="B177" s="211"/>
      <c r="C177" s="213"/>
      <c r="D177" s="213"/>
      <c r="E177" s="213"/>
      <c r="F177" s="213"/>
      <c r="G177" s="213"/>
      <c r="H177" s="213"/>
      <c r="I177" s="213"/>
      <c r="J177" s="213"/>
      <c r="K177" s="213"/>
      <c r="L177" s="213"/>
      <c r="M177" s="213"/>
      <c r="N177" s="213"/>
      <c r="O177" s="213"/>
      <c r="P177" s="213"/>
      <c r="Q177" s="213"/>
      <c r="R177" s="213"/>
      <c r="S177" s="213"/>
      <c r="T177" s="213"/>
      <c r="U177" s="213"/>
      <c r="V177" s="213"/>
      <c r="X177" s="229"/>
      <c r="Y177" s="204"/>
    </row>
    <row r="178" spans="1:25" ht="9" customHeight="1" x14ac:dyDescent="0.35">
      <c r="A178" s="202"/>
      <c r="B178" s="211"/>
      <c r="C178" s="227"/>
      <c r="D178" s="323" t="s">
        <v>874</v>
      </c>
      <c r="E178" s="323"/>
      <c r="F178" s="323"/>
      <c r="G178" s="323"/>
      <c r="H178" s="323"/>
      <c r="I178" s="323"/>
      <c r="J178" s="323"/>
      <c r="K178" s="323"/>
      <c r="L178" s="323"/>
      <c r="M178" s="323"/>
      <c r="N178" s="323"/>
      <c r="O178" s="323"/>
      <c r="P178" s="323"/>
      <c r="Q178" s="323"/>
      <c r="R178" s="323"/>
      <c r="S178" s="323"/>
      <c r="T178" s="323"/>
      <c r="U178" s="323"/>
      <c r="V178" s="323"/>
      <c r="W178" s="228"/>
      <c r="X178" s="229"/>
      <c r="Y178" s="204"/>
    </row>
    <row r="179" spans="1:25" ht="9" customHeight="1" thickBot="1" x14ac:dyDescent="0.4">
      <c r="A179" s="202"/>
      <c r="B179" s="211"/>
      <c r="C179" s="202"/>
      <c r="D179" s="326"/>
      <c r="E179" s="326"/>
      <c r="F179" s="326"/>
      <c r="G179" s="326"/>
      <c r="H179" s="326"/>
      <c r="I179" s="326"/>
      <c r="J179" s="326"/>
      <c r="K179" s="326"/>
      <c r="L179" s="326"/>
      <c r="M179" s="326"/>
      <c r="N179" s="326"/>
      <c r="O179" s="326"/>
      <c r="P179" s="326"/>
      <c r="Q179" s="326"/>
      <c r="R179" s="326"/>
      <c r="S179" s="326"/>
      <c r="T179" s="326"/>
      <c r="U179" s="326"/>
      <c r="V179" s="326"/>
      <c r="W179" s="204"/>
      <c r="X179" s="229"/>
      <c r="Y179" s="204"/>
    </row>
    <row r="180" spans="1:25" ht="15" customHeight="1" x14ac:dyDescent="0.35">
      <c r="A180" s="202"/>
      <c r="B180" s="211"/>
      <c r="C180" s="202"/>
      <c r="D180" s="203"/>
      <c r="E180" s="313" t="str">
        <f>Heatmap!$G$30</f>
        <v>Обучение специалистов</v>
      </c>
      <c r="F180" s="314"/>
      <c r="G180" s="314"/>
      <c r="H180" s="314"/>
      <c r="I180" s="314"/>
      <c r="J180" s="314"/>
      <c r="K180" s="314"/>
      <c r="L180" s="315"/>
      <c r="M180" s="203"/>
      <c r="N180" s="313" t="str">
        <f>Heatmap!$G$31</f>
        <v>Управление базой знаний DSO</v>
      </c>
      <c r="O180" s="314"/>
      <c r="P180" s="314"/>
      <c r="Q180" s="314"/>
      <c r="R180" s="314"/>
      <c r="S180" s="314"/>
      <c r="T180" s="314"/>
      <c r="U180" s="315"/>
      <c r="V180" s="203"/>
      <c r="W180" s="204"/>
      <c r="X180" s="229"/>
      <c r="Y180" s="204"/>
    </row>
    <row r="181" spans="1:25" ht="15" customHeight="1" thickBot="1" x14ac:dyDescent="0.4">
      <c r="A181" s="202"/>
      <c r="B181" s="211"/>
      <c r="C181" s="202"/>
      <c r="D181" s="203"/>
      <c r="E181" s="319"/>
      <c r="F181" s="320"/>
      <c r="G181" s="320"/>
      <c r="H181" s="320"/>
      <c r="I181" s="320"/>
      <c r="J181" s="320"/>
      <c r="K181" s="320"/>
      <c r="L181" s="321"/>
      <c r="M181" s="203"/>
      <c r="N181" s="319"/>
      <c r="O181" s="320"/>
      <c r="P181" s="320"/>
      <c r="Q181" s="320"/>
      <c r="R181" s="320"/>
      <c r="S181" s="320"/>
      <c r="T181" s="320"/>
      <c r="U181" s="321"/>
      <c r="V181" s="203"/>
      <c r="W181" s="204"/>
      <c r="X181" s="229"/>
      <c r="Y181" s="204"/>
    </row>
    <row r="182" spans="1:25" ht="7.5" customHeight="1" thickBot="1" x14ac:dyDescent="0.4">
      <c r="A182" s="202"/>
      <c r="B182" s="211"/>
      <c r="C182" s="205"/>
      <c r="D182" s="206"/>
      <c r="E182" s="206"/>
      <c r="F182" s="206"/>
      <c r="G182" s="206"/>
      <c r="H182" s="206"/>
      <c r="I182" s="206"/>
      <c r="J182" s="206"/>
      <c r="K182" s="206"/>
      <c r="L182" s="206"/>
      <c r="M182" s="206"/>
      <c r="N182" s="206"/>
      <c r="O182" s="206"/>
      <c r="P182" s="206"/>
      <c r="Q182" s="206"/>
      <c r="R182" s="206"/>
      <c r="S182" s="206"/>
      <c r="T182" s="206"/>
      <c r="U182" s="206"/>
      <c r="V182" s="206"/>
      <c r="W182" s="207"/>
      <c r="X182" s="229"/>
      <c r="Y182" s="204"/>
    </row>
    <row r="183" spans="1:25" ht="15" customHeight="1" thickBot="1" x14ac:dyDescent="0.4">
      <c r="A183" s="202"/>
      <c r="B183" s="211"/>
      <c r="C183" s="213"/>
      <c r="D183" s="213"/>
      <c r="E183" s="213"/>
      <c r="F183" s="213"/>
      <c r="G183" s="213"/>
      <c r="H183" s="213"/>
      <c r="I183" s="213"/>
      <c r="J183" s="213"/>
      <c r="K183" s="213"/>
      <c r="L183" s="213"/>
      <c r="M183" s="213"/>
      <c r="N183" s="213"/>
      <c r="O183" s="213"/>
      <c r="P183" s="213"/>
      <c r="Q183" s="213"/>
      <c r="R183" s="213"/>
      <c r="S183" s="213"/>
      <c r="T183" s="213"/>
      <c r="U183" s="213"/>
      <c r="V183" s="213"/>
      <c r="W183" s="213"/>
      <c r="X183" s="229"/>
      <c r="Y183" s="204"/>
    </row>
    <row r="184" spans="1:25" ht="15" customHeight="1" x14ac:dyDescent="0.35">
      <c r="A184" s="202"/>
      <c r="B184" s="211"/>
      <c r="C184" s="227"/>
      <c r="D184" s="323" t="s">
        <v>879</v>
      </c>
      <c r="E184" s="323"/>
      <c r="F184" s="323"/>
      <c r="G184" s="323"/>
      <c r="H184" s="323"/>
      <c r="I184" s="323"/>
      <c r="J184" s="323"/>
      <c r="K184" s="323"/>
      <c r="L184" s="323"/>
      <c r="M184" s="323"/>
      <c r="N184" s="323"/>
      <c r="O184" s="323"/>
      <c r="P184" s="323"/>
      <c r="Q184" s="323"/>
      <c r="R184" s="323"/>
      <c r="S184" s="323"/>
      <c r="T184" s="323"/>
      <c r="U184" s="323"/>
      <c r="V184" s="323"/>
      <c r="W184" s="228"/>
      <c r="X184" s="229"/>
      <c r="Y184" s="204"/>
    </row>
    <row r="185" spans="1:25" ht="9" customHeight="1" thickBot="1" x14ac:dyDescent="0.4">
      <c r="A185" s="202"/>
      <c r="B185" s="211"/>
      <c r="C185" s="202"/>
      <c r="D185" s="326"/>
      <c r="E185" s="326"/>
      <c r="F185" s="326"/>
      <c r="G185" s="326"/>
      <c r="H185" s="326"/>
      <c r="I185" s="326"/>
      <c r="J185" s="326"/>
      <c r="K185" s="326"/>
      <c r="L185" s="326"/>
      <c r="M185" s="326"/>
      <c r="N185" s="326"/>
      <c r="O185" s="326"/>
      <c r="P185" s="326"/>
      <c r="Q185" s="326"/>
      <c r="R185" s="326"/>
      <c r="S185" s="326"/>
      <c r="T185" s="326"/>
      <c r="U185" s="326"/>
      <c r="V185" s="326"/>
      <c r="W185" s="204"/>
      <c r="X185" s="229"/>
      <c r="Y185" s="204"/>
    </row>
    <row r="186" spans="1:25" ht="22.5" customHeight="1" x14ac:dyDescent="0.35">
      <c r="A186" s="202"/>
      <c r="B186" s="211"/>
      <c r="C186" s="202"/>
      <c r="D186" s="313" t="str">
        <f>Heatmap!$G$32</f>
        <v>Оценка критичности приложений и моделирование угроз</v>
      </c>
      <c r="E186" s="314"/>
      <c r="F186" s="315"/>
      <c r="G186" s="203"/>
      <c r="H186" s="313" t="str">
        <f>Heatmap!$G$33</f>
        <v>Определение требований ИБ, предъявляемых к ПО</v>
      </c>
      <c r="I186" s="314"/>
      <c r="J186" s="315"/>
      <c r="K186" s="203"/>
      <c r="L186" s="313" t="str">
        <f>Heatmap!$G$34</f>
        <v>Контроль выполнения требований ИБ</v>
      </c>
      <c r="M186" s="314"/>
      <c r="N186" s="315"/>
      <c r="O186" s="203"/>
      <c r="P186" s="313" t="str">
        <f>Heatmap!$G$35</f>
        <v>Разработка стандартов конфигураций разрабатываемого ПО</v>
      </c>
      <c r="Q186" s="314"/>
      <c r="R186" s="315"/>
      <c r="S186" s="203"/>
      <c r="T186" s="313" t="str">
        <f>Heatmap!$G$36</f>
        <v>Разработка стандартов конфигураций для компонентов инфраструктуры</v>
      </c>
      <c r="U186" s="314"/>
      <c r="V186" s="315"/>
      <c r="W186" s="204"/>
      <c r="X186" s="229"/>
      <c r="Y186" s="204"/>
    </row>
    <row r="187" spans="1:25" ht="22.5" customHeight="1" x14ac:dyDescent="0.35">
      <c r="A187" s="202"/>
      <c r="B187" s="220"/>
      <c r="C187" s="202"/>
      <c r="D187" s="316"/>
      <c r="E187" s="317"/>
      <c r="F187" s="318"/>
      <c r="G187" s="203"/>
      <c r="H187" s="316"/>
      <c r="I187" s="317"/>
      <c r="J187" s="318"/>
      <c r="K187" s="203"/>
      <c r="L187" s="316"/>
      <c r="M187" s="317"/>
      <c r="N187" s="318"/>
      <c r="O187" s="203"/>
      <c r="P187" s="316"/>
      <c r="Q187" s="317"/>
      <c r="R187" s="318"/>
      <c r="S187" s="203"/>
      <c r="T187" s="316"/>
      <c r="U187" s="317"/>
      <c r="V187" s="318"/>
      <c r="W187" s="204"/>
      <c r="X187" s="229"/>
      <c r="Y187" s="204"/>
    </row>
    <row r="188" spans="1:25" ht="22.5" customHeight="1" thickBot="1" x14ac:dyDescent="0.4">
      <c r="A188" s="202"/>
      <c r="B188" s="220"/>
      <c r="C188" s="202"/>
      <c r="D188" s="319"/>
      <c r="E188" s="320"/>
      <c r="F188" s="321"/>
      <c r="G188" s="203"/>
      <c r="H188" s="319"/>
      <c r="I188" s="320"/>
      <c r="J188" s="321"/>
      <c r="K188" s="203"/>
      <c r="L188" s="319"/>
      <c r="M188" s="320"/>
      <c r="N188" s="321"/>
      <c r="O188" s="203"/>
      <c r="P188" s="319"/>
      <c r="Q188" s="320"/>
      <c r="R188" s="321"/>
      <c r="S188" s="203"/>
      <c r="T188" s="319"/>
      <c r="U188" s="320"/>
      <c r="V188" s="321"/>
      <c r="W188" s="204"/>
      <c r="X188" s="229"/>
      <c r="Y188" s="204"/>
    </row>
    <row r="189" spans="1:25" ht="15.75" customHeight="1" thickBot="1" x14ac:dyDescent="0.4">
      <c r="A189" s="202"/>
      <c r="B189" s="220"/>
      <c r="C189" s="205"/>
      <c r="D189" s="206"/>
      <c r="E189" s="206"/>
      <c r="F189" s="206"/>
      <c r="G189" s="206"/>
      <c r="H189" s="206"/>
      <c r="I189" s="206"/>
      <c r="J189" s="206"/>
      <c r="K189" s="206"/>
      <c r="L189" s="206"/>
      <c r="M189" s="206"/>
      <c r="N189" s="206"/>
      <c r="O189" s="206"/>
      <c r="P189" s="206"/>
      <c r="Q189" s="206"/>
      <c r="R189" s="206"/>
      <c r="S189" s="206"/>
      <c r="T189" s="206"/>
      <c r="U189" s="206"/>
      <c r="V189" s="206"/>
      <c r="W189" s="207"/>
      <c r="X189" s="229"/>
      <c r="Y189" s="204"/>
    </row>
    <row r="190" spans="1:25" ht="15.75" customHeight="1" thickBot="1" x14ac:dyDescent="0.4">
      <c r="A190" s="202"/>
      <c r="B190" s="211"/>
      <c r="C190" s="213"/>
      <c r="D190" s="213"/>
      <c r="E190" s="213"/>
      <c r="F190" s="213"/>
      <c r="G190" s="213"/>
      <c r="H190" s="213"/>
      <c r="I190" s="213"/>
      <c r="J190" s="213"/>
      <c r="K190" s="213"/>
      <c r="L190" s="213"/>
      <c r="M190" s="213"/>
      <c r="N190" s="213"/>
      <c r="O190" s="213"/>
      <c r="P190" s="213"/>
      <c r="Q190" s="213"/>
      <c r="R190" s="213"/>
      <c r="S190" s="213"/>
      <c r="T190" s="213"/>
      <c r="U190" s="213"/>
      <c r="V190" s="213"/>
      <c r="W190" s="213"/>
      <c r="X190" s="229"/>
      <c r="Y190" s="204"/>
    </row>
    <row r="191" spans="1:25" ht="9" customHeight="1" x14ac:dyDescent="0.35">
      <c r="A191" s="202"/>
      <c r="B191" s="211"/>
      <c r="C191" s="227"/>
      <c r="D191" s="323" t="s">
        <v>890</v>
      </c>
      <c r="E191" s="323"/>
      <c r="F191" s="323"/>
      <c r="G191" s="323"/>
      <c r="H191" s="323"/>
      <c r="I191" s="323"/>
      <c r="J191" s="323"/>
      <c r="K191" s="323"/>
      <c r="L191" s="323"/>
      <c r="M191" s="323"/>
      <c r="N191" s="323"/>
      <c r="O191" s="323"/>
      <c r="P191" s="323"/>
      <c r="Q191" s="323"/>
      <c r="R191" s="323"/>
      <c r="S191" s="323"/>
      <c r="T191" s="323"/>
      <c r="U191" s="323"/>
      <c r="V191" s="323"/>
      <c r="W191" s="228"/>
      <c r="X191" s="229"/>
      <c r="Y191" s="204"/>
    </row>
    <row r="192" spans="1:25" ht="11.25" customHeight="1" thickBot="1" x14ac:dyDescent="0.4">
      <c r="A192" s="202"/>
      <c r="B192" s="211"/>
      <c r="C192" s="202"/>
      <c r="D192" s="326"/>
      <c r="E192" s="326"/>
      <c r="F192" s="326"/>
      <c r="G192" s="326"/>
      <c r="H192" s="326"/>
      <c r="I192" s="326"/>
      <c r="J192" s="326"/>
      <c r="K192" s="326"/>
      <c r="L192" s="326"/>
      <c r="M192" s="326"/>
      <c r="N192" s="326"/>
      <c r="O192" s="326"/>
      <c r="P192" s="326"/>
      <c r="Q192" s="326"/>
      <c r="R192" s="326"/>
      <c r="S192" s="326"/>
      <c r="T192" s="326"/>
      <c r="U192" s="326"/>
      <c r="V192" s="326"/>
      <c r="W192" s="204"/>
      <c r="X192" s="229"/>
      <c r="Y192" s="204"/>
    </row>
    <row r="193" spans="1:56" ht="9" customHeight="1" x14ac:dyDescent="0.35">
      <c r="A193" s="202"/>
      <c r="B193" s="211"/>
      <c r="C193" s="202"/>
      <c r="D193" s="203"/>
      <c r="E193" s="313" t="str">
        <f>Heatmap!$G$37</f>
        <v>Обработка дефектов ИБ</v>
      </c>
      <c r="F193" s="314"/>
      <c r="G193" s="314"/>
      <c r="H193" s="314"/>
      <c r="I193" s="314"/>
      <c r="J193" s="314"/>
      <c r="K193" s="314"/>
      <c r="L193" s="315"/>
      <c r="M193" s="203"/>
      <c r="N193" s="313" t="str">
        <f>Heatmap!$G$38</f>
        <v>Консолидация дефектов ИБ</v>
      </c>
      <c r="O193" s="314"/>
      <c r="P193" s="314"/>
      <c r="Q193" s="314"/>
      <c r="R193" s="314"/>
      <c r="S193" s="314"/>
      <c r="T193" s="314"/>
      <c r="U193" s="315"/>
      <c r="V193" s="203"/>
      <c r="W193" s="204"/>
      <c r="X193" s="229"/>
      <c r="Y193" s="204"/>
    </row>
    <row r="194" spans="1:56" ht="9" customHeight="1" thickBot="1" x14ac:dyDescent="0.4">
      <c r="A194" s="202"/>
      <c r="B194" s="211"/>
      <c r="C194" s="202"/>
      <c r="D194" s="203"/>
      <c r="E194" s="319"/>
      <c r="F194" s="320"/>
      <c r="G194" s="320"/>
      <c r="H194" s="320"/>
      <c r="I194" s="320"/>
      <c r="J194" s="320"/>
      <c r="K194" s="320"/>
      <c r="L194" s="321"/>
      <c r="M194" s="203"/>
      <c r="N194" s="319"/>
      <c r="O194" s="320"/>
      <c r="P194" s="320"/>
      <c r="Q194" s="320"/>
      <c r="R194" s="320"/>
      <c r="S194" s="320"/>
      <c r="T194" s="320"/>
      <c r="U194" s="321"/>
      <c r="V194" s="203"/>
      <c r="W194" s="204"/>
      <c r="X194" s="229"/>
      <c r="Y194" s="204"/>
    </row>
    <row r="195" spans="1:56" ht="7.5" customHeight="1" thickBot="1" x14ac:dyDescent="0.4">
      <c r="A195" s="202"/>
      <c r="B195" s="211"/>
      <c r="C195" s="205"/>
      <c r="D195" s="206"/>
      <c r="E195" s="206"/>
      <c r="F195" s="206"/>
      <c r="G195" s="206"/>
      <c r="H195" s="206"/>
      <c r="I195" s="206"/>
      <c r="J195" s="206"/>
      <c r="K195" s="206"/>
      <c r="L195" s="206"/>
      <c r="M195" s="206"/>
      <c r="N195" s="206"/>
      <c r="O195" s="206"/>
      <c r="P195" s="206"/>
      <c r="Q195" s="206"/>
      <c r="R195" s="206"/>
      <c r="S195" s="206"/>
      <c r="T195" s="206"/>
      <c r="U195" s="206"/>
      <c r="V195" s="206"/>
      <c r="W195" s="207"/>
      <c r="X195" s="229"/>
      <c r="Y195" s="204"/>
    </row>
    <row r="196" spans="1:56" ht="15.75" customHeight="1" thickBot="1" x14ac:dyDescent="0.4">
      <c r="A196" s="202"/>
      <c r="B196" s="211"/>
      <c r="C196" s="213"/>
      <c r="D196" s="213"/>
      <c r="E196" s="213"/>
      <c r="F196" s="213"/>
      <c r="G196" s="213"/>
      <c r="H196" s="213"/>
      <c r="I196" s="213"/>
      <c r="J196" s="213"/>
      <c r="K196" s="213"/>
      <c r="L196" s="213"/>
      <c r="M196" s="213"/>
      <c r="N196" s="213"/>
      <c r="O196" s="213"/>
      <c r="P196" s="213"/>
      <c r="Q196" s="213"/>
      <c r="R196" s="213"/>
      <c r="S196" s="213"/>
      <c r="T196" s="213"/>
      <c r="U196" s="213"/>
      <c r="V196" s="213"/>
      <c r="W196" s="213"/>
      <c r="X196" s="229"/>
      <c r="Y196" s="204"/>
    </row>
    <row r="197" spans="1:56" ht="9" customHeight="1" x14ac:dyDescent="0.35">
      <c r="A197" s="202"/>
      <c r="B197" s="211"/>
      <c r="C197" s="227"/>
      <c r="D197" s="323" t="s">
        <v>3126</v>
      </c>
      <c r="E197" s="323"/>
      <c r="F197" s="323"/>
      <c r="G197" s="323"/>
      <c r="H197" s="323"/>
      <c r="I197" s="323"/>
      <c r="J197" s="323"/>
      <c r="K197" s="323"/>
      <c r="L197" s="324"/>
      <c r="M197" s="213"/>
      <c r="N197" s="322" t="s">
        <v>3127</v>
      </c>
      <c r="O197" s="323"/>
      <c r="P197" s="323"/>
      <c r="Q197" s="323"/>
      <c r="R197" s="323"/>
      <c r="S197" s="323"/>
      <c r="T197" s="323"/>
      <c r="U197" s="323"/>
      <c r="V197" s="323"/>
      <c r="W197" s="228"/>
      <c r="X197" s="229"/>
      <c r="Y197" s="204"/>
    </row>
    <row r="198" spans="1:56" ht="11.25" customHeight="1" thickBot="1" x14ac:dyDescent="0.4">
      <c r="A198" s="202"/>
      <c r="B198" s="211"/>
      <c r="C198" s="202"/>
      <c r="D198" s="326"/>
      <c r="E198" s="326"/>
      <c r="F198" s="326"/>
      <c r="G198" s="326"/>
      <c r="H198" s="326"/>
      <c r="I198" s="326"/>
      <c r="J198" s="326"/>
      <c r="K198" s="326"/>
      <c r="L198" s="327"/>
      <c r="M198" s="213"/>
      <c r="N198" s="325"/>
      <c r="O198" s="326"/>
      <c r="P198" s="326"/>
      <c r="Q198" s="326"/>
      <c r="R198" s="326"/>
      <c r="S198" s="326"/>
      <c r="T198" s="326"/>
      <c r="U198" s="326"/>
      <c r="V198" s="326"/>
      <c r="W198" s="204"/>
      <c r="X198" s="229"/>
      <c r="Y198" s="204"/>
    </row>
    <row r="199" spans="1:56" ht="9" customHeight="1" x14ac:dyDescent="0.35">
      <c r="A199" s="202"/>
      <c r="B199" s="211"/>
      <c r="C199" s="202"/>
      <c r="D199" s="203"/>
      <c r="E199" s="313" t="str">
        <f>Heatmap!$G$39</f>
        <v>Управление набором метрик ИБ</v>
      </c>
      <c r="F199" s="314"/>
      <c r="G199" s="315"/>
      <c r="H199" s="203"/>
      <c r="I199" s="313" t="str">
        <f>Heatmap!$G$40</f>
        <v>Контроль исполнения метрик</v>
      </c>
      <c r="J199" s="314"/>
      <c r="K199" s="315"/>
      <c r="L199" s="204"/>
      <c r="M199" s="213"/>
      <c r="N199" s="202"/>
      <c r="O199" s="313" t="str">
        <f>Heatmap!$G$41</f>
        <v>Security Champions</v>
      </c>
      <c r="P199" s="314"/>
      <c r="Q199" s="315"/>
      <c r="R199" s="203"/>
      <c r="S199" s="313" t="str">
        <f>Heatmap!$G$42</f>
        <v>Разграничение ролей процесса DSO</v>
      </c>
      <c r="T199" s="314"/>
      <c r="U199" s="315"/>
      <c r="V199" s="203"/>
      <c r="W199" s="204"/>
      <c r="X199" s="229"/>
      <c r="Y199" s="204"/>
    </row>
    <row r="200" spans="1:56" ht="9" customHeight="1" x14ac:dyDescent="0.35">
      <c r="A200" s="202"/>
      <c r="B200" s="211"/>
      <c r="C200" s="202"/>
      <c r="D200" s="203"/>
      <c r="E200" s="316"/>
      <c r="F200" s="317"/>
      <c r="G200" s="318"/>
      <c r="H200" s="203"/>
      <c r="I200" s="316"/>
      <c r="J200" s="317"/>
      <c r="K200" s="318"/>
      <c r="L200" s="204"/>
      <c r="M200" s="213"/>
      <c r="N200" s="202"/>
      <c r="O200" s="316"/>
      <c r="P200" s="317"/>
      <c r="Q200" s="318"/>
      <c r="R200" s="203"/>
      <c r="S200" s="316"/>
      <c r="T200" s="317"/>
      <c r="U200" s="318"/>
      <c r="V200" s="203"/>
      <c r="W200" s="204"/>
      <c r="X200" s="229"/>
      <c r="Y200" s="204"/>
    </row>
    <row r="201" spans="1:56" ht="15.75" customHeight="1" thickBot="1" x14ac:dyDescent="0.4">
      <c r="A201" s="202"/>
      <c r="B201" s="211"/>
      <c r="C201" s="202"/>
      <c r="D201" s="203"/>
      <c r="E201" s="319"/>
      <c r="F201" s="320"/>
      <c r="G201" s="321"/>
      <c r="H201" s="203"/>
      <c r="I201" s="319"/>
      <c r="J201" s="320"/>
      <c r="K201" s="321"/>
      <c r="L201" s="204"/>
      <c r="M201" s="213"/>
      <c r="N201" s="202"/>
      <c r="O201" s="319"/>
      <c r="P201" s="320"/>
      <c r="Q201" s="321"/>
      <c r="R201" s="203"/>
      <c r="S201" s="319"/>
      <c r="T201" s="320"/>
      <c r="U201" s="321"/>
      <c r="V201" s="203"/>
      <c r="W201" s="204"/>
      <c r="X201" s="229"/>
      <c r="Y201" s="204"/>
    </row>
    <row r="202" spans="1:56" ht="7.5" customHeight="1" thickBot="1" x14ac:dyDescent="0.4">
      <c r="A202" s="250"/>
      <c r="B202" s="211"/>
      <c r="C202" s="205"/>
      <c r="D202" s="206"/>
      <c r="E202" s="206"/>
      <c r="F202" s="206"/>
      <c r="G202" s="206"/>
      <c r="H202" s="206"/>
      <c r="I202" s="206"/>
      <c r="J202" s="206"/>
      <c r="K202" s="206"/>
      <c r="L202" s="207"/>
      <c r="M202" s="213"/>
      <c r="N202" s="205"/>
      <c r="O202" s="206"/>
      <c r="P202" s="206"/>
      <c r="Q202" s="206"/>
      <c r="R202" s="206"/>
      <c r="S202" s="206"/>
      <c r="T202" s="206"/>
      <c r="U202" s="206"/>
      <c r="V202" s="206"/>
      <c r="W202" s="207"/>
      <c r="X202" s="229"/>
      <c r="Y202" s="251"/>
    </row>
    <row r="203" spans="1:56" ht="7.5" customHeight="1" thickBot="1" x14ac:dyDescent="0.4">
      <c r="A203" s="250"/>
      <c r="B203" s="214"/>
      <c r="C203" s="216"/>
      <c r="D203" s="216"/>
      <c r="E203" s="216"/>
      <c r="F203" s="216"/>
      <c r="G203" s="216"/>
      <c r="H203" s="216"/>
      <c r="I203" s="216"/>
      <c r="J203" s="216"/>
      <c r="K203" s="216"/>
      <c r="L203" s="216"/>
      <c r="M203" s="216"/>
      <c r="N203" s="216"/>
      <c r="O203" s="216"/>
      <c r="P203" s="216"/>
      <c r="Q203" s="216"/>
      <c r="R203" s="216"/>
      <c r="S203" s="216"/>
      <c r="T203" s="216"/>
      <c r="U203" s="216"/>
      <c r="V203" s="216"/>
      <c r="W203" s="219"/>
      <c r="X203" s="230"/>
      <c r="Y203" s="251"/>
    </row>
    <row r="204" spans="1:56" ht="25.5" customHeight="1" thickBot="1" x14ac:dyDescent="0.4">
      <c r="A204" s="252"/>
      <c r="B204" s="253"/>
      <c r="C204" s="253"/>
      <c r="D204" s="253"/>
      <c r="E204" s="253"/>
      <c r="F204" s="253"/>
      <c r="G204" s="253"/>
      <c r="H204" s="253"/>
      <c r="I204" s="253"/>
      <c r="J204" s="253"/>
      <c r="K204" s="253"/>
      <c r="L204" s="253"/>
      <c r="M204" s="253"/>
      <c r="N204" s="253"/>
      <c r="O204" s="253"/>
      <c r="P204" s="253"/>
      <c r="Q204" s="253"/>
      <c r="R204" s="253"/>
      <c r="S204" s="253"/>
      <c r="T204" s="253"/>
      <c r="U204" s="253"/>
      <c r="V204" s="253"/>
      <c r="W204" s="253"/>
      <c r="X204" s="253"/>
      <c r="Y204" s="254"/>
    </row>
    <row r="205" spans="1:56" s="255" customFormat="1" ht="60.75" customHeight="1" thickBot="1" x14ac:dyDescent="0.4">
      <c r="A205" s="344" t="s">
        <v>3133</v>
      </c>
      <c r="B205" s="345"/>
      <c r="C205" s="345"/>
      <c r="D205" s="345"/>
      <c r="E205" s="345"/>
      <c r="F205" s="345"/>
      <c r="G205" s="345"/>
      <c r="H205" s="345"/>
      <c r="I205" s="345"/>
      <c r="J205" s="345"/>
      <c r="K205" s="345"/>
      <c r="L205" s="345"/>
      <c r="M205" s="345"/>
      <c r="N205" s="345"/>
      <c r="O205" s="345"/>
      <c r="P205" s="345"/>
      <c r="Q205" s="345"/>
      <c r="R205" s="345"/>
      <c r="S205" s="345"/>
      <c r="T205" s="345"/>
      <c r="U205" s="345"/>
      <c r="V205" s="345"/>
      <c r="W205" s="345"/>
      <c r="X205" s="345"/>
      <c r="Y205" s="346"/>
      <c r="BD205" s="201"/>
    </row>
    <row r="206" spans="1:56" ht="3" customHeight="1" x14ac:dyDescent="0.35">
      <c r="A206" s="245"/>
      <c r="B206" s="208"/>
      <c r="C206" s="209"/>
      <c r="D206" s="209"/>
      <c r="E206" s="209"/>
      <c r="F206" s="209"/>
      <c r="G206" s="209"/>
      <c r="H206" s="209"/>
      <c r="I206" s="209"/>
      <c r="J206" s="209"/>
      <c r="K206" s="209"/>
      <c r="L206" s="209"/>
      <c r="M206" s="209"/>
      <c r="N206" s="209"/>
      <c r="O206" s="209"/>
      <c r="P206" s="209"/>
      <c r="Q206" s="209"/>
      <c r="R206" s="209"/>
      <c r="S206" s="209"/>
      <c r="T206" s="209"/>
      <c r="U206" s="209"/>
      <c r="V206" s="209"/>
      <c r="W206" s="209"/>
      <c r="X206" s="209"/>
      <c r="Y206" s="246"/>
      <c r="AA206" s="208"/>
      <c r="AB206" s="209"/>
      <c r="AC206" s="209"/>
      <c r="AD206" s="209"/>
      <c r="AE206" s="209"/>
      <c r="AF206" s="209"/>
      <c r="AG206" s="209"/>
      <c r="AH206" s="209"/>
      <c r="AI206" s="209"/>
      <c r="AJ206" s="209"/>
      <c r="AK206" s="209"/>
      <c r="AL206" s="209"/>
      <c r="AM206" s="209"/>
      <c r="AN206" s="209"/>
      <c r="AO206" s="209"/>
      <c r="AP206" s="209"/>
      <c r="AQ206" s="209"/>
      <c r="AR206" s="209"/>
      <c r="AS206" s="209"/>
      <c r="AT206" s="209"/>
      <c r="AU206" s="210"/>
    </row>
    <row r="207" spans="1:56" ht="24.75" hidden="1" customHeight="1" x14ac:dyDescent="0.35">
      <c r="A207" s="245"/>
      <c r="B207" s="211"/>
      <c r="C207" s="334" t="s">
        <v>816</v>
      </c>
      <c r="D207" s="334"/>
      <c r="E207" s="334"/>
      <c r="F207" s="334"/>
      <c r="G207" s="334"/>
      <c r="H207" s="334"/>
      <c r="I207" s="334"/>
      <c r="J207" s="334"/>
      <c r="K207" s="334"/>
      <c r="L207" s="334"/>
      <c r="M207" s="334"/>
      <c r="N207" s="334"/>
      <c r="O207" s="334"/>
      <c r="P207" s="334"/>
      <c r="Q207" s="334"/>
      <c r="R207" s="334"/>
      <c r="S207" s="334"/>
      <c r="T207" s="334"/>
      <c r="U207" s="334"/>
      <c r="V207" s="334"/>
      <c r="W207" s="334"/>
      <c r="X207" s="213"/>
      <c r="Y207" s="246"/>
      <c r="AA207" s="211"/>
      <c r="AB207" s="334" t="s">
        <v>3125</v>
      </c>
      <c r="AC207" s="334"/>
      <c r="AD207" s="334"/>
      <c r="AE207" s="334"/>
      <c r="AF207" s="334"/>
      <c r="AG207" s="334"/>
      <c r="AH207" s="334"/>
      <c r="AI207" s="334"/>
      <c r="AJ207" s="334"/>
      <c r="AK207" s="334"/>
      <c r="AL207" s="334"/>
      <c r="AM207" s="334"/>
      <c r="AN207" s="334"/>
      <c r="AO207" s="334"/>
      <c r="AP207" s="334"/>
      <c r="AQ207" s="334"/>
      <c r="AR207" s="334"/>
      <c r="AS207" s="334"/>
      <c r="AT207" s="334"/>
      <c r="AU207" s="212"/>
      <c r="BD207" s="201" t="s">
        <v>858</v>
      </c>
    </row>
    <row r="208" spans="1:56" ht="21" customHeight="1" x14ac:dyDescent="0.35">
      <c r="A208" s="245"/>
      <c r="B208" s="211"/>
      <c r="C208" s="334"/>
      <c r="D208" s="334"/>
      <c r="E208" s="334"/>
      <c r="F208" s="334"/>
      <c r="G208" s="334"/>
      <c r="H208" s="334"/>
      <c r="I208" s="334"/>
      <c r="J208" s="334"/>
      <c r="K208" s="334"/>
      <c r="L208" s="334"/>
      <c r="M208" s="334"/>
      <c r="N208" s="334"/>
      <c r="O208" s="334"/>
      <c r="P208" s="334"/>
      <c r="Q208" s="334"/>
      <c r="R208" s="334"/>
      <c r="S208" s="334"/>
      <c r="T208" s="334"/>
      <c r="U208" s="334"/>
      <c r="V208" s="334"/>
      <c r="W208" s="334"/>
      <c r="X208" s="213"/>
      <c r="Y208" s="246"/>
      <c r="AA208" s="211"/>
      <c r="AB208" s="334"/>
      <c r="AC208" s="334"/>
      <c r="AD208" s="334"/>
      <c r="AE208" s="334"/>
      <c r="AF208" s="334"/>
      <c r="AG208" s="334"/>
      <c r="AH208" s="334"/>
      <c r="AI208" s="334"/>
      <c r="AJ208" s="334"/>
      <c r="AK208" s="334"/>
      <c r="AL208" s="334"/>
      <c r="AM208" s="334"/>
      <c r="AN208" s="334"/>
      <c r="AO208" s="334"/>
      <c r="AP208" s="334"/>
      <c r="AQ208" s="334"/>
      <c r="AR208" s="334"/>
      <c r="AS208" s="334"/>
      <c r="AT208" s="334"/>
      <c r="AU208" s="212"/>
    </row>
    <row r="209" spans="1:47" ht="4.5" customHeight="1" thickBot="1" x14ac:dyDescent="0.4">
      <c r="A209" s="245"/>
      <c r="B209" s="211"/>
      <c r="C209" s="213"/>
      <c r="D209" s="213"/>
      <c r="E209" s="213"/>
      <c r="F209" s="213"/>
      <c r="G209" s="213"/>
      <c r="H209" s="213"/>
      <c r="I209" s="213"/>
      <c r="J209" s="213"/>
      <c r="K209" s="213"/>
      <c r="L209" s="213"/>
      <c r="M209" s="213"/>
      <c r="N209" s="213"/>
      <c r="O209" s="213"/>
      <c r="P209" s="213"/>
      <c r="Q209" s="213"/>
      <c r="R209" s="213"/>
      <c r="S209" s="213"/>
      <c r="T209" s="213"/>
      <c r="U209" s="213"/>
      <c r="V209" s="213"/>
      <c r="W209" s="213"/>
      <c r="X209" s="213"/>
      <c r="Y209" s="246"/>
      <c r="AA209" s="211"/>
      <c r="AB209" s="213"/>
      <c r="AC209" s="213"/>
      <c r="AD209" s="213"/>
      <c r="AE209" s="213"/>
      <c r="AF209" s="213"/>
      <c r="AG209" s="213"/>
      <c r="AH209" s="213"/>
      <c r="AI209" s="213"/>
      <c r="AJ209" s="213"/>
      <c r="AK209" s="213"/>
      <c r="AL209" s="213"/>
      <c r="AM209" s="213"/>
      <c r="AN209" s="213"/>
      <c r="AO209" s="213"/>
      <c r="AP209" s="213"/>
      <c r="AQ209" s="213"/>
      <c r="AR209" s="213"/>
      <c r="AS209" s="213"/>
      <c r="AT209" s="213"/>
      <c r="AU209" s="212"/>
    </row>
    <row r="210" spans="1:47" ht="9" customHeight="1" x14ac:dyDescent="0.35">
      <c r="A210" s="245"/>
      <c r="B210" s="211"/>
      <c r="C210" s="322" t="s">
        <v>817</v>
      </c>
      <c r="D210" s="323"/>
      <c r="E210" s="323"/>
      <c r="F210" s="323"/>
      <c r="G210" s="323"/>
      <c r="H210" s="323"/>
      <c r="I210" s="324"/>
      <c r="J210" s="213"/>
      <c r="K210" s="322" t="s">
        <v>822</v>
      </c>
      <c r="L210" s="323"/>
      <c r="M210" s="323"/>
      <c r="N210" s="323"/>
      <c r="O210" s="323"/>
      <c r="P210" s="323"/>
      <c r="Q210" s="323"/>
      <c r="R210" s="323"/>
      <c r="S210" s="323"/>
      <c r="T210" s="323"/>
      <c r="U210" s="323"/>
      <c r="V210" s="323"/>
      <c r="W210" s="324"/>
      <c r="X210" s="213"/>
      <c r="Y210" s="246"/>
      <c r="AA210" s="211"/>
      <c r="AB210" s="322" t="s">
        <v>874</v>
      </c>
      <c r="AC210" s="323"/>
      <c r="AD210" s="323"/>
      <c r="AE210" s="323"/>
      <c r="AF210" s="323"/>
      <c r="AG210" s="323"/>
      <c r="AH210" s="323"/>
      <c r="AI210" s="323"/>
      <c r="AJ210" s="323"/>
      <c r="AK210" s="323"/>
      <c r="AL210" s="323"/>
      <c r="AM210" s="323"/>
      <c r="AN210" s="323"/>
      <c r="AO210" s="323"/>
      <c r="AP210" s="323"/>
      <c r="AQ210" s="323"/>
      <c r="AR210" s="323"/>
      <c r="AS210" s="323"/>
      <c r="AT210" s="324"/>
      <c r="AU210" s="212"/>
    </row>
    <row r="211" spans="1:47" ht="9" customHeight="1" thickBot="1" x14ac:dyDescent="0.4">
      <c r="A211" s="245"/>
      <c r="B211" s="211"/>
      <c r="C211" s="325"/>
      <c r="D211" s="326"/>
      <c r="E211" s="326"/>
      <c r="F211" s="326"/>
      <c r="G211" s="326"/>
      <c r="H211" s="326"/>
      <c r="I211" s="327"/>
      <c r="J211" s="213"/>
      <c r="K211" s="325"/>
      <c r="L211" s="326"/>
      <c r="M211" s="326"/>
      <c r="N211" s="326"/>
      <c r="O211" s="326"/>
      <c r="P211" s="326"/>
      <c r="Q211" s="326"/>
      <c r="R211" s="326"/>
      <c r="S211" s="326"/>
      <c r="T211" s="326"/>
      <c r="U211" s="326"/>
      <c r="V211" s="326"/>
      <c r="W211" s="327"/>
      <c r="X211" s="213"/>
      <c r="Y211" s="246"/>
      <c r="AA211" s="211"/>
      <c r="AB211" s="325"/>
      <c r="AC211" s="326"/>
      <c r="AD211" s="326"/>
      <c r="AE211" s="326"/>
      <c r="AF211" s="326"/>
      <c r="AG211" s="326"/>
      <c r="AH211" s="326"/>
      <c r="AI211" s="326"/>
      <c r="AJ211" s="326"/>
      <c r="AK211" s="326"/>
      <c r="AL211" s="326"/>
      <c r="AM211" s="326"/>
      <c r="AN211" s="326"/>
      <c r="AO211" s="326"/>
      <c r="AP211" s="326"/>
      <c r="AQ211" s="326"/>
      <c r="AR211" s="326"/>
      <c r="AS211" s="326"/>
      <c r="AT211" s="327"/>
      <c r="AU211" s="212"/>
    </row>
    <row r="212" spans="1:47" ht="15" customHeight="1" x14ac:dyDescent="0.35">
      <c r="A212" s="202"/>
      <c r="B212" s="211"/>
      <c r="C212" s="202"/>
      <c r="D212" s="313" t="str">
        <f>Heatmap!$G$3</f>
        <v>Контроль использования сторонних компонентов</v>
      </c>
      <c r="E212" s="315"/>
      <c r="F212" s="203"/>
      <c r="G212" s="313" t="str">
        <f>Heatmap!$G$4</f>
        <v>Управление артефактами</v>
      </c>
      <c r="H212" s="315"/>
      <c r="I212" s="204"/>
      <c r="J212" s="213"/>
      <c r="K212" s="202"/>
      <c r="L212" s="313" t="str">
        <f>Heatmap!$G$5</f>
        <v>Защита рабочих мест разработчика</v>
      </c>
      <c r="M212" s="314"/>
      <c r="N212" s="315"/>
      <c r="O212" s="203"/>
      <c r="P212" s="313" t="str">
        <f>Heatmap!$G$6</f>
        <v>Защита секретов</v>
      </c>
      <c r="Q212" s="314"/>
      <c r="R212" s="315"/>
      <c r="S212" s="203"/>
      <c r="T212" s="313" t="str">
        <f>Heatmap!$G$7</f>
        <v>Защита Build-среды</v>
      </c>
      <c r="U212" s="314"/>
      <c r="V212" s="315"/>
      <c r="W212" s="204"/>
      <c r="X212" s="212"/>
      <c r="Y212" s="204"/>
      <c r="AA212" s="211"/>
      <c r="AB212" s="202"/>
      <c r="AC212" s="313" t="str">
        <f>Heatmap!$G$30</f>
        <v>Обучение специалистов</v>
      </c>
      <c r="AD212" s="314"/>
      <c r="AE212" s="314"/>
      <c r="AF212" s="314"/>
      <c r="AG212" s="314"/>
      <c r="AH212" s="314"/>
      <c r="AI212" s="314"/>
      <c r="AJ212" s="315"/>
      <c r="AK212" s="203"/>
      <c r="AL212" s="313"/>
      <c r="AM212" s="314"/>
      <c r="AN212" s="314"/>
      <c r="AO212" s="314"/>
      <c r="AP212" s="314"/>
      <c r="AQ212" s="314"/>
      <c r="AR212" s="314"/>
      <c r="AS212" s="315"/>
      <c r="AT212" s="204"/>
      <c r="AU212" s="212"/>
    </row>
    <row r="213" spans="1:47" ht="15" customHeight="1" thickBot="1" x14ac:dyDescent="0.4">
      <c r="A213" s="202"/>
      <c r="B213" s="211"/>
      <c r="C213" s="202"/>
      <c r="D213" s="316"/>
      <c r="E213" s="318"/>
      <c r="F213" s="203"/>
      <c r="G213" s="316"/>
      <c r="H213" s="318"/>
      <c r="I213" s="204"/>
      <c r="J213" s="213"/>
      <c r="K213" s="202"/>
      <c r="L213" s="319"/>
      <c r="M213" s="320"/>
      <c r="N213" s="321"/>
      <c r="O213" s="203"/>
      <c r="P213" s="319"/>
      <c r="Q213" s="320"/>
      <c r="R213" s="321"/>
      <c r="S213" s="203"/>
      <c r="T213" s="319"/>
      <c r="U213" s="320"/>
      <c r="V213" s="321"/>
      <c r="W213" s="204"/>
      <c r="X213" s="212"/>
      <c r="Y213" s="204"/>
      <c r="AA213" s="211"/>
      <c r="AB213" s="202"/>
      <c r="AC213" s="319"/>
      <c r="AD213" s="320"/>
      <c r="AE213" s="320"/>
      <c r="AF213" s="320"/>
      <c r="AG213" s="320"/>
      <c r="AH213" s="320"/>
      <c r="AI213" s="320"/>
      <c r="AJ213" s="321"/>
      <c r="AK213" s="203"/>
      <c r="AL213" s="319"/>
      <c r="AM213" s="320"/>
      <c r="AN213" s="320"/>
      <c r="AO213" s="320"/>
      <c r="AP213" s="320"/>
      <c r="AQ213" s="320"/>
      <c r="AR213" s="320"/>
      <c r="AS213" s="321"/>
      <c r="AT213" s="204"/>
      <c r="AU213" s="212"/>
    </row>
    <row r="214" spans="1:47" ht="6.75" customHeight="1" thickBot="1" x14ac:dyDescent="0.4">
      <c r="A214" s="202"/>
      <c r="B214" s="211"/>
      <c r="C214" s="202"/>
      <c r="D214" s="316"/>
      <c r="E214" s="318"/>
      <c r="F214" s="203"/>
      <c r="G214" s="316"/>
      <c r="H214" s="318"/>
      <c r="I214" s="204"/>
      <c r="J214" s="213"/>
      <c r="K214" s="202"/>
      <c r="L214" s="203"/>
      <c r="M214" s="203"/>
      <c r="N214" s="203"/>
      <c r="O214" s="203"/>
      <c r="P214" s="203"/>
      <c r="Q214" s="203"/>
      <c r="R214" s="203"/>
      <c r="S214" s="203"/>
      <c r="T214" s="203"/>
      <c r="U214" s="203"/>
      <c r="V214" s="203"/>
      <c r="W214" s="204"/>
      <c r="X214" s="212"/>
      <c r="Y214" s="204"/>
      <c r="AA214" s="211"/>
      <c r="AB214" s="205"/>
      <c r="AC214" s="206"/>
      <c r="AD214" s="206"/>
      <c r="AE214" s="206"/>
      <c r="AF214" s="206"/>
      <c r="AG214" s="206"/>
      <c r="AH214" s="206"/>
      <c r="AI214" s="206"/>
      <c r="AJ214" s="206"/>
      <c r="AK214" s="206"/>
      <c r="AL214" s="206"/>
      <c r="AM214" s="206"/>
      <c r="AN214" s="206"/>
      <c r="AO214" s="206"/>
      <c r="AP214" s="206"/>
      <c r="AQ214" s="206"/>
      <c r="AR214" s="206"/>
      <c r="AS214" s="206"/>
      <c r="AT214" s="207"/>
      <c r="AU214" s="212"/>
    </row>
    <row r="215" spans="1:47" ht="15" customHeight="1" thickBot="1" x14ac:dyDescent="0.4">
      <c r="A215" s="202"/>
      <c r="B215" s="211"/>
      <c r="C215" s="202"/>
      <c r="D215" s="316"/>
      <c r="E215" s="318"/>
      <c r="F215" s="203"/>
      <c r="G215" s="316"/>
      <c r="H215" s="318"/>
      <c r="I215" s="204"/>
      <c r="J215" s="213"/>
      <c r="K215" s="202"/>
      <c r="L215" s="313" t="str">
        <f>Heatmap!$G$8</f>
        <v>Защита source code management (SCM)</v>
      </c>
      <c r="M215" s="314"/>
      <c r="N215" s="315"/>
      <c r="O215" s="203"/>
      <c r="P215" s="313" t="str">
        <f>Heatmap!$G$9</f>
        <v>Контроль внесения изменений в исходный код</v>
      </c>
      <c r="Q215" s="314"/>
      <c r="R215" s="315"/>
      <c r="S215" s="203"/>
      <c r="T215" s="313" t="str">
        <f>Heatmap!$G$10</f>
        <v>Защита конвейера сборки</v>
      </c>
      <c r="U215" s="314"/>
      <c r="V215" s="315"/>
      <c r="W215" s="204"/>
      <c r="X215" s="212"/>
      <c r="Y215" s="204"/>
      <c r="AA215" s="211"/>
      <c r="AB215" s="213"/>
      <c r="AC215" s="213"/>
      <c r="AD215" s="213"/>
      <c r="AE215" s="213"/>
      <c r="AF215" s="213"/>
      <c r="AG215" s="213"/>
      <c r="AH215" s="213"/>
      <c r="AI215" s="213"/>
      <c r="AJ215" s="213"/>
      <c r="AK215" s="213"/>
      <c r="AL215" s="213"/>
      <c r="AM215" s="213"/>
      <c r="AN215" s="213"/>
      <c r="AO215" s="213"/>
      <c r="AP215" s="213"/>
      <c r="AQ215" s="213"/>
      <c r="AR215" s="213"/>
      <c r="AS215" s="213"/>
      <c r="AT215" s="213"/>
      <c r="AU215" s="212"/>
    </row>
    <row r="216" spans="1:47" ht="15" customHeight="1" thickBot="1" x14ac:dyDescent="0.4">
      <c r="A216" s="202"/>
      <c r="B216" s="211"/>
      <c r="C216" s="202"/>
      <c r="D216" s="319"/>
      <c r="E216" s="321"/>
      <c r="F216" s="203"/>
      <c r="G216" s="319"/>
      <c r="H216" s="321"/>
      <c r="I216" s="204"/>
      <c r="J216" s="213"/>
      <c r="K216" s="202"/>
      <c r="L216" s="319"/>
      <c r="M216" s="320"/>
      <c r="N216" s="321"/>
      <c r="O216" s="203"/>
      <c r="P216" s="319"/>
      <c r="Q216" s="320"/>
      <c r="R216" s="321"/>
      <c r="S216" s="203"/>
      <c r="T216" s="319"/>
      <c r="U216" s="320"/>
      <c r="V216" s="321"/>
      <c r="W216" s="204"/>
      <c r="X216" s="212"/>
      <c r="Y216" s="204"/>
      <c r="AA216" s="211"/>
      <c r="AB216" s="322" t="s">
        <v>879</v>
      </c>
      <c r="AC216" s="323"/>
      <c r="AD216" s="323"/>
      <c r="AE216" s="323"/>
      <c r="AF216" s="323"/>
      <c r="AG216" s="323"/>
      <c r="AH216" s="323"/>
      <c r="AI216" s="323"/>
      <c r="AJ216" s="323"/>
      <c r="AK216" s="323"/>
      <c r="AL216" s="323"/>
      <c r="AM216" s="323"/>
      <c r="AN216" s="323"/>
      <c r="AO216" s="323"/>
      <c r="AP216" s="323"/>
      <c r="AQ216" s="323"/>
      <c r="AR216" s="323"/>
      <c r="AS216" s="323"/>
      <c r="AT216" s="324"/>
      <c r="AU216" s="212"/>
    </row>
    <row r="217" spans="1:47" ht="9" customHeight="1" thickBot="1" x14ac:dyDescent="0.4">
      <c r="A217" s="202"/>
      <c r="B217" s="211"/>
      <c r="C217" s="205"/>
      <c r="D217" s="206"/>
      <c r="E217" s="206"/>
      <c r="F217" s="206"/>
      <c r="G217" s="206"/>
      <c r="H217" s="206"/>
      <c r="I217" s="207"/>
      <c r="J217" s="213"/>
      <c r="K217" s="205"/>
      <c r="L217" s="206"/>
      <c r="M217" s="206"/>
      <c r="N217" s="206"/>
      <c r="O217" s="206"/>
      <c r="P217" s="206"/>
      <c r="Q217" s="206"/>
      <c r="R217" s="206"/>
      <c r="S217" s="206"/>
      <c r="T217" s="206"/>
      <c r="U217" s="206"/>
      <c r="V217" s="206"/>
      <c r="W217" s="207"/>
      <c r="X217" s="212"/>
      <c r="Y217" s="204"/>
      <c r="AA217" s="211"/>
      <c r="AB217" s="325"/>
      <c r="AC217" s="326"/>
      <c r="AD217" s="326"/>
      <c r="AE217" s="326"/>
      <c r="AF217" s="326"/>
      <c r="AG217" s="326"/>
      <c r="AH217" s="326"/>
      <c r="AI217" s="326"/>
      <c r="AJ217" s="326"/>
      <c r="AK217" s="326"/>
      <c r="AL217" s="326"/>
      <c r="AM217" s="326"/>
      <c r="AN217" s="326"/>
      <c r="AO217" s="326"/>
      <c r="AP217" s="326"/>
      <c r="AQ217" s="326"/>
      <c r="AR217" s="326"/>
      <c r="AS217" s="326"/>
      <c r="AT217" s="327"/>
      <c r="AU217" s="212"/>
    </row>
    <row r="218" spans="1:47" ht="11.25" customHeight="1" thickBot="1" x14ac:dyDescent="0.4">
      <c r="A218" s="202"/>
      <c r="B218" s="211"/>
      <c r="C218" s="213"/>
      <c r="D218" s="213"/>
      <c r="E218" s="213"/>
      <c r="F218" s="213"/>
      <c r="G218" s="213"/>
      <c r="H218" s="213"/>
      <c r="I218" s="213"/>
      <c r="J218" s="213"/>
      <c r="K218" s="213"/>
      <c r="L218" s="213"/>
      <c r="M218" s="213"/>
      <c r="N218" s="213"/>
      <c r="O218" s="213"/>
      <c r="P218" s="213"/>
      <c r="Q218" s="213"/>
      <c r="R218" s="213"/>
      <c r="S218" s="213"/>
      <c r="T218" s="213"/>
      <c r="U218" s="213"/>
      <c r="V218" s="213"/>
      <c r="W218" s="213"/>
      <c r="X218" s="212"/>
      <c r="Y218" s="204"/>
      <c r="AA218" s="211"/>
      <c r="AB218" s="313" t="str">
        <f>Heatmap!$G$32</f>
        <v>Оценка критичности приложений и моделирование угроз</v>
      </c>
      <c r="AC218" s="314"/>
      <c r="AD218" s="315"/>
      <c r="AE218" s="203"/>
      <c r="AF218" s="313" t="str">
        <f>Heatmap!$G$33</f>
        <v>Определение требований ИБ, предъявляемых к ПО</v>
      </c>
      <c r="AG218" s="314"/>
      <c r="AH218" s="315"/>
      <c r="AI218" s="203"/>
      <c r="AJ218" s="313" t="str">
        <f>Heatmap!$G$34</f>
        <v>Контроль выполнения требований ИБ</v>
      </c>
      <c r="AK218" s="314"/>
      <c r="AL218" s="315"/>
      <c r="AM218" s="203"/>
      <c r="AN218" s="313" t="str">
        <f>Heatmap!$G$35</f>
        <v>Разработка стандартов конфигураций разрабатываемого ПО</v>
      </c>
      <c r="AO218" s="314"/>
      <c r="AP218" s="315"/>
      <c r="AQ218" s="203"/>
      <c r="AR218" s="313" t="str">
        <f>Heatmap!$G$36</f>
        <v>Разработка стандартов конфигураций для компонентов инфраструктуры</v>
      </c>
      <c r="AS218" s="314"/>
      <c r="AT218" s="315"/>
      <c r="AU218" s="212"/>
    </row>
    <row r="219" spans="1:47" ht="9" customHeight="1" x14ac:dyDescent="0.35">
      <c r="A219" s="202"/>
      <c r="B219" s="211"/>
      <c r="C219" s="322" t="s">
        <v>3129</v>
      </c>
      <c r="D219" s="323"/>
      <c r="E219" s="323"/>
      <c r="F219" s="323"/>
      <c r="G219" s="323"/>
      <c r="H219" s="323"/>
      <c r="I219" s="323"/>
      <c r="J219" s="323"/>
      <c r="K219" s="323"/>
      <c r="L219" s="323"/>
      <c r="M219" s="323"/>
      <c r="N219" s="323"/>
      <c r="O219" s="323"/>
      <c r="P219" s="323"/>
      <c r="Q219" s="323"/>
      <c r="R219" s="323"/>
      <c r="S219" s="323"/>
      <c r="T219" s="323"/>
      <c r="U219" s="323"/>
      <c r="V219" s="323"/>
      <c r="W219" s="324"/>
      <c r="X219" s="212"/>
      <c r="Y219" s="204"/>
      <c r="AA219" s="211"/>
      <c r="AB219" s="316"/>
      <c r="AC219" s="317"/>
      <c r="AD219" s="318"/>
      <c r="AE219" s="203"/>
      <c r="AF219" s="316"/>
      <c r="AG219" s="317"/>
      <c r="AH219" s="318"/>
      <c r="AI219" s="203"/>
      <c r="AJ219" s="316"/>
      <c r="AK219" s="317"/>
      <c r="AL219" s="318"/>
      <c r="AM219" s="203"/>
      <c r="AN219" s="316"/>
      <c r="AO219" s="317"/>
      <c r="AP219" s="318"/>
      <c r="AQ219" s="203"/>
      <c r="AR219" s="316"/>
      <c r="AS219" s="317"/>
      <c r="AT219" s="318"/>
      <c r="AU219" s="212"/>
    </row>
    <row r="220" spans="1:47" ht="9" customHeight="1" thickBot="1" x14ac:dyDescent="0.4">
      <c r="A220" s="202"/>
      <c r="B220" s="211"/>
      <c r="C220" s="325"/>
      <c r="D220" s="326"/>
      <c r="E220" s="326"/>
      <c r="F220" s="326"/>
      <c r="G220" s="326"/>
      <c r="H220" s="326"/>
      <c r="I220" s="326"/>
      <c r="J220" s="326"/>
      <c r="K220" s="326"/>
      <c r="L220" s="326"/>
      <c r="M220" s="326"/>
      <c r="N220" s="326"/>
      <c r="O220" s="326"/>
      <c r="P220" s="326"/>
      <c r="Q220" s="326"/>
      <c r="R220" s="326"/>
      <c r="S220" s="326"/>
      <c r="T220" s="326"/>
      <c r="U220" s="326"/>
      <c r="V220" s="326"/>
      <c r="W220" s="327"/>
      <c r="X220" s="212"/>
      <c r="Y220" s="204"/>
      <c r="AA220" s="211"/>
      <c r="AB220" s="319"/>
      <c r="AC220" s="320"/>
      <c r="AD220" s="321"/>
      <c r="AE220" s="203"/>
      <c r="AF220" s="319"/>
      <c r="AG220" s="320"/>
      <c r="AH220" s="321"/>
      <c r="AI220" s="203"/>
      <c r="AJ220" s="319"/>
      <c r="AK220" s="320"/>
      <c r="AL220" s="321"/>
      <c r="AM220" s="203"/>
      <c r="AN220" s="319"/>
      <c r="AO220" s="320"/>
      <c r="AP220" s="321"/>
      <c r="AQ220" s="203"/>
      <c r="AR220" s="319"/>
      <c r="AS220" s="320"/>
      <c r="AT220" s="321"/>
      <c r="AU220" s="212"/>
    </row>
    <row r="221" spans="1:47" ht="15.75" customHeight="1" thickBot="1" x14ac:dyDescent="0.4">
      <c r="A221" s="202"/>
      <c r="B221" s="211"/>
      <c r="C221" s="202"/>
      <c r="D221" s="313" t="str">
        <f>Heatmap!$G$12</f>
        <v>Статический анализ (SAST)</v>
      </c>
      <c r="E221" s="314"/>
      <c r="F221" s="315"/>
      <c r="G221" s="203"/>
      <c r="H221" s="313" t="str">
        <f>Heatmap!$G$13</f>
        <v>Композиционный анализ (SCA)</v>
      </c>
      <c r="I221" s="314"/>
      <c r="J221" s="315"/>
      <c r="K221" s="203"/>
      <c r="L221" s="313" t="str">
        <f>Heatmap!$G$14</f>
        <v>Анализ образов контейнеров</v>
      </c>
      <c r="M221" s="314"/>
      <c r="N221" s="315"/>
      <c r="O221" s="203"/>
      <c r="P221" s="313" t="str">
        <f>Heatmap!$G$15</f>
        <v>Идентификация секретов</v>
      </c>
      <c r="Q221" s="314"/>
      <c r="R221" s="315"/>
      <c r="S221" s="203"/>
      <c r="T221" s="313" t="str">
        <f>Heatmap!$G$16</f>
        <v>Контроль безопасности Dockerfile’ов</v>
      </c>
      <c r="U221" s="314"/>
      <c r="V221" s="315"/>
      <c r="W221" s="204"/>
      <c r="X221" s="212"/>
      <c r="Y221" s="204"/>
      <c r="AA221" s="211"/>
      <c r="AB221" s="205"/>
      <c r="AC221" s="206"/>
      <c r="AD221" s="206"/>
      <c r="AE221" s="206"/>
      <c r="AF221" s="206"/>
      <c r="AG221" s="206"/>
      <c r="AH221" s="206"/>
      <c r="AI221" s="206"/>
      <c r="AJ221" s="206"/>
      <c r="AK221" s="206"/>
      <c r="AL221" s="206"/>
      <c r="AM221" s="206"/>
      <c r="AN221" s="206"/>
      <c r="AO221" s="206"/>
      <c r="AP221" s="206"/>
      <c r="AQ221" s="206"/>
      <c r="AR221" s="206"/>
      <c r="AS221" s="206"/>
      <c r="AT221" s="207"/>
      <c r="AU221" s="212"/>
    </row>
    <row r="222" spans="1:47" ht="15.75" customHeight="1" thickBot="1" x14ac:dyDescent="0.4">
      <c r="A222" s="202"/>
      <c r="B222" s="211"/>
      <c r="C222" s="202"/>
      <c r="D222" s="319"/>
      <c r="E222" s="320"/>
      <c r="F222" s="321"/>
      <c r="G222" s="203"/>
      <c r="H222" s="319"/>
      <c r="I222" s="320"/>
      <c r="J222" s="321"/>
      <c r="K222" s="203"/>
      <c r="L222" s="319"/>
      <c r="M222" s="320"/>
      <c r="N222" s="321"/>
      <c r="O222" s="203"/>
      <c r="P222" s="319"/>
      <c r="Q222" s="320"/>
      <c r="R222" s="321"/>
      <c r="S222" s="203"/>
      <c r="T222" s="319"/>
      <c r="U222" s="320"/>
      <c r="V222" s="321"/>
      <c r="W222" s="204"/>
      <c r="X222" s="212"/>
      <c r="Y222" s="204"/>
      <c r="AA222" s="211"/>
      <c r="AB222" s="213"/>
      <c r="AC222" s="213"/>
      <c r="AD222" s="213"/>
      <c r="AE222" s="213"/>
      <c r="AF222" s="213"/>
      <c r="AG222" s="213"/>
      <c r="AH222" s="213"/>
      <c r="AI222" s="213"/>
      <c r="AJ222" s="213"/>
      <c r="AK222" s="213"/>
      <c r="AL222" s="213"/>
      <c r="AM222" s="213"/>
      <c r="AN222" s="213"/>
      <c r="AO222" s="213"/>
      <c r="AP222" s="213"/>
      <c r="AQ222" s="213"/>
      <c r="AR222" s="213"/>
      <c r="AS222" s="213"/>
      <c r="AT222" s="213"/>
      <c r="AU222" s="212"/>
    </row>
    <row r="223" spans="1:47" ht="9" customHeight="1" thickBot="1" x14ac:dyDescent="0.4">
      <c r="A223" s="202"/>
      <c r="B223" s="211"/>
      <c r="C223" s="205"/>
      <c r="D223" s="206"/>
      <c r="E223" s="206"/>
      <c r="F223" s="206"/>
      <c r="G223" s="206"/>
      <c r="H223" s="206"/>
      <c r="I223" s="206"/>
      <c r="J223" s="206"/>
      <c r="K223" s="206"/>
      <c r="L223" s="206"/>
      <c r="M223" s="206"/>
      <c r="N223" s="206"/>
      <c r="O223" s="206"/>
      <c r="P223" s="206"/>
      <c r="Q223" s="206"/>
      <c r="R223" s="206"/>
      <c r="S223" s="206"/>
      <c r="T223" s="206"/>
      <c r="U223" s="206"/>
      <c r="V223" s="206"/>
      <c r="W223" s="207"/>
      <c r="X223" s="212"/>
      <c r="Y223" s="204"/>
      <c r="AA223" s="211"/>
      <c r="AB223" s="322" t="s">
        <v>890</v>
      </c>
      <c r="AC223" s="323"/>
      <c r="AD223" s="323"/>
      <c r="AE223" s="323"/>
      <c r="AF223" s="323"/>
      <c r="AG223" s="323"/>
      <c r="AH223" s="323"/>
      <c r="AI223" s="323"/>
      <c r="AJ223" s="323"/>
      <c r="AK223" s="323"/>
      <c r="AL223" s="323"/>
      <c r="AM223" s="323"/>
      <c r="AN223" s="323"/>
      <c r="AO223" s="323"/>
      <c r="AP223" s="323"/>
      <c r="AQ223" s="323"/>
      <c r="AR223" s="323"/>
      <c r="AS223" s="323"/>
      <c r="AT223" s="324"/>
      <c r="AU223" s="212"/>
    </row>
    <row r="224" spans="1:47" ht="11.25" customHeight="1" thickBot="1" x14ac:dyDescent="0.4">
      <c r="A224" s="202"/>
      <c r="B224" s="211"/>
      <c r="C224" s="213"/>
      <c r="D224" s="213"/>
      <c r="E224" s="213"/>
      <c r="F224" s="213"/>
      <c r="G224" s="213"/>
      <c r="H224" s="213"/>
      <c r="I224" s="213"/>
      <c r="J224" s="213"/>
      <c r="K224" s="213"/>
      <c r="L224" s="213"/>
      <c r="M224" s="213"/>
      <c r="N224" s="213"/>
      <c r="O224" s="213"/>
      <c r="P224" s="213"/>
      <c r="Q224" s="213"/>
      <c r="R224" s="213"/>
      <c r="S224" s="213"/>
      <c r="T224" s="213"/>
      <c r="U224" s="213"/>
      <c r="V224" s="213"/>
      <c r="W224" s="213"/>
      <c r="X224" s="212"/>
      <c r="Y224" s="204"/>
      <c r="AA224" s="211"/>
      <c r="AB224" s="325"/>
      <c r="AC224" s="326"/>
      <c r="AD224" s="326"/>
      <c r="AE224" s="326"/>
      <c r="AF224" s="326"/>
      <c r="AG224" s="326"/>
      <c r="AH224" s="326"/>
      <c r="AI224" s="326"/>
      <c r="AJ224" s="326"/>
      <c r="AK224" s="326"/>
      <c r="AL224" s="326"/>
      <c r="AM224" s="326"/>
      <c r="AN224" s="326"/>
      <c r="AO224" s="326"/>
      <c r="AP224" s="326"/>
      <c r="AQ224" s="326"/>
      <c r="AR224" s="326"/>
      <c r="AS224" s="326"/>
      <c r="AT224" s="327"/>
      <c r="AU224" s="212"/>
    </row>
    <row r="225" spans="1:56" ht="9" customHeight="1" x14ac:dyDescent="0.35">
      <c r="A225" s="202"/>
      <c r="B225" s="211"/>
      <c r="C225" s="322" t="s">
        <v>3130</v>
      </c>
      <c r="D225" s="323"/>
      <c r="E225" s="323"/>
      <c r="F225" s="323"/>
      <c r="G225" s="323"/>
      <c r="H225" s="323"/>
      <c r="I225" s="323"/>
      <c r="J225" s="323"/>
      <c r="K225" s="323"/>
      <c r="L225" s="323"/>
      <c r="M225" s="323"/>
      <c r="N225" s="323"/>
      <c r="O225" s="323"/>
      <c r="P225" s="323"/>
      <c r="Q225" s="323"/>
      <c r="R225" s="323"/>
      <c r="S225" s="323"/>
      <c r="T225" s="323"/>
      <c r="U225" s="323"/>
      <c r="V225" s="323"/>
      <c r="W225" s="324"/>
      <c r="X225" s="212"/>
      <c r="Y225" s="204"/>
      <c r="AA225" s="211"/>
      <c r="AB225" s="202"/>
      <c r="AC225" s="313" t="str">
        <f>Heatmap!$G$37</f>
        <v>Обработка дефектов ИБ</v>
      </c>
      <c r="AD225" s="314"/>
      <c r="AE225" s="314"/>
      <c r="AF225" s="314"/>
      <c r="AG225" s="314"/>
      <c r="AH225" s="314"/>
      <c r="AI225" s="314"/>
      <c r="AJ225" s="315"/>
      <c r="AK225" s="203"/>
      <c r="AL225" s="313" t="str">
        <f>Heatmap!$G$38</f>
        <v>Консолидация дефектов ИБ</v>
      </c>
      <c r="AM225" s="314"/>
      <c r="AN225" s="314"/>
      <c r="AO225" s="314"/>
      <c r="AP225" s="314"/>
      <c r="AQ225" s="314"/>
      <c r="AR225" s="314"/>
      <c r="AS225" s="315"/>
      <c r="AT225" s="204"/>
      <c r="AU225" s="212"/>
    </row>
    <row r="226" spans="1:56" ht="9" customHeight="1" thickBot="1" x14ac:dyDescent="0.4">
      <c r="A226" s="202"/>
      <c r="B226" s="211"/>
      <c r="C226" s="325"/>
      <c r="D226" s="326"/>
      <c r="E226" s="326"/>
      <c r="F226" s="326"/>
      <c r="G226" s="326"/>
      <c r="H226" s="326"/>
      <c r="I226" s="326"/>
      <c r="J226" s="326"/>
      <c r="K226" s="326"/>
      <c r="L226" s="326"/>
      <c r="M226" s="326"/>
      <c r="N226" s="326"/>
      <c r="O226" s="326"/>
      <c r="P226" s="326"/>
      <c r="Q226" s="326"/>
      <c r="R226" s="326"/>
      <c r="S226" s="326"/>
      <c r="T226" s="326"/>
      <c r="U226" s="326"/>
      <c r="V226" s="326"/>
      <c r="W226" s="327"/>
      <c r="X226" s="212"/>
      <c r="Y226" s="204"/>
      <c r="AA226" s="211"/>
      <c r="AB226" s="202"/>
      <c r="AC226" s="319"/>
      <c r="AD226" s="320"/>
      <c r="AE226" s="320"/>
      <c r="AF226" s="320"/>
      <c r="AG226" s="320"/>
      <c r="AH226" s="320"/>
      <c r="AI226" s="320"/>
      <c r="AJ226" s="321"/>
      <c r="AK226" s="203"/>
      <c r="AL226" s="319"/>
      <c r="AM226" s="320"/>
      <c r="AN226" s="320"/>
      <c r="AO226" s="320"/>
      <c r="AP226" s="320"/>
      <c r="AQ226" s="320"/>
      <c r="AR226" s="320"/>
      <c r="AS226" s="321"/>
      <c r="AT226" s="204"/>
      <c r="AU226" s="212"/>
      <c r="BD226" s="255"/>
    </row>
    <row r="227" spans="1:56" ht="15.75" customHeight="1" thickBot="1" x14ac:dyDescent="0.4">
      <c r="A227" s="202"/>
      <c r="B227" s="211"/>
      <c r="C227" s="202"/>
      <c r="D227" s="313" t="str">
        <f>Heatmap!$G$17</f>
        <v>Динамический анализ приложений (DAST) в PREPROD среде</v>
      </c>
      <c r="E227" s="314"/>
      <c r="F227" s="314"/>
      <c r="G227" s="315"/>
      <c r="H227" s="203"/>
      <c r="I227" s="313" t="str">
        <f>Heatmap!$G$18</f>
        <v>Тестирование на проникновение перед внедрением приложений в продуктив</v>
      </c>
      <c r="J227" s="314"/>
      <c r="K227" s="314"/>
      <c r="L227" s="315"/>
      <c r="M227" s="203"/>
      <c r="N227" s="313" t="str">
        <f>Heatmap!$G$19</f>
        <v>Функциональное ИБ-тестирование</v>
      </c>
      <c r="O227" s="314"/>
      <c r="P227" s="314"/>
      <c r="Q227" s="315"/>
      <c r="R227" s="203"/>
      <c r="S227" s="313" t="str">
        <f>Heatmap!$G$20</f>
        <v>Контроль безопасности манифестов (k8s, terraform и т.д.)</v>
      </c>
      <c r="T227" s="314"/>
      <c r="U227" s="314"/>
      <c r="V227" s="315"/>
      <c r="W227" s="204"/>
      <c r="X227" s="212"/>
      <c r="Y227" s="204"/>
      <c r="AA227" s="211"/>
      <c r="AB227" s="205"/>
      <c r="AC227" s="206"/>
      <c r="AD227" s="206"/>
      <c r="AE227" s="206"/>
      <c r="AF227" s="206"/>
      <c r="AG227" s="206"/>
      <c r="AH227" s="206"/>
      <c r="AI227" s="206"/>
      <c r="AJ227" s="206"/>
      <c r="AK227" s="206"/>
      <c r="AL227" s="206"/>
      <c r="AM227" s="206"/>
      <c r="AN227" s="206"/>
      <c r="AO227" s="206"/>
      <c r="AP227" s="206"/>
      <c r="AQ227" s="206"/>
      <c r="AR227" s="206"/>
      <c r="AS227" s="206"/>
      <c r="AT227" s="207"/>
      <c r="AU227" s="212"/>
    </row>
    <row r="228" spans="1:56" ht="15.75" customHeight="1" thickBot="1" x14ac:dyDescent="0.4">
      <c r="A228" s="202"/>
      <c r="B228" s="211"/>
      <c r="C228" s="202"/>
      <c r="D228" s="319"/>
      <c r="E228" s="320"/>
      <c r="F228" s="320"/>
      <c r="G228" s="321"/>
      <c r="H228" s="203"/>
      <c r="I228" s="319"/>
      <c r="J228" s="320"/>
      <c r="K228" s="320"/>
      <c r="L228" s="321"/>
      <c r="M228" s="203"/>
      <c r="N228" s="319"/>
      <c r="O228" s="320"/>
      <c r="P228" s="320"/>
      <c r="Q228" s="321"/>
      <c r="R228" s="203"/>
      <c r="S228" s="319"/>
      <c r="T228" s="320"/>
      <c r="U228" s="320"/>
      <c r="V228" s="321"/>
      <c r="W228" s="204"/>
      <c r="X228" s="212"/>
      <c r="Y228" s="204"/>
      <c r="AA228" s="211"/>
      <c r="AB228" s="213"/>
      <c r="AC228" s="213"/>
      <c r="AD228" s="213"/>
      <c r="AE228" s="213"/>
      <c r="AF228" s="213"/>
      <c r="AG228" s="213"/>
      <c r="AH228" s="213"/>
      <c r="AI228" s="213"/>
      <c r="AJ228" s="213"/>
      <c r="AK228" s="213"/>
      <c r="AL228" s="213"/>
      <c r="AM228" s="213"/>
      <c r="AN228" s="213"/>
      <c r="AO228" s="213"/>
      <c r="AP228" s="213"/>
      <c r="AQ228" s="213"/>
      <c r="AR228" s="213"/>
      <c r="AS228" s="213"/>
      <c r="AT228" s="213"/>
      <c r="AU228" s="212"/>
    </row>
    <row r="229" spans="1:56" ht="9" customHeight="1" thickBot="1" x14ac:dyDescent="0.4">
      <c r="A229" s="202"/>
      <c r="B229" s="211"/>
      <c r="C229" s="205"/>
      <c r="D229" s="206"/>
      <c r="E229" s="206"/>
      <c r="F229" s="206"/>
      <c r="G229" s="206"/>
      <c r="H229" s="206"/>
      <c r="I229" s="206"/>
      <c r="J229" s="206"/>
      <c r="K229" s="206"/>
      <c r="L229" s="206"/>
      <c r="M229" s="206"/>
      <c r="N229" s="206"/>
      <c r="O229" s="206"/>
      <c r="P229" s="206"/>
      <c r="Q229" s="206"/>
      <c r="R229" s="206"/>
      <c r="S229" s="206"/>
      <c r="T229" s="206"/>
      <c r="U229" s="206"/>
      <c r="V229" s="206"/>
      <c r="W229" s="207"/>
      <c r="X229" s="212"/>
      <c r="Y229" s="204"/>
      <c r="AA229" s="211"/>
      <c r="AB229" s="322" t="s">
        <v>3126</v>
      </c>
      <c r="AC229" s="323"/>
      <c r="AD229" s="323"/>
      <c r="AE229" s="323"/>
      <c r="AF229" s="323"/>
      <c r="AG229" s="323"/>
      <c r="AH229" s="323"/>
      <c r="AI229" s="323"/>
      <c r="AJ229" s="324"/>
      <c r="AK229" s="213"/>
      <c r="AL229" s="322" t="s">
        <v>3127</v>
      </c>
      <c r="AM229" s="323"/>
      <c r="AN229" s="323"/>
      <c r="AO229" s="323"/>
      <c r="AP229" s="323"/>
      <c r="AQ229" s="323"/>
      <c r="AR229" s="323"/>
      <c r="AS229" s="323"/>
      <c r="AT229" s="324"/>
      <c r="AU229" s="212"/>
    </row>
    <row r="230" spans="1:56" ht="11.25" customHeight="1" thickBot="1" x14ac:dyDescent="0.4">
      <c r="A230" s="202"/>
      <c r="B230" s="211"/>
      <c r="C230" s="213"/>
      <c r="D230" s="213"/>
      <c r="E230" s="213"/>
      <c r="F230" s="213"/>
      <c r="G230" s="213"/>
      <c r="H230" s="213"/>
      <c r="I230" s="213"/>
      <c r="J230" s="213"/>
      <c r="K230" s="213"/>
      <c r="L230" s="213"/>
      <c r="M230" s="213"/>
      <c r="N230" s="213"/>
      <c r="O230" s="213"/>
      <c r="P230" s="213"/>
      <c r="Q230" s="213"/>
      <c r="R230" s="213"/>
      <c r="S230" s="213"/>
      <c r="T230" s="213"/>
      <c r="U230" s="213"/>
      <c r="V230" s="213"/>
      <c r="W230" s="213"/>
      <c r="X230" s="212"/>
      <c r="Y230" s="204"/>
      <c r="AA230" s="211"/>
      <c r="AB230" s="325"/>
      <c r="AC230" s="326"/>
      <c r="AD230" s="326"/>
      <c r="AE230" s="326"/>
      <c r="AF230" s="326"/>
      <c r="AG230" s="326"/>
      <c r="AH230" s="326"/>
      <c r="AI230" s="326"/>
      <c r="AJ230" s="327"/>
      <c r="AK230" s="213"/>
      <c r="AL230" s="325"/>
      <c r="AM230" s="326"/>
      <c r="AN230" s="326"/>
      <c r="AO230" s="326"/>
      <c r="AP230" s="326"/>
      <c r="AQ230" s="326"/>
      <c r="AR230" s="326"/>
      <c r="AS230" s="326"/>
      <c r="AT230" s="327"/>
      <c r="AU230" s="212"/>
    </row>
    <row r="231" spans="1:56" ht="9" customHeight="1" x14ac:dyDescent="0.35">
      <c r="A231" s="202"/>
      <c r="B231" s="211"/>
      <c r="C231" s="322" t="s">
        <v>3131</v>
      </c>
      <c r="D231" s="323"/>
      <c r="E231" s="323"/>
      <c r="F231" s="323"/>
      <c r="G231" s="323"/>
      <c r="H231" s="323"/>
      <c r="I231" s="323"/>
      <c r="J231" s="323"/>
      <c r="K231" s="323"/>
      <c r="L231" s="323"/>
      <c r="M231" s="323"/>
      <c r="N231" s="323"/>
      <c r="O231" s="323"/>
      <c r="P231" s="323"/>
      <c r="Q231" s="323"/>
      <c r="R231" s="323"/>
      <c r="S231" s="323"/>
      <c r="T231" s="323"/>
      <c r="U231" s="323"/>
      <c r="V231" s="323"/>
      <c r="W231" s="324"/>
      <c r="X231" s="212"/>
      <c r="Y231" s="204"/>
      <c r="AA231" s="211"/>
      <c r="AB231" s="202"/>
      <c r="AC231" s="313" t="str">
        <f>Heatmap!$G$39</f>
        <v>Управление набором метрик ИБ</v>
      </c>
      <c r="AD231" s="314"/>
      <c r="AE231" s="315"/>
      <c r="AF231" s="203"/>
      <c r="AG231" s="313" t="str">
        <f>Heatmap!$G$40</f>
        <v>Контроль исполнения метрик</v>
      </c>
      <c r="AH231" s="314"/>
      <c r="AI231" s="315"/>
      <c r="AJ231" s="204"/>
      <c r="AK231" s="213"/>
      <c r="AL231" s="202"/>
      <c r="AM231" s="313" t="str">
        <f>Heatmap!$G$41</f>
        <v>Security Champions</v>
      </c>
      <c r="AN231" s="314"/>
      <c r="AO231" s="315"/>
      <c r="AP231" s="203"/>
      <c r="AQ231" s="313" t="str">
        <f>Heatmap!$G$42</f>
        <v>Разграничение ролей процесса DSO</v>
      </c>
      <c r="AR231" s="314"/>
      <c r="AS231" s="315"/>
      <c r="AT231" s="204"/>
      <c r="AU231" s="212"/>
    </row>
    <row r="232" spans="1:56" ht="9" customHeight="1" thickBot="1" x14ac:dyDescent="0.4">
      <c r="A232" s="202"/>
      <c r="B232" s="211"/>
      <c r="C232" s="325"/>
      <c r="D232" s="326"/>
      <c r="E232" s="326"/>
      <c r="F232" s="326"/>
      <c r="G232" s="326"/>
      <c r="H232" s="326"/>
      <c r="I232" s="326"/>
      <c r="J232" s="326"/>
      <c r="K232" s="326"/>
      <c r="L232" s="326"/>
      <c r="M232" s="326"/>
      <c r="N232" s="326"/>
      <c r="O232" s="326"/>
      <c r="P232" s="326"/>
      <c r="Q232" s="326"/>
      <c r="R232" s="326"/>
      <c r="S232" s="326"/>
      <c r="T232" s="326"/>
      <c r="U232" s="326"/>
      <c r="V232" s="326"/>
      <c r="W232" s="327"/>
      <c r="X232" s="212"/>
      <c r="Y232" s="204"/>
      <c r="AA232" s="211"/>
      <c r="AB232" s="202"/>
      <c r="AC232" s="316"/>
      <c r="AD232" s="317"/>
      <c r="AE232" s="318"/>
      <c r="AF232" s="203"/>
      <c r="AG232" s="316"/>
      <c r="AH232" s="317"/>
      <c r="AI232" s="318"/>
      <c r="AJ232" s="204"/>
      <c r="AK232" s="213"/>
      <c r="AL232" s="202"/>
      <c r="AM232" s="316"/>
      <c r="AN232" s="317"/>
      <c r="AO232" s="318"/>
      <c r="AP232" s="203"/>
      <c r="AQ232" s="316"/>
      <c r="AR232" s="317"/>
      <c r="AS232" s="318"/>
      <c r="AT232" s="204"/>
      <c r="AU232" s="212"/>
    </row>
    <row r="233" spans="1:56" ht="15.75" customHeight="1" thickBot="1" x14ac:dyDescent="0.4">
      <c r="A233" s="202"/>
      <c r="B233" s="211"/>
      <c r="C233" s="202"/>
      <c r="D233" s="313" t="str">
        <f>Heatmap!$G$22</f>
        <v>Управление секретами</v>
      </c>
      <c r="E233" s="314"/>
      <c r="F233" s="314"/>
      <c r="G233" s="315"/>
      <c r="H233" s="203"/>
      <c r="I233" s="313" t="str">
        <f>Heatmap!$G$25</f>
        <v>Управление изменениями инфраструктуры и доступом к ней</v>
      </c>
      <c r="J233" s="314"/>
      <c r="K233" s="314"/>
      <c r="L233" s="315"/>
      <c r="M233" s="203"/>
      <c r="N233" s="313" t="str">
        <f>Heatmap!$G$26</f>
        <v>Контроль сетевого трафика (L4-L7)</v>
      </c>
      <c r="O233" s="314"/>
      <c r="P233" s="314"/>
      <c r="Q233" s="315"/>
      <c r="R233" s="203"/>
      <c r="S233" s="313" t="str">
        <f>Heatmap!$G$27</f>
        <v>Контроль выполняемых и процессов и их прав доступа</v>
      </c>
      <c r="T233" s="314"/>
      <c r="U233" s="314"/>
      <c r="V233" s="315"/>
      <c r="W233" s="204"/>
      <c r="X233" s="212"/>
      <c r="Y233" s="204"/>
      <c r="AA233" s="211"/>
      <c r="AB233" s="202"/>
      <c r="AC233" s="319"/>
      <c r="AD233" s="320"/>
      <c r="AE233" s="321"/>
      <c r="AF233" s="203"/>
      <c r="AG233" s="319"/>
      <c r="AH233" s="320"/>
      <c r="AI233" s="321"/>
      <c r="AJ233" s="204"/>
      <c r="AK233" s="213"/>
      <c r="AL233" s="202"/>
      <c r="AM233" s="319"/>
      <c r="AN233" s="320"/>
      <c r="AO233" s="321"/>
      <c r="AP233" s="203"/>
      <c r="AQ233" s="319"/>
      <c r="AR233" s="320"/>
      <c r="AS233" s="321"/>
      <c r="AT233" s="204"/>
      <c r="AU233" s="212"/>
    </row>
    <row r="234" spans="1:56" ht="15.75" customHeight="1" thickBot="1" x14ac:dyDescent="0.4">
      <c r="A234" s="202"/>
      <c r="B234" s="211"/>
      <c r="C234" s="202"/>
      <c r="D234" s="319"/>
      <c r="E234" s="320"/>
      <c r="F234" s="320"/>
      <c r="G234" s="321"/>
      <c r="H234" s="203"/>
      <c r="I234" s="319"/>
      <c r="J234" s="320"/>
      <c r="K234" s="320"/>
      <c r="L234" s="321"/>
      <c r="M234" s="203"/>
      <c r="N234" s="316"/>
      <c r="O234" s="317"/>
      <c r="P234" s="317"/>
      <c r="Q234" s="318"/>
      <c r="R234" s="203"/>
      <c r="S234" s="319"/>
      <c r="T234" s="320"/>
      <c r="U234" s="320"/>
      <c r="V234" s="321"/>
      <c r="W234" s="204"/>
      <c r="X234" s="212"/>
      <c r="Y234" s="204"/>
      <c r="AA234" s="211"/>
      <c r="AB234" s="205"/>
      <c r="AC234" s="206"/>
      <c r="AD234" s="206"/>
      <c r="AE234" s="206"/>
      <c r="AF234" s="206"/>
      <c r="AG234" s="206"/>
      <c r="AH234" s="206"/>
      <c r="AI234" s="206"/>
      <c r="AJ234" s="207"/>
      <c r="AK234" s="213"/>
      <c r="AL234" s="205"/>
      <c r="AM234" s="206"/>
      <c r="AN234" s="206"/>
      <c r="AO234" s="206"/>
      <c r="AP234" s="206"/>
      <c r="AQ234" s="206"/>
      <c r="AR234" s="206"/>
      <c r="AS234" s="206"/>
      <c r="AT234" s="207"/>
      <c r="AU234" s="212"/>
    </row>
    <row r="235" spans="1:56" ht="9" customHeight="1" thickBot="1" x14ac:dyDescent="0.4">
      <c r="A235" s="202"/>
      <c r="B235" s="211"/>
      <c r="C235" s="202"/>
      <c r="D235" s="203"/>
      <c r="E235" s="203"/>
      <c r="F235" s="203"/>
      <c r="G235" s="203"/>
      <c r="H235" s="203"/>
      <c r="I235" s="203"/>
      <c r="J235" s="203"/>
      <c r="K235" s="203"/>
      <c r="L235" s="203"/>
      <c r="M235" s="203"/>
      <c r="N235" s="316"/>
      <c r="O235" s="317"/>
      <c r="P235" s="317"/>
      <c r="Q235" s="318"/>
      <c r="R235" s="203"/>
      <c r="S235" s="203"/>
      <c r="T235" s="203"/>
      <c r="U235" s="203"/>
      <c r="V235" s="203"/>
      <c r="W235" s="204"/>
      <c r="X235" s="212"/>
      <c r="Y235" s="204"/>
      <c r="AA235" s="214"/>
      <c r="AB235" s="216"/>
      <c r="AC235" s="216"/>
      <c r="AD235" s="216"/>
      <c r="AE235" s="216"/>
      <c r="AF235" s="216"/>
      <c r="AG235" s="216"/>
      <c r="AH235" s="216"/>
      <c r="AI235" s="216"/>
      <c r="AJ235" s="216"/>
      <c r="AK235" s="216"/>
      <c r="AL235" s="216"/>
      <c r="AM235" s="216"/>
      <c r="AN235" s="216"/>
      <c r="AO235" s="216"/>
      <c r="AP235" s="216"/>
      <c r="AQ235" s="216"/>
      <c r="AR235" s="216"/>
      <c r="AS235" s="216"/>
      <c r="AT235" s="216"/>
      <c r="AU235" s="215"/>
    </row>
    <row r="236" spans="1:56" ht="15.75" customHeight="1" x14ac:dyDescent="0.35">
      <c r="A236" s="202"/>
      <c r="B236" s="211"/>
      <c r="C236" s="202"/>
      <c r="D236" s="313" t="str">
        <f>Heatmap!$G$28</f>
        <v>Анализ инфраструктуры PROD среды на уязвимости</v>
      </c>
      <c r="E236" s="314"/>
      <c r="F236" s="314"/>
      <c r="G236" s="315"/>
      <c r="H236" s="203"/>
      <c r="I236" s="313" t="str">
        <f>Heatmap!$G$24</f>
        <v>Тестирование на проникновение продуктивной среды</v>
      </c>
      <c r="J236" s="314"/>
      <c r="K236" s="314"/>
      <c r="L236" s="315"/>
      <c r="M236" s="203"/>
      <c r="N236" s="316"/>
      <c r="O236" s="317"/>
      <c r="P236" s="317"/>
      <c r="Q236" s="318"/>
      <c r="R236" s="203"/>
      <c r="S236" s="313" t="str">
        <f>Heatmap!$G$29</f>
        <v>Анализ событий информационной безопасности</v>
      </c>
      <c r="T236" s="314"/>
      <c r="U236" s="314"/>
      <c r="V236" s="315"/>
      <c r="W236" s="204"/>
      <c r="X236" s="212"/>
      <c r="Y236" s="204"/>
    </row>
    <row r="237" spans="1:56" ht="15.75" customHeight="1" thickBot="1" x14ac:dyDescent="0.4">
      <c r="A237" s="202"/>
      <c r="B237" s="211"/>
      <c r="C237" s="202"/>
      <c r="D237" s="319"/>
      <c r="E237" s="320"/>
      <c r="F237" s="320"/>
      <c r="G237" s="321"/>
      <c r="H237" s="203"/>
      <c r="I237" s="319"/>
      <c r="J237" s="320"/>
      <c r="K237" s="320"/>
      <c r="L237" s="321"/>
      <c r="M237" s="203"/>
      <c r="N237" s="319"/>
      <c r="O237" s="320"/>
      <c r="P237" s="320"/>
      <c r="Q237" s="321"/>
      <c r="R237" s="203"/>
      <c r="S237" s="319"/>
      <c r="T237" s="320"/>
      <c r="U237" s="320"/>
      <c r="V237" s="321"/>
      <c r="W237" s="204"/>
      <c r="X237" s="212"/>
      <c r="Y237" s="204"/>
      <c r="AC237" s="200"/>
      <c r="AD237" s="200"/>
      <c r="AE237" s="200"/>
      <c r="AF237" s="200"/>
      <c r="AG237" s="200"/>
      <c r="AH237" s="200"/>
    </row>
    <row r="238" spans="1:56" ht="9" customHeight="1" thickBot="1" x14ac:dyDescent="0.4">
      <c r="A238" s="202"/>
      <c r="B238" s="211"/>
      <c r="C238" s="205"/>
      <c r="D238" s="206"/>
      <c r="E238" s="206"/>
      <c r="F238" s="206"/>
      <c r="G238" s="206"/>
      <c r="H238" s="206"/>
      <c r="I238" s="206"/>
      <c r="J238" s="206"/>
      <c r="K238" s="206"/>
      <c r="L238" s="206"/>
      <c r="M238" s="206"/>
      <c r="N238" s="206"/>
      <c r="O238" s="206"/>
      <c r="P238" s="206"/>
      <c r="Q238" s="206"/>
      <c r="R238" s="206"/>
      <c r="S238" s="206"/>
      <c r="T238" s="206"/>
      <c r="U238" s="206"/>
      <c r="V238" s="206"/>
      <c r="W238" s="207"/>
      <c r="X238" s="212"/>
      <c r="Y238" s="204"/>
      <c r="AC238" s="200"/>
      <c r="AD238" s="200"/>
      <c r="AE238" s="200"/>
      <c r="AF238" s="200"/>
      <c r="AG238" s="200"/>
      <c r="AH238" s="200"/>
    </row>
    <row r="239" spans="1:56" ht="9" customHeight="1" thickBot="1" x14ac:dyDescent="0.4">
      <c r="A239" s="202"/>
      <c r="B239" s="214"/>
      <c r="C239" s="216"/>
      <c r="D239" s="216"/>
      <c r="E239" s="216"/>
      <c r="F239" s="216"/>
      <c r="G239" s="216"/>
      <c r="H239" s="216"/>
      <c r="I239" s="216"/>
      <c r="J239" s="216"/>
      <c r="K239" s="216"/>
      <c r="L239" s="216"/>
      <c r="M239" s="216"/>
      <c r="N239" s="216"/>
      <c r="O239" s="216"/>
      <c r="P239" s="216"/>
      <c r="Q239" s="216"/>
      <c r="R239" s="216"/>
      <c r="S239" s="216"/>
      <c r="T239" s="216"/>
      <c r="U239" s="216"/>
      <c r="V239" s="216"/>
      <c r="W239" s="216"/>
      <c r="X239" s="215"/>
      <c r="Y239" s="204"/>
      <c r="AC239" s="200"/>
      <c r="AD239" s="200"/>
      <c r="AE239" s="200"/>
      <c r="AF239" s="200"/>
      <c r="AG239" s="200"/>
      <c r="AH239" s="200"/>
    </row>
    <row r="240" spans="1:56" ht="25.5" customHeight="1" thickBot="1" x14ac:dyDescent="0.4">
      <c r="A240" s="202"/>
      <c r="B240" s="231"/>
      <c r="C240" s="231"/>
      <c r="D240" s="231"/>
      <c r="E240" s="231"/>
      <c r="F240" s="231"/>
      <c r="G240" s="231"/>
      <c r="H240" s="231"/>
      <c r="I240" s="231"/>
      <c r="J240" s="231"/>
      <c r="K240" s="231"/>
      <c r="L240" s="231"/>
      <c r="M240" s="231"/>
      <c r="N240" s="231"/>
      <c r="O240" s="231"/>
      <c r="P240" s="231"/>
      <c r="Q240" s="231"/>
      <c r="R240" s="231"/>
      <c r="S240" s="231"/>
      <c r="T240" s="231"/>
      <c r="U240" s="231"/>
      <c r="V240" s="231"/>
      <c r="W240" s="231"/>
      <c r="X240" s="231"/>
      <c r="Y240" s="232"/>
      <c r="AC240" s="200"/>
      <c r="AD240" s="200"/>
      <c r="AE240" s="200"/>
      <c r="AF240" s="200"/>
      <c r="AG240" s="200"/>
      <c r="AH240" s="200"/>
    </row>
    <row r="241" spans="1:25" ht="3" customHeight="1" x14ac:dyDescent="0.35">
      <c r="A241" s="202"/>
      <c r="B241" s="208"/>
      <c r="C241" s="209"/>
      <c r="D241" s="209"/>
      <c r="E241" s="209"/>
      <c r="F241" s="209"/>
      <c r="G241" s="209"/>
      <c r="H241" s="209"/>
      <c r="I241" s="209"/>
      <c r="J241" s="209"/>
      <c r="K241" s="209"/>
      <c r="L241" s="209"/>
      <c r="M241" s="209"/>
      <c r="N241" s="209"/>
      <c r="O241" s="209"/>
      <c r="P241" s="209"/>
      <c r="Q241" s="209"/>
      <c r="R241" s="209"/>
      <c r="S241" s="209"/>
      <c r="T241" s="209"/>
      <c r="U241" s="209"/>
      <c r="V241" s="209"/>
      <c r="W241" s="217"/>
      <c r="X241" s="218"/>
      <c r="Y241" s="204"/>
    </row>
    <row r="242" spans="1:25" ht="24.75" hidden="1" customHeight="1" x14ac:dyDescent="0.35">
      <c r="A242" s="202"/>
      <c r="B242" s="211"/>
      <c r="C242" s="334" t="s">
        <v>3125</v>
      </c>
      <c r="D242" s="334"/>
      <c r="E242" s="334"/>
      <c r="F242" s="334"/>
      <c r="G242" s="334"/>
      <c r="H242" s="334"/>
      <c r="I242" s="334"/>
      <c r="J242" s="334"/>
      <c r="K242" s="334"/>
      <c r="L242" s="334"/>
      <c r="M242" s="334"/>
      <c r="N242" s="334"/>
      <c r="O242" s="334"/>
      <c r="P242" s="334"/>
      <c r="Q242" s="334"/>
      <c r="R242" s="334"/>
      <c r="S242" s="334"/>
      <c r="T242" s="334"/>
      <c r="U242" s="334"/>
      <c r="V242" s="334"/>
      <c r="W242" s="334"/>
      <c r="X242" s="221"/>
      <c r="Y242" s="204"/>
    </row>
    <row r="243" spans="1:25" ht="21" customHeight="1" x14ac:dyDescent="0.35">
      <c r="A243" s="202"/>
      <c r="B243" s="211"/>
      <c r="C243" s="334"/>
      <c r="D243" s="334"/>
      <c r="E243" s="334"/>
      <c r="F243" s="334"/>
      <c r="G243" s="334"/>
      <c r="H243" s="334"/>
      <c r="I243" s="334"/>
      <c r="J243" s="334"/>
      <c r="K243" s="334"/>
      <c r="L243" s="334"/>
      <c r="M243" s="334"/>
      <c r="N243" s="334"/>
      <c r="O243" s="334"/>
      <c r="P243" s="334"/>
      <c r="Q243" s="334"/>
      <c r="R243" s="334"/>
      <c r="S243" s="334"/>
      <c r="T243" s="334"/>
      <c r="U243" s="334"/>
      <c r="V243" s="334"/>
      <c r="W243" s="334"/>
      <c r="X243" s="229"/>
      <c r="Y243" s="204"/>
    </row>
    <row r="244" spans="1:25" ht="4.5" customHeight="1" thickBot="1" x14ac:dyDescent="0.4">
      <c r="A244" s="202"/>
      <c r="B244" s="211"/>
      <c r="C244" s="213"/>
      <c r="D244" s="213"/>
      <c r="E244" s="213"/>
      <c r="F244" s="213"/>
      <c r="G244" s="213"/>
      <c r="H244" s="213"/>
      <c r="I244" s="213"/>
      <c r="J244" s="213"/>
      <c r="K244" s="213"/>
      <c r="L244" s="213"/>
      <c r="M244" s="213"/>
      <c r="N244" s="213"/>
      <c r="O244" s="213"/>
      <c r="P244" s="213"/>
      <c r="Q244" s="213"/>
      <c r="R244" s="213"/>
      <c r="S244" s="213"/>
      <c r="T244" s="213"/>
      <c r="U244" s="213"/>
      <c r="V244" s="213"/>
      <c r="X244" s="229"/>
      <c r="Y244" s="204"/>
    </row>
    <row r="245" spans="1:25" ht="9" customHeight="1" x14ac:dyDescent="0.35">
      <c r="A245" s="202"/>
      <c r="B245" s="211"/>
      <c r="C245" s="227"/>
      <c r="D245" s="323" t="s">
        <v>874</v>
      </c>
      <c r="E245" s="323"/>
      <c r="F245" s="323"/>
      <c r="G245" s="323"/>
      <c r="H245" s="323"/>
      <c r="I245" s="323"/>
      <c r="J245" s="323"/>
      <c r="K245" s="323"/>
      <c r="L245" s="323"/>
      <c r="M245" s="323"/>
      <c r="N245" s="323"/>
      <c r="O245" s="323"/>
      <c r="P245" s="323"/>
      <c r="Q245" s="323"/>
      <c r="R245" s="323"/>
      <c r="S245" s="323"/>
      <c r="T245" s="323"/>
      <c r="U245" s="323"/>
      <c r="V245" s="323"/>
      <c r="W245" s="228"/>
      <c r="X245" s="229"/>
      <c r="Y245" s="204"/>
    </row>
    <row r="246" spans="1:25" ht="9" customHeight="1" thickBot="1" x14ac:dyDescent="0.4">
      <c r="A246" s="202"/>
      <c r="B246" s="211"/>
      <c r="C246" s="202"/>
      <c r="D246" s="326"/>
      <c r="E246" s="326"/>
      <c r="F246" s="326"/>
      <c r="G246" s="326"/>
      <c r="H246" s="326"/>
      <c r="I246" s="326"/>
      <c r="J246" s="326"/>
      <c r="K246" s="326"/>
      <c r="L246" s="326"/>
      <c r="M246" s="326"/>
      <c r="N246" s="326"/>
      <c r="O246" s="326"/>
      <c r="P246" s="326"/>
      <c r="Q246" s="326"/>
      <c r="R246" s="326"/>
      <c r="S246" s="326"/>
      <c r="T246" s="326"/>
      <c r="U246" s="326"/>
      <c r="V246" s="326"/>
      <c r="W246" s="204"/>
      <c r="X246" s="229"/>
      <c r="Y246" s="204"/>
    </row>
    <row r="247" spans="1:25" ht="15" customHeight="1" x14ac:dyDescent="0.35">
      <c r="A247" s="202"/>
      <c r="B247" s="211"/>
      <c r="C247" s="202"/>
      <c r="D247" s="203"/>
      <c r="E247" s="313" t="str">
        <f>Heatmap!$G$30</f>
        <v>Обучение специалистов</v>
      </c>
      <c r="F247" s="314"/>
      <c r="G247" s="314"/>
      <c r="H247" s="314"/>
      <c r="I247" s="314"/>
      <c r="J247" s="314"/>
      <c r="K247" s="314"/>
      <c r="L247" s="315"/>
      <c r="M247" s="203"/>
      <c r="N247" s="313" t="str">
        <f>Heatmap!$G$31</f>
        <v>Управление базой знаний DSO</v>
      </c>
      <c r="O247" s="314"/>
      <c r="P247" s="314"/>
      <c r="Q247" s="314"/>
      <c r="R247" s="314"/>
      <c r="S247" s="314"/>
      <c r="T247" s="314"/>
      <c r="U247" s="315"/>
      <c r="V247" s="203"/>
      <c r="W247" s="204"/>
      <c r="X247" s="229"/>
      <c r="Y247" s="204"/>
    </row>
    <row r="248" spans="1:25" ht="15" customHeight="1" thickBot="1" x14ac:dyDescent="0.4">
      <c r="A248" s="202"/>
      <c r="B248" s="211"/>
      <c r="C248" s="202"/>
      <c r="D248" s="203"/>
      <c r="E248" s="319"/>
      <c r="F248" s="320"/>
      <c r="G248" s="320"/>
      <c r="H248" s="320"/>
      <c r="I248" s="320"/>
      <c r="J248" s="320"/>
      <c r="K248" s="320"/>
      <c r="L248" s="321"/>
      <c r="M248" s="203"/>
      <c r="N248" s="319"/>
      <c r="O248" s="320"/>
      <c r="P248" s="320"/>
      <c r="Q248" s="320"/>
      <c r="R248" s="320"/>
      <c r="S248" s="320"/>
      <c r="T248" s="320"/>
      <c r="U248" s="321"/>
      <c r="V248" s="203"/>
      <c r="W248" s="204"/>
      <c r="X248" s="229"/>
      <c r="Y248" s="204"/>
    </row>
    <row r="249" spans="1:25" ht="7.5" customHeight="1" thickBot="1" x14ac:dyDescent="0.4">
      <c r="A249" s="202"/>
      <c r="B249" s="211"/>
      <c r="C249" s="205"/>
      <c r="D249" s="206"/>
      <c r="E249" s="206"/>
      <c r="F249" s="206"/>
      <c r="G249" s="206"/>
      <c r="H249" s="206"/>
      <c r="I249" s="206"/>
      <c r="J249" s="206"/>
      <c r="K249" s="206"/>
      <c r="L249" s="206"/>
      <c r="M249" s="206"/>
      <c r="N249" s="206"/>
      <c r="O249" s="206"/>
      <c r="P249" s="206"/>
      <c r="Q249" s="206"/>
      <c r="R249" s="206"/>
      <c r="S249" s="206"/>
      <c r="T249" s="206"/>
      <c r="U249" s="206"/>
      <c r="V249" s="206"/>
      <c r="W249" s="207"/>
      <c r="X249" s="229"/>
      <c r="Y249" s="204"/>
    </row>
    <row r="250" spans="1:25" ht="15" customHeight="1" thickBot="1" x14ac:dyDescent="0.4">
      <c r="A250" s="202"/>
      <c r="B250" s="211"/>
      <c r="C250" s="213"/>
      <c r="D250" s="213"/>
      <c r="E250" s="213"/>
      <c r="F250" s="213"/>
      <c r="G250" s="213"/>
      <c r="H250" s="213"/>
      <c r="I250" s="213"/>
      <c r="J250" s="213"/>
      <c r="K250" s="213"/>
      <c r="L250" s="213"/>
      <c r="M250" s="213"/>
      <c r="N250" s="213"/>
      <c r="O250" s="213"/>
      <c r="P250" s="213"/>
      <c r="Q250" s="213"/>
      <c r="R250" s="213"/>
      <c r="S250" s="213"/>
      <c r="T250" s="213"/>
      <c r="U250" s="213"/>
      <c r="V250" s="213"/>
      <c r="W250" s="213"/>
      <c r="X250" s="229"/>
      <c r="Y250" s="204"/>
    </row>
    <row r="251" spans="1:25" ht="15" customHeight="1" x14ac:dyDescent="0.35">
      <c r="A251" s="202"/>
      <c r="B251" s="211"/>
      <c r="C251" s="227"/>
      <c r="D251" s="323" t="s">
        <v>879</v>
      </c>
      <c r="E251" s="323"/>
      <c r="F251" s="323"/>
      <c r="G251" s="323"/>
      <c r="H251" s="323"/>
      <c r="I251" s="323"/>
      <c r="J251" s="323"/>
      <c r="K251" s="323"/>
      <c r="L251" s="323"/>
      <c r="M251" s="323"/>
      <c r="N251" s="323"/>
      <c r="O251" s="323"/>
      <c r="P251" s="323"/>
      <c r="Q251" s="323"/>
      <c r="R251" s="323"/>
      <c r="S251" s="323"/>
      <c r="T251" s="323"/>
      <c r="U251" s="323"/>
      <c r="V251" s="323"/>
      <c r="W251" s="228"/>
      <c r="X251" s="229"/>
      <c r="Y251" s="204"/>
    </row>
    <row r="252" spans="1:25" ht="9" customHeight="1" thickBot="1" x14ac:dyDescent="0.4">
      <c r="A252" s="202"/>
      <c r="B252" s="211"/>
      <c r="C252" s="202"/>
      <c r="D252" s="326"/>
      <c r="E252" s="326"/>
      <c r="F252" s="326"/>
      <c r="G252" s="326"/>
      <c r="H252" s="326"/>
      <c r="I252" s="326"/>
      <c r="J252" s="326"/>
      <c r="K252" s="326"/>
      <c r="L252" s="326"/>
      <c r="M252" s="326"/>
      <c r="N252" s="326"/>
      <c r="O252" s="326"/>
      <c r="P252" s="326"/>
      <c r="Q252" s="326"/>
      <c r="R252" s="326"/>
      <c r="S252" s="326"/>
      <c r="T252" s="326"/>
      <c r="U252" s="326"/>
      <c r="V252" s="326"/>
      <c r="W252" s="204"/>
      <c r="X252" s="229"/>
      <c r="Y252" s="204"/>
    </row>
    <row r="253" spans="1:25" ht="22.5" customHeight="1" x14ac:dyDescent="0.35">
      <c r="A253" s="202"/>
      <c r="B253" s="211"/>
      <c r="C253" s="202"/>
      <c r="D253" s="313" t="str">
        <f>Heatmap!$G$32</f>
        <v>Оценка критичности приложений и моделирование угроз</v>
      </c>
      <c r="E253" s="314"/>
      <c r="F253" s="315"/>
      <c r="G253" s="203"/>
      <c r="H253" s="313" t="str">
        <f>Heatmap!$G$33</f>
        <v>Определение требований ИБ, предъявляемых к ПО</v>
      </c>
      <c r="I253" s="314"/>
      <c r="J253" s="315"/>
      <c r="K253" s="203"/>
      <c r="L253" s="313" t="str">
        <f>Heatmap!$G$34</f>
        <v>Контроль выполнения требований ИБ</v>
      </c>
      <c r="M253" s="314"/>
      <c r="N253" s="315"/>
      <c r="O253" s="203"/>
      <c r="P253" s="313" t="str">
        <f>Heatmap!$G$35</f>
        <v>Разработка стандартов конфигураций разрабатываемого ПО</v>
      </c>
      <c r="Q253" s="314"/>
      <c r="R253" s="315"/>
      <c r="S253" s="203"/>
      <c r="T253" s="313" t="str">
        <f>Heatmap!$G$36</f>
        <v>Разработка стандартов конфигураций для компонентов инфраструктуры</v>
      </c>
      <c r="U253" s="314"/>
      <c r="V253" s="315"/>
      <c r="W253" s="204"/>
      <c r="X253" s="229"/>
      <c r="Y253" s="204"/>
    </row>
    <row r="254" spans="1:25" ht="22.5" customHeight="1" x14ac:dyDescent="0.35">
      <c r="A254" s="202"/>
      <c r="B254" s="220"/>
      <c r="C254" s="202"/>
      <c r="D254" s="316"/>
      <c r="E254" s="317"/>
      <c r="F254" s="318"/>
      <c r="G254" s="203"/>
      <c r="H254" s="316"/>
      <c r="I254" s="317"/>
      <c r="J254" s="318"/>
      <c r="K254" s="203"/>
      <c r="L254" s="316"/>
      <c r="M254" s="317"/>
      <c r="N254" s="318"/>
      <c r="O254" s="203"/>
      <c r="P254" s="316"/>
      <c r="Q254" s="317"/>
      <c r="R254" s="318"/>
      <c r="S254" s="203"/>
      <c r="T254" s="316"/>
      <c r="U254" s="317"/>
      <c r="V254" s="318"/>
      <c r="W254" s="204"/>
      <c r="X254" s="229"/>
      <c r="Y254" s="204"/>
    </row>
    <row r="255" spans="1:25" ht="22.5" customHeight="1" thickBot="1" x14ac:dyDescent="0.4">
      <c r="A255" s="202"/>
      <c r="B255" s="220"/>
      <c r="C255" s="202"/>
      <c r="D255" s="319"/>
      <c r="E255" s="320"/>
      <c r="F255" s="321"/>
      <c r="G255" s="203"/>
      <c r="H255" s="319"/>
      <c r="I255" s="320"/>
      <c r="J255" s="321"/>
      <c r="K255" s="203"/>
      <c r="L255" s="319"/>
      <c r="M255" s="320"/>
      <c r="N255" s="321"/>
      <c r="O255" s="203"/>
      <c r="P255" s="319"/>
      <c r="Q255" s="320"/>
      <c r="R255" s="321"/>
      <c r="S255" s="203"/>
      <c r="T255" s="319"/>
      <c r="U255" s="320"/>
      <c r="V255" s="321"/>
      <c r="W255" s="204"/>
      <c r="X255" s="229"/>
      <c r="Y255" s="204"/>
    </row>
    <row r="256" spans="1:25" ht="15.75" customHeight="1" thickBot="1" x14ac:dyDescent="0.4">
      <c r="A256" s="202"/>
      <c r="B256" s="220"/>
      <c r="C256" s="205"/>
      <c r="D256" s="206"/>
      <c r="E256" s="206"/>
      <c r="F256" s="206"/>
      <c r="G256" s="206"/>
      <c r="H256" s="206"/>
      <c r="I256" s="206"/>
      <c r="J256" s="206"/>
      <c r="K256" s="206"/>
      <c r="L256" s="206"/>
      <c r="M256" s="206"/>
      <c r="N256" s="206"/>
      <c r="O256" s="206"/>
      <c r="P256" s="206"/>
      <c r="Q256" s="206"/>
      <c r="R256" s="206"/>
      <c r="S256" s="206"/>
      <c r="T256" s="206"/>
      <c r="U256" s="206"/>
      <c r="V256" s="206"/>
      <c r="W256" s="207"/>
      <c r="X256" s="229"/>
      <c r="Y256" s="204"/>
    </row>
    <row r="257" spans="1:56" ht="15.75" customHeight="1" thickBot="1" x14ac:dyDescent="0.4">
      <c r="A257" s="202"/>
      <c r="B257" s="211"/>
      <c r="C257" s="213"/>
      <c r="D257" s="213"/>
      <c r="E257" s="213"/>
      <c r="F257" s="213"/>
      <c r="G257" s="213"/>
      <c r="H257" s="213"/>
      <c r="I257" s="213"/>
      <c r="J257" s="213"/>
      <c r="K257" s="213"/>
      <c r="L257" s="213"/>
      <c r="M257" s="213"/>
      <c r="N257" s="213"/>
      <c r="O257" s="213"/>
      <c r="P257" s="213"/>
      <c r="Q257" s="213"/>
      <c r="R257" s="213"/>
      <c r="S257" s="213"/>
      <c r="T257" s="213"/>
      <c r="U257" s="213"/>
      <c r="V257" s="213"/>
      <c r="W257" s="213"/>
      <c r="X257" s="229"/>
      <c r="Y257" s="204"/>
    </row>
    <row r="258" spans="1:56" ht="9" customHeight="1" x14ac:dyDescent="0.35">
      <c r="A258" s="202"/>
      <c r="B258" s="211"/>
      <c r="C258" s="227"/>
      <c r="D258" s="323" t="s">
        <v>890</v>
      </c>
      <c r="E258" s="323"/>
      <c r="F258" s="323"/>
      <c r="G258" s="323"/>
      <c r="H258" s="323"/>
      <c r="I258" s="323"/>
      <c r="J258" s="323"/>
      <c r="K258" s="323"/>
      <c r="L258" s="323"/>
      <c r="M258" s="323"/>
      <c r="N258" s="323"/>
      <c r="O258" s="323"/>
      <c r="P258" s="323"/>
      <c r="Q258" s="323"/>
      <c r="R258" s="323"/>
      <c r="S258" s="323"/>
      <c r="T258" s="323"/>
      <c r="U258" s="323"/>
      <c r="V258" s="323"/>
      <c r="W258" s="228"/>
      <c r="X258" s="229"/>
      <c r="Y258" s="204"/>
    </row>
    <row r="259" spans="1:56" ht="11.25" customHeight="1" thickBot="1" x14ac:dyDescent="0.4">
      <c r="A259" s="202"/>
      <c r="B259" s="211"/>
      <c r="C259" s="202"/>
      <c r="D259" s="326"/>
      <c r="E259" s="326"/>
      <c r="F259" s="326"/>
      <c r="G259" s="326"/>
      <c r="H259" s="326"/>
      <c r="I259" s="326"/>
      <c r="J259" s="326"/>
      <c r="K259" s="326"/>
      <c r="L259" s="326"/>
      <c r="M259" s="326"/>
      <c r="N259" s="326"/>
      <c r="O259" s="326"/>
      <c r="P259" s="326"/>
      <c r="Q259" s="326"/>
      <c r="R259" s="326"/>
      <c r="S259" s="326"/>
      <c r="T259" s="326"/>
      <c r="U259" s="326"/>
      <c r="V259" s="326"/>
      <c r="W259" s="204"/>
      <c r="X259" s="229"/>
      <c r="Y259" s="204"/>
    </row>
    <row r="260" spans="1:56" ht="9" customHeight="1" x14ac:dyDescent="0.35">
      <c r="A260" s="202"/>
      <c r="B260" s="211"/>
      <c r="C260" s="202"/>
      <c r="D260" s="203"/>
      <c r="E260" s="313" t="str">
        <f>Heatmap!$G$37</f>
        <v>Обработка дефектов ИБ</v>
      </c>
      <c r="F260" s="314"/>
      <c r="G260" s="314"/>
      <c r="H260" s="314"/>
      <c r="I260" s="314"/>
      <c r="J260" s="314"/>
      <c r="K260" s="314"/>
      <c r="L260" s="315"/>
      <c r="M260" s="203"/>
      <c r="N260" s="313" t="str">
        <f>Heatmap!$G$38</f>
        <v>Консолидация дефектов ИБ</v>
      </c>
      <c r="O260" s="314"/>
      <c r="P260" s="314"/>
      <c r="Q260" s="314"/>
      <c r="R260" s="314"/>
      <c r="S260" s="314"/>
      <c r="T260" s="314"/>
      <c r="U260" s="315"/>
      <c r="V260" s="203"/>
      <c r="W260" s="204"/>
      <c r="X260" s="229"/>
      <c r="Y260" s="204"/>
    </row>
    <row r="261" spans="1:56" ht="9" customHeight="1" thickBot="1" x14ac:dyDescent="0.4">
      <c r="A261" s="202"/>
      <c r="B261" s="211"/>
      <c r="C261" s="202"/>
      <c r="D261" s="203"/>
      <c r="E261" s="319"/>
      <c r="F261" s="320"/>
      <c r="G261" s="320"/>
      <c r="H261" s="320"/>
      <c r="I261" s="320"/>
      <c r="J261" s="320"/>
      <c r="K261" s="320"/>
      <c r="L261" s="321"/>
      <c r="M261" s="203"/>
      <c r="N261" s="319"/>
      <c r="O261" s="320"/>
      <c r="P261" s="320"/>
      <c r="Q261" s="320"/>
      <c r="R261" s="320"/>
      <c r="S261" s="320"/>
      <c r="T261" s="320"/>
      <c r="U261" s="321"/>
      <c r="V261" s="203"/>
      <c r="W261" s="204"/>
      <c r="X261" s="229"/>
      <c r="Y261" s="204"/>
    </row>
    <row r="262" spans="1:56" ht="7.5" customHeight="1" thickBot="1" x14ac:dyDescent="0.4">
      <c r="A262" s="202"/>
      <c r="B262" s="211"/>
      <c r="C262" s="205"/>
      <c r="D262" s="206"/>
      <c r="E262" s="206"/>
      <c r="F262" s="206"/>
      <c r="G262" s="206"/>
      <c r="H262" s="206"/>
      <c r="I262" s="206"/>
      <c r="J262" s="206"/>
      <c r="K262" s="206"/>
      <c r="L262" s="206"/>
      <c r="M262" s="206"/>
      <c r="N262" s="206"/>
      <c r="O262" s="206"/>
      <c r="P262" s="206"/>
      <c r="Q262" s="206"/>
      <c r="R262" s="206"/>
      <c r="S262" s="206"/>
      <c r="T262" s="206"/>
      <c r="U262" s="206"/>
      <c r="V262" s="206"/>
      <c r="W262" s="207"/>
      <c r="X262" s="229"/>
      <c r="Y262" s="204"/>
    </row>
    <row r="263" spans="1:56" ht="15.75" customHeight="1" thickBot="1" x14ac:dyDescent="0.4">
      <c r="A263" s="202"/>
      <c r="B263" s="211"/>
      <c r="C263" s="213"/>
      <c r="D263" s="213"/>
      <c r="E263" s="213"/>
      <c r="F263" s="213"/>
      <c r="G263" s="213"/>
      <c r="H263" s="213"/>
      <c r="I263" s="213"/>
      <c r="J263" s="213"/>
      <c r="K263" s="213"/>
      <c r="L263" s="213"/>
      <c r="M263" s="213"/>
      <c r="N263" s="213"/>
      <c r="O263" s="213"/>
      <c r="P263" s="213"/>
      <c r="Q263" s="213"/>
      <c r="R263" s="213"/>
      <c r="S263" s="213"/>
      <c r="T263" s="213"/>
      <c r="U263" s="213"/>
      <c r="V263" s="213"/>
      <c r="W263" s="213"/>
      <c r="X263" s="229"/>
      <c r="Y263" s="204"/>
    </row>
    <row r="264" spans="1:56" ht="9" customHeight="1" x14ac:dyDescent="0.35">
      <c r="A264" s="202"/>
      <c r="B264" s="211"/>
      <c r="C264" s="227"/>
      <c r="D264" s="323" t="s">
        <v>3126</v>
      </c>
      <c r="E264" s="323"/>
      <c r="F264" s="323"/>
      <c r="G264" s="323"/>
      <c r="H264" s="323"/>
      <c r="I264" s="323"/>
      <c r="J264" s="323"/>
      <c r="K264" s="323"/>
      <c r="L264" s="324"/>
      <c r="M264" s="213"/>
      <c r="N264" s="322" t="s">
        <v>3127</v>
      </c>
      <c r="O264" s="323"/>
      <c r="P264" s="323"/>
      <c r="Q264" s="323"/>
      <c r="R264" s="323"/>
      <c r="S264" s="323"/>
      <c r="T264" s="323"/>
      <c r="U264" s="323"/>
      <c r="V264" s="323"/>
      <c r="W264" s="228"/>
      <c r="X264" s="229"/>
      <c r="Y264" s="204"/>
    </row>
    <row r="265" spans="1:56" ht="11.25" customHeight="1" thickBot="1" x14ac:dyDescent="0.4">
      <c r="A265" s="202"/>
      <c r="B265" s="211"/>
      <c r="C265" s="202"/>
      <c r="D265" s="326"/>
      <c r="E265" s="326"/>
      <c r="F265" s="326"/>
      <c r="G265" s="326"/>
      <c r="H265" s="326"/>
      <c r="I265" s="326"/>
      <c r="J265" s="326"/>
      <c r="K265" s="326"/>
      <c r="L265" s="327"/>
      <c r="M265" s="213"/>
      <c r="N265" s="325"/>
      <c r="O265" s="326"/>
      <c r="P265" s="326"/>
      <c r="Q265" s="326"/>
      <c r="R265" s="326"/>
      <c r="S265" s="326"/>
      <c r="T265" s="326"/>
      <c r="U265" s="326"/>
      <c r="V265" s="326"/>
      <c r="W265" s="204"/>
      <c r="X265" s="229"/>
      <c r="Y265" s="204"/>
    </row>
    <row r="266" spans="1:56" ht="9" customHeight="1" x14ac:dyDescent="0.35">
      <c r="A266" s="202"/>
      <c r="B266" s="211"/>
      <c r="C266" s="202"/>
      <c r="D266" s="203"/>
      <c r="E266" s="313" t="str">
        <f>Heatmap!$G$39</f>
        <v>Управление набором метрик ИБ</v>
      </c>
      <c r="F266" s="314"/>
      <c r="G266" s="315"/>
      <c r="H266" s="203"/>
      <c r="I266" s="313" t="str">
        <f>Heatmap!$G$40</f>
        <v>Контроль исполнения метрик</v>
      </c>
      <c r="J266" s="314"/>
      <c r="K266" s="315"/>
      <c r="L266" s="204"/>
      <c r="M266" s="213"/>
      <c r="N266" s="202"/>
      <c r="O266" s="313" t="str">
        <f>Heatmap!$G$41</f>
        <v>Security Champions</v>
      </c>
      <c r="P266" s="314"/>
      <c r="Q266" s="315"/>
      <c r="R266" s="203"/>
      <c r="S266" s="313" t="str">
        <f>Heatmap!$G$42</f>
        <v>Разграничение ролей процесса DSO</v>
      </c>
      <c r="T266" s="314"/>
      <c r="U266" s="315"/>
      <c r="V266" s="203"/>
      <c r="W266" s="204"/>
      <c r="X266" s="229"/>
      <c r="Y266" s="204"/>
    </row>
    <row r="267" spans="1:56" ht="9" customHeight="1" x14ac:dyDescent="0.35">
      <c r="A267" s="202"/>
      <c r="B267" s="211"/>
      <c r="C267" s="202"/>
      <c r="D267" s="203"/>
      <c r="E267" s="316"/>
      <c r="F267" s="317"/>
      <c r="G267" s="318"/>
      <c r="H267" s="203"/>
      <c r="I267" s="316"/>
      <c r="J267" s="317"/>
      <c r="K267" s="318"/>
      <c r="L267" s="204"/>
      <c r="M267" s="213"/>
      <c r="N267" s="202"/>
      <c r="O267" s="316"/>
      <c r="P267" s="317"/>
      <c r="Q267" s="318"/>
      <c r="R267" s="203"/>
      <c r="S267" s="316"/>
      <c r="T267" s="317"/>
      <c r="U267" s="318"/>
      <c r="V267" s="203"/>
      <c r="W267" s="204"/>
      <c r="X267" s="229"/>
      <c r="Y267" s="204"/>
    </row>
    <row r="268" spans="1:56" ht="15.75" customHeight="1" thickBot="1" x14ac:dyDescent="0.4">
      <c r="A268" s="202"/>
      <c r="B268" s="211"/>
      <c r="C268" s="202"/>
      <c r="D268" s="203"/>
      <c r="E268" s="319"/>
      <c r="F268" s="320"/>
      <c r="G268" s="321"/>
      <c r="H268" s="203"/>
      <c r="I268" s="319"/>
      <c r="J268" s="320"/>
      <c r="K268" s="321"/>
      <c r="L268" s="204"/>
      <c r="M268" s="213"/>
      <c r="N268" s="202"/>
      <c r="O268" s="319"/>
      <c r="P268" s="320"/>
      <c r="Q268" s="321"/>
      <c r="R268" s="203"/>
      <c r="S268" s="319"/>
      <c r="T268" s="320"/>
      <c r="U268" s="321"/>
      <c r="V268" s="203"/>
      <c r="W268" s="204"/>
      <c r="X268" s="229"/>
      <c r="Y268" s="204"/>
    </row>
    <row r="269" spans="1:56" ht="7.5" customHeight="1" thickBot="1" x14ac:dyDescent="0.4">
      <c r="A269" s="245"/>
      <c r="B269" s="211"/>
      <c r="C269" s="205"/>
      <c r="D269" s="206"/>
      <c r="E269" s="206"/>
      <c r="F269" s="206"/>
      <c r="G269" s="206"/>
      <c r="H269" s="206"/>
      <c r="I269" s="206"/>
      <c r="J269" s="206"/>
      <c r="K269" s="206"/>
      <c r="L269" s="207"/>
      <c r="M269" s="213"/>
      <c r="N269" s="205"/>
      <c r="O269" s="206"/>
      <c r="P269" s="206"/>
      <c r="Q269" s="206"/>
      <c r="R269" s="206"/>
      <c r="S269" s="206"/>
      <c r="T269" s="206"/>
      <c r="U269" s="206"/>
      <c r="V269" s="206"/>
      <c r="W269" s="207"/>
      <c r="X269" s="238"/>
      <c r="Y269" s="246"/>
    </row>
    <row r="270" spans="1:56" ht="7.5" customHeight="1" thickBot="1" x14ac:dyDescent="0.4">
      <c r="A270" s="245"/>
      <c r="B270" s="214"/>
      <c r="C270" s="216"/>
      <c r="D270" s="216"/>
      <c r="E270" s="216"/>
      <c r="F270" s="216"/>
      <c r="G270" s="216"/>
      <c r="H270" s="216"/>
      <c r="I270" s="216"/>
      <c r="J270" s="216"/>
      <c r="K270" s="216"/>
      <c r="L270" s="216"/>
      <c r="M270" s="216"/>
      <c r="N270" s="216"/>
      <c r="O270" s="216"/>
      <c r="P270" s="216"/>
      <c r="Q270" s="216"/>
      <c r="R270" s="216"/>
      <c r="S270" s="216"/>
      <c r="T270" s="216"/>
      <c r="U270" s="216"/>
      <c r="V270" s="216"/>
      <c r="W270" s="219"/>
      <c r="X270" s="239"/>
      <c r="Y270" s="246"/>
    </row>
    <row r="271" spans="1:56" ht="25.5" customHeight="1" thickBot="1" x14ac:dyDescent="0.4">
      <c r="A271" s="247"/>
      <c r="B271" s="248"/>
      <c r="C271" s="248"/>
      <c r="D271" s="248"/>
      <c r="E271" s="248"/>
      <c r="F271" s="248"/>
      <c r="G271" s="248"/>
      <c r="H271" s="248"/>
      <c r="I271" s="248"/>
      <c r="J271" s="248"/>
      <c r="K271" s="248"/>
      <c r="L271" s="248"/>
      <c r="M271" s="248"/>
      <c r="N271" s="248"/>
      <c r="O271" s="248"/>
      <c r="P271" s="248"/>
      <c r="Q271" s="248"/>
      <c r="R271" s="248"/>
      <c r="S271" s="248"/>
      <c r="T271" s="248"/>
      <c r="U271" s="248"/>
      <c r="V271" s="248"/>
      <c r="W271" s="248"/>
      <c r="X271" s="248"/>
      <c r="Y271" s="249"/>
    </row>
    <row r="272" spans="1:56" s="255" customFormat="1" ht="60.75" customHeight="1" thickBot="1" x14ac:dyDescent="0.4">
      <c r="A272" s="347" t="s">
        <v>3134</v>
      </c>
      <c r="B272" s="348"/>
      <c r="C272" s="348"/>
      <c r="D272" s="348"/>
      <c r="E272" s="348"/>
      <c r="F272" s="348"/>
      <c r="G272" s="348"/>
      <c r="H272" s="348"/>
      <c r="I272" s="348"/>
      <c r="J272" s="348"/>
      <c r="K272" s="348"/>
      <c r="L272" s="348"/>
      <c r="M272" s="348"/>
      <c r="N272" s="348"/>
      <c r="O272" s="348"/>
      <c r="P272" s="348"/>
      <c r="Q272" s="348"/>
      <c r="R272" s="348"/>
      <c r="S272" s="348"/>
      <c r="T272" s="348"/>
      <c r="U272" s="348"/>
      <c r="V272" s="348"/>
      <c r="W272" s="348"/>
      <c r="X272" s="348"/>
      <c r="Y272" s="349"/>
      <c r="BD272" s="201"/>
    </row>
    <row r="273" spans="1:56" ht="3" customHeight="1" x14ac:dyDescent="0.35">
      <c r="A273" s="240"/>
      <c r="B273" s="208"/>
      <c r="C273" s="209"/>
      <c r="D273" s="209"/>
      <c r="E273" s="209"/>
      <c r="F273" s="209"/>
      <c r="G273" s="209"/>
      <c r="H273" s="209"/>
      <c r="I273" s="209"/>
      <c r="J273" s="209"/>
      <c r="K273" s="209"/>
      <c r="L273" s="209"/>
      <c r="M273" s="209"/>
      <c r="N273" s="209"/>
      <c r="O273" s="209"/>
      <c r="P273" s="209"/>
      <c r="Q273" s="209"/>
      <c r="R273" s="209"/>
      <c r="S273" s="209"/>
      <c r="T273" s="209"/>
      <c r="U273" s="209"/>
      <c r="V273" s="209"/>
      <c r="W273" s="209"/>
      <c r="X273" s="210"/>
      <c r="Y273" s="241"/>
      <c r="AA273" s="208"/>
      <c r="AB273" s="209"/>
      <c r="AC273" s="209"/>
      <c r="AD273" s="209"/>
      <c r="AE273" s="209"/>
      <c r="AF273" s="209"/>
      <c r="AG273" s="209"/>
      <c r="AH273" s="209"/>
      <c r="AI273" s="209"/>
      <c r="AJ273" s="209"/>
      <c r="AK273" s="209"/>
      <c r="AL273" s="209"/>
      <c r="AM273" s="209"/>
      <c r="AN273" s="209"/>
      <c r="AO273" s="209"/>
      <c r="AP273" s="209"/>
      <c r="AQ273" s="209"/>
      <c r="AR273" s="209"/>
      <c r="AS273" s="209"/>
      <c r="AT273" s="209"/>
      <c r="AU273" s="210"/>
    </row>
    <row r="274" spans="1:56" ht="24.75" hidden="1" customHeight="1" x14ac:dyDescent="0.35">
      <c r="A274" s="240"/>
      <c r="B274" s="211"/>
      <c r="C274" s="334" t="s">
        <v>816</v>
      </c>
      <c r="D274" s="334"/>
      <c r="E274" s="334"/>
      <c r="F274" s="334"/>
      <c r="G274" s="334"/>
      <c r="H274" s="334"/>
      <c r="I274" s="334"/>
      <c r="J274" s="334"/>
      <c r="K274" s="334"/>
      <c r="L274" s="334"/>
      <c r="M274" s="334"/>
      <c r="N274" s="334"/>
      <c r="O274" s="334"/>
      <c r="P274" s="334"/>
      <c r="Q274" s="334"/>
      <c r="R274" s="334"/>
      <c r="S274" s="334"/>
      <c r="T274" s="334"/>
      <c r="U274" s="334"/>
      <c r="V274" s="334"/>
      <c r="W274" s="334"/>
      <c r="X274" s="212"/>
      <c r="Y274" s="241"/>
      <c r="AA274" s="211"/>
      <c r="AB274" s="334" t="s">
        <v>3125</v>
      </c>
      <c r="AC274" s="334"/>
      <c r="AD274" s="334"/>
      <c r="AE274" s="334"/>
      <c r="AF274" s="334"/>
      <c r="AG274" s="334"/>
      <c r="AH274" s="334"/>
      <c r="AI274" s="334"/>
      <c r="AJ274" s="334"/>
      <c r="AK274" s="334"/>
      <c r="AL274" s="334"/>
      <c r="AM274" s="334"/>
      <c r="AN274" s="334"/>
      <c r="AO274" s="334"/>
      <c r="AP274" s="334"/>
      <c r="AQ274" s="334"/>
      <c r="AR274" s="334"/>
      <c r="AS274" s="334"/>
      <c r="AT274" s="334"/>
      <c r="AU274" s="212"/>
    </row>
    <row r="275" spans="1:56" ht="21" customHeight="1" x14ac:dyDescent="0.35">
      <c r="A275" s="240"/>
      <c r="B275" s="211"/>
      <c r="C275" s="334"/>
      <c r="D275" s="334"/>
      <c r="E275" s="334"/>
      <c r="F275" s="334"/>
      <c r="G275" s="334"/>
      <c r="H275" s="334"/>
      <c r="I275" s="334"/>
      <c r="J275" s="334"/>
      <c r="K275" s="334"/>
      <c r="L275" s="334"/>
      <c r="M275" s="334"/>
      <c r="N275" s="334"/>
      <c r="O275" s="334"/>
      <c r="P275" s="334"/>
      <c r="Q275" s="334"/>
      <c r="R275" s="334"/>
      <c r="S275" s="334"/>
      <c r="T275" s="334"/>
      <c r="U275" s="334"/>
      <c r="V275" s="334"/>
      <c r="W275" s="334"/>
      <c r="X275" s="212"/>
      <c r="Y275" s="241"/>
      <c r="AA275" s="211"/>
      <c r="AB275" s="334"/>
      <c r="AC275" s="334"/>
      <c r="AD275" s="334"/>
      <c r="AE275" s="334"/>
      <c r="AF275" s="334"/>
      <c r="AG275" s="334"/>
      <c r="AH275" s="334"/>
      <c r="AI275" s="334"/>
      <c r="AJ275" s="334"/>
      <c r="AK275" s="334"/>
      <c r="AL275" s="334"/>
      <c r="AM275" s="334"/>
      <c r="AN275" s="334"/>
      <c r="AO275" s="334"/>
      <c r="AP275" s="334"/>
      <c r="AQ275" s="334"/>
      <c r="AR275" s="334"/>
      <c r="AS275" s="334"/>
      <c r="AT275" s="334"/>
      <c r="AU275" s="212"/>
    </row>
    <row r="276" spans="1:56" ht="4.5" customHeight="1" thickBot="1" x14ac:dyDescent="0.4">
      <c r="A276" s="240"/>
      <c r="B276" s="211"/>
      <c r="C276" s="213"/>
      <c r="D276" s="213"/>
      <c r="E276" s="213"/>
      <c r="F276" s="213"/>
      <c r="G276" s="213"/>
      <c r="H276" s="213"/>
      <c r="I276" s="213"/>
      <c r="J276" s="213"/>
      <c r="K276" s="213"/>
      <c r="L276" s="213"/>
      <c r="M276" s="213"/>
      <c r="N276" s="213"/>
      <c r="O276" s="213"/>
      <c r="P276" s="213"/>
      <c r="Q276" s="213"/>
      <c r="R276" s="213"/>
      <c r="S276" s="213"/>
      <c r="T276" s="213"/>
      <c r="U276" s="213"/>
      <c r="V276" s="213"/>
      <c r="W276" s="213"/>
      <c r="X276" s="212"/>
      <c r="Y276" s="241"/>
      <c r="AA276" s="211"/>
      <c r="AB276" s="213"/>
      <c r="AC276" s="213"/>
      <c r="AD276" s="213"/>
      <c r="AE276" s="213"/>
      <c r="AF276" s="213"/>
      <c r="AG276" s="213"/>
      <c r="AH276" s="213"/>
      <c r="AI276" s="213"/>
      <c r="AJ276" s="213"/>
      <c r="AK276" s="213"/>
      <c r="AL276" s="213"/>
      <c r="AM276" s="213"/>
      <c r="AN276" s="213"/>
      <c r="AO276" s="213"/>
      <c r="AP276" s="213"/>
      <c r="AQ276" s="213"/>
      <c r="AR276" s="213"/>
      <c r="AS276" s="213"/>
      <c r="AT276" s="213"/>
      <c r="AU276" s="212"/>
    </row>
    <row r="277" spans="1:56" ht="9" customHeight="1" x14ac:dyDescent="0.35">
      <c r="A277" s="240"/>
      <c r="B277" s="211"/>
      <c r="C277" s="322" t="s">
        <v>817</v>
      </c>
      <c r="D277" s="323"/>
      <c r="E277" s="323"/>
      <c r="F277" s="323"/>
      <c r="G277" s="323"/>
      <c r="H277" s="323"/>
      <c r="I277" s="324"/>
      <c r="J277" s="213"/>
      <c r="K277" s="322" t="s">
        <v>822</v>
      </c>
      <c r="L277" s="323"/>
      <c r="M277" s="323"/>
      <c r="N277" s="323"/>
      <c r="O277" s="323"/>
      <c r="P277" s="323"/>
      <c r="Q277" s="323"/>
      <c r="R277" s="323"/>
      <c r="S277" s="323"/>
      <c r="T277" s="323"/>
      <c r="U277" s="323"/>
      <c r="V277" s="323"/>
      <c r="W277" s="324"/>
      <c r="X277" s="212"/>
      <c r="Y277" s="241"/>
      <c r="AA277" s="211"/>
      <c r="AB277" s="322" t="s">
        <v>874</v>
      </c>
      <c r="AC277" s="323"/>
      <c r="AD277" s="323"/>
      <c r="AE277" s="323"/>
      <c r="AF277" s="323"/>
      <c r="AG277" s="323"/>
      <c r="AH277" s="323"/>
      <c r="AI277" s="323"/>
      <c r="AJ277" s="323"/>
      <c r="AK277" s="323"/>
      <c r="AL277" s="323"/>
      <c r="AM277" s="323"/>
      <c r="AN277" s="323"/>
      <c r="AO277" s="323"/>
      <c r="AP277" s="323"/>
      <c r="AQ277" s="323"/>
      <c r="AR277" s="323"/>
      <c r="AS277" s="323"/>
      <c r="AT277" s="324"/>
      <c r="AU277" s="212"/>
    </row>
    <row r="278" spans="1:56" ht="9" customHeight="1" thickBot="1" x14ac:dyDescent="0.4">
      <c r="A278" s="240"/>
      <c r="B278" s="211"/>
      <c r="C278" s="325"/>
      <c r="D278" s="326"/>
      <c r="E278" s="326"/>
      <c r="F278" s="326"/>
      <c r="G278" s="326"/>
      <c r="H278" s="326"/>
      <c r="I278" s="327"/>
      <c r="J278" s="213"/>
      <c r="K278" s="325"/>
      <c r="L278" s="326"/>
      <c r="M278" s="326"/>
      <c r="N278" s="326"/>
      <c r="O278" s="326"/>
      <c r="P278" s="326"/>
      <c r="Q278" s="326"/>
      <c r="R278" s="326"/>
      <c r="S278" s="326"/>
      <c r="T278" s="326"/>
      <c r="U278" s="326"/>
      <c r="V278" s="326"/>
      <c r="W278" s="327"/>
      <c r="X278" s="212"/>
      <c r="Y278" s="241"/>
      <c r="AA278" s="211"/>
      <c r="AB278" s="325"/>
      <c r="AC278" s="326"/>
      <c r="AD278" s="326"/>
      <c r="AE278" s="326"/>
      <c r="AF278" s="326"/>
      <c r="AG278" s="326"/>
      <c r="AH278" s="326"/>
      <c r="AI278" s="326"/>
      <c r="AJ278" s="326"/>
      <c r="AK278" s="326"/>
      <c r="AL278" s="326"/>
      <c r="AM278" s="326"/>
      <c r="AN278" s="326"/>
      <c r="AO278" s="326"/>
      <c r="AP278" s="326"/>
      <c r="AQ278" s="326"/>
      <c r="AR278" s="326"/>
      <c r="AS278" s="326"/>
      <c r="AT278" s="327"/>
      <c r="AU278" s="212"/>
    </row>
    <row r="279" spans="1:56" ht="15" customHeight="1" x14ac:dyDescent="0.35">
      <c r="A279" s="202"/>
      <c r="B279" s="211"/>
      <c r="C279" s="202"/>
      <c r="D279" s="313" t="str">
        <f>Heatmap!$G$3</f>
        <v>Контроль использования сторонних компонентов</v>
      </c>
      <c r="E279" s="315"/>
      <c r="F279" s="203"/>
      <c r="G279" s="313" t="str">
        <f>Heatmap!$G$4</f>
        <v>Управление артефактами</v>
      </c>
      <c r="H279" s="315"/>
      <c r="I279" s="204"/>
      <c r="J279" s="213"/>
      <c r="K279" s="202"/>
      <c r="L279" s="313" t="str">
        <f>Heatmap!$G$5</f>
        <v>Защита рабочих мест разработчика</v>
      </c>
      <c r="M279" s="314"/>
      <c r="N279" s="315"/>
      <c r="O279" s="203"/>
      <c r="P279" s="313" t="str">
        <f>Heatmap!$G$6</f>
        <v>Защита секретов</v>
      </c>
      <c r="Q279" s="314"/>
      <c r="R279" s="315"/>
      <c r="S279" s="203"/>
      <c r="T279" s="313" t="str">
        <f>Heatmap!$G$7</f>
        <v>Защита Build-среды</v>
      </c>
      <c r="U279" s="314"/>
      <c r="V279" s="315"/>
      <c r="W279" s="204"/>
      <c r="X279" s="212"/>
      <c r="Y279" s="204"/>
      <c r="AA279" s="211"/>
      <c r="AB279" s="202"/>
      <c r="AC279" s="313" t="str">
        <f>Heatmap!$G$30</f>
        <v>Обучение специалистов</v>
      </c>
      <c r="AD279" s="314"/>
      <c r="AE279" s="314"/>
      <c r="AF279" s="314"/>
      <c r="AG279" s="314"/>
      <c r="AH279" s="314"/>
      <c r="AI279" s="314"/>
      <c r="AJ279" s="315"/>
      <c r="AK279" s="203"/>
      <c r="AL279" s="313"/>
      <c r="AM279" s="314"/>
      <c r="AN279" s="314"/>
      <c r="AO279" s="314"/>
      <c r="AP279" s="314"/>
      <c r="AQ279" s="314"/>
      <c r="AR279" s="314"/>
      <c r="AS279" s="315"/>
      <c r="AT279" s="204"/>
      <c r="AU279" s="212"/>
    </row>
    <row r="280" spans="1:56" ht="15" customHeight="1" thickBot="1" x14ac:dyDescent="0.4">
      <c r="A280" s="202"/>
      <c r="B280" s="211"/>
      <c r="C280" s="202"/>
      <c r="D280" s="316"/>
      <c r="E280" s="318"/>
      <c r="F280" s="203"/>
      <c r="G280" s="316"/>
      <c r="H280" s="318"/>
      <c r="I280" s="204"/>
      <c r="J280" s="213"/>
      <c r="K280" s="202"/>
      <c r="L280" s="319"/>
      <c r="M280" s="320"/>
      <c r="N280" s="321"/>
      <c r="O280" s="203"/>
      <c r="P280" s="319"/>
      <c r="Q280" s="320"/>
      <c r="R280" s="321"/>
      <c r="S280" s="203"/>
      <c r="T280" s="319"/>
      <c r="U280" s="320"/>
      <c r="V280" s="321"/>
      <c r="W280" s="204"/>
      <c r="X280" s="212"/>
      <c r="Y280" s="204"/>
      <c r="AA280" s="211"/>
      <c r="AB280" s="202"/>
      <c r="AC280" s="319"/>
      <c r="AD280" s="320"/>
      <c r="AE280" s="320"/>
      <c r="AF280" s="320"/>
      <c r="AG280" s="320"/>
      <c r="AH280" s="320"/>
      <c r="AI280" s="320"/>
      <c r="AJ280" s="321"/>
      <c r="AK280" s="203"/>
      <c r="AL280" s="319"/>
      <c r="AM280" s="320"/>
      <c r="AN280" s="320"/>
      <c r="AO280" s="320"/>
      <c r="AP280" s="320"/>
      <c r="AQ280" s="320"/>
      <c r="AR280" s="320"/>
      <c r="AS280" s="321"/>
      <c r="AT280" s="204"/>
      <c r="AU280" s="212"/>
    </row>
    <row r="281" spans="1:56" ht="6.75" customHeight="1" thickBot="1" x14ac:dyDescent="0.4">
      <c r="A281" s="202"/>
      <c r="B281" s="211"/>
      <c r="C281" s="202"/>
      <c r="D281" s="316"/>
      <c r="E281" s="318"/>
      <c r="F281" s="203"/>
      <c r="G281" s="316"/>
      <c r="H281" s="318"/>
      <c r="I281" s="204"/>
      <c r="J281" s="213"/>
      <c r="K281" s="202"/>
      <c r="L281" s="203"/>
      <c r="M281" s="203"/>
      <c r="N281" s="203"/>
      <c r="O281" s="203"/>
      <c r="P281" s="203"/>
      <c r="Q281" s="203"/>
      <c r="R281" s="203"/>
      <c r="S281" s="203"/>
      <c r="T281" s="203"/>
      <c r="U281" s="203"/>
      <c r="V281" s="203"/>
      <c r="W281" s="204"/>
      <c r="X281" s="212"/>
      <c r="Y281" s="204"/>
      <c r="AA281" s="211"/>
      <c r="AB281" s="205"/>
      <c r="AC281" s="206"/>
      <c r="AD281" s="206"/>
      <c r="AE281" s="206"/>
      <c r="AF281" s="206"/>
      <c r="AG281" s="206"/>
      <c r="AH281" s="206"/>
      <c r="AI281" s="206"/>
      <c r="AJ281" s="206"/>
      <c r="AK281" s="206"/>
      <c r="AL281" s="206"/>
      <c r="AM281" s="206"/>
      <c r="AN281" s="206"/>
      <c r="AO281" s="206"/>
      <c r="AP281" s="206"/>
      <c r="AQ281" s="206"/>
      <c r="AR281" s="206"/>
      <c r="AS281" s="206"/>
      <c r="AT281" s="207"/>
      <c r="AU281" s="212"/>
    </row>
    <row r="282" spans="1:56" ht="15" customHeight="1" thickBot="1" x14ac:dyDescent="0.4">
      <c r="A282" s="202"/>
      <c r="B282" s="211"/>
      <c r="C282" s="202"/>
      <c r="D282" s="316"/>
      <c r="E282" s="318"/>
      <c r="F282" s="203"/>
      <c r="G282" s="316"/>
      <c r="H282" s="318"/>
      <c r="I282" s="204"/>
      <c r="J282" s="213"/>
      <c r="K282" s="202"/>
      <c r="L282" s="313" t="str">
        <f>Heatmap!$G$8</f>
        <v>Защита source code management (SCM)</v>
      </c>
      <c r="M282" s="314"/>
      <c r="N282" s="315"/>
      <c r="O282" s="203"/>
      <c r="P282" s="313" t="str">
        <f>Heatmap!$G$9</f>
        <v>Контроль внесения изменений в исходный код</v>
      </c>
      <c r="Q282" s="314"/>
      <c r="R282" s="315"/>
      <c r="S282" s="203"/>
      <c r="T282" s="313" t="str">
        <f>Heatmap!$G$10</f>
        <v>Защита конвейера сборки</v>
      </c>
      <c r="U282" s="314"/>
      <c r="V282" s="315"/>
      <c r="W282" s="204"/>
      <c r="X282" s="212"/>
      <c r="Y282" s="204"/>
      <c r="AA282" s="211"/>
      <c r="AB282" s="213"/>
      <c r="AC282" s="213"/>
      <c r="AD282" s="213"/>
      <c r="AE282" s="213"/>
      <c r="AF282" s="213"/>
      <c r="AG282" s="213"/>
      <c r="AH282" s="213"/>
      <c r="AI282" s="213"/>
      <c r="AJ282" s="213"/>
      <c r="AK282" s="213"/>
      <c r="AL282" s="213"/>
      <c r="AM282" s="213"/>
      <c r="AN282" s="213"/>
      <c r="AO282" s="213"/>
      <c r="AP282" s="213"/>
      <c r="AQ282" s="213"/>
      <c r="AR282" s="213"/>
      <c r="AS282" s="213"/>
      <c r="AT282" s="213"/>
      <c r="AU282" s="212"/>
    </row>
    <row r="283" spans="1:56" ht="15" customHeight="1" thickBot="1" x14ac:dyDescent="0.4">
      <c r="A283" s="202"/>
      <c r="B283" s="211"/>
      <c r="C283" s="202"/>
      <c r="D283" s="319"/>
      <c r="E283" s="321"/>
      <c r="F283" s="203"/>
      <c r="G283" s="319"/>
      <c r="H283" s="321"/>
      <c r="I283" s="204"/>
      <c r="J283" s="213"/>
      <c r="K283" s="202"/>
      <c r="L283" s="319"/>
      <c r="M283" s="320"/>
      <c r="N283" s="321"/>
      <c r="O283" s="203"/>
      <c r="P283" s="319"/>
      <c r="Q283" s="320"/>
      <c r="R283" s="321"/>
      <c r="S283" s="203"/>
      <c r="T283" s="319"/>
      <c r="U283" s="320"/>
      <c r="V283" s="321"/>
      <c r="W283" s="204"/>
      <c r="X283" s="212"/>
      <c r="Y283" s="204"/>
      <c r="AA283" s="211"/>
      <c r="AB283" s="322" t="s">
        <v>879</v>
      </c>
      <c r="AC283" s="323"/>
      <c r="AD283" s="323"/>
      <c r="AE283" s="323"/>
      <c r="AF283" s="323"/>
      <c r="AG283" s="323"/>
      <c r="AH283" s="323"/>
      <c r="AI283" s="323"/>
      <c r="AJ283" s="323"/>
      <c r="AK283" s="323"/>
      <c r="AL283" s="323"/>
      <c r="AM283" s="323"/>
      <c r="AN283" s="323"/>
      <c r="AO283" s="323"/>
      <c r="AP283" s="323"/>
      <c r="AQ283" s="323"/>
      <c r="AR283" s="323"/>
      <c r="AS283" s="323"/>
      <c r="AT283" s="324"/>
      <c r="AU283" s="212"/>
    </row>
    <row r="284" spans="1:56" ht="9" customHeight="1" thickBot="1" x14ac:dyDescent="0.4">
      <c r="A284" s="202"/>
      <c r="B284" s="211"/>
      <c r="C284" s="205"/>
      <c r="D284" s="206"/>
      <c r="E284" s="206"/>
      <c r="F284" s="206"/>
      <c r="G284" s="206"/>
      <c r="H284" s="206"/>
      <c r="I284" s="207"/>
      <c r="J284" s="213"/>
      <c r="K284" s="205"/>
      <c r="L284" s="206"/>
      <c r="M284" s="206"/>
      <c r="N284" s="206"/>
      <c r="O284" s="206"/>
      <c r="P284" s="206"/>
      <c r="Q284" s="206"/>
      <c r="R284" s="206"/>
      <c r="S284" s="206"/>
      <c r="T284" s="206"/>
      <c r="U284" s="206"/>
      <c r="V284" s="206"/>
      <c r="W284" s="207"/>
      <c r="X284" s="212"/>
      <c r="Y284" s="204"/>
      <c r="AA284" s="211"/>
      <c r="AB284" s="325"/>
      <c r="AC284" s="326"/>
      <c r="AD284" s="326"/>
      <c r="AE284" s="326"/>
      <c r="AF284" s="326"/>
      <c r="AG284" s="326"/>
      <c r="AH284" s="326"/>
      <c r="AI284" s="326"/>
      <c r="AJ284" s="326"/>
      <c r="AK284" s="326"/>
      <c r="AL284" s="326"/>
      <c r="AM284" s="326"/>
      <c r="AN284" s="326"/>
      <c r="AO284" s="326"/>
      <c r="AP284" s="326"/>
      <c r="AQ284" s="326"/>
      <c r="AR284" s="326"/>
      <c r="AS284" s="326"/>
      <c r="AT284" s="327"/>
      <c r="AU284" s="212"/>
    </row>
    <row r="285" spans="1:56" ht="11.25" customHeight="1" thickBot="1" x14ac:dyDescent="0.4">
      <c r="A285" s="202"/>
      <c r="B285" s="211"/>
      <c r="C285" s="213"/>
      <c r="D285" s="213"/>
      <c r="E285" s="213"/>
      <c r="F285" s="213"/>
      <c r="G285" s="213"/>
      <c r="H285" s="213"/>
      <c r="I285" s="213"/>
      <c r="J285" s="213"/>
      <c r="K285" s="213"/>
      <c r="L285" s="213"/>
      <c r="M285" s="213"/>
      <c r="N285" s="213"/>
      <c r="O285" s="213"/>
      <c r="P285" s="213"/>
      <c r="Q285" s="213"/>
      <c r="R285" s="213"/>
      <c r="S285" s="213"/>
      <c r="T285" s="213"/>
      <c r="U285" s="213"/>
      <c r="V285" s="213"/>
      <c r="W285" s="213"/>
      <c r="X285" s="212"/>
      <c r="Y285" s="204"/>
      <c r="AA285" s="211"/>
      <c r="AB285" s="313" t="str">
        <f>Heatmap!$G$32</f>
        <v>Оценка критичности приложений и моделирование угроз</v>
      </c>
      <c r="AC285" s="314"/>
      <c r="AD285" s="315"/>
      <c r="AE285" s="203"/>
      <c r="AF285" s="313" t="str">
        <f>Heatmap!$G$33</f>
        <v>Определение требований ИБ, предъявляемых к ПО</v>
      </c>
      <c r="AG285" s="314"/>
      <c r="AH285" s="315"/>
      <c r="AI285" s="203"/>
      <c r="AJ285" s="313" t="str">
        <f>Heatmap!$G$34</f>
        <v>Контроль выполнения требований ИБ</v>
      </c>
      <c r="AK285" s="314"/>
      <c r="AL285" s="315"/>
      <c r="AM285" s="203"/>
      <c r="AN285" s="313" t="str">
        <f>Heatmap!$G$35</f>
        <v>Разработка стандартов конфигураций разрабатываемого ПО</v>
      </c>
      <c r="AO285" s="314"/>
      <c r="AP285" s="315"/>
      <c r="AQ285" s="203"/>
      <c r="AR285" s="313" t="str">
        <f>Heatmap!$G$36</f>
        <v>Разработка стандартов конфигураций для компонентов инфраструктуры</v>
      </c>
      <c r="AS285" s="314"/>
      <c r="AT285" s="315"/>
      <c r="AU285" s="212"/>
    </row>
    <row r="286" spans="1:56" ht="9" customHeight="1" x14ac:dyDescent="0.35">
      <c r="A286" s="202"/>
      <c r="B286" s="211"/>
      <c r="C286" s="322" t="s">
        <v>3129</v>
      </c>
      <c r="D286" s="323"/>
      <c r="E286" s="323"/>
      <c r="F286" s="323"/>
      <c r="G286" s="323"/>
      <c r="H286" s="323"/>
      <c r="I286" s="323"/>
      <c r="J286" s="323"/>
      <c r="K286" s="323"/>
      <c r="L286" s="323"/>
      <c r="M286" s="323"/>
      <c r="N286" s="323"/>
      <c r="O286" s="323"/>
      <c r="P286" s="323"/>
      <c r="Q286" s="323"/>
      <c r="R286" s="323"/>
      <c r="S286" s="323"/>
      <c r="T286" s="323"/>
      <c r="U286" s="323"/>
      <c r="V286" s="323"/>
      <c r="W286" s="324"/>
      <c r="X286" s="212"/>
      <c r="Y286" s="204"/>
      <c r="AA286" s="211"/>
      <c r="AB286" s="316"/>
      <c r="AC286" s="317"/>
      <c r="AD286" s="318"/>
      <c r="AE286" s="203"/>
      <c r="AF286" s="316"/>
      <c r="AG286" s="317"/>
      <c r="AH286" s="318"/>
      <c r="AI286" s="203"/>
      <c r="AJ286" s="316"/>
      <c r="AK286" s="317"/>
      <c r="AL286" s="318"/>
      <c r="AM286" s="203"/>
      <c r="AN286" s="316"/>
      <c r="AO286" s="317"/>
      <c r="AP286" s="318"/>
      <c r="AQ286" s="203"/>
      <c r="AR286" s="316"/>
      <c r="AS286" s="317"/>
      <c r="AT286" s="318"/>
      <c r="AU286" s="212"/>
    </row>
    <row r="287" spans="1:56" ht="9" customHeight="1" thickBot="1" x14ac:dyDescent="0.4">
      <c r="A287" s="202"/>
      <c r="B287" s="211"/>
      <c r="C287" s="325"/>
      <c r="D287" s="326"/>
      <c r="E287" s="326"/>
      <c r="F287" s="326"/>
      <c r="G287" s="326"/>
      <c r="H287" s="326"/>
      <c r="I287" s="326"/>
      <c r="J287" s="326"/>
      <c r="K287" s="326"/>
      <c r="L287" s="326"/>
      <c r="M287" s="326"/>
      <c r="N287" s="326"/>
      <c r="O287" s="326"/>
      <c r="P287" s="326"/>
      <c r="Q287" s="326"/>
      <c r="R287" s="326"/>
      <c r="S287" s="326"/>
      <c r="T287" s="326"/>
      <c r="U287" s="326"/>
      <c r="V287" s="326"/>
      <c r="W287" s="327"/>
      <c r="X287" s="212"/>
      <c r="Y287" s="204"/>
      <c r="AA287" s="211"/>
      <c r="AB287" s="319"/>
      <c r="AC287" s="320"/>
      <c r="AD287" s="321"/>
      <c r="AE287" s="203"/>
      <c r="AF287" s="319"/>
      <c r="AG287" s="320"/>
      <c r="AH287" s="321"/>
      <c r="AI287" s="203"/>
      <c r="AJ287" s="319"/>
      <c r="AK287" s="320"/>
      <c r="AL287" s="321"/>
      <c r="AM287" s="203"/>
      <c r="AN287" s="319"/>
      <c r="AO287" s="320"/>
      <c r="AP287" s="321"/>
      <c r="AQ287" s="203"/>
      <c r="AR287" s="319"/>
      <c r="AS287" s="320"/>
      <c r="AT287" s="321"/>
      <c r="AU287" s="212"/>
      <c r="BD287" s="255"/>
    </row>
    <row r="288" spans="1:56" ht="15.75" customHeight="1" thickBot="1" x14ac:dyDescent="0.4">
      <c r="A288" s="202"/>
      <c r="B288" s="211"/>
      <c r="C288" s="202"/>
      <c r="D288" s="313" t="str">
        <f>Heatmap!$G$12</f>
        <v>Статический анализ (SAST)</v>
      </c>
      <c r="E288" s="314"/>
      <c r="F288" s="315"/>
      <c r="G288" s="203"/>
      <c r="H288" s="313" t="str">
        <f>Heatmap!$G$13</f>
        <v>Композиционный анализ (SCA)</v>
      </c>
      <c r="I288" s="314"/>
      <c r="J288" s="315"/>
      <c r="K288" s="203"/>
      <c r="L288" s="313" t="str">
        <f>Heatmap!$G$14</f>
        <v>Анализ образов контейнеров</v>
      </c>
      <c r="M288" s="314"/>
      <c r="N288" s="315"/>
      <c r="O288" s="203"/>
      <c r="P288" s="313" t="str">
        <f>Heatmap!$G$15</f>
        <v>Идентификация секретов</v>
      </c>
      <c r="Q288" s="314"/>
      <c r="R288" s="315"/>
      <c r="S288" s="203"/>
      <c r="T288" s="313" t="str">
        <f>Heatmap!$G$16</f>
        <v>Контроль безопасности Dockerfile’ов</v>
      </c>
      <c r="U288" s="314"/>
      <c r="V288" s="315"/>
      <c r="W288" s="204"/>
      <c r="X288" s="212"/>
      <c r="Y288" s="204"/>
      <c r="AA288" s="211"/>
      <c r="AB288" s="205"/>
      <c r="AC288" s="206"/>
      <c r="AD288" s="206"/>
      <c r="AE288" s="206"/>
      <c r="AF288" s="206"/>
      <c r="AG288" s="206"/>
      <c r="AH288" s="206"/>
      <c r="AI288" s="206"/>
      <c r="AJ288" s="206"/>
      <c r="AK288" s="206"/>
      <c r="AL288" s="206"/>
      <c r="AM288" s="206"/>
      <c r="AN288" s="206"/>
      <c r="AO288" s="206"/>
      <c r="AP288" s="206"/>
      <c r="AQ288" s="206"/>
      <c r="AR288" s="206"/>
      <c r="AS288" s="206"/>
      <c r="AT288" s="207"/>
      <c r="AU288" s="212"/>
    </row>
    <row r="289" spans="1:47" ht="15.75" customHeight="1" thickBot="1" x14ac:dyDescent="0.4">
      <c r="A289" s="202"/>
      <c r="B289" s="211"/>
      <c r="C289" s="202"/>
      <c r="D289" s="319"/>
      <c r="E289" s="320"/>
      <c r="F289" s="321"/>
      <c r="G289" s="203"/>
      <c r="H289" s="319"/>
      <c r="I289" s="320"/>
      <c r="J289" s="321"/>
      <c r="K289" s="203"/>
      <c r="L289" s="319"/>
      <c r="M289" s="320"/>
      <c r="N289" s="321"/>
      <c r="O289" s="203"/>
      <c r="P289" s="319"/>
      <c r="Q289" s="320"/>
      <c r="R289" s="321"/>
      <c r="S289" s="203"/>
      <c r="T289" s="319"/>
      <c r="U289" s="320"/>
      <c r="V289" s="321"/>
      <c r="W289" s="204"/>
      <c r="X289" s="212"/>
      <c r="Y289" s="204"/>
      <c r="AA289" s="211"/>
      <c r="AB289" s="213"/>
      <c r="AC289" s="213"/>
      <c r="AD289" s="213"/>
      <c r="AE289" s="213"/>
      <c r="AF289" s="213"/>
      <c r="AG289" s="213"/>
      <c r="AH289" s="213"/>
      <c r="AI289" s="213"/>
      <c r="AJ289" s="213"/>
      <c r="AK289" s="213"/>
      <c r="AL289" s="213"/>
      <c r="AM289" s="213"/>
      <c r="AN289" s="213"/>
      <c r="AO289" s="213"/>
      <c r="AP289" s="213"/>
      <c r="AQ289" s="213"/>
      <c r="AR289" s="213"/>
      <c r="AS289" s="213"/>
      <c r="AT289" s="213"/>
      <c r="AU289" s="212"/>
    </row>
    <row r="290" spans="1:47" ht="9" customHeight="1" thickBot="1" x14ac:dyDescent="0.4">
      <c r="A290" s="202"/>
      <c r="B290" s="211"/>
      <c r="C290" s="205"/>
      <c r="D290" s="206"/>
      <c r="E290" s="206"/>
      <c r="F290" s="206"/>
      <c r="G290" s="206"/>
      <c r="H290" s="206"/>
      <c r="I290" s="206"/>
      <c r="J290" s="206"/>
      <c r="K290" s="206"/>
      <c r="L290" s="206"/>
      <c r="M290" s="206"/>
      <c r="N290" s="206"/>
      <c r="O290" s="206"/>
      <c r="P290" s="206"/>
      <c r="Q290" s="206"/>
      <c r="R290" s="206"/>
      <c r="S290" s="206"/>
      <c r="T290" s="206"/>
      <c r="U290" s="206"/>
      <c r="V290" s="206"/>
      <c r="W290" s="207"/>
      <c r="X290" s="212"/>
      <c r="Y290" s="204"/>
      <c r="AA290" s="211"/>
      <c r="AB290" s="322" t="s">
        <v>890</v>
      </c>
      <c r="AC290" s="323"/>
      <c r="AD290" s="323"/>
      <c r="AE290" s="323"/>
      <c r="AF290" s="323"/>
      <c r="AG290" s="323"/>
      <c r="AH290" s="323"/>
      <c r="AI290" s="323"/>
      <c r="AJ290" s="323"/>
      <c r="AK290" s="323"/>
      <c r="AL290" s="323"/>
      <c r="AM290" s="323"/>
      <c r="AN290" s="323"/>
      <c r="AO290" s="323"/>
      <c r="AP290" s="323"/>
      <c r="AQ290" s="323"/>
      <c r="AR290" s="323"/>
      <c r="AS290" s="323"/>
      <c r="AT290" s="324"/>
      <c r="AU290" s="212"/>
    </row>
    <row r="291" spans="1:47" ht="11.25" customHeight="1" thickBot="1" x14ac:dyDescent="0.4">
      <c r="A291" s="202"/>
      <c r="B291" s="211"/>
      <c r="C291" s="213"/>
      <c r="D291" s="213"/>
      <c r="E291" s="213"/>
      <c r="F291" s="213"/>
      <c r="G291" s="213"/>
      <c r="H291" s="213"/>
      <c r="I291" s="213"/>
      <c r="J291" s="213"/>
      <c r="K291" s="213"/>
      <c r="L291" s="213"/>
      <c r="M291" s="213"/>
      <c r="N291" s="213"/>
      <c r="O291" s="213"/>
      <c r="P291" s="213"/>
      <c r="Q291" s="213"/>
      <c r="R291" s="213"/>
      <c r="S291" s="213"/>
      <c r="T291" s="213"/>
      <c r="U291" s="213"/>
      <c r="V291" s="213"/>
      <c r="W291" s="213"/>
      <c r="X291" s="212"/>
      <c r="Y291" s="204"/>
      <c r="AA291" s="211"/>
      <c r="AB291" s="325"/>
      <c r="AC291" s="326"/>
      <c r="AD291" s="326"/>
      <c r="AE291" s="326"/>
      <c r="AF291" s="326"/>
      <c r="AG291" s="326"/>
      <c r="AH291" s="326"/>
      <c r="AI291" s="326"/>
      <c r="AJ291" s="326"/>
      <c r="AK291" s="326"/>
      <c r="AL291" s="326"/>
      <c r="AM291" s="326"/>
      <c r="AN291" s="326"/>
      <c r="AO291" s="326"/>
      <c r="AP291" s="326"/>
      <c r="AQ291" s="326"/>
      <c r="AR291" s="326"/>
      <c r="AS291" s="326"/>
      <c r="AT291" s="327"/>
      <c r="AU291" s="212"/>
    </row>
    <row r="292" spans="1:47" ht="9" customHeight="1" x14ac:dyDescent="0.35">
      <c r="A292" s="202"/>
      <c r="B292" s="211"/>
      <c r="C292" s="322" t="s">
        <v>3130</v>
      </c>
      <c r="D292" s="323"/>
      <c r="E292" s="323"/>
      <c r="F292" s="323"/>
      <c r="G292" s="323"/>
      <c r="H292" s="323"/>
      <c r="I292" s="323"/>
      <c r="J292" s="323"/>
      <c r="K292" s="323"/>
      <c r="L292" s="323"/>
      <c r="M292" s="323"/>
      <c r="N292" s="323"/>
      <c r="O292" s="323"/>
      <c r="P292" s="323"/>
      <c r="Q292" s="323"/>
      <c r="R292" s="323"/>
      <c r="S292" s="323"/>
      <c r="T292" s="323"/>
      <c r="U292" s="323"/>
      <c r="V292" s="323"/>
      <c r="W292" s="324"/>
      <c r="X292" s="212"/>
      <c r="Y292" s="204"/>
      <c r="AA292" s="211"/>
      <c r="AB292" s="202"/>
      <c r="AC292" s="313" t="str">
        <f>Heatmap!$G$37</f>
        <v>Обработка дефектов ИБ</v>
      </c>
      <c r="AD292" s="314"/>
      <c r="AE292" s="314"/>
      <c r="AF292" s="314"/>
      <c r="AG292" s="314"/>
      <c r="AH292" s="314"/>
      <c r="AI292" s="314"/>
      <c r="AJ292" s="315"/>
      <c r="AK292" s="203"/>
      <c r="AL292" s="313" t="str">
        <f>Heatmap!$G$38</f>
        <v>Консолидация дефектов ИБ</v>
      </c>
      <c r="AM292" s="314"/>
      <c r="AN292" s="314"/>
      <c r="AO292" s="314"/>
      <c r="AP292" s="314"/>
      <c r="AQ292" s="314"/>
      <c r="AR292" s="314"/>
      <c r="AS292" s="315"/>
      <c r="AT292" s="204"/>
      <c r="AU292" s="212"/>
    </row>
    <row r="293" spans="1:47" ht="9" customHeight="1" thickBot="1" x14ac:dyDescent="0.4">
      <c r="A293" s="202"/>
      <c r="B293" s="211"/>
      <c r="C293" s="325"/>
      <c r="D293" s="326"/>
      <c r="E293" s="326"/>
      <c r="F293" s="326"/>
      <c r="G293" s="326"/>
      <c r="H293" s="326"/>
      <c r="I293" s="326"/>
      <c r="J293" s="326"/>
      <c r="K293" s="326"/>
      <c r="L293" s="326"/>
      <c r="M293" s="326"/>
      <c r="N293" s="326"/>
      <c r="O293" s="326"/>
      <c r="P293" s="326"/>
      <c r="Q293" s="326"/>
      <c r="R293" s="326"/>
      <c r="S293" s="326"/>
      <c r="T293" s="326"/>
      <c r="U293" s="326"/>
      <c r="V293" s="326"/>
      <c r="W293" s="327"/>
      <c r="X293" s="212"/>
      <c r="Y293" s="204"/>
      <c r="AA293" s="211"/>
      <c r="AB293" s="202"/>
      <c r="AC293" s="319"/>
      <c r="AD293" s="320"/>
      <c r="AE293" s="320"/>
      <c r="AF293" s="320"/>
      <c r="AG293" s="320"/>
      <c r="AH293" s="320"/>
      <c r="AI293" s="320"/>
      <c r="AJ293" s="321"/>
      <c r="AK293" s="203"/>
      <c r="AL293" s="319"/>
      <c r="AM293" s="320"/>
      <c r="AN293" s="320"/>
      <c r="AO293" s="320"/>
      <c r="AP293" s="320"/>
      <c r="AQ293" s="320"/>
      <c r="AR293" s="320"/>
      <c r="AS293" s="321"/>
      <c r="AT293" s="204"/>
      <c r="AU293" s="212"/>
    </row>
    <row r="294" spans="1:47" ht="15.75" customHeight="1" thickBot="1" x14ac:dyDescent="0.4">
      <c r="A294" s="202"/>
      <c r="B294" s="211"/>
      <c r="C294" s="202"/>
      <c r="D294" s="313" t="str">
        <f>Heatmap!$G$17</f>
        <v>Динамический анализ приложений (DAST) в PREPROD среде</v>
      </c>
      <c r="E294" s="314"/>
      <c r="F294" s="314"/>
      <c r="G294" s="315"/>
      <c r="H294" s="203"/>
      <c r="I294" s="313" t="str">
        <f>Heatmap!$G$18</f>
        <v>Тестирование на проникновение перед внедрением приложений в продуктив</v>
      </c>
      <c r="J294" s="314"/>
      <c r="K294" s="314"/>
      <c r="L294" s="315"/>
      <c r="M294" s="203"/>
      <c r="N294" s="313" t="str">
        <f>Heatmap!$G$19</f>
        <v>Функциональное ИБ-тестирование</v>
      </c>
      <c r="O294" s="314"/>
      <c r="P294" s="314"/>
      <c r="Q294" s="315"/>
      <c r="R294" s="203"/>
      <c r="S294" s="313" t="str">
        <f>Heatmap!$G$20</f>
        <v>Контроль безопасности манифестов (k8s, terraform и т.д.)</v>
      </c>
      <c r="T294" s="314"/>
      <c r="U294" s="314"/>
      <c r="V294" s="315"/>
      <c r="W294" s="204"/>
      <c r="X294" s="212"/>
      <c r="Y294" s="204"/>
      <c r="AA294" s="211"/>
      <c r="AB294" s="205"/>
      <c r="AC294" s="206"/>
      <c r="AD294" s="206"/>
      <c r="AE294" s="206"/>
      <c r="AF294" s="206"/>
      <c r="AG294" s="206"/>
      <c r="AH294" s="206"/>
      <c r="AI294" s="206"/>
      <c r="AJ294" s="206"/>
      <c r="AK294" s="206"/>
      <c r="AL294" s="206"/>
      <c r="AM294" s="206"/>
      <c r="AN294" s="206"/>
      <c r="AO294" s="206"/>
      <c r="AP294" s="206"/>
      <c r="AQ294" s="206"/>
      <c r="AR294" s="206"/>
      <c r="AS294" s="206"/>
      <c r="AT294" s="207"/>
      <c r="AU294" s="212"/>
    </row>
    <row r="295" spans="1:47" ht="15.75" customHeight="1" thickBot="1" x14ac:dyDescent="0.4">
      <c r="A295" s="202"/>
      <c r="B295" s="211"/>
      <c r="C295" s="202"/>
      <c r="D295" s="319"/>
      <c r="E295" s="320"/>
      <c r="F295" s="320"/>
      <c r="G295" s="321"/>
      <c r="H295" s="203"/>
      <c r="I295" s="319"/>
      <c r="J295" s="320"/>
      <c r="K295" s="320"/>
      <c r="L295" s="321"/>
      <c r="M295" s="203"/>
      <c r="N295" s="319"/>
      <c r="O295" s="320"/>
      <c r="P295" s="320"/>
      <c r="Q295" s="321"/>
      <c r="R295" s="203"/>
      <c r="S295" s="319"/>
      <c r="T295" s="320"/>
      <c r="U295" s="320"/>
      <c r="V295" s="321"/>
      <c r="W295" s="204"/>
      <c r="X295" s="212"/>
      <c r="Y295" s="204"/>
      <c r="AA295" s="211"/>
      <c r="AB295" s="213"/>
      <c r="AC295" s="213"/>
      <c r="AD295" s="213"/>
      <c r="AE295" s="213"/>
      <c r="AF295" s="213"/>
      <c r="AG295" s="213"/>
      <c r="AH295" s="213"/>
      <c r="AI295" s="213"/>
      <c r="AJ295" s="213"/>
      <c r="AK295" s="213"/>
      <c r="AL295" s="213"/>
      <c r="AM295" s="213"/>
      <c r="AN295" s="213"/>
      <c r="AO295" s="213"/>
      <c r="AP295" s="213"/>
      <c r="AQ295" s="213"/>
      <c r="AR295" s="213"/>
      <c r="AS295" s="213"/>
      <c r="AT295" s="213"/>
      <c r="AU295" s="212"/>
    </row>
    <row r="296" spans="1:47" ht="9" customHeight="1" thickBot="1" x14ac:dyDescent="0.4">
      <c r="A296" s="202"/>
      <c r="B296" s="211"/>
      <c r="C296" s="205"/>
      <c r="D296" s="206"/>
      <c r="E296" s="206"/>
      <c r="F296" s="206"/>
      <c r="G296" s="206"/>
      <c r="H296" s="206"/>
      <c r="I296" s="206"/>
      <c r="J296" s="206"/>
      <c r="K296" s="206"/>
      <c r="L296" s="206"/>
      <c r="M296" s="206"/>
      <c r="N296" s="206"/>
      <c r="O296" s="206"/>
      <c r="P296" s="206"/>
      <c r="Q296" s="206"/>
      <c r="R296" s="206"/>
      <c r="S296" s="206"/>
      <c r="T296" s="206"/>
      <c r="U296" s="206"/>
      <c r="V296" s="206"/>
      <c r="W296" s="207"/>
      <c r="X296" s="212"/>
      <c r="Y296" s="204"/>
      <c r="AA296" s="211"/>
      <c r="AB296" s="322" t="s">
        <v>3126</v>
      </c>
      <c r="AC296" s="323"/>
      <c r="AD296" s="323"/>
      <c r="AE296" s="323"/>
      <c r="AF296" s="323"/>
      <c r="AG296" s="323"/>
      <c r="AH296" s="323"/>
      <c r="AI296" s="323"/>
      <c r="AJ296" s="324"/>
      <c r="AK296" s="213"/>
      <c r="AL296" s="322" t="s">
        <v>3127</v>
      </c>
      <c r="AM296" s="323"/>
      <c r="AN296" s="323"/>
      <c r="AO296" s="323"/>
      <c r="AP296" s="323"/>
      <c r="AQ296" s="323"/>
      <c r="AR296" s="323"/>
      <c r="AS296" s="323"/>
      <c r="AT296" s="324"/>
      <c r="AU296" s="212"/>
    </row>
    <row r="297" spans="1:47" ht="11.25" customHeight="1" thickBot="1" x14ac:dyDescent="0.4">
      <c r="A297" s="202"/>
      <c r="B297" s="211"/>
      <c r="C297" s="213"/>
      <c r="D297" s="213"/>
      <c r="E297" s="213"/>
      <c r="F297" s="213"/>
      <c r="G297" s="213"/>
      <c r="H297" s="213"/>
      <c r="I297" s="213"/>
      <c r="J297" s="213"/>
      <c r="K297" s="213"/>
      <c r="L297" s="213"/>
      <c r="M297" s="213"/>
      <c r="N297" s="213"/>
      <c r="O297" s="213"/>
      <c r="P297" s="213"/>
      <c r="Q297" s="213"/>
      <c r="R297" s="213"/>
      <c r="S297" s="213"/>
      <c r="T297" s="213"/>
      <c r="U297" s="213"/>
      <c r="V297" s="213"/>
      <c r="W297" s="213"/>
      <c r="X297" s="212"/>
      <c r="Y297" s="204"/>
      <c r="AA297" s="211"/>
      <c r="AB297" s="325"/>
      <c r="AC297" s="326"/>
      <c r="AD297" s="326"/>
      <c r="AE297" s="326"/>
      <c r="AF297" s="326"/>
      <c r="AG297" s="326"/>
      <c r="AH297" s="326"/>
      <c r="AI297" s="326"/>
      <c r="AJ297" s="327"/>
      <c r="AK297" s="213"/>
      <c r="AL297" s="325"/>
      <c r="AM297" s="326"/>
      <c r="AN297" s="326"/>
      <c r="AO297" s="326"/>
      <c r="AP297" s="326"/>
      <c r="AQ297" s="326"/>
      <c r="AR297" s="326"/>
      <c r="AS297" s="326"/>
      <c r="AT297" s="327"/>
      <c r="AU297" s="212"/>
    </row>
    <row r="298" spans="1:47" ht="9" customHeight="1" x14ac:dyDescent="0.35">
      <c r="A298" s="202"/>
      <c r="B298" s="211"/>
      <c r="C298" s="322" t="s">
        <v>3131</v>
      </c>
      <c r="D298" s="323"/>
      <c r="E298" s="323"/>
      <c r="F298" s="323"/>
      <c r="G298" s="323"/>
      <c r="H298" s="323"/>
      <c r="I298" s="323"/>
      <c r="J298" s="323"/>
      <c r="K298" s="323"/>
      <c r="L298" s="323"/>
      <c r="M298" s="323"/>
      <c r="N298" s="323"/>
      <c r="O298" s="323"/>
      <c r="P298" s="323"/>
      <c r="Q298" s="323"/>
      <c r="R298" s="323"/>
      <c r="S298" s="323"/>
      <c r="T298" s="323"/>
      <c r="U298" s="323"/>
      <c r="V298" s="323"/>
      <c r="W298" s="324"/>
      <c r="X298" s="212"/>
      <c r="Y298" s="204"/>
      <c r="AA298" s="211"/>
      <c r="AB298" s="202"/>
      <c r="AC298" s="313" t="str">
        <f>Heatmap!$G$39</f>
        <v>Управление набором метрик ИБ</v>
      </c>
      <c r="AD298" s="314"/>
      <c r="AE298" s="315"/>
      <c r="AF298" s="203"/>
      <c r="AG298" s="313" t="str">
        <f>Heatmap!$G$40</f>
        <v>Контроль исполнения метрик</v>
      </c>
      <c r="AH298" s="314"/>
      <c r="AI298" s="315"/>
      <c r="AJ298" s="204"/>
      <c r="AK298" s="213"/>
      <c r="AL298" s="202"/>
      <c r="AM298" s="313" t="str">
        <f>Heatmap!$G$41</f>
        <v>Security Champions</v>
      </c>
      <c r="AN298" s="314"/>
      <c r="AO298" s="315"/>
      <c r="AP298" s="203"/>
      <c r="AQ298" s="313" t="str">
        <f>Heatmap!$G$42</f>
        <v>Разграничение ролей процесса DSO</v>
      </c>
      <c r="AR298" s="314"/>
      <c r="AS298" s="315"/>
      <c r="AT298" s="204"/>
      <c r="AU298" s="212"/>
    </row>
    <row r="299" spans="1:47" ht="9" customHeight="1" thickBot="1" x14ac:dyDescent="0.4">
      <c r="A299" s="202"/>
      <c r="B299" s="211"/>
      <c r="C299" s="325"/>
      <c r="D299" s="326"/>
      <c r="E299" s="326"/>
      <c r="F299" s="326"/>
      <c r="G299" s="326"/>
      <c r="H299" s="326"/>
      <c r="I299" s="326"/>
      <c r="J299" s="326"/>
      <c r="K299" s="326"/>
      <c r="L299" s="326"/>
      <c r="M299" s="326"/>
      <c r="N299" s="326"/>
      <c r="O299" s="326"/>
      <c r="P299" s="326"/>
      <c r="Q299" s="326"/>
      <c r="R299" s="326"/>
      <c r="S299" s="326"/>
      <c r="T299" s="326"/>
      <c r="U299" s="326"/>
      <c r="V299" s="326"/>
      <c r="W299" s="327"/>
      <c r="X299" s="212"/>
      <c r="Y299" s="204"/>
      <c r="AA299" s="211"/>
      <c r="AB299" s="202"/>
      <c r="AC299" s="316"/>
      <c r="AD299" s="317"/>
      <c r="AE299" s="318"/>
      <c r="AF299" s="203"/>
      <c r="AG299" s="316"/>
      <c r="AH299" s="317"/>
      <c r="AI299" s="318"/>
      <c r="AJ299" s="204"/>
      <c r="AK299" s="213"/>
      <c r="AL299" s="202"/>
      <c r="AM299" s="316"/>
      <c r="AN299" s="317"/>
      <c r="AO299" s="318"/>
      <c r="AP299" s="203"/>
      <c r="AQ299" s="316"/>
      <c r="AR299" s="317"/>
      <c r="AS299" s="318"/>
      <c r="AT299" s="204"/>
      <c r="AU299" s="212"/>
    </row>
    <row r="300" spans="1:47" ht="15.75" customHeight="1" thickBot="1" x14ac:dyDescent="0.4">
      <c r="A300" s="202"/>
      <c r="B300" s="211"/>
      <c r="C300" s="202"/>
      <c r="D300" s="313" t="str">
        <f>Heatmap!$G$22</f>
        <v>Управление секретами</v>
      </c>
      <c r="E300" s="314"/>
      <c r="F300" s="314"/>
      <c r="G300" s="315"/>
      <c r="H300" s="203"/>
      <c r="I300" s="313" t="str">
        <f>Heatmap!$G$25</f>
        <v>Управление изменениями инфраструктуры и доступом к ней</v>
      </c>
      <c r="J300" s="314"/>
      <c r="K300" s="314"/>
      <c r="L300" s="315"/>
      <c r="M300" s="203"/>
      <c r="N300" s="313" t="str">
        <f>Heatmap!$G$26</f>
        <v>Контроль сетевого трафика (L4-L7)</v>
      </c>
      <c r="O300" s="314"/>
      <c r="P300" s="314"/>
      <c r="Q300" s="315"/>
      <c r="R300" s="203"/>
      <c r="S300" s="313" t="str">
        <f>Heatmap!$G$27</f>
        <v>Контроль выполняемых и процессов и их прав доступа</v>
      </c>
      <c r="T300" s="314"/>
      <c r="U300" s="314"/>
      <c r="V300" s="315"/>
      <c r="W300" s="204"/>
      <c r="X300" s="212"/>
      <c r="Y300" s="204"/>
      <c r="AA300" s="211"/>
      <c r="AB300" s="202"/>
      <c r="AC300" s="319"/>
      <c r="AD300" s="320"/>
      <c r="AE300" s="321"/>
      <c r="AF300" s="203"/>
      <c r="AG300" s="319"/>
      <c r="AH300" s="320"/>
      <c r="AI300" s="321"/>
      <c r="AJ300" s="204"/>
      <c r="AK300" s="213"/>
      <c r="AL300" s="202"/>
      <c r="AM300" s="319"/>
      <c r="AN300" s="320"/>
      <c r="AO300" s="321"/>
      <c r="AP300" s="203"/>
      <c r="AQ300" s="319"/>
      <c r="AR300" s="320"/>
      <c r="AS300" s="321"/>
      <c r="AT300" s="204"/>
      <c r="AU300" s="212"/>
    </row>
    <row r="301" spans="1:47" ht="15.75" customHeight="1" thickBot="1" x14ac:dyDescent="0.4">
      <c r="A301" s="202"/>
      <c r="B301" s="211"/>
      <c r="C301" s="202"/>
      <c r="D301" s="319"/>
      <c r="E301" s="320"/>
      <c r="F301" s="320"/>
      <c r="G301" s="321"/>
      <c r="H301" s="203"/>
      <c r="I301" s="319"/>
      <c r="J301" s="320"/>
      <c r="K301" s="320"/>
      <c r="L301" s="321"/>
      <c r="M301" s="203"/>
      <c r="N301" s="316"/>
      <c r="O301" s="317"/>
      <c r="P301" s="317"/>
      <c r="Q301" s="318"/>
      <c r="R301" s="203"/>
      <c r="S301" s="319"/>
      <c r="T301" s="320"/>
      <c r="U301" s="320"/>
      <c r="V301" s="321"/>
      <c r="W301" s="204"/>
      <c r="X301" s="212"/>
      <c r="Y301" s="204"/>
      <c r="AA301" s="211"/>
      <c r="AB301" s="205"/>
      <c r="AC301" s="206"/>
      <c r="AD301" s="206"/>
      <c r="AE301" s="206"/>
      <c r="AF301" s="206"/>
      <c r="AG301" s="206"/>
      <c r="AH301" s="206"/>
      <c r="AI301" s="206"/>
      <c r="AJ301" s="207"/>
      <c r="AK301" s="213"/>
      <c r="AL301" s="205"/>
      <c r="AM301" s="206"/>
      <c r="AN301" s="206"/>
      <c r="AO301" s="206"/>
      <c r="AP301" s="206"/>
      <c r="AQ301" s="206"/>
      <c r="AR301" s="206"/>
      <c r="AS301" s="206"/>
      <c r="AT301" s="207"/>
      <c r="AU301" s="212"/>
    </row>
    <row r="302" spans="1:47" ht="9" customHeight="1" thickBot="1" x14ac:dyDescent="0.4">
      <c r="A302" s="202"/>
      <c r="B302" s="211"/>
      <c r="C302" s="202"/>
      <c r="D302" s="203"/>
      <c r="E302" s="203"/>
      <c r="F302" s="203"/>
      <c r="G302" s="203"/>
      <c r="H302" s="203"/>
      <c r="I302" s="203"/>
      <c r="J302" s="203"/>
      <c r="K302" s="203"/>
      <c r="L302" s="203"/>
      <c r="M302" s="203"/>
      <c r="N302" s="316"/>
      <c r="O302" s="317"/>
      <c r="P302" s="317"/>
      <c r="Q302" s="318"/>
      <c r="R302" s="203"/>
      <c r="S302" s="203"/>
      <c r="T302" s="203"/>
      <c r="U302" s="203"/>
      <c r="V302" s="203"/>
      <c r="W302" s="204"/>
      <c r="X302" s="212"/>
      <c r="Y302" s="204"/>
      <c r="AA302" s="214"/>
      <c r="AB302" s="216"/>
      <c r="AC302" s="216"/>
      <c r="AD302" s="216"/>
      <c r="AE302" s="216"/>
      <c r="AF302" s="216"/>
      <c r="AG302" s="216"/>
      <c r="AH302" s="216"/>
      <c r="AI302" s="216"/>
      <c r="AJ302" s="216"/>
      <c r="AK302" s="216"/>
      <c r="AL302" s="216"/>
      <c r="AM302" s="216"/>
      <c r="AN302" s="216"/>
      <c r="AO302" s="216"/>
      <c r="AP302" s="216"/>
      <c r="AQ302" s="216"/>
      <c r="AR302" s="216"/>
      <c r="AS302" s="216"/>
      <c r="AT302" s="216"/>
      <c r="AU302" s="215"/>
    </row>
    <row r="303" spans="1:47" ht="15.75" customHeight="1" x14ac:dyDescent="0.35">
      <c r="A303" s="202"/>
      <c r="B303" s="211"/>
      <c r="C303" s="202"/>
      <c r="D303" s="313" t="str">
        <f>Heatmap!$G$28</f>
        <v>Анализ инфраструктуры PROD среды на уязвимости</v>
      </c>
      <c r="E303" s="314"/>
      <c r="F303" s="314"/>
      <c r="G303" s="315"/>
      <c r="H303" s="203"/>
      <c r="I303" s="313" t="str">
        <f>Heatmap!$G$24</f>
        <v>Тестирование на проникновение продуктивной среды</v>
      </c>
      <c r="J303" s="314"/>
      <c r="K303" s="314"/>
      <c r="L303" s="315"/>
      <c r="M303" s="203"/>
      <c r="N303" s="316"/>
      <c r="O303" s="317"/>
      <c r="P303" s="317"/>
      <c r="Q303" s="318"/>
      <c r="R303" s="203"/>
      <c r="S303" s="313" t="str">
        <f>Heatmap!$G$29</f>
        <v>Анализ событий информационной безопасности</v>
      </c>
      <c r="T303" s="314"/>
      <c r="U303" s="314"/>
      <c r="V303" s="315"/>
      <c r="W303" s="204"/>
      <c r="X303" s="212"/>
      <c r="Y303" s="204"/>
    </row>
    <row r="304" spans="1:47" ht="15.75" customHeight="1" thickBot="1" x14ac:dyDescent="0.4">
      <c r="A304" s="202"/>
      <c r="B304" s="211"/>
      <c r="C304" s="202"/>
      <c r="D304" s="319"/>
      <c r="E304" s="320"/>
      <c r="F304" s="320"/>
      <c r="G304" s="321"/>
      <c r="H304" s="203"/>
      <c r="I304" s="319"/>
      <c r="J304" s="320"/>
      <c r="K304" s="320"/>
      <c r="L304" s="321"/>
      <c r="M304" s="203"/>
      <c r="N304" s="319"/>
      <c r="O304" s="320"/>
      <c r="P304" s="320"/>
      <c r="Q304" s="321"/>
      <c r="R304" s="203"/>
      <c r="S304" s="319"/>
      <c r="T304" s="320"/>
      <c r="U304" s="320"/>
      <c r="V304" s="321"/>
      <c r="W304" s="204"/>
      <c r="X304" s="212"/>
      <c r="Y304" s="204"/>
      <c r="AC304" s="200"/>
      <c r="AD304" s="200"/>
      <c r="AE304" s="200"/>
      <c r="AF304" s="200"/>
      <c r="AG304" s="200"/>
      <c r="AH304" s="200"/>
    </row>
    <row r="305" spans="1:34" ht="9" customHeight="1" thickBot="1" x14ac:dyDescent="0.4">
      <c r="A305" s="202"/>
      <c r="B305" s="211"/>
      <c r="C305" s="205"/>
      <c r="D305" s="206"/>
      <c r="E305" s="206"/>
      <c r="F305" s="206"/>
      <c r="G305" s="206"/>
      <c r="H305" s="206"/>
      <c r="I305" s="206"/>
      <c r="J305" s="206"/>
      <c r="K305" s="206"/>
      <c r="L305" s="206"/>
      <c r="M305" s="206"/>
      <c r="N305" s="206"/>
      <c r="O305" s="206"/>
      <c r="P305" s="206"/>
      <c r="Q305" s="206"/>
      <c r="R305" s="206"/>
      <c r="S305" s="206"/>
      <c r="T305" s="206"/>
      <c r="U305" s="206"/>
      <c r="V305" s="206"/>
      <c r="W305" s="207"/>
      <c r="X305" s="212"/>
      <c r="Y305" s="204"/>
      <c r="AC305" s="200"/>
      <c r="AD305" s="200"/>
      <c r="AE305" s="200"/>
      <c r="AF305" s="200"/>
      <c r="AG305" s="200"/>
      <c r="AH305" s="200"/>
    </row>
    <row r="306" spans="1:34" ht="9" customHeight="1" thickBot="1" x14ac:dyDescent="0.4">
      <c r="A306" s="202"/>
      <c r="B306" s="214"/>
      <c r="C306" s="216"/>
      <c r="D306" s="216"/>
      <c r="E306" s="216"/>
      <c r="F306" s="216"/>
      <c r="G306" s="216"/>
      <c r="H306" s="216"/>
      <c r="I306" s="216"/>
      <c r="J306" s="216"/>
      <c r="K306" s="216"/>
      <c r="L306" s="216"/>
      <c r="M306" s="216"/>
      <c r="N306" s="216"/>
      <c r="O306" s="216"/>
      <c r="P306" s="216"/>
      <c r="Q306" s="216"/>
      <c r="R306" s="216"/>
      <c r="S306" s="216"/>
      <c r="T306" s="216"/>
      <c r="U306" s="216"/>
      <c r="V306" s="216"/>
      <c r="W306" s="216"/>
      <c r="X306" s="215"/>
      <c r="Y306" s="204"/>
      <c r="AC306" s="200"/>
      <c r="AD306" s="200"/>
      <c r="AE306" s="200"/>
      <c r="AF306" s="200"/>
      <c r="AG306" s="200"/>
      <c r="AH306" s="200"/>
    </row>
    <row r="307" spans="1:34" ht="25.5" customHeight="1" thickBot="1" x14ac:dyDescent="0.4">
      <c r="A307" s="202"/>
      <c r="B307" s="231"/>
      <c r="C307" s="231"/>
      <c r="D307" s="231"/>
      <c r="E307" s="231"/>
      <c r="F307" s="231"/>
      <c r="G307" s="231"/>
      <c r="H307" s="231"/>
      <c r="I307" s="231"/>
      <c r="J307" s="231"/>
      <c r="K307" s="231"/>
      <c r="L307" s="231"/>
      <c r="M307" s="231"/>
      <c r="N307" s="231"/>
      <c r="O307" s="231"/>
      <c r="P307" s="231"/>
      <c r="Q307" s="231"/>
      <c r="R307" s="231"/>
      <c r="S307" s="231"/>
      <c r="T307" s="231"/>
      <c r="U307" s="231"/>
      <c r="V307" s="231"/>
      <c r="W307" s="231"/>
      <c r="X307" s="231"/>
      <c r="Y307" s="232"/>
      <c r="AC307" s="200"/>
      <c r="AD307" s="200"/>
      <c r="AE307" s="200"/>
      <c r="AF307" s="200"/>
      <c r="AG307" s="200"/>
      <c r="AH307" s="200"/>
    </row>
    <row r="308" spans="1:34" ht="3" customHeight="1" x14ac:dyDescent="0.35">
      <c r="A308" s="202"/>
      <c r="B308" s="208"/>
      <c r="C308" s="209"/>
      <c r="D308" s="209"/>
      <c r="E308" s="209"/>
      <c r="F308" s="209"/>
      <c r="G308" s="209"/>
      <c r="H308" s="209"/>
      <c r="I308" s="209"/>
      <c r="J308" s="209"/>
      <c r="K308" s="209"/>
      <c r="L308" s="209"/>
      <c r="M308" s="209"/>
      <c r="N308" s="209"/>
      <c r="O308" s="209"/>
      <c r="P308" s="209"/>
      <c r="Q308" s="209"/>
      <c r="R308" s="209"/>
      <c r="S308" s="209"/>
      <c r="T308" s="209"/>
      <c r="U308" s="209"/>
      <c r="V308" s="209"/>
      <c r="W308" s="217"/>
      <c r="X308" s="218"/>
      <c r="Y308" s="204"/>
    </row>
    <row r="309" spans="1:34" ht="24.75" hidden="1" customHeight="1" x14ac:dyDescent="0.35">
      <c r="A309" s="202"/>
      <c r="B309" s="211"/>
      <c r="C309" s="334" t="s">
        <v>3125</v>
      </c>
      <c r="D309" s="334"/>
      <c r="E309" s="334"/>
      <c r="F309" s="334"/>
      <c r="G309" s="334"/>
      <c r="H309" s="334"/>
      <c r="I309" s="334"/>
      <c r="J309" s="334"/>
      <c r="K309" s="334"/>
      <c r="L309" s="334"/>
      <c r="M309" s="334"/>
      <c r="N309" s="334"/>
      <c r="O309" s="334"/>
      <c r="P309" s="334"/>
      <c r="Q309" s="334"/>
      <c r="R309" s="334"/>
      <c r="S309" s="334"/>
      <c r="T309" s="334"/>
      <c r="U309" s="334"/>
      <c r="V309" s="334"/>
      <c r="W309" s="334"/>
      <c r="X309" s="221"/>
      <c r="Y309" s="204"/>
    </row>
    <row r="310" spans="1:34" ht="21" customHeight="1" x14ac:dyDescent="0.35">
      <c r="A310" s="202"/>
      <c r="B310" s="211"/>
      <c r="C310" s="334"/>
      <c r="D310" s="334"/>
      <c r="E310" s="334"/>
      <c r="F310" s="334"/>
      <c r="G310" s="334"/>
      <c r="H310" s="334"/>
      <c r="I310" s="334"/>
      <c r="J310" s="334"/>
      <c r="K310" s="334"/>
      <c r="L310" s="334"/>
      <c r="M310" s="334"/>
      <c r="N310" s="334"/>
      <c r="O310" s="334"/>
      <c r="P310" s="334"/>
      <c r="Q310" s="334"/>
      <c r="R310" s="334"/>
      <c r="S310" s="334"/>
      <c r="T310" s="334"/>
      <c r="U310" s="334"/>
      <c r="V310" s="334"/>
      <c r="W310" s="334"/>
      <c r="X310" s="229"/>
      <c r="Y310" s="204"/>
    </row>
    <row r="311" spans="1:34" ht="4.5" customHeight="1" thickBot="1" x14ac:dyDescent="0.4">
      <c r="A311" s="202"/>
      <c r="B311" s="211"/>
      <c r="C311" s="213"/>
      <c r="D311" s="213"/>
      <c r="E311" s="213"/>
      <c r="F311" s="213"/>
      <c r="G311" s="213"/>
      <c r="H311" s="213"/>
      <c r="I311" s="213"/>
      <c r="J311" s="213"/>
      <c r="K311" s="213"/>
      <c r="L311" s="213"/>
      <c r="M311" s="213"/>
      <c r="N311" s="213"/>
      <c r="O311" s="213"/>
      <c r="P311" s="213"/>
      <c r="Q311" s="213"/>
      <c r="R311" s="213"/>
      <c r="S311" s="213"/>
      <c r="T311" s="213"/>
      <c r="U311" s="213"/>
      <c r="V311" s="213"/>
      <c r="X311" s="229"/>
      <c r="Y311" s="204"/>
    </row>
    <row r="312" spans="1:34" ht="9" customHeight="1" x14ac:dyDescent="0.35">
      <c r="A312" s="202"/>
      <c r="B312" s="211"/>
      <c r="C312" s="227"/>
      <c r="D312" s="323" t="s">
        <v>874</v>
      </c>
      <c r="E312" s="323"/>
      <c r="F312" s="323"/>
      <c r="G312" s="323"/>
      <c r="H312" s="323"/>
      <c r="I312" s="323"/>
      <c r="J312" s="323"/>
      <c r="K312" s="323"/>
      <c r="L312" s="323"/>
      <c r="M312" s="323"/>
      <c r="N312" s="323"/>
      <c r="O312" s="323"/>
      <c r="P312" s="323"/>
      <c r="Q312" s="323"/>
      <c r="R312" s="323"/>
      <c r="S312" s="323"/>
      <c r="T312" s="323"/>
      <c r="U312" s="323"/>
      <c r="V312" s="323"/>
      <c r="W312" s="228"/>
      <c r="X312" s="229"/>
      <c r="Y312" s="204"/>
    </row>
    <row r="313" spans="1:34" ht="9" customHeight="1" thickBot="1" x14ac:dyDescent="0.4">
      <c r="A313" s="202"/>
      <c r="B313" s="211"/>
      <c r="C313" s="202"/>
      <c r="D313" s="326"/>
      <c r="E313" s="326"/>
      <c r="F313" s="326"/>
      <c r="G313" s="326"/>
      <c r="H313" s="326"/>
      <c r="I313" s="326"/>
      <c r="J313" s="326"/>
      <c r="K313" s="326"/>
      <c r="L313" s="326"/>
      <c r="M313" s="326"/>
      <c r="N313" s="326"/>
      <c r="O313" s="326"/>
      <c r="P313" s="326"/>
      <c r="Q313" s="326"/>
      <c r="R313" s="326"/>
      <c r="S313" s="326"/>
      <c r="T313" s="326"/>
      <c r="U313" s="326"/>
      <c r="V313" s="326"/>
      <c r="W313" s="204"/>
      <c r="X313" s="229"/>
      <c r="Y313" s="204"/>
    </row>
    <row r="314" spans="1:34" ht="15" customHeight="1" x14ac:dyDescent="0.35">
      <c r="A314" s="202"/>
      <c r="B314" s="211"/>
      <c r="C314" s="202"/>
      <c r="D314" s="203"/>
      <c r="E314" s="313" t="str">
        <f>Heatmap!$G$30</f>
        <v>Обучение специалистов</v>
      </c>
      <c r="F314" s="314"/>
      <c r="G314" s="314"/>
      <c r="H314" s="314"/>
      <c r="I314" s="314"/>
      <c r="J314" s="314"/>
      <c r="K314" s="314"/>
      <c r="L314" s="315"/>
      <c r="M314" s="203"/>
      <c r="N314" s="313" t="str">
        <f>Heatmap!$G$31</f>
        <v>Управление базой знаний DSO</v>
      </c>
      <c r="O314" s="314"/>
      <c r="P314" s="314"/>
      <c r="Q314" s="314"/>
      <c r="R314" s="314"/>
      <c r="S314" s="314"/>
      <c r="T314" s="314"/>
      <c r="U314" s="315"/>
      <c r="V314" s="203"/>
      <c r="W314" s="204"/>
      <c r="X314" s="229"/>
      <c r="Y314" s="204"/>
    </row>
    <row r="315" spans="1:34" ht="15" customHeight="1" thickBot="1" x14ac:dyDescent="0.4">
      <c r="A315" s="202"/>
      <c r="B315" s="211"/>
      <c r="C315" s="202"/>
      <c r="D315" s="203"/>
      <c r="E315" s="319"/>
      <c r="F315" s="320"/>
      <c r="G315" s="320"/>
      <c r="H315" s="320"/>
      <c r="I315" s="320"/>
      <c r="J315" s="320"/>
      <c r="K315" s="320"/>
      <c r="L315" s="321"/>
      <c r="M315" s="203"/>
      <c r="N315" s="319"/>
      <c r="O315" s="320"/>
      <c r="P315" s="320"/>
      <c r="Q315" s="320"/>
      <c r="R315" s="320"/>
      <c r="S315" s="320"/>
      <c r="T315" s="320"/>
      <c r="U315" s="321"/>
      <c r="V315" s="203"/>
      <c r="W315" s="204"/>
      <c r="X315" s="229"/>
      <c r="Y315" s="204"/>
    </row>
    <row r="316" spans="1:34" ht="7.5" customHeight="1" thickBot="1" x14ac:dyDescent="0.4">
      <c r="A316" s="202"/>
      <c r="B316" s="211"/>
      <c r="C316" s="205"/>
      <c r="D316" s="206"/>
      <c r="E316" s="206"/>
      <c r="F316" s="206"/>
      <c r="G316" s="206"/>
      <c r="H316" s="206"/>
      <c r="I316" s="206"/>
      <c r="J316" s="206"/>
      <c r="K316" s="206"/>
      <c r="L316" s="206"/>
      <c r="M316" s="206"/>
      <c r="N316" s="206"/>
      <c r="O316" s="206"/>
      <c r="P316" s="206"/>
      <c r="Q316" s="206"/>
      <c r="R316" s="206"/>
      <c r="S316" s="206"/>
      <c r="T316" s="206"/>
      <c r="U316" s="206"/>
      <c r="V316" s="206"/>
      <c r="W316" s="207"/>
      <c r="X316" s="229"/>
      <c r="Y316" s="204"/>
    </row>
    <row r="317" spans="1:34" ht="15" customHeight="1" thickBot="1" x14ac:dyDescent="0.4">
      <c r="A317" s="202"/>
      <c r="B317" s="211"/>
      <c r="C317" s="213"/>
      <c r="D317" s="213"/>
      <c r="E317" s="213"/>
      <c r="F317" s="213"/>
      <c r="G317" s="213"/>
      <c r="H317" s="213"/>
      <c r="I317" s="213"/>
      <c r="J317" s="213"/>
      <c r="K317" s="213"/>
      <c r="L317" s="213"/>
      <c r="M317" s="213"/>
      <c r="N317" s="213"/>
      <c r="O317" s="213"/>
      <c r="P317" s="213"/>
      <c r="Q317" s="213"/>
      <c r="R317" s="213"/>
      <c r="S317" s="213"/>
      <c r="T317" s="213"/>
      <c r="U317" s="213"/>
      <c r="V317" s="213"/>
      <c r="W317" s="213"/>
      <c r="X317" s="229"/>
      <c r="Y317" s="204"/>
    </row>
    <row r="318" spans="1:34" ht="15" customHeight="1" x14ac:dyDescent="0.35">
      <c r="A318" s="202"/>
      <c r="B318" s="211"/>
      <c r="C318" s="227"/>
      <c r="D318" s="323" t="s">
        <v>879</v>
      </c>
      <c r="E318" s="323"/>
      <c r="F318" s="323"/>
      <c r="G318" s="323"/>
      <c r="H318" s="323"/>
      <c r="I318" s="323"/>
      <c r="J318" s="323"/>
      <c r="K318" s="323"/>
      <c r="L318" s="323"/>
      <c r="M318" s="323"/>
      <c r="N318" s="323"/>
      <c r="O318" s="323"/>
      <c r="P318" s="323"/>
      <c r="Q318" s="323"/>
      <c r="R318" s="323"/>
      <c r="S318" s="323"/>
      <c r="T318" s="323"/>
      <c r="U318" s="323"/>
      <c r="V318" s="323"/>
      <c r="W318" s="228"/>
      <c r="X318" s="229"/>
      <c r="Y318" s="204"/>
    </row>
    <row r="319" spans="1:34" ht="9" customHeight="1" thickBot="1" x14ac:dyDescent="0.4">
      <c r="A319" s="202"/>
      <c r="B319" s="211"/>
      <c r="C319" s="202"/>
      <c r="D319" s="326"/>
      <c r="E319" s="326"/>
      <c r="F319" s="326"/>
      <c r="G319" s="326"/>
      <c r="H319" s="326"/>
      <c r="I319" s="326"/>
      <c r="J319" s="326"/>
      <c r="K319" s="326"/>
      <c r="L319" s="326"/>
      <c r="M319" s="326"/>
      <c r="N319" s="326"/>
      <c r="O319" s="326"/>
      <c r="P319" s="326"/>
      <c r="Q319" s="326"/>
      <c r="R319" s="326"/>
      <c r="S319" s="326"/>
      <c r="T319" s="326"/>
      <c r="U319" s="326"/>
      <c r="V319" s="326"/>
      <c r="W319" s="204"/>
      <c r="X319" s="229"/>
      <c r="Y319" s="204"/>
    </row>
    <row r="320" spans="1:34" ht="22.5" customHeight="1" x14ac:dyDescent="0.35">
      <c r="A320" s="202"/>
      <c r="B320" s="211"/>
      <c r="C320" s="202"/>
      <c r="D320" s="313" t="str">
        <f>Heatmap!$G$32</f>
        <v>Оценка критичности приложений и моделирование угроз</v>
      </c>
      <c r="E320" s="314"/>
      <c r="F320" s="315"/>
      <c r="G320" s="203"/>
      <c r="H320" s="313" t="str">
        <f>Heatmap!$G$33</f>
        <v>Определение требований ИБ, предъявляемых к ПО</v>
      </c>
      <c r="I320" s="314"/>
      <c r="J320" s="315"/>
      <c r="K320" s="203"/>
      <c r="L320" s="313" t="str">
        <f>Heatmap!$G$34</f>
        <v>Контроль выполнения требований ИБ</v>
      </c>
      <c r="M320" s="314"/>
      <c r="N320" s="315"/>
      <c r="O320" s="203"/>
      <c r="P320" s="313" t="str">
        <f>Heatmap!$G$35</f>
        <v>Разработка стандартов конфигураций разрабатываемого ПО</v>
      </c>
      <c r="Q320" s="314"/>
      <c r="R320" s="315"/>
      <c r="S320" s="203"/>
      <c r="T320" s="313" t="str">
        <f>Heatmap!$G$36</f>
        <v>Разработка стандартов конфигураций для компонентов инфраструктуры</v>
      </c>
      <c r="U320" s="314"/>
      <c r="V320" s="315"/>
      <c r="W320" s="204"/>
      <c r="X320" s="229"/>
      <c r="Y320" s="204"/>
    </row>
    <row r="321" spans="1:25" ht="22.5" customHeight="1" x14ac:dyDescent="0.35">
      <c r="A321" s="202"/>
      <c r="B321" s="220"/>
      <c r="C321" s="202"/>
      <c r="D321" s="316"/>
      <c r="E321" s="317"/>
      <c r="F321" s="318"/>
      <c r="G321" s="203"/>
      <c r="H321" s="316"/>
      <c r="I321" s="317"/>
      <c r="J321" s="318"/>
      <c r="K321" s="203"/>
      <c r="L321" s="316"/>
      <c r="M321" s="317"/>
      <c r="N321" s="318"/>
      <c r="O321" s="203"/>
      <c r="P321" s="316"/>
      <c r="Q321" s="317"/>
      <c r="R321" s="318"/>
      <c r="S321" s="203"/>
      <c r="T321" s="316"/>
      <c r="U321" s="317"/>
      <c r="V321" s="318"/>
      <c r="W321" s="204"/>
      <c r="X321" s="229"/>
      <c r="Y321" s="204"/>
    </row>
    <row r="322" spans="1:25" ht="22.5" customHeight="1" thickBot="1" x14ac:dyDescent="0.4">
      <c r="A322" s="202"/>
      <c r="B322" s="220"/>
      <c r="C322" s="202"/>
      <c r="D322" s="319"/>
      <c r="E322" s="320"/>
      <c r="F322" s="321"/>
      <c r="G322" s="203"/>
      <c r="H322" s="319"/>
      <c r="I322" s="320"/>
      <c r="J322" s="321"/>
      <c r="K322" s="203"/>
      <c r="L322" s="319"/>
      <c r="M322" s="320"/>
      <c r="N322" s="321"/>
      <c r="O322" s="203"/>
      <c r="P322" s="319"/>
      <c r="Q322" s="320"/>
      <c r="R322" s="321"/>
      <c r="S322" s="203"/>
      <c r="T322" s="319"/>
      <c r="U322" s="320"/>
      <c r="V322" s="321"/>
      <c r="W322" s="204"/>
      <c r="X322" s="229"/>
      <c r="Y322" s="204"/>
    </row>
    <row r="323" spans="1:25" ht="15.75" customHeight="1" thickBot="1" x14ac:dyDescent="0.4">
      <c r="A323" s="202"/>
      <c r="B323" s="220"/>
      <c r="C323" s="205"/>
      <c r="D323" s="206"/>
      <c r="E323" s="206"/>
      <c r="F323" s="206"/>
      <c r="G323" s="206"/>
      <c r="H323" s="206"/>
      <c r="I323" s="206"/>
      <c r="J323" s="206"/>
      <c r="K323" s="206"/>
      <c r="L323" s="206"/>
      <c r="M323" s="206"/>
      <c r="N323" s="206"/>
      <c r="O323" s="206"/>
      <c r="P323" s="206"/>
      <c r="Q323" s="206"/>
      <c r="R323" s="206"/>
      <c r="S323" s="206"/>
      <c r="T323" s="206"/>
      <c r="U323" s="206"/>
      <c r="V323" s="206"/>
      <c r="W323" s="207"/>
      <c r="X323" s="229"/>
      <c r="Y323" s="204"/>
    </row>
    <row r="324" spans="1:25" ht="15.75" customHeight="1" thickBot="1" x14ac:dyDescent="0.4">
      <c r="A324" s="202"/>
      <c r="B324" s="211"/>
      <c r="C324" s="213"/>
      <c r="D324" s="213"/>
      <c r="E324" s="213"/>
      <c r="F324" s="213"/>
      <c r="G324" s="213"/>
      <c r="H324" s="213"/>
      <c r="I324" s="213"/>
      <c r="J324" s="213"/>
      <c r="K324" s="213"/>
      <c r="L324" s="213"/>
      <c r="M324" s="213"/>
      <c r="N324" s="213"/>
      <c r="O324" s="213"/>
      <c r="P324" s="213"/>
      <c r="Q324" s="213"/>
      <c r="R324" s="213"/>
      <c r="S324" s="213"/>
      <c r="T324" s="213"/>
      <c r="U324" s="213"/>
      <c r="V324" s="213"/>
      <c r="W324" s="213"/>
      <c r="X324" s="229"/>
      <c r="Y324" s="204"/>
    </row>
    <row r="325" spans="1:25" ht="9" customHeight="1" x14ac:dyDescent="0.35">
      <c r="A325" s="202"/>
      <c r="B325" s="211"/>
      <c r="C325" s="227"/>
      <c r="D325" s="323" t="s">
        <v>890</v>
      </c>
      <c r="E325" s="323"/>
      <c r="F325" s="323"/>
      <c r="G325" s="323"/>
      <c r="H325" s="323"/>
      <c r="I325" s="323"/>
      <c r="J325" s="323"/>
      <c r="K325" s="323"/>
      <c r="L325" s="323"/>
      <c r="M325" s="323"/>
      <c r="N325" s="323"/>
      <c r="O325" s="323"/>
      <c r="P325" s="323"/>
      <c r="Q325" s="323"/>
      <c r="R325" s="323"/>
      <c r="S325" s="323"/>
      <c r="T325" s="323"/>
      <c r="U325" s="323"/>
      <c r="V325" s="323"/>
      <c r="W325" s="228"/>
      <c r="X325" s="229"/>
      <c r="Y325" s="204"/>
    </row>
    <row r="326" spans="1:25" ht="11.25" customHeight="1" thickBot="1" x14ac:dyDescent="0.4">
      <c r="A326" s="202"/>
      <c r="B326" s="211"/>
      <c r="C326" s="202"/>
      <c r="D326" s="326"/>
      <c r="E326" s="326"/>
      <c r="F326" s="326"/>
      <c r="G326" s="326"/>
      <c r="H326" s="326"/>
      <c r="I326" s="326"/>
      <c r="J326" s="326"/>
      <c r="K326" s="326"/>
      <c r="L326" s="326"/>
      <c r="M326" s="326"/>
      <c r="N326" s="326"/>
      <c r="O326" s="326"/>
      <c r="P326" s="326"/>
      <c r="Q326" s="326"/>
      <c r="R326" s="326"/>
      <c r="S326" s="326"/>
      <c r="T326" s="326"/>
      <c r="U326" s="326"/>
      <c r="V326" s="326"/>
      <c r="W326" s="204"/>
      <c r="X326" s="229"/>
      <c r="Y326" s="204"/>
    </row>
    <row r="327" spans="1:25" ht="9" customHeight="1" x14ac:dyDescent="0.35">
      <c r="A327" s="202"/>
      <c r="B327" s="211"/>
      <c r="C327" s="202"/>
      <c r="D327" s="203"/>
      <c r="E327" s="313" t="str">
        <f>Heatmap!$G$37</f>
        <v>Обработка дефектов ИБ</v>
      </c>
      <c r="F327" s="314"/>
      <c r="G327" s="314"/>
      <c r="H327" s="314"/>
      <c r="I327" s="314"/>
      <c r="J327" s="314"/>
      <c r="K327" s="314"/>
      <c r="L327" s="315"/>
      <c r="M327" s="203"/>
      <c r="N327" s="313" t="str">
        <f>Heatmap!$G$38</f>
        <v>Консолидация дефектов ИБ</v>
      </c>
      <c r="O327" s="314"/>
      <c r="P327" s="314"/>
      <c r="Q327" s="314"/>
      <c r="R327" s="314"/>
      <c r="S327" s="314"/>
      <c r="T327" s="314"/>
      <c r="U327" s="315"/>
      <c r="V327" s="203"/>
      <c r="W327" s="204"/>
      <c r="X327" s="229"/>
      <c r="Y327" s="204"/>
    </row>
    <row r="328" spans="1:25" ht="9" customHeight="1" thickBot="1" x14ac:dyDescent="0.4">
      <c r="A328" s="202"/>
      <c r="B328" s="211"/>
      <c r="C328" s="202"/>
      <c r="D328" s="203"/>
      <c r="E328" s="319"/>
      <c r="F328" s="320"/>
      <c r="G328" s="320"/>
      <c r="H328" s="320"/>
      <c r="I328" s="320"/>
      <c r="J328" s="320"/>
      <c r="K328" s="320"/>
      <c r="L328" s="321"/>
      <c r="M328" s="203"/>
      <c r="N328" s="319"/>
      <c r="O328" s="320"/>
      <c r="P328" s="320"/>
      <c r="Q328" s="320"/>
      <c r="R328" s="320"/>
      <c r="S328" s="320"/>
      <c r="T328" s="320"/>
      <c r="U328" s="321"/>
      <c r="V328" s="203"/>
      <c r="W328" s="204"/>
      <c r="X328" s="229"/>
      <c r="Y328" s="204"/>
    </row>
    <row r="329" spans="1:25" ht="7.5" customHeight="1" thickBot="1" x14ac:dyDescent="0.4">
      <c r="A329" s="202"/>
      <c r="B329" s="211"/>
      <c r="C329" s="205"/>
      <c r="D329" s="206"/>
      <c r="E329" s="206"/>
      <c r="F329" s="206"/>
      <c r="G329" s="206"/>
      <c r="H329" s="206"/>
      <c r="I329" s="206"/>
      <c r="J329" s="206"/>
      <c r="K329" s="206"/>
      <c r="L329" s="206"/>
      <c r="M329" s="206"/>
      <c r="N329" s="206"/>
      <c r="O329" s="206"/>
      <c r="P329" s="206"/>
      <c r="Q329" s="206"/>
      <c r="R329" s="206"/>
      <c r="S329" s="206"/>
      <c r="T329" s="206"/>
      <c r="U329" s="206"/>
      <c r="V329" s="206"/>
      <c r="W329" s="207"/>
      <c r="X329" s="229"/>
      <c r="Y329" s="204"/>
    </row>
    <row r="330" spans="1:25" ht="15.75" customHeight="1" thickBot="1" x14ac:dyDescent="0.4">
      <c r="A330" s="202"/>
      <c r="B330" s="211"/>
      <c r="C330" s="213"/>
      <c r="D330" s="213"/>
      <c r="E330" s="213"/>
      <c r="F330" s="213"/>
      <c r="G330" s="213"/>
      <c r="H330" s="213"/>
      <c r="I330" s="213"/>
      <c r="J330" s="213"/>
      <c r="K330" s="213"/>
      <c r="L330" s="213"/>
      <c r="M330" s="213"/>
      <c r="N330" s="213"/>
      <c r="O330" s="213"/>
      <c r="P330" s="213"/>
      <c r="Q330" s="213"/>
      <c r="R330" s="213"/>
      <c r="S330" s="213"/>
      <c r="T330" s="213"/>
      <c r="U330" s="213"/>
      <c r="V330" s="213"/>
      <c r="W330" s="213"/>
      <c r="X330" s="229"/>
      <c r="Y330" s="204"/>
    </row>
    <row r="331" spans="1:25" ht="9" customHeight="1" x14ac:dyDescent="0.35">
      <c r="A331" s="202"/>
      <c r="B331" s="211"/>
      <c r="C331" s="227"/>
      <c r="D331" s="323" t="s">
        <v>3126</v>
      </c>
      <c r="E331" s="323"/>
      <c r="F331" s="323"/>
      <c r="G331" s="323"/>
      <c r="H331" s="323"/>
      <c r="I331" s="323"/>
      <c r="J331" s="323"/>
      <c r="K331" s="323"/>
      <c r="L331" s="324"/>
      <c r="M331" s="213"/>
      <c r="N331" s="322" t="s">
        <v>3127</v>
      </c>
      <c r="O331" s="323"/>
      <c r="P331" s="323"/>
      <c r="Q331" s="323"/>
      <c r="R331" s="323"/>
      <c r="S331" s="323"/>
      <c r="T331" s="323"/>
      <c r="U331" s="323"/>
      <c r="V331" s="323"/>
      <c r="W331" s="228"/>
      <c r="X331" s="229"/>
      <c r="Y331" s="204"/>
    </row>
    <row r="332" spans="1:25" ht="11.25" customHeight="1" thickBot="1" x14ac:dyDescent="0.4">
      <c r="A332" s="202"/>
      <c r="B332" s="211"/>
      <c r="C332" s="202"/>
      <c r="D332" s="326"/>
      <c r="E332" s="326"/>
      <c r="F332" s="326"/>
      <c r="G332" s="326"/>
      <c r="H332" s="326"/>
      <c r="I332" s="326"/>
      <c r="J332" s="326"/>
      <c r="K332" s="326"/>
      <c r="L332" s="327"/>
      <c r="M332" s="213"/>
      <c r="N332" s="325"/>
      <c r="O332" s="326"/>
      <c r="P332" s="326"/>
      <c r="Q332" s="326"/>
      <c r="R332" s="326"/>
      <c r="S332" s="326"/>
      <c r="T332" s="326"/>
      <c r="U332" s="326"/>
      <c r="V332" s="326"/>
      <c r="W332" s="204"/>
      <c r="X332" s="229"/>
      <c r="Y332" s="204"/>
    </row>
    <row r="333" spans="1:25" ht="9" customHeight="1" x14ac:dyDescent="0.35">
      <c r="A333" s="202"/>
      <c r="B333" s="211"/>
      <c r="C333" s="202"/>
      <c r="D333" s="203"/>
      <c r="E333" s="313" t="str">
        <f>Heatmap!$G$39</f>
        <v>Управление набором метрик ИБ</v>
      </c>
      <c r="F333" s="314"/>
      <c r="G333" s="315"/>
      <c r="H333" s="203"/>
      <c r="I333" s="313" t="str">
        <f>Heatmap!$G$40</f>
        <v>Контроль исполнения метрик</v>
      </c>
      <c r="J333" s="314"/>
      <c r="K333" s="315"/>
      <c r="L333" s="204"/>
      <c r="M333" s="213"/>
      <c r="N333" s="202"/>
      <c r="O333" s="313" t="str">
        <f>Heatmap!$G$41</f>
        <v>Security Champions</v>
      </c>
      <c r="P333" s="314"/>
      <c r="Q333" s="315"/>
      <c r="R333" s="203"/>
      <c r="S333" s="313" t="str">
        <f>Heatmap!$G$42</f>
        <v>Разграничение ролей процесса DSO</v>
      </c>
      <c r="T333" s="314"/>
      <c r="U333" s="315"/>
      <c r="V333" s="203"/>
      <c r="W333" s="204"/>
      <c r="X333" s="229"/>
      <c r="Y333" s="204"/>
    </row>
    <row r="334" spans="1:25" ht="9" customHeight="1" x14ac:dyDescent="0.35">
      <c r="A334" s="202"/>
      <c r="B334" s="211"/>
      <c r="C334" s="202"/>
      <c r="D334" s="203"/>
      <c r="E334" s="316"/>
      <c r="F334" s="317"/>
      <c r="G334" s="318"/>
      <c r="H334" s="203"/>
      <c r="I334" s="316"/>
      <c r="J334" s="317"/>
      <c r="K334" s="318"/>
      <c r="L334" s="204"/>
      <c r="M334" s="213"/>
      <c r="N334" s="202"/>
      <c r="O334" s="316"/>
      <c r="P334" s="317"/>
      <c r="Q334" s="318"/>
      <c r="R334" s="203"/>
      <c r="S334" s="316"/>
      <c r="T334" s="317"/>
      <c r="U334" s="318"/>
      <c r="V334" s="203"/>
      <c r="W334" s="204"/>
      <c r="X334" s="229"/>
      <c r="Y334" s="204"/>
    </row>
    <row r="335" spans="1:25" ht="15.75" customHeight="1" thickBot="1" x14ac:dyDescent="0.4">
      <c r="A335" s="202"/>
      <c r="B335" s="211"/>
      <c r="C335" s="202"/>
      <c r="D335" s="203"/>
      <c r="E335" s="319"/>
      <c r="F335" s="320"/>
      <c r="G335" s="321"/>
      <c r="H335" s="203"/>
      <c r="I335" s="319"/>
      <c r="J335" s="320"/>
      <c r="K335" s="321"/>
      <c r="L335" s="204"/>
      <c r="M335" s="213"/>
      <c r="N335" s="202"/>
      <c r="O335" s="319"/>
      <c r="P335" s="320"/>
      <c r="Q335" s="321"/>
      <c r="R335" s="203"/>
      <c r="S335" s="319"/>
      <c r="T335" s="320"/>
      <c r="U335" s="321"/>
      <c r="V335" s="203"/>
      <c r="W335" s="204"/>
      <c r="X335" s="229"/>
      <c r="Y335" s="204"/>
    </row>
    <row r="336" spans="1:25" ht="7.5" customHeight="1" thickBot="1" x14ac:dyDescent="0.4">
      <c r="A336" s="240"/>
      <c r="B336" s="211"/>
      <c r="C336" s="205"/>
      <c r="D336" s="206"/>
      <c r="E336" s="206"/>
      <c r="F336" s="206"/>
      <c r="G336" s="206"/>
      <c r="H336" s="206"/>
      <c r="I336" s="206"/>
      <c r="J336" s="206"/>
      <c r="K336" s="206"/>
      <c r="L336" s="207"/>
      <c r="M336" s="213"/>
      <c r="N336" s="205"/>
      <c r="O336" s="206"/>
      <c r="P336" s="206"/>
      <c r="Q336" s="206"/>
      <c r="R336" s="206"/>
      <c r="S336" s="206"/>
      <c r="T336" s="206"/>
      <c r="U336" s="206"/>
      <c r="V336" s="206"/>
      <c r="W336" s="207"/>
      <c r="X336" s="229"/>
      <c r="Y336" s="241"/>
    </row>
    <row r="337" spans="1:56" ht="7.5" customHeight="1" thickBot="1" x14ac:dyDescent="0.4">
      <c r="A337" s="240"/>
      <c r="B337" s="214"/>
      <c r="C337" s="216"/>
      <c r="D337" s="216"/>
      <c r="E337" s="216"/>
      <c r="F337" s="216"/>
      <c r="G337" s="216"/>
      <c r="H337" s="216"/>
      <c r="I337" s="216"/>
      <c r="J337" s="216"/>
      <c r="K337" s="216"/>
      <c r="L337" s="216"/>
      <c r="M337" s="216"/>
      <c r="N337" s="216"/>
      <c r="O337" s="216"/>
      <c r="P337" s="216"/>
      <c r="Q337" s="216"/>
      <c r="R337" s="216"/>
      <c r="S337" s="216"/>
      <c r="T337" s="216"/>
      <c r="U337" s="216"/>
      <c r="V337" s="216"/>
      <c r="W337" s="219"/>
      <c r="X337" s="230"/>
      <c r="Y337" s="241"/>
    </row>
    <row r="338" spans="1:56" ht="25.5" customHeight="1" thickBot="1" x14ac:dyDescent="0.4">
      <c r="A338" s="242"/>
      <c r="B338" s="243"/>
      <c r="C338" s="243"/>
      <c r="D338" s="243"/>
      <c r="E338" s="243"/>
      <c r="F338" s="243"/>
      <c r="G338" s="243"/>
      <c r="H338" s="243"/>
      <c r="I338" s="243"/>
      <c r="J338" s="243"/>
      <c r="K338" s="243"/>
      <c r="L338" s="243"/>
      <c r="M338" s="243"/>
      <c r="N338" s="243"/>
      <c r="O338" s="243"/>
      <c r="P338" s="243"/>
      <c r="Q338" s="243"/>
      <c r="R338" s="243"/>
      <c r="S338" s="243"/>
      <c r="T338" s="243"/>
      <c r="U338" s="243"/>
      <c r="V338" s="243"/>
      <c r="W338" s="243"/>
      <c r="X338" s="243"/>
      <c r="Y338" s="244"/>
    </row>
    <row r="339" spans="1:56" s="255" customFormat="1" ht="60.75" customHeight="1" thickBot="1" x14ac:dyDescent="0.4">
      <c r="A339" s="350" t="s">
        <v>3135</v>
      </c>
      <c r="B339" s="351"/>
      <c r="C339" s="351"/>
      <c r="D339" s="351"/>
      <c r="E339" s="351"/>
      <c r="F339" s="351"/>
      <c r="G339" s="351"/>
      <c r="H339" s="351"/>
      <c r="I339" s="351"/>
      <c r="J339" s="351"/>
      <c r="K339" s="351"/>
      <c r="L339" s="351"/>
      <c r="M339" s="351"/>
      <c r="N339" s="351"/>
      <c r="O339" s="351"/>
      <c r="P339" s="351"/>
      <c r="Q339" s="351"/>
      <c r="R339" s="351"/>
      <c r="S339" s="351"/>
      <c r="T339" s="351"/>
      <c r="U339" s="351"/>
      <c r="V339" s="351"/>
      <c r="W339" s="351"/>
      <c r="X339" s="351"/>
      <c r="Y339" s="352"/>
      <c r="BD339" s="201"/>
    </row>
    <row r="340" spans="1:56" ht="3" customHeight="1" x14ac:dyDescent="0.35">
      <c r="A340" s="222"/>
      <c r="B340" s="208"/>
      <c r="C340" s="209"/>
      <c r="D340" s="209"/>
      <c r="E340" s="209"/>
      <c r="F340" s="209"/>
      <c r="G340" s="209"/>
      <c r="H340" s="209"/>
      <c r="I340" s="209"/>
      <c r="J340" s="209"/>
      <c r="K340" s="209"/>
      <c r="L340" s="209"/>
      <c r="M340" s="209"/>
      <c r="N340" s="209"/>
      <c r="O340" s="209"/>
      <c r="P340" s="209"/>
      <c r="Q340" s="209"/>
      <c r="R340" s="209"/>
      <c r="S340" s="209"/>
      <c r="T340" s="209"/>
      <c r="U340" s="209"/>
      <c r="V340" s="209"/>
      <c r="W340" s="209"/>
      <c r="X340" s="210"/>
      <c r="Y340" s="223"/>
      <c r="AA340" s="208"/>
      <c r="AB340" s="209"/>
      <c r="AC340" s="209"/>
      <c r="AD340" s="209"/>
      <c r="AE340" s="209"/>
      <c r="AF340" s="209"/>
      <c r="AG340" s="209"/>
      <c r="AH340" s="209"/>
      <c r="AI340" s="209"/>
      <c r="AJ340" s="209"/>
      <c r="AK340" s="209"/>
      <c r="AL340" s="209"/>
      <c r="AM340" s="209"/>
      <c r="AN340" s="209"/>
      <c r="AO340" s="209"/>
      <c r="AP340" s="209"/>
      <c r="AQ340" s="209"/>
      <c r="AR340" s="209"/>
      <c r="AS340" s="209"/>
      <c r="AT340" s="209"/>
      <c r="AU340" s="210"/>
    </row>
    <row r="341" spans="1:56" ht="24.75" hidden="1" customHeight="1" x14ac:dyDescent="0.35">
      <c r="A341" s="222"/>
      <c r="B341" s="211"/>
      <c r="C341" s="334" t="s">
        <v>816</v>
      </c>
      <c r="D341" s="334"/>
      <c r="E341" s="334"/>
      <c r="F341" s="334"/>
      <c r="G341" s="334"/>
      <c r="H341" s="334"/>
      <c r="I341" s="334"/>
      <c r="J341" s="334"/>
      <c r="K341" s="334"/>
      <c r="L341" s="334"/>
      <c r="M341" s="334"/>
      <c r="N341" s="334"/>
      <c r="O341" s="334"/>
      <c r="P341" s="334"/>
      <c r="Q341" s="334"/>
      <c r="R341" s="334"/>
      <c r="S341" s="334"/>
      <c r="T341" s="334"/>
      <c r="U341" s="334"/>
      <c r="V341" s="334"/>
      <c r="W341" s="334"/>
      <c r="X341" s="212"/>
      <c r="Y341" s="223"/>
      <c r="AA341" s="211"/>
      <c r="AB341" s="334" t="s">
        <v>3125</v>
      </c>
      <c r="AC341" s="334"/>
      <c r="AD341" s="334"/>
      <c r="AE341" s="334"/>
      <c r="AF341" s="334"/>
      <c r="AG341" s="334"/>
      <c r="AH341" s="334"/>
      <c r="AI341" s="334"/>
      <c r="AJ341" s="334"/>
      <c r="AK341" s="334"/>
      <c r="AL341" s="334"/>
      <c r="AM341" s="334"/>
      <c r="AN341" s="334"/>
      <c r="AO341" s="334"/>
      <c r="AP341" s="334"/>
      <c r="AQ341" s="334"/>
      <c r="AR341" s="334"/>
      <c r="AS341" s="334"/>
      <c r="AT341" s="334"/>
      <c r="AU341" s="212"/>
    </row>
    <row r="342" spans="1:56" ht="21" customHeight="1" x14ac:dyDescent="0.35">
      <c r="A342" s="222"/>
      <c r="B342" s="211"/>
      <c r="C342" s="334"/>
      <c r="D342" s="334"/>
      <c r="E342" s="334"/>
      <c r="F342" s="334"/>
      <c r="G342" s="334"/>
      <c r="H342" s="334"/>
      <c r="I342" s="334"/>
      <c r="J342" s="334"/>
      <c r="K342" s="334"/>
      <c r="L342" s="334"/>
      <c r="M342" s="334"/>
      <c r="N342" s="334"/>
      <c r="O342" s="334"/>
      <c r="P342" s="334"/>
      <c r="Q342" s="334"/>
      <c r="R342" s="334"/>
      <c r="S342" s="334"/>
      <c r="T342" s="334"/>
      <c r="U342" s="334"/>
      <c r="V342" s="334"/>
      <c r="W342" s="334"/>
      <c r="X342" s="212"/>
      <c r="Y342" s="223"/>
      <c r="AA342" s="211"/>
      <c r="AB342" s="334"/>
      <c r="AC342" s="334"/>
      <c r="AD342" s="334"/>
      <c r="AE342" s="334"/>
      <c r="AF342" s="334"/>
      <c r="AG342" s="334"/>
      <c r="AH342" s="334"/>
      <c r="AI342" s="334"/>
      <c r="AJ342" s="334"/>
      <c r="AK342" s="334"/>
      <c r="AL342" s="334"/>
      <c r="AM342" s="334"/>
      <c r="AN342" s="334"/>
      <c r="AO342" s="334"/>
      <c r="AP342" s="334"/>
      <c r="AQ342" s="334"/>
      <c r="AR342" s="334"/>
      <c r="AS342" s="334"/>
      <c r="AT342" s="334"/>
      <c r="AU342" s="212"/>
    </row>
    <row r="343" spans="1:56" ht="4.5" customHeight="1" thickBot="1" x14ac:dyDescent="0.4">
      <c r="A343" s="222"/>
      <c r="B343" s="211"/>
      <c r="C343" s="213"/>
      <c r="D343" s="213"/>
      <c r="E343" s="213"/>
      <c r="F343" s="213"/>
      <c r="G343" s="213"/>
      <c r="H343" s="213"/>
      <c r="I343" s="213"/>
      <c r="J343" s="213"/>
      <c r="K343" s="213"/>
      <c r="L343" s="213"/>
      <c r="M343" s="213"/>
      <c r="N343" s="213"/>
      <c r="O343" s="213"/>
      <c r="P343" s="213"/>
      <c r="Q343" s="213"/>
      <c r="R343" s="213"/>
      <c r="S343" s="213"/>
      <c r="T343" s="213"/>
      <c r="U343" s="213"/>
      <c r="V343" s="213"/>
      <c r="W343" s="213"/>
      <c r="X343" s="212"/>
      <c r="Y343" s="223"/>
      <c r="AA343" s="211"/>
      <c r="AB343" s="213"/>
      <c r="AC343" s="213"/>
      <c r="AD343" s="213"/>
      <c r="AE343" s="213"/>
      <c r="AF343" s="213"/>
      <c r="AG343" s="213"/>
      <c r="AH343" s="213"/>
      <c r="AI343" s="213"/>
      <c r="AJ343" s="213"/>
      <c r="AK343" s="213"/>
      <c r="AL343" s="213"/>
      <c r="AM343" s="213"/>
      <c r="AN343" s="213"/>
      <c r="AO343" s="213"/>
      <c r="AP343" s="213"/>
      <c r="AQ343" s="213"/>
      <c r="AR343" s="213"/>
      <c r="AS343" s="213"/>
      <c r="AT343" s="213"/>
      <c r="AU343" s="212"/>
    </row>
    <row r="344" spans="1:56" ht="9" customHeight="1" x14ac:dyDescent="0.35">
      <c r="A344" s="222"/>
      <c r="B344" s="211"/>
      <c r="C344" s="322" t="s">
        <v>817</v>
      </c>
      <c r="D344" s="323"/>
      <c r="E344" s="323"/>
      <c r="F344" s="323"/>
      <c r="G344" s="323"/>
      <c r="H344" s="323"/>
      <c r="I344" s="324"/>
      <c r="J344" s="213"/>
      <c r="K344" s="322" t="s">
        <v>822</v>
      </c>
      <c r="L344" s="323"/>
      <c r="M344" s="323"/>
      <c r="N344" s="323"/>
      <c r="O344" s="323"/>
      <c r="P344" s="323"/>
      <c r="Q344" s="323"/>
      <c r="R344" s="323"/>
      <c r="S344" s="323"/>
      <c r="T344" s="323"/>
      <c r="U344" s="323"/>
      <c r="V344" s="323"/>
      <c r="W344" s="324"/>
      <c r="X344" s="212"/>
      <c r="Y344" s="223"/>
      <c r="AA344" s="211"/>
      <c r="AB344" s="322" t="s">
        <v>874</v>
      </c>
      <c r="AC344" s="323"/>
      <c r="AD344" s="323"/>
      <c r="AE344" s="323"/>
      <c r="AF344" s="323"/>
      <c r="AG344" s="323"/>
      <c r="AH344" s="323"/>
      <c r="AI344" s="323"/>
      <c r="AJ344" s="323"/>
      <c r="AK344" s="323"/>
      <c r="AL344" s="323"/>
      <c r="AM344" s="323"/>
      <c r="AN344" s="323"/>
      <c r="AO344" s="323"/>
      <c r="AP344" s="323"/>
      <c r="AQ344" s="323"/>
      <c r="AR344" s="323"/>
      <c r="AS344" s="323"/>
      <c r="AT344" s="324"/>
      <c r="AU344" s="212"/>
    </row>
    <row r="345" spans="1:56" ht="9" customHeight="1" thickBot="1" x14ac:dyDescent="0.4">
      <c r="A345" s="222"/>
      <c r="B345" s="211"/>
      <c r="C345" s="325"/>
      <c r="D345" s="326"/>
      <c r="E345" s="326"/>
      <c r="F345" s="326"/>
      <c r="G345" s="326"/>
      <c r="H345" s="326"/>
      <c r="I345" s="327"/>
      <c r="J345" s="213"/>
      <c r="K345" s="325"/>
      <c r="L345" s="326"/>
      <c r="M345" s="326"/>
      <c r="N345" s="326"/>
      <c r="O345" s="326"/>
      <c r="P345" s="326"/>
      <c r="Q345" s="326"/>
      <c r="R345" s="326"/>
      <c r="S345" s="326"/>
      <c r="T345" s="326"/>
      <c r="U345" s="326"/>
      <c r="V345" s="326"/>
      <c r="W345" s="327"/>
      <c r="X345" s="212"/>
      <c r="Y345" s="223"/>
      <c r="AA345" s="211"/>
      <c r="AB345" s="325"/>
      <c r="AC345" s="326"/>
      <c r="AD345" s="326"/>
      <c r="AE345" s="326"/>
      <c r="AF345" s="326"/>
      <c r="AG345" s="326"/>
      <c r="AH345" s="326"/>
      <c r="AI345" s="326"/>
      <c r="AJ345" s="326"/>
      <c r="AK345" s="326"/>
      <c r="AL345" s="326"/>
      <c r="AM345" s="326"/>
      <c r="AN345" s="326"/>
      <c r="AO345" s="326"/>
      <c r="AP345" s="326"/>
      <c r="AQ345" s="326"/>
      <c r="AR345" s="326"/>
      <c r="AS345" s="326"/>
      <c r="AT345" s="327"/>
      <c r="AU345" s="212"/>
      <c r="BD345" s="255"/>
    </row>
    <row r="346" spans="1:56" ht="15" customHeight="1" x14ac:dyDescent="0.35">
      <c r="A346" s="202"/>
      <c r="B346" s="211"/>
      <c r="C346" s="202"/>
      <c r="D346" s="313" t="str">
        <f>Heatmap!$G$3</f>
        <v>Контроль использования сторонних компонентов</v>
      </c>
      <c r="E346" s="315"/>
      <c r="F346" s="203"/>
      <c r="G346" s="313" t="str">
        <f>Heatmap!$G$4</f>
        <v>Управление артефактами</v>
      </c>
      <c r="H346" s="315"/>
      <c r="I346" s="204"/>
      <c r="J346" s="213"/>
      <c r="K346" s="202"/>
      <c r="L346" s="313" t="str">
        <f>Heatmap!$G$5</f>
        <v>Защита рабочих мест разработчика</v>
      </c>
      <c r="M346" s="314"/>
      <c r="N346" s="315"/>
      <c r="O346" s="203"/>
      <c r="P346" s="313" t="str">
        <f>Heatmap!$G$6</f>
        <v>Защита секретов</v>
      </c>
      <c r="Q346" s="314"/>
      <c r="R346" s="315"/>
      <c r="S346" s="203"/>
      <c r="T346" s="313" t="str">
        <f>Heatmap!$G$7</f>
        <v>Защита Build-среды</v>
      </c>
      <c r="U346" s="314"/>
      <c r="V346" s="315"/>
      <c r="W346" s="204"/>
      <c r="X346" s="212"/>
      <c r="Y346" s="204"/>
      <c r="AA346" s="211"/>
      <c r="AB346" s="202"/>
      <c r="AC346" s="313" t="str">
        <f>Heatmap!$G$30</f>
        <v>Обучение специалистов</v>
      </c>
      <c r="AD346" s="314"/>
      <c r="AE346" s="314"/>
      <c r="AF346" s="314"/>
      <c r="AG346" s="314"/>
      <c r="AH346" s="314"/>
      <c r="AI346" s="314"/>
      <c r="AJ346" s="315"/>
      <c r="AK346" s="203"/>
      <c r="AL346" s="313"/>
      <c r="AM346" s="314"/>
      <c r="AN346" s="314"/>
      <c r="AO346" s="314"/>
      <c r="AP346" s="314"/>
      <c r="AQ346" s="314"/>
      <c r="AR346" s="314"/>
      <c r="AS346" s="315"/>
      <c r="AT346" s="204"/>
      <c r="AU346" s="212"/>
    </row>
    <row r="347" spans="1:56" ht="15" customHeight="1" thickBot="1" x14ac:dyDescent="0.4">
      <c r="A347" s="202"/>
      <c r="B347" s="211"/>
      <c r="C347" s="202"/>
      <c r="D347" s="316"/>
      <c r="E347" s="318"/>
      <c r="F347" s="203"/>
      <c r="G347" s="316"/>
      <c r="H347" s="318"/>
      <c r="I347" s="204"/>
      <c r="J347" s="213"/>
      <c r="K347" s="202"/>
      <c r="L347" s="319"/>
      <c r="M347" s="320"/>
      <c r="N347" s="321"/>
      <c r="O347" s="203"/>
      <c r="P347" s="319"/>
      <c r="Q347" s="320"/>
      <c r="R347" s="321"/>
      <c r="S347" s="203"/>
      <c r="T347" s="319"/>
      <c r="U347" s="320"/>
      <c r="V347" s="321"/>
      <c r="W347" s="204"/>
      <c r="X347" s="212"/>
      <c r="Y347" s="204"/>
      <c r="AA347" s="211"/>
      <c r="AB347" s="202"/>
      <c r="AC347" s="319"/>
      <c r="AD347" s="320"/>
      <c r="AE347" s="320"/>
      <c r="AF347" s="320"/>
      <c r="AG347" s="320"/>
      <c r="AH347" s="320"/>
      <c r="AI347" s="320"/>
      <c r="AJ347" s="321"/>
      <c r="AK347" s="203"/>
      <c r="AL347" s="319"/>
      <c r="AM347" s="320"/>
      <c r="AN347" s="320"/>
      <c r="AO347" s="320"/>
      <c r="AP347" s="320"/>
      <c r="AQ347" s="320"/>
      <c r="AR347" s="320"/>
      <c r="AS347" s="321"/>
      <c r="AT347" s="204"/>
      <c r="AU347" s="212"/>
    </row>
    <row r="348" spans="1:56" ht="6.75" customHeight="1" thickBot="1" x14ac:dyDescent="0.4">
      <c r="A348" s="202"/>
      <c r="B348" s="211"/>
      <c r="C348" s="202"/>
      <c r="D348" s="316"/>
      <c r="E348" s="318"/>
      <c r="F348" s="203"/>
      <c r="G348" s="316"/>
      <c r="H348" s="318"/>
      <c r="I348" s="204"/>
      <c r="J348" s="213"/>
      <c r="K348" s="202"/>
      <c r="L348" s="203"/>
      <c r="M348" s="203"/>
      <c r="N348" s="203"/>
      <c r="O348" s="203"/>
      <c r="P348" s="203"/>
      <c r="Q348" s="203"/>
      <c r="R348" s="203"/>
      <c r="S348" s="203"/>
      <c r="T348" s="203"/>
      <c r="U348" s="203"/>
      <c r="V348" s="203"/>
      <c r="W348" s="204"/>
      <c r="X348" s="212"/>
      <c r="Y348" s="204"/>
      <c r="AA348" s="211"/>
      <c r="AB348" s="205"/>
      <c r="AC348" s="206"/>
      <c r="AD348" s="206"/>
      <c r="AE348" s="206"/>
      <c r="AF348" s="206"/>
      <c r="AG348" s="206"/>
      <c r="AH348" s="206"/>
      <c r="AI348" s="206"/>
      <c r="AJ348" s="206"/>
      <c r="AK348" s="206"/>
      <c r="AL348" s="206"/>
      <c r="AM348" s="206"/>
      <c r="AN348" s="206"/>
      <c r="AO348" s="206"/>
      <c r="AP348" s="206"/>
      <c r="AQ348" s="206"/>
      <c r="AR348" s="206"/>
      <c r="AS348" s="206"/>
      <c r="AT348" s="207"/>
      <c r="AU348" s="212"/>
    </row>
    <row r="349" spans="1:56" ht="15" customHeight="1" thickBot="1" x14ac:dyDescent="0.4">
      <c r="A349" s="202"/>
      <c r="B349" s="211"/>
      <c r="C349" s="202"/>
      <c r="D349" s="316"/>
      <c r="E349" s="318"/>
      <c r="F349" s="203"/>
      <c r="G349" s="316"/>
      <c r="H349" s="318"/>
      <c r="I349" s="204"/>
      <c r="J349" s="213"/>
      <c r="K349" s="202"/>
      <c r="L349" s="313" t="str">
        <f>Heatmap!$G$8</f>
        <v>Защита source code management (SCM)</v>
      </c>
      <c r="M349" s="314"/>
      <c r="N349" s="315"/>
      <c r="O349" s="203"/>
      <c r="P349" s="313" t="str">
        <f>Heatmap!$G$9</f>
        <v>Контроль внесения изменений в исходный код</v>
      </c>
      <c r="Q349" s="314"/>
      <c r="R349" s="315"/>
      <c r="S349" s="203"/>
      <c r="T349" s="313" t="str">
        <f>Heatmap!$G$10</f>
        <v>Защита конвейера сборки</v>
      </c>
      <c r="U349" s="314"/>
      <c r="V349" s="315"/>
      <c r="W349" s="204"/>
      <c r="X349" s="212"/>
      <c r="Y349" s="204"/>
      <c r="AA349" s="211"/>
      <c r="AB349" s="213"/>
      <c r="AC349" s="213"/>
      <c r="AD349" s="213"/>
      <c r="AE349" s="213"/>
      <c r="AF349" s="213"/>
      <c r="AG349" s="213"/>
      <c r="AH349" s="213"/>
      <c r="AI349" s="213"/>
      <c r="AJ349" s="213"/>
      <c r="AK349" s="213"/>
      <c r="AL349" s="213"/>
      <c r="AM349" s="213"/>
      <c r="AN349" s="213"/>
      <c r="AO349" s="213"/>
      <c r="AP349" s="213"/>
      <c r="AQ349" s="213"/>
      <c r="AR349" s="213"/>
      <c r="AS349" s="213"/>
      <c r="AT349" s="213"/>
      <c r="AU349" s="212"/>
    </row>
    <row r="350" spans="1:56" ht="15" customHeight="1" thickBot="1" x14ac:dyDescent="0.4">
      <c r="A350" s="202"/>
      <c r="B350" s="211"/>
      <c r="C350" s="202"/>
      <c r="D350" s="319"/>
      <c r="E350" s="321"/>
      <c r="F350" s="203"/>
      <c r="G350" s="319"/>
      <c r="H350" s="321"/>
      <c r="I350" s="204"/>
      <c r="J350" s="213"/>
      <c r="K350" s="202"/>
      <c r="L350" s="319"/>
      <c r="M350" s="320"/>
      <c r="N350" s="321"/>
      <c r="O350" s="203"/>
      <c r="P350" s="319"/>
      <c r="Q350" s="320"/>
      <c r="R350" s="321"/>
      <c r="S350" s="203"/>
      <c r="T350" s="319"/>
      <c r="U350" s="320"/>
      <c r="V350" s="321"/>
      <c r="W350" s="204"/>
      <c r="X350" s="212"/>
      <c r="Y350" s="204"/>
      <c r="AA350" s="211"/>
      <c r="AB350" s="322" t="s">
        <v>879</v>
      </c>
      <c r="AC350" s="323"/>
      <c r="AD350" s="323"/>
      <c r="AE350" s="323"/>
      <c r="AF350" s="323"/>
      <c r="AG350" s="323"/>
      <c r="AH350" s="323"/>
      <c r="AI350" s="323"/>
      <c r="AJ350" s="323"/>
      <c r="AK350" s="323"/>
      <c r="AL350" s="323"/>
      <c r="AM350" s="323"/>
      <c r="AN350" s="323"/>
      <c r="AO350" s="323"/>
      <c r="AP350" s="323"/>
      <c r="AQ350" s="323"/>
      <c r="AR350" s="323"/>
      <c r="AS350" s="323"/>
      <c r="AT350" s="324"/>
      <c r="AU350" s="212"/>
    </row>
    <row r="351" spans="1:56" ht="9" customHeight="1" thickBot="1" x14ac:dyDescent="0.4">
      <c r="A351" s="202"/>
      <c r="B351" s="211"/>
      <c r="C351" s="205"/>
      <c r="D351" s="206"/>
      <c r="E351" s="206"/>
      <c r="F351" s="206"/>
      <c r="G351" s="206"/>
      <c r="H351" s="206"/>
      <c r="I351" s="207"/>
      <c r="J351" s="213"/>
      <c r="K351" s="205"/>
      <c r="L351" s="206"/>
      <c r="M351" s="206"/>
      <c r="N351" s="206"/>
      <c r="O351" s="206"/>
      <c r="P351" s="206"/>
      <c r="Q351" s="206"/>
      <c r="R351" s="206"/>
      <c r="S351" s="206"/>
      <c r="T351" s="206"/>
      <c r="U351" s="206"/>
      <c r="V351" s="206"/>
      <c r="W351" s="207"/>
      <c r="X351" s="212"/>
      <c r="Y351" s="204"/>
      <c r="AA351" s="211"/>
      <c r="AB351" s="325"/>
      <c r="AC351" s="326"/>
      <c r="AD351" s="326"/>
      <c r="AE351" s="326"/>
      <c r="AF351" s="326"/>
      <c r="AG351" s="326"/>
      <c r="AH351" s="326"/>
      <c r="AI351" s="326"/>
      <c r="AJ351" s="326"/>
      <c r="AK351" s="326"/>
      <c r="AL351" s="326"/>
      <c r="AM351" s="326"/>
      <c r="AN351" s="326"/>
      <c r="AO351" s="326"/>
      <c r="AP351" s="326"/>
      <c r="AQ351" s="326"/>
      <c r="AR351" s="326"/>
      <c r="AS351" s="326"/>
      <c r="AT351" s="327"/>
      <c r="AU351" s="212"/>
    </row>
    <row r="352" spans="1:56" ht="11.25" customHeight="1" thickBot="1" x14ac:dyDescent="0.4">
      <c r="A352" s="202"/>
      <c r="B352" s="211"/>
      <c r="C352" s="213"/>
      <c r="D352" s="213"/>
      <c r="E352" s="213"/>
      <c r="F352" s="213"/>
      <c r="G352" s="213"/>
      <c r="H352" s="213"/>
      <c r="I352" s="213"/>
      <c r="J352" s="213"/>
      <c r="K352" s="213"/>
      <c r="L352" s="213"/>
      <c r="M352" s="213"/>
      <c r="N352" s="213"/>
      <c r="O352" s="213"/>
      <c r="P352" s="213"/>
      <c r="Q352" s="213"/>
      <c r="R352" s="213"/>
      <c r="S352" s="213"/>
      <c r="T352" s="213"/>
      <c r="U352" s="213"/>
      <c r="V352" s="213"/>
      <c r="W352" s="213"/>
      <c r="X352" s="212"/>
      <c r="Y352" s="204"/>
      <c r="AA352" s="211"/>
      <c r="AB352" s="313" t="str">
        <f>Heatmap!$G$32</f>
        <v>Оценка критичности приложений и моделирование угроз</v>
      </c>
      <c r="AC352" s="314"/>
      <c r="AD352" s="315"/>
      <c r="AE352" s="203"/>
      <c r="AF352" s="313" t="str">
        <f>Heatmap!$G$33</f>
        <v>Определение требований ИБ, предъявляемых к ПО</v>
      </c>
      <c r="AG352" s="314"/>
      <c r="AH352" s="315"/>
      <c r="AI352" s="203"/>
      <c r="AJ352" s="313" t="str">
        <f>Heatmap!$G$34</f>
        <v>Контроль выполнения требований ИБ</v>
      </c>
      <c r="AK352" s="314"/>
      <c r="AL352" s="315"/>
      <c r="AM352" s="203"/>
      <c r="AN352" s="313" t="str">
        <f>Heatmap!$G$35</f>
        <v>Разработка стандартов конфигураций разрабатываемого ПО</v>
      </c>
      <c r="AO352" s="314"/>
      <c r="AP352" s="315"/>
      <c r="AQ352" s="203"/>
      <c r="AR352" s="313" t="str">
        <f>Heatmap!$G$36</f>
        <v>Разработка стандартов конфигураций для компонентов инфраструктуры</v>
      </c>
      <c r="AS352" s="314"/>
      <c r="AT352" s="315"/>
      <c r="AU352" s="212"/>
    </row>
    <row r="353" spans="1:47" ht="9" customHeight="1" x14ac:dyDescent="0.35">
      <c r="A353" s="202"/>
      <c r="B353" s="211"/>
      <c r="C353" s="322" t="s">
        <v>3129</v>
      </c>
      <c r="D353" s="323"/>
      <c r="E353" s="323"/>
      <c r="F353" s="323"/>
      <c r="G353" s="323"/>
      <c r="H353" s="323"/>
      <c r="I353" s="323"/>
      <c r="J353" s="323"/>
      <c r="K353" s="323"/>
      <c r="L353" s="323"/>
      <c r="M353" s="323"/>
      <c r="N353" s="323"/>
      <c r="O353" s="323"/>
      <c r="P353" s="323"/>
      <c r="Q353" s="323"/>
      <c r="R353" s="323"/>
      <c r="S353" s="323"/>
      <c r="T353" s="323"/>
      <c r="U353" s="323"/>
      <c r="V353" s="323"/>
      <c r="W353" s="324"/>
      <c r="X353" s="212"/>
      <c r="Y353" s="204"/>
      <c r="AA353" s="211"/>
      <c r="AB353" s="316"/>
      <c r="AC353" s="317"/>
      <c r="AD353" s="318"/>
      <c r="AE353" s="203"/>
      <c r="AF353" s="316"/>
      <c r="AG353" s="317"/>
      <c r="AH353" s="318"/>
      <c r="AI353" s="203"/>
      <c r="AJ353" s="316"/>
      <c r="AK353" s="317"/>
      <c r="AL353" s="318"/>
      <c r="AM353" s="203"/>
      <c r="AN353" s="316"/>
      <c r="AO353" s="317"/>
      <c r="AP353" s="318"/>
      <c r="AQ353" s="203"/>
      <c r="AR353" s="316"/>
      <c r="AS353" s="317"/>
      <c r="AT353" s="318"/>
      <c r="AU353" s="212"/>
    </row>
    <row r="354" spans="1:47" ht="9" customHeight="1" thickBot="1" x14ac:dyDescent="0.4">
      <c r="A354" s="202"/>
      <c r="B354" s="211"/>
      <c r="C354" s="325"/>
      <c r="D354" s="326"/>
      <c r="E354" s="326"/>
      <c r="F354" s="326"/>
      <c r="G354" s="326"/>
      <c r="H354" s="326"/>
      <c r="I354" s="326"/>
      <c r="J354" s="326"/>
      <c r="K354" s="326"/>
      <c r="L354" s="326"/>
      <c r="M354" s="326"/>
      <c r="N354" s="326"/>
      <c r="O354" s="326"/>
      <c r="P354" s="326"/>
      <c r="Q354" s="326"/>
      <c r="R354" s="326"/>
      <c r="S354" s="326"/>
      <c r="T354" s="326"/>
      <c r="U354" s="326"/>
      <c r="V354" s="326"/>
      <c r="W354" s="327"/>
      <c r="X354" s="212"/>
      <c r="Y354" s="204"/>
      <c r="AA354" s="211"/>
      <c r="AB354" s="319"/>
      <c r="AC354" s="320"/>
      <c r="AD354" s="321"/>
      <c r="AE354" s="203"/>
      <c r="AF354" s="319"/>
      <c r="AG354" s="320"/>
      <c r="AH354" s="321"/>
      <c r="AI354" s="203"/>
      <c r="AJ354" s="319"/>
      <c r="AK354" s="320"/>
      <c r="AL354" s="321"/>
      <c r="AM354" s="203"/>
      <c r="AN354" s="319"/>
      <c r="AO354" s="320"/>
      <c r="AP354" s="321"/>
      <c r="AQ354" s="203"/>
      <c r="AR354" s="319"/>
      <c r="AS354" s="320"/>
      <c r="AT354" s="321"/>
      <c r="AU354" s="212"/>
    </row>
    <row r="355" spans="1:47" ht="15.75" customHeight="1" thickBot="1" x14ac:dyDescent="0.4">
      <c r="A355" s="202"/>
      <c r="B355" s="211"/>
      <c r="C355" s="202"/>
      <c r="D355" s="313" t="str">
        <f>Heatmap!$G$12</f>
        <v>Статический анализ (SAST)</v>
      </c>
      <c r="E355" s="314"/>
      <c r="F355" s="315"/>
      <c r="G355" s="203"/>
      <c r="H355" s="313" t="str">
        <f>Heatmap!$G$13</f>
        <v>Композиционный анализ (SCA)</v>
      </c>
      <c r="I355" s="314"/>
      <c r="J355" s="315"/>
      <c r="K355" s="203"/>
      <c r="L355" s="313" t="str">
        <f>Heatmap!$G$14</f>
        <v>Анализ образов контейнеров</v>
      </c>
      <c r="M355" s="314"/>
      <c r="N355" s="315"/>
      <c r="O355" s="203"/>
      <c r="P355" s="313" t="str">
        <f>Heatmap!$G$15</f>
        <v>Идентификация секретов</v>
      </c>
      <c r="Q355" s="314"/>
      <c r="R355" s="315"/>
      <c r="S355" s="203"/>
      <c r="T355" s="313" t="str">
        <f>Heatmap!$G$16</f>
        <v>Контроль безопасности Dockerfile’ов</v>
      </c>
      <c r="U355" s="314"/>
      <c r="V355" s="315"/>
      <c r="W355" s="204"/>
      <c r="X355" s="212"/>
      <c r="Y355" s="204"/>
      <c r="AA355" s="211"/>
      <c r="AB355" s="205"/>
      <c r="AC355" s="206"/>
      <c r="AD355" s="206"/>
      <c r="AE355" s="206"/>
      <c r="AF355" s="206"/>
      <c r="AG355" s="206"/>
      <c r="AH355" s="206"/>
      <c r="AI355" s="206"/>
      <c r="AJ355" s="206"/>
      <c r="AK355" s="206"/>
      <c r="AL355" s="206"/>
      <c r="AM355" s="206"/>
      <c r="AN355" s="206"/>
      <c r="AO355" s="206"/>
      <c r="AP355" s="206"/>
      <c r="AQ355" s="206"/>
      <c r="AR355" s="206"/>
      <c r="AS355" s="206"/>
      <c r="AT355" s="207"/>
      <c r="AU355" s="212"/>
    </row>
    <row r="356" spans="1:47" ht="15.75" customHeight="1" thickBot="1" x14ac:dyDescent="0.4">
      <c r="A356" s="202"/>
      <c r="B356" s="211"/>
      <c r="C356" s="202"/>
      <c r="D356" s="319"/>
      <c r="E356" s="320"/>
      <c r="F356" s="321"/>
      <c r="G356" s="203"/>
      <c r="H356" s="319"/>
      <c r="I356" s="320"/>
      <c r="J356" s="321"/>
      <c r="K356" s="203"/>
      <c r="L356" s="319"/>
      <c r="M356" s="320"/>
      <c r="N356" s="321"/>
      <c r="O356" s="203"/>
      <c r="P356" s="319"/>
      <c r="Q356" s="320"/>
      <c r="R356" s="321"/>
      <c r="S356" s="203"/>
      <c r="T356" s="319"/>
      <c r="U356" s="320"/>
      <c r="V356" s="321"/>
      <c r="W356" s="204"/>
      <c r="X356" s="212"/>
      <c r="Y356" s="204"/>
      <c r="AA356" s="211"/>
      <c r="AB356" s="213"/>
      <c r="AC356" s="213"/>
      <c r="AD356" s="213"/>
      <c r="AE356" s="213"/>
      <c r="AF356" s="213"/>
      <c r="AG356" s="213"/>
      <c r="AH356" s="213"/>
      <c r="AI356" s="213"/>
      <c r="AJ356" s="213"/>
      <c r="AK356" s="213"/>
      <c r="AL356" s="213"/>
      <c r="AM356" s="213"/>
      <c r="AN356" s="213"/>
      <c r="AO356" s="213"/>
      <c r="AP356" s="213"/>
      <c r="AQ356" s="213"/>
      <c r="AR356" s="213"/>
      <c r="AS356" s="213"/>
      <c r="AT356" s="213"/>
      <c r="AU356" s="212"/>
    </row>
    <row r="357" spans="1:47" ht="9" customHeight="1" thickBot="1" x14ac:dyDescent="0.4">
      <c r="A357" s="202"/>
      <c r="B357" s="211"/>
      <c r="C357" s="205"/>
      <c r="D357" s="206"/>
      <c r="E357" s="206"/>
      <c r="F357" s="206"/>
      <c r="G357" s="206"/>
      <c r="H357" s="206"/>
      <c r="I357" s="206"/>
      <c r="J357" s="206"/>
      <c r="K357" s="206"/>
      <c r="L357" s="206"/>
      <c r="M357" s="206"/>
      <c r="N357" s="206"/>
      <c r="O357" s="206"/>
      <c r="P357" s="206"/>
      <c r="Q357" s="206"/>
      <c r="R357" s="206"/>
      <c r="S357" s="206"/>
      <c r="T357" s="206"/>
      <c r="U357" s="206"/>
      <c r="V357" s="206"/>
      <c r="W357" s="207"/>
      <c r="X357" s="212"/>
      <c r="Y357" s="204"/>
      <c r="AA357" s="211"/>
      <c r="AB357" s="322" t="s">
        <v>890</v>
      </c>
      <c r="AC357" s="323"/>
      <c r="AD357" s="323"/>
      <c r="AE357" s="323"/>
      <c r="AF357" s="323"/>
      <c r="AG357" s="323"/>
      <c r="AH357" s="323"/>
      <c r="AI357" s="323"/>
      <c r="AJ357" s="323"/>
      <c r="AK357" s="323"/>
      <c r="AL357" s="323"/>
      <c r="AM357" s="323"/>
      <c r="AN357" s="323"/>
      <c r="AO357" s="323"/>
      <c r="AP357" s="323"/>
      <c r="AQ357" s="323"/>
      <c r="AR357" s="323"/>
      <c r="AS357" s="323"/>
      <c r="AT357" s="324"/>
      <c r="AU357" s="212"/>
    </row>
    <row r="358" spans="1:47" ht="11.25" customHeight="1" thickBot="1" x14ac:dyDescent="0.4">
      <c r="A358" s="202"/>
      <c r="B358" s="211"/>
      <c r="C358" s="213"/>
      <c r="D358" s="213"/>
      <c r="E358" s="213"/>
      <c r="F358" s="213"/>
      <c r="G358" s="213"/>
      <c r="H358" s="213"/>
      <c r="I358" s="213"/>
      <c r="J358" s="213"/>
      <c r="K358" s="213"/>
      <c r="L358" s="213"/>
      <c r="M358" s="213"/>
      <c r="N358" s="213"/>
      <c r="O358" s="213"/>
      <c r="P358" s="213"/>
      <c r="Q358" s="213"/>
      <c r="R358" s="213"/>
      <c r="S358" s="213"/>
      <c r="T358" s="213"/>
      <c r="U358" s="213"/>
      <c r="V358" s="213"/>
      <c r="W358" s="213"/>
      <c r="X358" s="212"/>
      <c r="Y358" s="204"/>
      <c r="AA358" s="211"/>
      <c r="AB358" s="325"/>
      <c r="AC358" s="326"/>
      <c r="AD358" s="326"/>
      <c r="AE358" s="326"/>
      <c r="AF358" s="326"/>
      <c r="AG358" s="326"/>
      <c r="AH358" s="326"/>
      <c r="AI358" s="326"/>
      <c r="AJ358" s="326"/>
      <c r="AK358" s="326"/>
      <c r="AL358" s="326"/>
      <c r="AM358" s="326"/>
      <c r="AN358" s="326"/>
      <c r="AO358" s="326"/>
      <c r="AP358" s="326"/>
      <c r="AQ358" s="326"/>
      <c r="AR358" s="326"/>
      <c r="AS358" s="326"/>
      <c r="AT358" s="327"/>
      <c r="AU358" s="212"/>
    </row>
    <row r="359" spans="1:47" ht="9" customHeight="1" x14ac:dyDescent="0.35">
      <c r="A359" s="202"/>
      <c r="B359" s="211"/>
      <c r="C359" s="322" t="s">
        <v>3130</v>
      </c>
      <c r="D359" s="323"/>
      <c r="E359" s="323"/>
      <c r="F359" s="323"/>
      <c r="G359" s="323"/>
      <c r="H359" s="323"/>
      <c r="I359" s="323"/>
      <c r="J359" s="323"/>
      <c r="K359" s="323"/>
      <c r="L359" s="323"/>
      <c r="M359" s="323"/>
      <c r="N359" s="323"/>
      <c r="O359" s="323"/>
      <c r="P359" s="323"/>
      <c r="Q359" s="323"/>
      <c r="R359" s="323"/>
      <c r="S359" s="323"/>
      <c r="T359" s="323"/>
      <c r="U359" s="323"/>
      <c r="V359" s="323"/>
      <c r="W359" s="324"/>
      <c r="X359" s="212"/>
      <c r="Y359" s="204"/>
      <c r="AA359" s="211"/>
      <c r="AB359" s="202"/>
      <c r="AC359" s="313" t="str">
        <f>Heatmap!$G$37</f>
        <v>Обработка дефектов ИБ</v>
      </c>
      <c r="AD359" s="314"/>
      <c r="AE359" s="314"/>
      <c r="AF359" s="314"/>
      <c r="AG359" s="314"/>
      <c r="AH359" s="314"/>
      <c r="AI359" s="314"/>
      <c r="AJ359" s="315"/>
      <c r="AK359" s="203"/>
      <c r="AL359" s="313" t="str">
        <f>Heatmap!$G$38</f>
        <v>Консолидация дефектов ИБ</v>
      </c>
      <c r="AM359" s="314"/>
      <c r="AN359" s="314"/>
      <c r="AO359" s="314"/>
      <c r="AP359" s="314"/>
      <c r="AQ359" s="314"/>
      <c r="AR359" s="314"/>
      <c r="AS359" s="315"/>
      <c r="AT359" s="204"/>
      <c r="AU359" s="212"/>
    </row>
    <row r="360" spans="1:47" ht="9" customHeight="1" thickBot="1" x14ac:dyDescent="0.4">
      <c r="A360" s="202"/>
      <c r="B360" s="211"/>
      <c r="C360" s="325"/>
      <c r="D360" s="326"/>
      <c r="E360" s="326"/>
      <c r="F360" s="326"/>
      <c r="G360" s="326"/>
      <c r="H360" s="326"/>
      <c r="I360" s="326"/>
      <c r="J360" s="326"/>
      <c r="K360" s="326"/>
      <c r="L360" s="326"/>
      <c r="M360" s="326"/>
      <c r="N360" s="326"/>
      <c r="O360" s="326"/>
      <c r="P360" s="326"/>
      <c r="Q360" s="326"/>
      <c r="R360" s="326"/>
      <c r="S360" s="326"/>
      <c r="T360" s="326"/>
      <c r="U360" s="326"/>
      <c r="V360" s="326"/>
      <c r="W360" s="327"/>
      <c r="X360" s="212"/>
      <c r="Y360" s="204"/>
      <c r="AA360" s="211"/>
      <c r="AB360" s="202"/>
      <c r="AC360" s="319"/>
      <c r="AD360" s="320"/>
      <c r="AE360" s="320"/>
      <c r="AF360" s="320"/>
      <c r="AG360" s="320"/>
      <c r="AH360" s="320"/>
      <c r="AI360" s="320"/>
      <c r="AJ360" s="321"/>
      <c r="AK360" s="203"/>
      <c r="AL360" s="319"/>
      <c r="AM360" s="320"/>
      <c r="AN360" s="320"/>
      <c r="AO360" s="320"/>
      <c r="AP360" s="320"/>
      <c r="AQ360" s="320"/>
      <c r="AR360" s="320"/>
      <c r="AS360" s="321"/>
      <c r="AT360" s="204"/>
      <c r="AU360" s="212"/>
    </row>
    <row r="361" spans="1:47" ht="15.75" customHeight="1" thickBot="1" x14ac:dyDescent="0.4">
      <c r="A361" s="202"/>
      <c r="B361" s="211"/>
      <c r="C361" s="202"/>
      <c r="D361" s="313" t="str">
        <f>Heatmap!$G$17</f>
        <v>Динамический анализ приложений (DAST) в PREPROD среде</v>
      </c>
      <c r="E361" s="314"/>
      <c r="F361" s="314"/>
      <c r="G361" s="315"/>
      <c r="H361" s="203"/>
      <c r="I361" s="313" t="str">
        <f>Heatmap!$G$18</f>
        <v>Тестирование на проникновение перед внедрением приложений в продуктив</v>
      </c>
      <c r="J361" s="314"/>
      <c r="K361" s="314"/>
      <c r="L361" s="315"/>
      <c r="M361" s="203"/>
      <c r="N361" s="313" t="str">
        <f>Heatmap!$G$19</f>
        <v>Функциональное ИБ-тестирование</v>
      </c>
      <c r="O361" s="314"/>
      <c r="P361" s="314"/>
      <c r="Q361" s="315"/>
      <c r="R361" s="203"/>
      <c r="S361" s="313" t="str">
        <f>Heatmap!$G$20</f>
        <v>Контроль безопасности манифестов (k8s, terraform и т.д.)</v>
      </c>
      <c r="T361" s="314"/>
      <c r="U361" s="314"/>
      <c r="V361" s="315"/>
      <c r="W361" s="204"/>
      <c r="X361" s="212"/>
      <c r="Y361" s="204"/>
      <c r="AA361" s="211"/>
      <c r="AB361" s="205"/>
      <c r="AC361" s="206"/>
      <c r="AD361" s="206"/>
      <c r="AE361" s="206"/>
      <c r="AF361" s="206"/>
      <c r="AG361" s="206"/>
      <c r="AH361" s="206"/>
      <c r="AI361" s="206"/>
      <c r="AJ361" s="206"/>
      <c r="AK361" s="206"/>
      <c r="AL361" s="206"/>
      <c r="AM361" s="206"/>
      <c r="AN361" s="206"/>
      <c r="AO361" s="206"/>
      <c r="AP361" s="206"/>
      <c r="AQ361" s="206"/>
      <c r="AR361" s="206"/>
      <c r="AS361" s="206"/>
      <c r="AT361" s="207"/>
      <c r="AU361" s="212"/>
    </row>
    <row r="362" spans="1:47" ht="15.75" customHeight="1" thickBot="1" x14ac:dyDescent="0.4">
      <c r="A362" s="202"/>
      <c r="B362" s="211"/>
      <c r="C362" s="202"/>
      <c r="D362" s="319"/>
      <c r="E362" s="320"/>
      <c r="F362" s="320"/>
      <c r="G362" s="321"/>
      <c r="H362" s="203"/>
      <c r="I362" s="319"/>
      <c r="J362" s="320"/>
      <c r="K362" s="320"/>
      <c r="L362" s="321"/>
      <c r="M362" s="203"/>
      <c r="N362" s="319"/>
      <c r="O362" s="320"/>
      <c r="P362" s="320"/>
      <c r="Q362" s="321"/>
      <c r="R362" s="203"/>
      <c r="S362" s="319"/>
      <c r="T362" s="320"/>
      <c r="U362" s="320"/>
      <c r="V362" s="321"/>
      <c r="W362" s="204"/>
      <c r="X362" s="212"/>
      <c r="Y362" s="204"/>
      <c r="AA362" s="211"/>
      <c r="AB362" s="213"/>
      <c r="AC362" s="213"/>
      <c r="AD362" s="213"/>
      <c r="AE362" s="213"/>
      <c r="AF362" s="213"/>
      <c r="AG362" s="213"/>
      <c r="AH362" s="213"/>
      <c r="AI362" s="213"/>
      <c r="AJ362" s="213"/>
      <c r="AK362" s="213"/>
      <c r="AL362" s="213"/>
      <c r="AM362" s="213"/>
      <c r="AN362" s="213"/>
      <c r="AO362" s="213"/>
      <c r="AP362" s="213"/>
      <c r="AQ362" s="213"/>
      <c r="AR362" s="213"/>
      <c r="AS362" s="213"/>
      <c r="AT362" s="213"/>
      <c r="AU362" s="212"/>
    </row>
    <row r="363" spans="1:47" ht="9" customHeight="1" thickBot="1" x14ac:dyDescent="0.4">
      <c r="A363" s="202"/>
      <c r="B363" s="211"/>
      <c r="C363" s="205"/>
      <c r="D363" s="206"/>
      <c r="E363" s="206"/>
      <c r="F363" s="206"/>
      <c r="G363" s="206"/>
      <c r="H363" s="206"/>
      <c r="I363" s="206"/>
      <c r="J363" s="206"/>
      <c r="K363" s="206"/>
      <c r="L363" s="206"/>
      <c r="M363" s="206"/>
      <c r="N363" s="206"/>
      <c r="O363" s="206"/>
      <c r="P363" s="206"/>
      <c r="Q363" s="206"/>
      <c r="R363" s="206"/>
      <c r="S363" s="206"/>
      <c r="T363" s="206"/>
      <c r="U363" s="206"/>
      <c r="V363" s="206"/>
      <c r="W363" s="207"/>
      <c r="X363" s="212"/>
      <c r="Y363" s="204"/>
      <c r="AA363" s="211"/>
      <c r="AB363" s="322" t="s">
        <v>3126</v>
      </c>
      <c r="AC363" s="323"/>
      <c r="AD363" s="323"/>
      <c r="AE363" s="323"/>
      <c r="AF363" s="323"/>
      <c r="AG363" s="323"/>
      <c r="AH363" s="323"/>
      <c r="AI363" s="323"/>
      <c r="AJ363" s="324"/>
      <c r="AK363" s="213"/>
      <c r="AL363" s="322" t="s">
        <v>3127</v>
      </c>
      <c r="AM363" s="323"/>
      <c r="AN363" s="323"/>
      <c r="AO363" s="323"/>
      <c r="AP363" s="323"/>
      <c r="AQ363" s="323"/>
      <c r="AR363" s="323"/>
      <c r="AS363" s="323"/>
      <c r="AT363" s="324"/>
      <c r="AU363" s="212"/>
    </row>
    <row r="364" spans="1:47" ht="11.25" customHeight="1" thickBot="1" x14ac:dyDescent="0.4">
      <c r="A364" s="202"/>
      <c r="B364" s="211"/>
      <c r="C364" s="213"/>
      <c r="D364" s="213"/>
      <c r="E364" s="213"/>
      <c r="F364" s="213"/>
      <c r="G364" s="213"/>
      <c r="H364" s="213"/>
      <c r="I364" s="213"/>
      <c r="J364" s="213"/>
      <c r="K364" s="213"/>
      <c r="L364" s="213"/>
      <c r="M364" s="213"/>
      <c r="N364" s="213"/>
      <c r="O364" s="213"/>
      <c r="P364" s="213"/>
      <c r="Q364" s="213"/>
      <c r="R364" s="213"/>
      <c r="S364" s="213"/>
      <c r="T364" s="213"/>
      <c r="U364" s="213"/>
      <c r="V364" s="213"/>
      <c r="W364" s="213"/>
      <c r="X364" s="212"/>
      <c r="Y364" s="204"/>
      <c r="AA364" s="211"/>
      <c r="AB364" s="325"/>
      <c r="AC364" s="326"/>
      <c r="AD364" s="326"/>
      <c r="AE364" s="326"/>
      <c r="AF364" s="326"/>
      <c r="AG364" s="326"/>
      <c r="AH364" s="326"/>
      <c r="AI364" s="326"/>
      <c r="AJ364" s="327"/>
      <c r="AK364" s="213"/>
      <c r="AL364" s="325"/>
      <c r="AM364" s="326"/>
      <c r="AN364" s="326"/>
      <c r="AO364" s="326"/>
      <c r="AP364" s="326"/>
      <c r="AQ364" s="326"/>
      <c r="AR364" s="326"/>
      <c r="AS364" s="326"/>
      <c r="AT364" s="327"/>
      <c r="AU364" s="212"/>
    </row>
    <row r="365" spans="1:47" ht="9" customHeight="1" x14ac:dyDescent="0.35">
      <c r="A365" s="202"/>
      <c r="B365" s="211"/>
      <c r="C365" s="322" t="s">
        <v>3131</v>
      </c>
      <c r="D365" s="323"/>
      <c r="E365" s="323"/>
      <c r="F365" s="323"/>
      <c r="G365" s="323"/>
      <c r="H365" s="323"/>
      <c r="I365" s="323"/>
      <c r="J365" s="323"/>
      <c r="K365" s="323"/>
      <c r="L365" s="323"/>
      <c r="M365" s="323"/>
      <c r="N365" s="323"/>
      <c r="O365" s="323"/>
      <c r="P365" s="323"/>
      <c r="Q365" s="323"/>
      <c r="R365" s="323"/>
      <c r="S365" s="323"/>
      <c r="T365" s="323"/>
      <c r="U365" s="323"/>
      <c r="V365" s="323"/>
      <c r="W365" s="324"/>
      <c r="X365" s="212"/>
      <c r="Y365" s="204"/>
      <c r="AA365" s="211"/>
      <c r="AB365" s="202"/>
      <c r="AC365" s="313" t="str">
        <f>Heatmap!$G$39</f>
        <v>Управление набором метрик ИБ</v>
      </c>
      <c r="AD365" s="314"/>
      <c r="AE365" s="315"/>
      <c r="AF365" s="203"/>
      <c r="AG365" s="313" t="str">
        <f>Heatmap!$G$40</f>
        <v>Контроль исполнения метрик</v>
      </c>
      <c r="AH365" s="314"/>
      <c r="AI365" s="315"/>
      <c r="AJ365" s="204"/>
      <c r="AK365" s="213"/>
      <c r="AL365" s="202"/>
      <c r="AM365" s="313" t="str">
        <f>Heatmap!$G$41</f>
        <v>Security Champions</v>
      </c>
      <c r="AN365" s="314"/>
      <c r="AO365" s="315"/>
      <c r="AP365" s="203"/>
      <c r="AQ365" s="313" t="str">
        <f>Heatmap!$G$42</f>
        <v>Разграничение ролей процесса DSO</v>
      </c>
      <c r="AR365" s="314"/>
      <c r="AS365" s="315"/>
      <c r="AT365" s="204"/>
      <c r="AU365" s="212"/>
    </row>
    <row r="366" spans="1:47" ht="9" customHeight="1" thickBot="1" x14ac:dyDescent="0.4">
      <c r="A366" s="202"/>
      <c r="B366" s="211"/>
      <c r="C366" s="325"/>
      <c r="D366" s="326"/>
      <c r="E366" s="326"/>
      <c r="F366" s="326"/>
      <c r="G366" s="326"/>
      <c r="H366" s="326"/>
      <c r="I366" s="326"/>
      <c r="J366" s="326"/>
      <c r="K366" s="326"/>
      <c r="L366" s="326"/>
      <c r="M366" s="326"/>
      <c r="N366" s="326"/>
      <c r="O366" s="326"/>
      <c r="P366" s="326"/>
      <c r="Q366" s="326"/>
      <c r="R366" s="326"/>
      <c r="S366" s="326"/>
      <c r="T366" s="326"/>
      <c r="U366" s="326"/>
      <c r="V366" s="326"/>
      <c r="W366" s="327"/>
      <c r="X366" s="212"/>
      <c r="Y366" s="204"/>
      <c r="AA366" s="211"/>
      <c r="AB366" s="202"/>
      <c r="AC366" s="316"/>
      <c r="AD366" s="317"/>
      <c r="AE366" s="318"/>
      <c r="AF366" s="203"/>
      <c r="AG366" s="316"/>
      <c r="AH366" s="317"/>
      <c r="AI366" s="318"/>
      <c r="AJ366" s="204"/>
      <c r="AK366" s="213"/>
      <c r="AL366" s="202"/>
      <c r="AM366" s="316"/>
      <c r="AN366" s="317"/>
      <c r="AO366" s="318"/>
      <c r="AP366" s="203"/>
      <c r="AQ366" s="316"/>
      <c r="AR366" s="317"/>
      <c r="AS366" s="318"/>
      <c r="AT366" s="204"/>
      <c r="AU366" s="212"/>
    </row>
    <row r="367" spans="1:47" ht="15.75" customHeight="1" thickBot="1" x14ac:dyDescent="0.4">
      <c r="A367" s="202"/>
      <c r="B367" s="211"/>
      <c r="C367" s="202"/>
      <c r="D367" s="313" t="str">
        <f>Heatmap!$G$22</f>
        <v>Управление секретами</v>
      </c>
      <c r="E367" s="314"/>
      <c r="F367" s="314"/>
      <c r="G367" s="315"/>
      <c r="H367" s="203"/>
      <c r="I367" s="313" t="str">
        <f>Heatmap!$G$25</f>
        <v>Управление изменениями инфраструктуры и доступом к ней</v>
      </c>
      <c r="J367" s="314"/>
      <c r="K367" s="314"/>
      <c r="L367" s="315"/>
      <c r="M367" s="203"/>
      <c r="N367" s="313" t="str">
        <f>Heatmap!$G$26</f>
        <v>Контроль сетевого трафика (L4-L7)</v>
      </c>
      <c r="O367" s="314"/>
      <c r="P367" s="314"/>
      <c r="Q367" s="315"/>
      <c r="R367" s="203"/>
      <c r="S367" s="313" t="str">
        <f>Heatmap!$G$27</f>
        <v>Контроль выполняемых и процессов и их прав доступа</v>
      </c>
      <c r="T367" s="314"/>
      <c r="U367" s="314"/>
      <c r="V367" s="315"/>
      <c r="W367" s="204"/>
      <c r="X367" s="212"/>
      <c r="Y367" s="204"/>
      <c r="AA367" s="211"/>
      <c r="AB367" s="202"/>
      <c r="AC367" s="319"/>
      <c r="AD367" s="320"/>
      <c r="AE367" s="321"/>
      <c r="AF367" s="203"/>
      <c r="AG367" s="319"/>
      <c r="AH367" s="320"/>
      <c r="AI367" s="321"/>
      <c r="AJ367" s="204"/>
      <c r="AK367" s="213"/>
      <c r="AL367" s="202"/>
      <c r="AM367" s="319"/>
      <c r="AN367" s="320"/>
      <c r="AO367" s="321"/>
      <c r="AP367" s="203"/>
      <c r="AQ367" s="319"/>
      <c r="AR367" s="320"/>
      <c r="AS367" s="321"/>
      <c r="AT367" s="204"/>
      <c r="AU367" s="212"/>
    </row>
    <row r="368" spans="1:47" ht="15.75" customHeight="1" thickBot="1" x14ac:dyDescent="0.4">
      <c r="A368" s="202"/>
      <c r="B368" s="211"/>
      <c r="C368" s="202"/>
      <c r="D368" s="319"/>
      <c r="E368" s="320"/>
      <c r="F368" s="320"/>
      <c r="G368" s="321"/>
      <c r="H368" s="203"/>
      <c r="I368" s="319"/>
      <c r="J368" s="320"/>
      <c r="K368" s="320"/>
      <c r="L368" s="321"/>
      <c r="M368" s="203"/>
      <c r="N368" s="316"/>
      <c r="O368" s="317"/>
      <c r="P368" s="317"/>
      <c r="Q368" s="318"/>
      <c r="R368" s="203"/>
      <c r="S368" s="319"/>
      <c r="T368" s="320"/>
      <c r="U368" s="320"/>
      <c r="V368" s="321"/>
      <c r="W368" s="204"/>
      <c r="X368" s="212"/>
      <c r="Y368" s="204"/>
      <c r="AA368" s="211"/>
      <c r="AB368" s="205"/>
      <c r="AC368" s="206"/>
      <c r="AD368" s="206"/>
      <c r="AE368" s="206"/>
      <c r="AF368" s="206"/>
      <c r="AG368" s="206"/>
      <c r="AH368" s="206"/>
      <c r="AI368" s="206"/>
      <c r="AJ368" s="207"/>
      <c r="AK368" s="213"/>
      <c r="AL368" s="205"/>
      <c r="AM368" s="206"/>
      <c r="AN368" s="206"/>
      <c r="AO368" s="206"/>
      <c r="AP368" s="206"/>
      <c r="AQ368" s="206"/>
      <c r="AR368" s="206"/>
      <c r="AS368" s="206"/>
      <c r="AT368" s="207"/>
      <c r="AU368" s="212"/>
    </row>
    <row r="369" spans="1:47" ht="9" customHeight="1" thickBot="1" x14ac:dyDescent="0.4">
      <c r="A369" s="202"/>
      <c r="B369" s="211"/>
      <c r="C369" s="202"/>
      <c r="D369" s="203"/>
      <c r="E369" s="203"/>
      <c r="F369" s="203"/>
      <c r="G369" s="203"/>
      <c r="H369" s="203"/>
      <c r="I369" s="203"/>
      <c r="J369" s="203"/>
      <c r="K369" s="203"/>
      <c r="L369" s="203"/>
      <c r="M369" s="203"/>
      <c r="N369" s="316"/>
      <c r="O369" s="317"/>
      <c r="P369" s="317"/>
      <c r="Q369" s="318"/>
      <c r="R369" s="203"/>
      <c r="S369" s="203"/>
      <c r="T369" s="203"/>
      <c r="U369" s="203"/>
      <c r="V369" s="203"/>
      <c r="W369" s="204"/>
      <c r="X369" s="212"/>
      <c r="Y369" s="204"/>
      <c r="AA369" s="214"/>
      <c r="AB369" s="216"/>
      <c r="AC369" s="216"/>
      <c r="AD369" s="216"/>
      <c r="AE369" s="216"/>
      <c r="AF369" s="216"/>
      <c r="AG369" s="216"/>
      <c r="AH369" s="216"/>
      <c r="AI369" s="216"/>
      <c r="AJ369" s="216"/>
      <c r="AK369" s="216"/>
      <c r="AL369" s="216"/>
      <c r="AM369" s="216"/>
      <c r="AN369" s="216"/>
      <c r="AO369" s="216"/>
      <c r="AP369" s="216"/>
      <c r="AQ369" s="216"/>
      <c r="AR369" s="216"/>
      <c r="AS369" s="216"/>
      <c r="AT369" s="216"/>
      <c r="AU369" s="215"/>
    </row>
    <row r="370" spans="1:47" ht="15.75" customHeight="1" x14ac:dyDescent="0.35">
      <c r="A370" s="202"/>
      <c r="B370" s="211"/>
      <c r="C370" s="202"/>
      <c r="D370" s="313" t="str">
        <f>Heatmap!$G$28</f>
        <v>Анализ инфраструктуры PROD среды на уязвимости</v>
      </c>
      <c r="E370" s="314"/>
      <c r="F370" s="314"/>
      <c r="G370" s="315"/>
      <c r="H370" s="203"/>
      <c r="I370" s="313" t="str">
        <f>Heatmap!$G$24</f>
        <v>Тестирование на проникновение продуктивной среды</v>
      </c>
      <c r="J370" s="314"/>
      <c r="K370" s="314"/>
      <c r="L370" s="315"/>
      <c r="M370" s="203"/>
      <c r="N370" s="316"/>
      <c r="O370" s="317"/>
      <c r="P370" s="317"/>
      <c r="Q370" s="318"/>
      <c r="R370" s="203"/>
      <c r="S370" s="313" t="str">
        <f>Heatmap!$G$29</f>
        <v>Анализ событий информационной безопасности</v>
      </c>
      <c r="T370" s="314"/>
      <c r="U370" s="314"/>
      <c r="V370" s="315"/>
      <c r="W370" s="204"/>
      <c r="X370" s="212"/>
      <c r="Y370" s="204"/>
    </row>
    <row r="371" spans="1:47" ht="15.75" customHeight="1" thickBot="1" x14ac:dyDescent="0.4">
      <c r="A371" s="202"/>
      <c r="B371" s="211"/>
      <c r="C371" s="202"/>
      <c r="D371" s="319"/>
      <c r="E371" s="320"/>
      <c r="F371" s="320"/>
      <c r="G371" s="321"/>
      <c r="H371" s="203"/>
      <c r="I371" s="319"/>
      <c r="J371" s="320"/>
      <c r="K371" s="320"/>
      <c r="L371" s="321"/>
      <c r="M371" s="203"/>
      <c r="N371" s="319"/>
      <c r="O371" s="320"/>
      <c r="P371" s="320"/>
      <c r="Q371" s="321"/>
      <c r="R371" s="203"/>
      <c r="S371" s="319"/>
      <c r="T371" s="320"/>
      <c r="U371" s="320"/>
      <c r="V371" s="321"/>
      <c r="W371" s="204"/>
      <c r="X371" s="212"/>
      <c r="Y371" s="204"/>
      <c r="AC371" s="200"/>
      <c r="AD371" s="200"/>
      <c r="AE371" s="200"/>
      <c r="AF371" s="200"/>
      <c r="AG371" s="200"/>
      <c r="AH371" s="200"/>
    </row>
    <row r="372" spans="1:47" ht="9" customHeight="1" thickBot="1" x14ac:dyDescent="0.4">
      <c r="A372" s="202"/>
      <c r="B372" s="211"/>
      <c r="C372" s="205"/>
      <c r="D372" s="206"/>
      <c r="E372" s="206"/>
      <c r="F372" s="206"/>
      <c r="G372" s="206"/>
      <c r="H372" s="206"/>
      <c r="I372" s="206"/>
      <c r="J372" s="206"/>
      <c r="K372" s="206"/>
      <c r="L372" s="206"/>
      <c r="M372" s="206"/>
      <c r="N372" s="206"/>
      <c r="O372" s="206"/>
      <c r="P372" s="206"/>
      <c r="Q372" s="206"/>
      <c r="R372" s="206"/>
      <c r="S372" s="206"/>
      <c r="T372" s="206"/>
      <c r="U372" s="206"/>
      <c r="V372" s="206"/>
      <c r="W372" s="207"/>
      <c r="X372" s="212"/>
      <c r="Y372" s="204"/>
      <c r="AC372" s="200"/>
      <c r="AD372" s="200"/>
      <c r="AE372" s="200"/>
      <c r="AF372" s="200"/>
      <c r="AG372" s="200"/>
      <c r="AH372" s="200"/>
    </row>
    <row r="373" spans="1:47" ht="9" customHeight="1" thickBot="1" x14ac:dyDescent="0.4">
      <c r="A373" s="202"/>
      <c r="B373" s="214"/>
      <c r="C373" s="216"/>
      <c r="D373" s="216"/>
      <c r="E373" s="216"/>
      <c r="F373" s="216"/>
      <c r="G373" s="216"/>
      <c r="H373" s="216"/>
      <c r="I373" s="216"/>
      <c r="J373" s="216"/>
      <c r="K373" s="216"/>
      <c r="L373" s="216"/>
      <c r="M373" s="216"/>
      <c r="N373" s="216"/>
      <c r="O373" s="216"/>
      <c r="P373" s="216"/>
      <c r="Q373" s="216"/>
      <c r="R373" s="216"/>
      <c r="S373" s="216"/>
      <c r="T373" s="216"/>
      <c r="U373" s="216"/>
      <c r="V373" s="216"/>
      <c r="W373" s="216"/>
      <c r="X373" s="215"/>
      <c r="Y373" s="204"/>
      <c r="AC373" s="200"/>
      <c r="AD373" s="200"/>
      <c r="AE373" s="200"/>
      <c r="AF373" s="200"/>
      <c r="AG373" s="200"/>
      <c r="AH373" s="200"/>
    </row>
    <row r="374" spans="1:47" ht="25.5" customHeight="1" thickBot="1" x14ac:dyDescent="0.4">
      <c r="A374" s="202"/>
      <c r="B374" s="231"/>
      <c r="C374" s="231"/>
      <c r="D374" s="231"/>
      <c r="E374" s="231"/>
      <c r="F374" s="231"/>
      <c r="G374" s="231"/>
      <c r="H374" s="231"/>
      <c r="I374" s="231"/>
      <c r="J374" s="231"/>
      <c r="K374" s="231"/>
      <c r="L374" s="231"/>
      <c r="M374" s="231"/>
      <c r="N374" s="231"/>
      <c r="O374" s="231"/>
      <c r="P374" s="231"/>
      <c r="Q374" s="231"/>
      <c r="R374" s="231"/>
      <c r="S374" s="231"/>
      <c r="T374" s="231"/>
      <c r="U374" s="231"/>
      <c r="V374" s="231"/>
      <c r="W374" s="231"/>
      <c r="X374" s="231"/>
      <c r="Y374" s="232"/>
      <c r="AC374" s="200"/>
      <c r="AD374" s="200"/>
      <c r="AE374" s="200"/>
      <c r="AF374" s="200"/>
      <c r="AG374" s="200"/>
      <c r="AH374" s="200"/>
    </row>
    <row r="375" spans="1:47" ht="3" customHeight="1" x14ac:dyDescent="0.35">
      <c r="A375" s="202"/>
      <c r="B375" s="208"/>
      <c r="C375" s="209"/>
      <c r="D375" s="209"/>
      <c r="E375" s="209"/>
      <c r="F375" s="209"/>
      <c r="G375" s="209"/>
      <c r="H375" s="209"/>
      <c r="I375" s="209"/>
      <c r="J375" s="209"/>
      <c r="K375" s="209"/>
      <c r="L375" s="209"/>
      <c r="M375" s="209"/>
      <c r="N375" s="209"/>
      <c r="O375" s="209"/>
      <c r="P375" s="209"/>
      <c r="Q375" s="209"/>
      <c r="R375" s="209"/>
      <c r="S375" s="209"/>
      <c r="T375" s="209"/>
      <c r="U375" s="209"/>
      <c r="V375" s="209"/>
      <c r="W375" s="217"/>
      <c r="X375" s="218"/>
      <c r="Y375" s="204"/>
    </row>
    <row r="376" spans="1:47" ht="24.75" hidden="1" customHeight="1" x14ac:dyDescent="0.35">
      <c r="A376" s="202"/>
      <c r="B376" s="211"/>
      <c r="C376" s="334" t="s">
        <v>3125</v>
      </c>
      <c r="D376" s="334"/>
      <c r="E376" s="334"/>
      <c r="F376" s="334"/>
      <c r="G376" s="334"/>
      <c r="H376" s="334"/>
      <c r="I376" s="334"/>
      <c r="J376" s="334"/>
      <c r="K376" s="334"/>
      <c r="L376" s="334"/>
      <c r="M376" s="334"/>
      <c r="N376" s="334"/>
      <c r="O376" s="334"/>
      <c r="P376" s="334"/>
      <c r="Q376" s="334"/>
      <c r="R376" s="334"/>
      <c r="S376" s="334"/>
      <c r="T376" s="334"/>
      <c r="U376" s="334"/>
      <c r="V376" s="334"/>
      <c r="W376" s="334"/>
      <c r="X376" s="221"/>
      <c r="Y376" s="204"/>
    </row>
    <row r="377" spans="1:47" ht="21" customHeight="1" x14ac:dyDescent="0.35">
      <c r="A377" s="202"/>
      <c r="B377" s="211"/>
      <c r="C377" s="334"/>
      <c r="D377" s="334"/>
      <c r="E377" s="334"/>
      <c r="F377" s="334"/>
      <c r="G377" s="334"/>
      <c r="H377" s="334"/>
      <c r="I377" s="334"/>
      <c r="J377" s="334"/>
      <c r="K377" s="334"/>
      <c r="L377" s="334"/>
      <c r="M377" s="334"/>
      <c r="N377" s="334"/>
      <c r="O377" s="334"/>
      <c r="P377" s="334"/>
      <c r="Q377" s="334"/>
      <c r="R377" s="334"/>
      <c r="S377" s="334"/>
      <c r="T377" s="334"/>
      <c r="U377" s="334"/>
      <c r="V377" s="334"/>
      <c r="W377" s="334"/>
      <c r="X377" s="229"/>
      <c r="Y377" s="204"/>
    </row>
    <row r="378" spans="1:47" ht="4.5" customHeight="1" thickBot="1" x14ac:dyDescent="0.4">
      <c r="A378" s="202"/>
      <c r="B378" s="211"/>
      <c r="C378" s="213"/>
      <c r="D378" s="213"/>
      <c r="E378" s="213"/>
      <c r="F378" s="213"/>
      <c r="G378" s="213"/>
      <c r="H378" s="213"/>
      <c r="I378" s="213"/>
      <c r="J378" s="213"/>
      <c r="K378" s="213"/>
      <c r="L378" s="213"/>
      <c r="M378" s="213"/>
      <c r="N378" s="213"/>
      <c r="O378" s="213"/>
      <c r="P378" s="213"/>
      <c r="Q378" s="213"/>
      <c r="R378" s="213"/>
      <c r="S378" s="213"/>
      <c r="T378" s="213"/>
      <c r="U378" s="213"/>
      <c r="V378" s="213"/>
      <c r="X378" s="229"/>
      <c r="Y378" s="204"/>
    </row>
    <row r="379" spans="1:47" ht="9" customHeight="1" x14ac:dyDescent="0.35">
      <c r="A379" s="202"/>
      <c r="B379" s="211"/>
      <c r="C379" s="227"/>
      <c r="D379" s="323" t="s">
        <v>874</v>
      </c>
      <c r="E379" s="323"/>
      <c r="F379" s="323"/>
      <c r="G379" s="323"/>
      <c r="H379" s="323"/>
      <c r="I379" s="323"/>
      <c r="J379" s="323"/>
      <c r="K379" s="323"/>
      <c r="L379" s="323"/>
      <c r="M379" s="323"/>
      <c r="N379" s="323"/>
      <c r="O379" s="323"/>
      <c r="P379" s="323"/>
      <c r="Q379" s="323"/>
      <c r="R379" s="323"/>
      <c r="S379" s="323"/>
      <c r="T379" s="323"/>
      <c r="U379" s="323"/>
      <c r="V379" s="323"/>
      <c r="W379" s="228"/>
      <c r="X379" s="229"/>
      <c r="Y379" s="204"/>
    </row>
    <row r="380" spans="1:47" ht="9" customHeight="1" thickBot="1" x14ac:dyDescent="0.4">
      <c r="A380" s="202"/>
      <c r="B380" s="211"/>
      <c r="C380" s="202"/>
      <c r="D380" s="326"/>
      <c r="E380" s="326"/>
      <c r="F380" s="326"/>
      <c r="G380" s="326"/>
      <c r="H380" s="326"/>
      <c r="I380" s="326"/>
      <c r="J380" s="326"/>
      <c r="K380" s="326"/>
      <c r="L380" s="326"/>
      <c r="M380" s="326"/>
      <c r="N380" s="326"/>
      <c r="O380" s="326"/>
      <c r="P380" s="326"/>
      <c r="Q380" s="326"/>
      <c r="R380" s="326"/>
      <c r="S380" s="326"/>
      <c r="T380" s="326"/>
      <c r="U380" s="326"/>
      <c r="V380" s="326"/>
      <c r="W380" s="204"/>
      <c r="X380" s="229"/>
      <c r="Y380" s="204"/>
    </row>
    <row r="381" spans="1:47" ht="15" customHeight="1" x14ac:dyDescent="0.35">
      <c r="A381" s="202"/>
      <c r="B381" s="211"/>
      <c r="C381" s="202"/>
      <c r="D381" s="203"/>
      <c r="E381" s="313" t="str">
        <f>Heatmap!$G$30</f>
        <v>Обучение специалистов</v>
      </c>
      <c r="F381" s="314"/>
      <c r="G381" s="314"/>
      <c r="H381" s="314"/>
      <c r="I381" s="314"/>
      <c r="J381" s="314"/>
      <c r="K381" s="314"/>
      <c r="L381" s="315"/>
      <c r="M381" s="203"/>
      <c r="N381" s="313" t="str">
        <f>Heatmap!$G$31</f>
        <v>Управление базой знаний DSO</v>
      </c>
      <c r="O381" s="314"/>
      <c r="P381" s="314"/>
      <c r="Q381" s="314"/>
      <c r="R381" s="314"/>
      <c r="S381" s="314"/>
      <c r="T381" s="314"/>
      <c r="U381" s="315"/>
      <c r="V381" s="203"/>
      <c r="W381" s="204"/>
      <c r="X381" s="229"/>
      <c r="Y381" s="204"/>
    </row>
    <row r="382" spans="1:47" ht="15" customHeight="1" thickBot="1" x14ac:dyDescent="0.4">
      <c r="A382" s="202"/>
      <c r="B382" s="211"/>
      <c r="C382" s="202"/>
      <c r="D382" s="203"/>
      <c r="E382" s="319"/>
      <c r="F382" s="320"/>
      <c r="G382" s="320"/>
      <c r="H382" s="320"/>
      <c r="I382" s="320"/>
      <c r="J382" s="320"/>
      <c r="K382" s="320"/>
      <c r="L382" s="321"/>
      <c r="M382" s="203"/>
      <c r="N382" s="319"/>
      <c r="O382" s="320"/>
      <c r="P382" s="320"/>
      <c r="Q382" s="320"/>
      <c r="R382" s="320"/>
      <c r="S382" s="320"/>
      <c r="T382" s="320"/>
      <c r="U382" s="321"/>
      <c r="V382" s="203"/>
      <c r="W382" s="204"/>
      <c r="X382" s="229"/>
      <c r="Y382" s="204"/>
    </row>
    <row r="383" spans="1:47" ht="7.5" customHeight="1" thickBot="1" x14ac:dyDescent="0.4">
      <c r="A383" s="202"/>
      <c r="B383" s="211"/>
      <c r="C383" s="205"/>
      <c r="D383" s="206"/>
      <c r="E383" s="206"/>
      <c r="F383" s="206"/>
      <c r="G383" s="206"/>
      <c r="H383" s="206"/>
      <c r="I383" s="206"/>
      <c r="J383" s="206"/>
      <c r="K383" s="206"/>
      <c r="L383" s="206"/>
      <c r="M383" s="206"/>
      <c r="N383" s="206"/>
      <c r="O383" s="206"/>
      <c r="P383" s="206"/>
      <c r="Q383" s="206"/>
      <c r="R383" s="206"/>
      <c r="S383" s="206"/>
      <c r="T383" s="206"/>
      <c r="U383" s="206"/>
      <c r="V383" s="206"/>
      <c r="W383" s="207"/>
      <c r="X383" s="229"/>
      <c r="Y383" s="204"/>
    </row>
    <row r="384" spans="1:47" ht="15" customHeight="1" thickBot="1" x14ac:dyDescent="0.4">
      <c r="A384" s="202"/>
      <c r="B384" s="211"/>
      <c r="C384" s="213"/>
      <c r="D384" s="213"/>
      <c r="E384" s="213"/>
      <c r="F384" s="213"/>
      <c r="G384" s="213"/>
      <c r="H384" s="213"/>
      <c r="I384" s="213"/>
      <c r="J384" s="213"/>
      <c r="K384" s="213"/>
      <c r="L384" s="213"/>
      <c r="M384" s="213"/>
      <c r="N384" s="213"/>
      <c r="O384" s="213"/>
      <c r="P384" s="213"/>
      <c r="Q384" s="213"/>
      <c r="R384" s="213"/>
      <c r="S384" s="213"/>
      <c r="T384" s="213"/>
      <c r="U384" s="213"/>
      <c r="V384" s="213"/>
      <c r="W384" s="213"/>
      <c r="X384" s="229"/>
      <c r="Y384" s="204"/>
    </row>
    <row r="385" spans="1:25" ht="15" customHeight="1" x14ac:dyDescent="0.35">
      <c r="A385" s="202"/>
      <c r="B385" s="211"/>
      <c r="C385" s="227"/>
      <c r="D385" s="323" t="s">
        <v>879</v>
      </c>
      <c r="E385" s="323"/>
      <c r="F385" s="323"/>
      <c r="G385" s="323"/>
      <c r="H385" s="323"/>
      <c r="I385" s="323"/>
      <c r="J385" s="323"/>
      <c r="K385" s="323"/>
      <c r="L385" s="323"/>
      <c r="M385" s="323"/>
      <c r="N385" s="323"/>
      <c r="O385" s="323"/>
      <c r="P385" s="323"/>
      <c r="Q385" s="323"/>
      <c r="R385" s="323"/>
      <c r="S385" s="323"/>
      <c r="T385" s="323"/>
      <c r="U385" s="323"/>
      <c r="V385" s="323"/>
      <c r="W385" s="228"/>
      <c r="X385" s="229"/>
      <c r="Y385" s="204"/>
    </row>
    <row r="386" spans="1:25" ht="9" customHeight="1" thickBot="1" x14ac:dyDescent="0.4">
      <c r="A386" s="202"/>
      <c r="B386" s="211"/>
      <c r="C386" s="202"/>
      <c r="D386" s="326"/>
      <c r="E386" s="326"/>
      <c r="F386" s="326"/>
      <c r="G386" s="326"/>
      <c r="H386" s="326"/>
      <c r="I386" s="326"/>
      <c r="J386" s="326"/>
      <c r="K386" s="326"/>
      <c r="L386" s="326"/>
      <c r="M386" s="326"/>
      <c r="N386" s="326"/>
      <c r="O386" s="326"/>
      <c r="P386" s="326"/>
      <c r="Q386" s="326"/>
      <c r="R386" s="326"/>
      <c r="S386" s="326"/>
      <c r="T386" s="326"/>
      <c r="U386" s="326"/>
      <c r="V386" s="326"/>
      <c r="W386" s="204"/>
      <c r="X386" s="229"/>
      <c r="Y386" s="204"/>
    </row>
    <row r="387" spans="1:25" ht="22.5" customHeight="1" x14ac:dyDescent="0.35">
      <c r="A387" s="202"/>
      <c r="B387" s="211"/>
      <c r="C387" s="202"/>
      <c r="D387" s="313" t="str">
        <f>Heatmap!$G$32</f>
        <v>Оценка критичности приложений и моделирование угроз</v>
      </c>
      <c r="E387" s="314"/>
      <c r="F387" s="315"/>
      <c r="G387" s="203"/>
      <c r="H387" s="313" t="str">
        <f>Heatmap!$G$33</f>
        <v>Определение требований ИБ, предъявляемых к ПО</v>
      </c>
      <c r="I387" s="314"/>
      <c r="J387" s="315"/>
      <c r="K387" s="203"/>
      <c r="L387" s="313" t="str">
        <f>Heatmap!$G$34</f>
        <v>Контроль выполнения требований ИБ</v>
      </c>
      <c r="M387" s="314"/>
      <c r="N387" s="315"/>
      <c r="O387" s="203"/>
      <c r="P387" s="313" t="str">
        <f>Heatmap!$G$35</f>
        <v>Разработка стандартов конфигураций разрабатываемого ПО</v>
      </c>
      <c r="Q387" s="314"/>
      <c r="R387" s="315"/>
      <c r="S387" s="203"/>
      <c r="T387" s="313" t="str">
        <f>Heatmap!$G$36</f>
        <v>Разработка стандартов конфигураций для компонентов инфраструктуры</v>
      </c>
      <c r="U387" s="314"/>
      <c r="V387" s="315"/>
      <c r="W387" s="204"/>
      <c r="X387" s="229"/>
      <c r="Y387" s="204"/>
    </row>
    <row r="388" spans="1:25" ht="22.5" customHeight="1" x14ac:dyDescent="0.35">
      <c r="A388" s="202"/>
      <c r="B388" s="220"/>
      <c r="C388" s="202"/>
      <c r="D388" s="316"/>
      <c r="E388" s="317"/>
      <c r="F388" s="318"/>
      <c r="G388" s="203"/>
      <c r="H388" s="316"/>
      <c r="I388" s="317"/>
      <c r="J388" s="318"/>
      <c r="K388" s="203"/>
      <c r="L388" s="316"/>
      <c r="M388" s="317"/>
      <c r="N388" s="318"/>
      <c r="O388" s="203"/>
      <c r="P388" s="316"/>
      <c r="Q388" s="317"/>
      <c r="R388" s="318"/>
      <c r="S388" s="203"/>
      <c r="T388" s="316"/>
      <c r="U388" s="317"/>
      <c r="V388" s="318"/>
      <c r="W388" s="204"/>
      <c r="X388" s="229"/>
      <c r="Y388" s="204"/>
    </row>
    <row r="389" spans="1:25" ht="22.5" customHeight="1" thickBot="1" x14ac:dyDescent="0.4">
      <c r="A389" s="202"/>
      <c r="B389" s="220"/>
      <c r="C389" s="202"/>
      <c r="D389" s="319"/>
      <c r="E389" s="320"/>
      <c r="F389" s="321"/>
      <c r="G389" s="203"/>
      <c r="H389" s="319"/>
      <c r="I389" s="320"/>
      <c r="J389" s="321"/>
      <c r="K389" s="203"/>
      <c r="L389" s="319"/>
      <c r="M389" s="320"/>
      <c r="N389" s="321"/>
      <c r="O389" s="203"/>
      <c r="P389" s="319"/>
      <c r="Q389" s="320"/>
      <c r="R389" s="321"/>
      <c r="S389" s="203"/>
      <c r="T389" s="319"/>
      <c r="U389" s="320"/>
      <c r="V389" s="321"/>
      <c r="W389" s="204"/>
      <c r="X389" s="229"/>
      <c r="Y389" s="204"/>
    </row>
    <row r="390" spans="1:25" ht="15.75" customHeight="1" thickBot="1" x14ac:dyDescent="0.4">
      <c r="A390" s="202"/>
      <c r="B390" s="220"/>
      <c r="C390" s="205"/>
      <c r="D390" s="206"/>
      <c r="E390" s="206"/>
      <c r="F390" s="206"/>
      <c r="G390" s="206"/>
      <c r="H390" s="206"/>
      <c r="I390" s="206"/>
      <c r="J390" s="206"/>
      <c r="K390" s="206"/>
      <c r="L390" s="206"/>
      <c r="M390" s="206"/>
      <c r="N390" s="206"/>
      <c r="O390" s="206"/>
      <c r="P390" s="206"/>
      <c r="Q390" s="206"/>
      <c r="R390" s="206"/>
      <c r="S390" s="206"/>
      <c r="T390" s="206"/>
      <c r="U390" s="206"/>
      <c r="V390" s="206"/>
      <c r="W390" s="207"/>
      <c r="X390" s="229"/>
      <c r="Y390" s="204"/>
    </row>
    <row r="391" spans="1:25" ht="15.75" customHeight="1" thickBot="1" x14ac:dyDescent="0.4">
      <c r="A391" s="202"/>
      <c r="B391" s="211"/>
      <c r="C391" s="213"/>
      <c r="D391" s="213"/>
      <c r="E391" s="213"/>
      <c r="F391" s="213"/>
      <c r="G391" s="213"/>
      <c r="H391" s="213"/>
      <c r="I391" s="213"/>
      <c r="J391" s="213"/>
      <c r="K391" s="213"/>
      <c r="L391" s="213"/>
      <c r="M391" s="213"/>
      <c r="N391" s="213"/>
      <c r="O391" s="213"/>
      <c r="P391" s="213"/>
      <c r="Q391" s="213"/>
      <c r="R391" s="213"/>
      <c r="S391" s="213"/>
      <c r="T391" s="213"/>
      <c r="U391" s="213"/>
      <c r="V391" s="213"/>
      <c r="W391" s="213"/>
      <c r="X391" s="229"/>
      <c r="Y391" s="204"/>
    </row>
    <row r="392" spans="1:25" ht="9" customHeight="1" x14ac:dyDescent="0.35">
      <c r="A392" s="202"/>
      <c r="B392" s="211"/>
      <c r="C392" s="227"/>
      <c r="D392" s="323" t="s">
        <v>890</v>
      </c>
      <c r="E392" s="323"/>
      <c r="F392" s="323"/>
      <c r="G392" s="323"/>
      <c r="H392" s="323"/>
      <c r="I392" s="323"/>
      <c r="J392" s="323"/>
      <c r="K392" s="323"/>
      <c r="L392" s="323"/>
      <c r="M392" s="323"/>
      <c r="N392" s="323"/>
      <c r="O392" s="323"/>
      <c r="P392" s="323"/>
      <c r="Q392" s="323"/>
      <c r="R392" s="323"/>
      <c r="S392" s="323"/>
      <c r="T392" s="323"/>
      <c r="U392" s="323"/>
      <c r="V392" s="323"/>
      <c r="W392" s="228"/>
      <c r="X392" s="229"/>
      <c r="Y392" s="204"/>
    </row>
    <row r="393" spans="1:25" ht="11.25" customHeight="1" thickBot="1" x14ac:dyDescent="0.4">
      <c r="A393" s="202"/>
      <c r="B393" s="211"/>
      <c r="C393" s="202"/>
      <c r="D393" s="326"/>
      <c r="E393" s="326"/>
      <c r="F393" s="326"/>
      <c r="G393" s="326"/>
      <c r="H393" s="326"/>
      <c r="I393" s="326"/>
      <c r="J393" s="326"/>
      <c r="K393" s="326"/>
      <c r="L393" s="326"/>
      <c r="M393" s="326"/>
      <c r="N393" s="326"/>
      <c r="O393" s="326"/>
      <c r="P393" s="326"/>
      <c r="Q393" s="326"/>
      <c r="R393" s="326"/>
      <c r="S393" s="326"/>
      <c r="T393" s="326"/>
      <c r="U393" s="326"/>
      <c r="V393" s="326"/>
      <c r="W393" s="204"/>
      <c r="X393" s="229"/>
      <c r="Y393" s="204"/>
    </row>
    <row r="394" spans="1:25" ht="9" customHeight="1" x14ac:dyDescent="0.35">
      <c r="A394" s="202"/>
      <c r="B394" s="211"/>
      <c r="C394" s="202"/>
      <c r="D394" s="203"/>
      <c r="E394" s="313" t="str">
        <f>Heatmap!$G$37</f>
        <v>Обработка дефектов ИБ</v>
      </c>
      <c r="F394" s="314"/>
      <c r="G394" s="314"/>
      <c r="H394" s="314"/>
      <c r="I394" s="314"/>
      <c r="J394" s="314"/>
      <c r="K394" s="314"/>
      <c r="L394" s="315"/>
      <c r="M394" s="203"/>
      <c r="N394" s="313" t="str">
        <f>Heatmap!$G$38</f>
        <v>Консолидация дефектов ИБ</v>
      </c>
      <c r="O394" s="314"/>
      <c r="P394" s="314"/>
      <c r="Q394" s="314"/>
      <c r="R394" s="314"/>
      <c r="S394" s="314"/>
      <c r="T394" s="314"/>
      <c r="U394" s="315"/>
      <c r="V394" s="203"/>
      <c r="W394" s="204"/>
      <c r="X394" s="229"/>
      <c r="Y394" s="204"/>
    </row>
    <row r="395" spans="1:25" ht="9" customHeight="1" thickBot="1" x14ac:dyDescent="0.4">
      <c r="A395" s="202"/>
      <c r="B395" s="211"/>
      <c r="C395" s="202"/>
      <c r="D395" s="203"/>
      <c r="E395" s="319"/>
      <c r="F395" s="320"/>
      <c r="G395" s="320"/>
      <c r="H395" s="320"/>
      <c r="I395" s="320"/>
      <c r="J395" s="320"/>
      <c r="K395" s="320"/>
      <c r="L395" s="321"/>
      <c r="M395" s="203"/>
      <c r="N395" s="319"/>
      <c r="O395" s="320"/>
      <c r="P395" s="320"/>
      <c r="Q395" s="320"/>
      <c r="R395" s="320"/>
      <c r="S395" s="320"/>
      <c r="T395" s="320"/>
      <c r="U395" s="321"/>
      <c r="V395" s="203"/>
      <c r="W395" s="204"/>
      <c r="X395" s="229"/>
      <c r="Y395" s="204"/>
    </row>
    <row r="396" spans="1:25" ht="7.5" customHeight="1" thickBot="1" x14ac:dyDescent="0.4">
      <c r="A396" s="202"/>
      <c r="B396" s="211"/>
      <c r="C396" s="205"/>
      <c r="D396" s="206"/>
      <c r="E396" s="206"/>
      <c r="F396" s="206"/>
      <c r="G396" s="206"/>
      <c r="H396" s="206"/>
      <c r="I396" s="206"/>
      <c r="J396" s="206"/>
      <c r="K396" s="206"/>
      <c r="L396" s="206"/>
      <c r="M396" s="206"/>
      <c r="N396" s="206"/>
      <c r="O396" s="206"/>
      <c r="P396" s="206"/>
      <c r="Q396" s="206"/>
      <c r="R396" s="206"/>
      <c r="S396" s="206"/>
      <c r="T396" s="206"/>
      <c r="U396" s="206"/>
      <c r="V396" s="206"/>
      <c r="W396" s="207"/>
      <c r="X396" s="229"/>
      <c r="Y396" s="204"/>
    </row>
    <row r="397" spans="1:25" ht="15.75" customHeight="1" thickBot="1" x14ac:dyDescent="0.4">
      <c r="A397" s="202"/>
      <c r="B397" s="211"/>
      <c r="C397" s="213"/>
      <c r="D397" s="213"/>
      <c r="E397" s="213"/>
      <c r="F397" s="213"/>
      <c r="G397" s="213"/>
      <c r="H397" s="213"/>
      <c r="I397" s="213"/>
      <c r="J397" s="213"/>
      <c r="K397" s="213"/>
      <c r="L397" s="213"/>
      <c r="M397" s="213"/>
      <c r="N397" s="213"/>
      <c r="O397" s="213"/>
      <c r="P397" s="213"/>
      <c r="Q397" s="213"/>
      <c r="R397" s="213"/>
      <c r="S397" s="213"/>
      <c r="T397" s="213"/>
      <c r="U397" s="213"/>
      <c r="V397" s="213"/>
      <c r="W397" s="213"/>
      <c r="X397" s="229"/>
      <c r="Y397" s="204"/>
    </row>
    <row r="398" spans="1:25" ht="9" customHeight="1" x14ac:dyDescent="0.35">
      <c r="A398" s="202"/>
      <c r="B398" s="211"/>
      <c r="C398" s="227"/>
      <c r="D398" s="323" t="s">
        <v>3126</v>
      </c>
      <c r="E398" s="323"/>
      <c r="F398" s="323"/>
      <c r="G398" s="323"/>
      <c r="H398" s="323"/>
      <c r="I398" s="323"/>
      <c r="J398" s="323"/>
      <c r="K398" s="323"/>
      <c r="L398" s="324"/>
      <c r="M398" s="213"/>
      <c r="N398" s="322" t="s">
        <v>3127</v>
      </c>
      <c r="O398" s="323"/>
      <c r="P398" s="323"/>
      <c r="Q398" s="323"/>
      <c r="R398" s="323"/>
      <c r="S398" s="323"/>
      <c r="T398" s="323"/>
      <c r="U398" s="323"/>
      <c r="V398" s="323"/>
      <c r="W398" s="228"/>
      <c r="X398" s="229"/>
      <c r="Y398" s="204"/>
    </row>
    <row r="399" spans="1:25" ht="11.25" customHeight="1" thickBot="1" x14ac:dyDescent="0.4">
      <c r="A399" s="202"/>
      <c r="B399" s="211"/>
      <c r="C399" s="202"/>
      <c r="D399" s="326"/>
      <c r="E399" s="326"/>
      <c r="F399" s="326"/>
      <c r="G399" s="326"/>
      <c r="H399" s="326"/>
      <c r="I399" s="326"/>
      <c r="J399" s="326"/>
      <c r="K399" s="326"/>
      <c r="L399" s="327"/>
      <c r="M399" s="213"/>
      <c r="N399" s="325"/>
      <c r="O399" s="326"/>
      <c r="P399" s="326"/>
      <c r="Q399" s="326"/>
      <c r="R399" s="326"/>
      <c r="S399" s="326"/>
      <c r="T399" s="326"/>
      <c r="U399" s="326"/>
      <c r="V399" s="326"/>
      <c r="W399" s="204"/>
      <c r="X399" s="229"/>
      <c r="Y399" s="204"/>
    </row>
    <row r="400" spans="1:25" ht="9" customHeight="1" x14ac:dyDescent="0.35">
      <c r="A400" s="202"/>
      <c r="B400" s="211"/>
      <c r="C400" s="202"/>
      <c r="D400" s="203"/>
      <c r="E400" s="313" t="str">
        <f>Heatmap!$G$39</f>
        <v>Управление набором метрик ИБ</v>
      </c>
      <c r="F400" s="314"/>
      <c r="G400" s="315"/>
      <c r="H400" s="203"/>
      <c r="I400" s="313" t="str">
        <f>Heatmap!$G$40</f>
        <v>Контроль исполнения метрик</v>
      </c>
      <c r="J400" s="314"/>
      <c r="K400" s="315"/>
      <c r="L400" s="204"/>
      <c r="M400" s="213"/>
      <c r="N400" s="202"/>
      <c r="O400" s="313" t="str">
        <f>Heatmap!$G$41</f>
        <v>Security Champions</v>
      </c>
      <c r="P400" s="314"/>
      <c r="Q400" s="315"/>
      <c r="R400" s="203"/>
      <c r="S400" s="313" t="str">
        <f>Heatmap!$G$42</f>
        <v>Разграничение ролей процесса DSO</v>
      </c>
      <c r="T400" s="314"/>
      <c r="U400" s="315"/>
      <c r="V400" s="203"/>
      <c r="W400" s="204"/>
      <c r="X400" s="229"/>
      <c r="Y400" s="204"/>
    </row>
    <row r="401" spans="1:25" ht="9" customHeight="1" x14ac:dyDescent="0.35">
      <c r="A401" s="202"/>
      <c r="B401" s="211"/>
      <c r="C401" s="202"/>
      <c r="D401" s="203"/>
      <c r="E401" s="316"/>
      <c r="F401" s="317"/>
      <c r="G401" s="318"/>
      <c r="H401" s="203"/>
      <c r="I401" s="316"/>
      <c r="J401" s="317"/>
      <c r="K401" s="318"/>
      <c r="L401" s="204"/>
      <c r="M401" s="213"/>
      <c r="N401" s="202"/>
      <c r="O401" s="316"/>
      <c r="P401" s="317"/>
      <c r="Q401" s="318"/>
      <c r="R401" s="203"/>
      <c r="S401" s="316"/>
      <c r="T401" s="317"/>
      <c r="U401" s="318"/>
      <c r="V401" s="203"/>
      <c r="W401" s="204"/>
      <c r="X401" s="229"/>
      <c r="Y401" s="204"/>
    </row>
    <row r="402" spans="1:25" ht="15.75" customHeight="1" thickBot="1" x14ac:dyDescent="0.4">
      <c r="A402" s="202"/>
      <c r="B402" s="211"/>
      <c r="C402" s="202"/>
      <c r="D402" s="203"/>
      <c r="E402" s="319"/>
      <c r="F402" s="320"/>
      <c r="G402" s="321"/>
      <c r="H402" s="203"/>
      <c r="I402" s="319"/>
      <c r="J402" s="320"/>
      <c r="K402" s="321"/>
      <c r="L402" s="204"/>
      <c r="M402" s="213"/>
      <c r="N402" s="202"/>
      <c r="O402" s="319"/>
      <c r="P402" s="320"/>
      <c r="Q402" s="321"/>
      <c r="R402" s="203"/>
      <c r="S402" s="319"/>
      <c r="T402" s="320"/>
      <c r="U402" s="321"/>
      <c r="V402" s="203"/>
      <c r="W402" s="204"/>
      <c r="X402" s="229"/>
      <c r="Y402" s="204"/>
    </row>
    <row r="403" spans="1:25" ht="7.5" customHeight="1" thickBot="1" x14ac:dyDescent="0.4">
      <c r="A403" s="222"/>
      <c r="B403" s="211"/>
      <c r="C403" s="205"/>
      <c r="D403" s="206"/>
      <c r="E403" s="206"/>
      <c r="F403" s="206"/>
      <c r="G403" s="206"/>
      <c r="H403" s="206"/>
      <c r="I403" s="206"/>
      <c r="J403" s="206"/>
      <c r="K403" s="206"/>
      <c r="L403" s="207"/>
      <c r="M403" s="213"/>
      <c r="N403" s="205"/>
      <c r="O403" s="206"/>
      <c r="P403" s="206"/>
      <c r="Q403" s="206"/>
      <c r="R403" s="206"/>
      <c r="S403" s="206"/>
      <c r="T403" s="206"/>
      <c r="U403" s="206"/>
      <c r="V403" s="206"/>
      <c r="W403" s="207"/>
      <c r="X403" s="229"/>
      <c r="Y403" s="223"/>
    </row>
    <row r="404" spans="1:25" ht="7.5" customHeight="1" thickBot="1" x14ac:dyDescent="0.4">
      <c r="A404" s="222"/>
      <c r="B404" s="214"/>
      <c r="C404" s="216"/>
      <c r="D404" s="216"/>
      <c r="E404" s="216"/>
      <c r="F404" s="216"/>
      <c r="G404" s="216"/>
      <c r="H404" s="216"/>
      <c r="I404" s="216"/>
      <c r="J404" s="216"/>
      <c r="K404" s="216"/>
      <c r="L404" s="216"/>
      <c r="M404" s="216"/>
      <c r="N404" s="216"/>
      <c r="O404" s="216"/>
      <c r="P404" s="216"/>
      <c r="Q404" s="216"/>
      <c r="R404" s="216"/>
      <c r="S404" s="216"/>
      <c r="T404" s="216"/>
      <c r="U404" s="216"/>
      <c r="V404" s="216"/>
      <c r="W404" s="219"/>
      <c r="X404" s="230"/>
      <c r="Y404" s="223"/>
    </row>
    <row r="405" spans="1:25" ht="25.5" customHeight="1" thickBot="1" x14ac:dyDescent="0.4">
      <c r="A405" s="224"/>
      <c r="B405" s="225"/>
      <c r="C405" s="225"/>
      <c r="D405" s="225"/>
      <c r="E405" s="225"/>
      <c r="F405" s="225"/>
      <c r="G405" s="225"/>
      <c r="H405" s="225"/>
      <c r="I405" s="225"/>
      <c r="J405" s="225"/>
      <c r="K405" s="225"/>
      <c r="L405" s="225"/>
      <c r="M405" s="225"/>
      <c r="N405" s="225"/>
      <c r="O405" s="225"/>
      <c r="P405" s="225"/>
      <c r="Q405" s="225"/>
      <c r="R405" s="225"/>
      <c r="S405" s="225"/>
      <c r="T405" s="225"/>
      <c r="U405" s="225"/>
      <c r="V405" s="225"/>
      <c r="W405" s="225"/>
      <c r="X405" s="225"/>
      <c r="Y405" s="226"/>
    </row>
  </sheetData>
  <sortState ref="BD4:BD377">
    <sortCondition ref="BD4"/>
  </sortState>
  <mergeCells count="417">
    <mergeCell ref="C365:W366"/>
    <mergeCell ref="AC365:AE367"/>
    <mergeCell ref="AG365:AI367"/>
    <mergeCell ref="AM365:AO367"/>
    <mergeCell ref="AQ365:AS367"/>
    <mergeCell ref="D367:G368"/>
    <mergeCell ref="I367:L368"/>
    <mergeCell ref="N367:Q371"/>
    <mergeCell ref="S367:V368"/>
    <mergeCell ref="D370:G371"/>
    <mergeCell ref="I370:L371"/>
    <mergeCell ref="S370:V371"/>
    <mergeCell ref="K6:W7"/>
    <mergeCell ref="T8:V9"/>
    <mergeCell ref="T11:V12"/>
    <mergeCell ref="AB357:AT358"/>
    <mergeCell ref="C359:W360"/>
    <mergeCell ref="AC359:AJ360"/>
    <mergeCell ref="AL359:AS360"/>
    <mergeCell ref="D361:G362"/>
    <mergeCell ref="AB363:AJ364"/>
    <mergeCell ref="AL363:AT364"/>
    <mergeCell ref="I361:L362"/>
    <mergeCell ref="N361:Q362"/>
    <mergeCell ref="S361:V362"/>
    <mergeCell ref="I32:L33"/>
    <mergeCell ref="I35:L36"/>
    <mergeCell ref="C15:W16"/>
    <mergeCell ref="P355:R356"/>
    <mergeCell ref="T355:V356"/>
    <mergeCell ref="AB352:AD354"/>
    <mergeCell ref="AF352:AH354"/>
    <mergeCell ref="AJ352:AL354"/>
    <mergeCell ref="D8:E12"/>
    <mergeCell ref="C24:W25"/>
    <mergeCell ref="D52:F54"/>
    <mergeCell ref="C3:W4"/>
    <mergeCell ref="E400:G402"/>
    <mergeCell ref="I400:K402"/>
    <mergeCell ref="O400:Q402"/>
    <mergeCell ref="S400:U402"/>
    <mergeCell ref="D392:V393"/>
    <mergeCell ref="E394:L395"/>
    <mergeCell ref="N394:U395"/>
    <mergeCell ref="D398:L399"/>
    <mergeCell ref="N398:V399"/>
    <mergeCell ref="D387:F389"/>
    <mergeCell ref="H387:J389"/>
    <mergeCell ref="L387:N389"/>
    <mergeCell ref="P387:R389"/>
    <mergeCell ref="T387:V389"/>
    <mergeCell ref="C376:W377"/>
    <mergeCell ref="D379:V380"/>
    <mergeCell ref="E381:L382"/>
    <mergeCell ref="N381:U382"/>
    <mergeCell ref="D385:V386"/>
    <mergeCell ref="C6:I7"/>
    <mergeCell ref="D355:F356"/>
    <mergeCell ref="H355:J356"/>
    <mergeCell ref="L355:N356"/>
    <mergeCell ref="H52:J54"/>
    <mergeCell ref="L52:N54"/>
    <mergeCell ref="P52:R54"/>
    <mergeCell ref="T52:V54"/>
    <mergeCell ref="E46:L47"/>
    <mergeCell ref="N46:U47"/>
    <mergeCell ref="D50:V51"/>
    <mergeCell ref="C41:W42"/>
    <mergeCell ref="D44:V45"/>
    <mergeCell ref="N32:Q33"/>
    <mergeCell ref="N35:Q36"/>
    <mergeCell ref="D32:G33"/>
    <mergeCell ref="D35:G36"/>
    <mergeCell ref="AN352:AP354"/>
    <mergeCell ref="AR352:AT354"/>
    <mergeCell ref="AC346:AJ347"/>
    <mergeCell ref="AL346:AS347"/>
    <mergeCell ref="L349:N350"/>
    <mergeCell ref="P349:R350"/>
    <mergeCell ref="T349:V350"/>
    <mergeCell ref="AB350:AT351"/>
    <mergeCell ref="D346:E350"/>
    <mergeCell ref="G346:H350"/>
    <mergeCell ref="L346:N347"/>
    <mergeCell ref="P346:R347"/>
    <mergeCell ref="T346:V347"/>
    <mergeCell ref="C353:W354"/>
    <mergeCell ref="C341:W342"/>
    <mergeCell ref="AB341:AT342"/>
    <mergeCell ref="C344:I345"/>
    <mergeCell ref="K344:W345"/>
    <mergeCell ref="AB344:AT345"/>
    <mergeCell ref="E333:G335"/>
    <mergeCell ref="I333:K335"/>
    <mergeCell ref="O333:Q335"/>
    <mergeCell ref="S333:U335"/>
    <mergeCell ref="A339:Y339"/>
    <mergeCell ref="D325:V326"/>
    <mergeCell ref="E327:L328"/>
    <mergeCell ref="N327:U328"/>
    <mergeCell ref="D331:L332"/>
    <mergeCell ref="N331:V332"/>
    <mergeCell ref="D320:F322"/>
    <mergeCell ref="H320:J322"/>
    <mergeCell ref="L320:N322"/>
    <mergeCell ref="P320:R322"/>
    <mergeCell ref="T320:V322"/>
    <mergeCell ref="C309:W310"/>
    <mergeCell ref="D312:V313"/>
    <mergeCell ref="E314:L315"/>
    <mergeCell ref="N314:U315"/>
    <mergeCell ref="D318:V319"/>
    <mergeCell ref="AB296:AJ297"/>
    <mergeCell ref="AL296:AT297"/>
    <mergeCell ref="C298:W299"/>
    <mergeCell ref="AC298:AE300"/>
    <mergeCell ref="AG298:AI300"/>
    <mergeCell ref="AM298:AO300"/>
    <mergeCell ref="AQ298:AS300"/>
    <mergeCell ref="D300:G301"/>
    <mergeCell ref="I300:L301"/>
    <mergeCell ref="N300:Q304"/>
    <mergeCell ref="S300:V301"/>
    <mergeCell ref="D303:G304"/>
    <mergeCell ref="I303:L304"/>
    <mergeCell ref="S303:V304"/>
    <mergeCell ref="AB290:AT291"/>
    <mergeCell ref="C292:W293"/>
    <mergeCell ref="AC292:AJ293"/>
    <mergeCell ref="AL292:AS293"/>
    <mergeCell ref="D294:G295"/>
    <mergeCell ref="I294:L295"/>
    <mergeCell ref="N294:Q295"/>
    <mergeCell ref="S294:V295"/>
    <mergeCell ref="C286:W287"/>
    <mergeCell ref="D288:F289"/>
    <mergeCell ref="H288:J289"/>
    <mergeCell ref="L288:N289"/>
    <mergeCell ref="P288:R289"/>
    <mergeCell ref="T288:V289"/>
    <mergeCell ref="AB285:AD287"/>
    <mergeCell ref="AF285:AH287"/>
    <mergeCell ref="AJ285:AL287"/>
    <mergeCell ref="AN285:AP287"/>
    <mergeCell ref="AR285:AT287"/>
    <mergeCell ref="AC279:AJ280"/>
    <mergeCell ref="AL279:AS280"/>
    <mergeCell ref="L282:N283"/>
    <mergeCell ref="P282:R283"/>
    <mergeCell ref="T282:V283"/>
    <mergeCell ref="AB283:AT284"/>
    <mergeCell ref="D279:E283"/>
    <mergeCell ref="G279:H283"/>
    <mergeCell ref="L279:N280"/>
    <mergeCell ref="P279:R280"/>
    <mergeCell ref="T279:V280"/>
    <mergeCell ref="C274:W275"/>
    <mergeCell ref="AB274:AT275"/>
    <mergeCell ref="C277:I278"/>
    <mergeCell ref="K277:W278"/>
    <mergeCell ref="AB277:AT278"/>
    <mergeCell ref="E266:G268"/>
    <mergeCell ref="I266:K268"/>
    <mergeCell ref="O266:Q268"/>
    <mergeCell ref="S266:U268"/>
    <mergeCell ref="A272:Y272"/>
    <mergeCell ref="D258:V259"/>
    <mergeCell ref="E260:L261"/>
    <mergeCell ref="N260:U261"/>
    <mergeCell ref="D264:L265"/>
    <mergeCell ref="N264:V265"/>
    <mergeCell ref="D253:F255"/>
    <mergeCell ref="H253:J255"/>
    <mergeCell ref="L253:N255"/>
    <mergeCell ref="P253:R255"/>
    <mergeCell ref="T253:V255"/>
    <mergeCell ref="C242:W243"/>
    <mergeCell ref="D245:V246"/>
    <mergeCell ref="E247:L248"/>
    <mergeCell ref="N247:U248"/>
    <mergeCell ref="D251:V252"/>
    <mergeCell ref="AB229:AJ230"/>
    <mergeCell ref="AL229:AT230"/>
    <mergeCell ref="C231:W232"/>
    <mergeCell ref="AC231:AE233"/>
    <mergeCell ref="AG231:AI233"/>
    <mergeCell ref="AM231:AO233"/>
    <mergeCell ref="AQ231:AS233"/>
    <mergeCell ref="D233:G234"/>
    <mergeCell ref="I233:L234"/>
    <mergeCell ref="N233:Q237"/>
    <mergeCell ref="S233:V234"/>
    <mergeCell ref="D236:G237"/>
    <mergeCell ref="I236:L237"/>
    <mergeCell ref="S236:V237"/>
    <mergeCell ref="AB223:AT224"/>
    <mergeCell ref="C225:W226"/>
    <mergeCell ref="AC225:AJ226"/>
    <mergeCell ref="AL225:AS226"/>
    <mergeCell ref="D227:G228"/>
    <mergeCell ref="I227:L228"/>
    <mergeCell ref="N227:Q228"/>
    <mergeCell ref="S227:V228"/>
    <mergeCell ref="C219:W220"/>
    <mergeCell ref="D221:F222"/>
    <mergeCell ref="H221:J222"/>
    <mergeCell ref="L221:N222"/>
    <mergeCell ref="P221:R222"/>
    <mergeCell ref="T221:V222"/>
    <mergeCell ref="AB218:AD220"/>
    <mergeCell ref="AF218:AH220"/>
    <mergeCell ref="AJ218:AL220"/>
    <mergeCell ref="AN218:AP220"/>
    <mergeCell ref="AR218:AT220"/>
    <mergeCell ref="AC212:AJ213"/>
    <mergeCell ref="AL212:AS213"/>
    <mergeCell ref="L215:N216"/>
    <mergeCell ref="P215:R216"/>
    <mergeCell ref="T215:V216"/>
    <mergeCell ref="AB216:AT217"/>
    <mergeCell ref="D212:E216"/>
    <mergeCell ref="G212:H216"/>
    <mergeCell ref="L212:N213"/>
    <mergeCell ref="P212:R213"/>
    <mergeCell ref="T212:V213"/>
    <mergeCell ref="C207:W208"/>
    <mergeCell ref="AB207:AT208"/>
    <mergeCell ref="C210:I211"/>
    <mergeCell ref="K210:W211"/>
    <mergeCell ref="AB210:AT211"/>
    <mergeCell ref="E199:G201"/>
    <mergeCell ref="I199:K201"/>
    <mergeCell ref="O199:Q201"/>
    <mergeCell ref="S199:U201"/>
    <mergeCell ref="A205:Y205"/>
    <mergeCell ref="D191:V192"/>
    <mergeCell ref="E193:L194"/>
    <mergeCell ref="N193:U194"/>
    <mergeCell ref="D197:L198"/>
    <mergeCell ref="N197:V198"/>
    <mergeCell ref="D186:F188"/>
    <mergeCell ref="H186:J188"/>
    <mergeCell ref="L186:N188"/>
    <mergeCell ref="P186:R188"/>
    <mergeCell ref="T186:V188"/>
    <mergeCell ref="C175:W176"/>
    <mergeCell ref="D178:V179"/>
    <mergeCell ref="E180:L181"/>
    <mergeCell ref="N180:U181"/>
    <mergeCell ref="D184:V185"/>
    <mergeCell ref="AB162:AJ163"/>
    <mergeCell ref="AL162:AT163"/>
    <mergeCell ref="C164:W165"/>
    <mergeCell ref="AC164:AE166"/>
    <mergeCell ref="AG164:AI166"/>
    <mergeCell ref="AM164:AO166"/>
    <mergeCell ref="AQ164:AS166"/>
    <mergeCell ref="D166:G167"/>
    <mergeCell ref="I166:L167"/>
    <mergeCell ref="N166:Q170"/>
    <mergeCell ref="S166:V167"/>
    <mergeCell ref="D169:G170"/>
    <mergeCell ref="I169:L170"/>
    <mergeCell ref="S169:V170"/>
    <mergeCell ref="AB156:AT157"/>
    <mergeCell ref="C158:W159"/>
    <mergeCell ref="AC158:AJ159"/>
    <mergeCell ref="AL158:AS159"/>
    <mergeCell ref="D160:G161"/>
    <mergeCell ref="I160:L161"/>
    <mergeCell ref="N160:Q161"/>
    <mergeCell ref="S160:V161"/>
    <mergeCell ref="C152:W153"/>
    <mergeCell ref="D154:F155"/>
    <mergeCell ref="H154:J155"/>
    <mergeCell ref="L154:N155"/>
    <mergeCell ref="P154:R155"/>
    <mergeCell ref="T154:V155"/>
    <mergeCell ref="AB151:AD153"/>
    <mergeCell ref="AF151:AH153"/>
    <mergeCell ref="AJ151:AL153"/>
    <mergeCell ref="AN151:AP153"/>
    <mergeCell ref="AR151:AT153"/>
    <mergeCell ref="AC145:AJ146"/>
    <mergeCell ref="AL145:AS146"/>
    <mergeCell ref="L148:N149"/>
    <mergeCell ref="P148:R149"/>
    <mergeCell ref="T148:V149"/>
    <mergeCell ref="AB149:AT150"/>
    <mergeCell ref="D145:E149"/>
    <mergeCell ref="G145:H149"/>
    <mergeCell ref="L145:N146"/>
    <mergeCell ref="P145:R146"/>
    <mergeCell ref="T145:V146"/>
    <mergeCell ref="A1:Y1"/>
    <mergeCell ref="A138:Y138"/>
    <mergeCell ref="C140:W141"/>
    <mergeCell ref="AB140:AT141"/>
    <mergeCell ref="C143:I144"/>
    <mergeCell ref="K143:W144"/>
    <mergeCell ref="AB143:AT144"/>
    <mergeCell ref="E132:G134"/>
    <mergeCell ref="I132:K134"/>
    <mergeCell ref="O132:Q134"/>
    <mergeCell ref="S132:U134"/>
    <mergeCell ref="A71:Y71"/>
    <mergeCell ref="D124:V125"/>
    <mergeCell ref="E126:L127"/>
    <mergeCell ref="N126:U127"/>
    <mergeCell ref="D130:L131"/>
    <mergeCell ref="N130:V131"/>
    <mergeCell ref="D119:F121"/>
    <mergeCell ref="H119:J121"/>
    <mergeCell ref="L119:N121"/>
    <mergeCell ref="P119:R121"/>
    <mergeCell ref="T119:V121"/>
    <mergeCell ref="C108:W109"/>
    <mergeCell ref="D111:V112"/>
    <mergeCell ref="E113:L114"/>
    <mergeCell ref="N113:U114"/>
    <mergeCell ref="D117:V118"/>
    <mergeCell ref="AB95:AJ96"/>
    <mergeCell ref="AL95:AT96"/>
    <mergeCell ref="C97:W98"/>
    <mergeCell ref="AC97:AE99"/>
    <mergeCell ref="AG97:AI99"/>
    <mergeCell ref="AM97:AO99"/>
    <mergeCell ref="AQ97:AS99"/>
    <mergeCell ref="D99:G100"/>
    <mergeCell ref="I99:L100"/>
    <mergeCell ref="N99:Q103"/>
    <mergeCell ref="S99:V100"/>
    <mergeCell ref="D102:G103"/>
    <mergeCell ref="I102:L103"/>
    <mergeCell ref="S102:V103"/>
    <mergeCell ref="AB89:AT90"/>
    <mergeCell ref="C91:W92"/>
    <mergeCell ref="AC91:AJ92"/>
    <mergeCell ref="AL91:AS92"/>
    <mergeCell ref="D93:G94"/>
    <mergeCell ref="I93:L94"/>
    <mergeCell ref="N93:Q94"/>
    <mergeCell ref="S93:V94"/>
    <mergeCell ref="C85:W86"/>
    <mergeCell ref="D87:F88"/>
    <mergeCell ref="H87:J88"/>
    <mergeCell ref="L87:N88"/>
    <mergeCell ref="P87:R88"/>
    <mergeCell ref="T87:V88"/>
    <mergeCell ref="AB84:AD86"/>
    <mergeCell ref="AF84:AH86"/>
    <mergeCell ref="AJ84:AL86"/>
    <mergeCell ref="AN84:AP86"/>
    <mergeCell ref="AR84:AT86"/>
    <mergeCell ref="C76:I77"/>
    <mergeCell ref="K76:W77"/>
    <mergeCell ref="AB76:AT77"/>
    <mergeCell ref="D78:E82"/>
    <mergeCell ref="G78:H82"/>
    <mergeCell ref="L78:N79"/>
    <mergeCell ref="P78:R79"/>
    <mergeCell ref="T78:V79"/>
    <mergeCell ref="AC78:AJ79"/>
    <mergeCell ref="AL78:AS79"/>
    <mergeCell ref="L81:N82"/>
    <mergeCell ref="P81:R82"/>
    <mergeCell ref="T81:V82"/>
    <mergeCell ref="AB82:AT83"/>
    <mergeCell ref="C73:W74"/>
    <mergeCell ref="AB73:AT74"/>
    <mergeCell ref="D63:L64"/>
    <mergeCell ref="N63:V64"/>
    <mergeCell ref="E65:G67"/>
    <mergeCell ref="I65:K67"/>
    <mergeCell ref="O65:Q67"/>
    <mergeCell ref="S65:U67"/>
    <mergeCell ref="D57:V58"/>
    <mergeCell ref="E59:L60"/>
    <mergeCell ref="N59:U60"/>
    <mergeCell ref="AL8:AS9"/>
    <mergeCell ref="AB3:AT4"/>
    <mergeCell ref="AB28:AJ29"/>
    <mergeCell ref="AL28:AT29"/>
    <mergeCell ref="AB6:AT7"/>
    <mergeCell ref="AB12:AT13"/>
    <mergeCell ref="AR14:AT16"/>
    <mergeCell ref="AF14:AH16"/>
    <mergeCell ref="AJ14:AL16"/>
    <mergeCell ref="AN14:AP16"/>
    <mergeCell ref="AB22:AT23"/>
    <mergeCell ref="AC24:AJ25"/>
    <mergeCell ref="AL24:AS25"/>
    <mergeCell ref="AB14:AD16"/>
    <mergeCell ref="AQ30:AS32"/>
    <mergeCell ref="S32:V33"/>
    <mergeCell ref="S35:V36"/>
    <mergeCell ref="AC30:AE32"/>
    <mergeCell ref="AG30:AI32"/>
    <mergeCell ref="AM30:AO32"/>
    <mergeCell ref="C30:W31"/>
    <mergeCell ref="G8:H12"/>
    <mergeCell ref="L8:N9"/>
    <mergeCell ref="L11:N12"/>
    <mergeCell ref="P8:R9"/>
    <mergeCell ref="P11:R12"/>
    <mergeCell ref="D26:F27"/>
    <mergeCell ref="H26:J27"/>
    <mergeCell ref="D17:H18"/>
    <mergeCell ref="K17:O18"/>
    <mergeCell ref="R17:V18"/>
    <mergeCell ref="D20:H21"/>
    <mergeCell ref="K20:O21"/>
    <mergeCell ref="R20:V21"/>
    <mergeCell ref="L26:N27"/>
    <mergeCell ref="P26:R27"/>
    <mergeCell ref="T26:V27"/>
    <mergeCell ref="AC8:AJ9"/>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11" id="{3CFDDE65-5811-41D3-98E0-A5D400E72B18}">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312" id="{9FF40E92-8ABD-4D2A-8774-7E9A76EA9E15}">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313" id="{EBBCA4DB-47D3-4B5F-9C89-B1E0F892DF77}">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314" id="{84B0B939-F434-4C2C-B7AD-7446AA0A30F6}">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315" id="{CC4F4BDB-2802-4C79-91BE-1AFC897ECC10}">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D8</xm:sqref>
        </x14:conditionalFormatting>
        <x14:conditionalFormatting xmlns:xm="http://schemas.microsoft.com/office/excel/2006/main">
          <x14:cfRule type="expression" priority="326" id="{CFE6F9E2-3827-4A67-87CB-8215FBCC981A}">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327" id="{69EAD163-5493-419C-8341-05F689221123}">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328" id="{35EF8CA8-B482-4466-B1F1-83EAEB3358C2}">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329" id="{63F2971B-AB8D-4134-B93E-8C5924787204}">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330" id="{F26CB332-B43B-401F-9E25-8E944D693B7F}">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D17 D20</xm:sqref>
        </x14:conditionalFormatting>
        <x14:conditionalFormatting xmlns:xm="http://schemas.microsoft.com/office/excel/2006/main">
          <x14:cfRule type="expression" priority="266" id="{2D40FEAB-3049-4BC4-9FDD-F02AFA87ECDF}">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267" id="{85213320-BB4E-4CAE-B637-F212F72794D3}">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268" id="{F0EC4942-F65C-4AEF-A087-93C61C039C98}">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269" id="{E2595445-39D7-4E5E-A6E2-4C15BB4045EE}">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270" id="{B870B5DC-5AEF-495A-9317-3B1F9FAE4D80}">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D26</xm:sqref>
        </x14:conditionalFormatting>
        <x14:conditionalFormatting xmlns:xm="http://schemas.microsoft.com/office/excel/2006/main">
          <x14:cfRule type="expression" priority="376" id="{C5B1BBAF-6598-4049-A322-1BDA0D47C512}">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377" id="{51BB9B3F-F745-4DFD-81A4-571E8E1D7D83}">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378" id="{EF51F312-18C0-409C-8080-3FE81F47F318}">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379" id="{6A688B25-0848-41FC-AAE3-2D3C96E2F61B}">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380" id="{A553741E-B615-4472-9028-3637BCE0A319}">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D32</xm:sqref>
        </x14:conditionalFormatting>
        <x14:conditionalFormatting xmlns:xm="http://schemas.microsoft.com/office/excel/2006/main">
          <x14:cfRule type="expression" priority="381" id="{3B29E47A-E4D6-4B83-95FB-1B923EC07F47}">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382" id="{7113823A-9D78-4A47-A75F-FAF0773A2839}">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383" id="{926D900E-D442-4147-8060-064DC51C7305}">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384" id="{F1D3EE2B-8AA6-4BCA-A45E-6D1034F89B4B}">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385" id="{1543625F-CABA-40E2-AB9E-1C2A40255DA4}">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D35</xm:sqref>
        </x14:conditionalFormatting>
        <x14:conditionalFormatting xmlns:xm="http://schemas.microsoft.com/office/excel/2006/main">
          <x14:cfRule type="expression" priority="31" id="{876E66AB-31CB-4391-962E-50AF55170E2E}">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32" id="{D0AB0907-90FF-4D94-87FF-0C35F14925F3}">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33" id="{85521CE9-06B3-41A7-9A6E-D357E52EB80C}">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34" id="{F278AD50-A784-40C5-AA92-62E2BEE1E620}">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35" id="{382B0BE7-2B45-4366-8A51-1DBA0B6D9BF6}">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D52</xm:sqref>
        </x14:conditionalFormatting>
        <x14:conditionalFormatting xmlns:xm="http://schemas.microsoft.com/office/excel/2006/main">
          <x14:cfRule type="expression" priority="126" id="{99ADB191-A076-473D-90E3-E68555589A5A}">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127" id="{C333B45C-1E26-443D-9DCC-C43A4C16FC01}">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128" id="{803BE567-DCF5-48AF-8B9F-43C8C9A6BF3A}">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129" id="{B3E8FEE4-0BD2-49AA-A766-AEEF95165D9A}">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130" id="{88832862-2CA7-4D72-8D4E-84ACB30E606F}">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D87</xm:sqref>
        </x14:conditionalFormatting>
        <x14:conditionalFormatting xmlns:xm="http://schemas.microsoft.com/office/excel/2006/main">
          <x14:cfRule type="expression" priority="256" id="{FA335072-DB63-4314-9F80-99EB1A78E408}">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257" id="{A3699374-C19F-4A8B-B1DB-6C82AD910F3F}">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258" id="{9FBE8176-1BD9-40BA-AC19-82DE79685CE5}">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259" id="{904366ED-1C54-4F64-9415-09AFA1C461A7}">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260" id="{6603349A-6578-49A4-9E32-B43B44C57742}">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D93</xm:sqref>
        </x14:conditionalFormatting>
        <x14:conditionalFormatting xmlns:xm="http://schemas.microsoft.com/office/excel/2006/main">
          <x14:cfRule type="expression" priority="86" id="{B7B5F93C-5AD0-40A7-8EF3-3B8F79A93BB9}">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87" id="{BB68A2A8-122F-4E32-924B-45BACCBE991D}">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88" id="{26DBDFB0-9096-4149-9187-9A51253509ED}">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89" id="{BE9147BD-A342-42C4-A454-47B750361E72}">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90" id="{FDD2A588-B817-4261-A6FB-B04E23A764C6}">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D99</xm:sqref>
        </x14:conditionalFormatting>
        <x14:conditionalFormatting xmlns:xm="http://schemas.microsoft.com/office/excel/2006/main">
          <x14:cfRule type="expression" priority="81" id="{8984F292-5FF4-487B-AD3B-6847BABCCE8C}">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82" id="{CCEA81D7-F013-48C7-88D8-C2B395984D27}">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83" id="{26E7052B-DB06-47D5-9752-72D8606C5220}">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84" id="{92D953F8-AD06-43BB-9EC7-2067B3D6D455}">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85" id="{8C1DC40E-3791-4277-B72E-40C72EB2F66C}">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D102</xm:sqref>
        </x14:conditionalFormatting>
        <x14:conditionalFormatting xmlns:xm="http://schemas.microsoft.com/office/excel/2006/main">
          <x14:cfRule type="expression" priority="51" id="{EBC51750-F3B5-4164-8C4F-51F83A425AA1}">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52" id="{F538F9BA-0CFD-4707-8D1E-46453AE12F36}">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53" id="{5605BA9C-6451-4E4B-8D04-8F9D38EB0CD3}">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54" id="{8EAF51D6-5DD7-42E3-BF53-387CA8F98086}">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55" id="{B1534325-304A-404D-B658-68D95F228B74}">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E46</xm:sqref>
        </x14:conditionalFormatting>
        <x14:conditionalFormatting xmlns:xm="http://schemas.microsoft.com/office/excel/2006/main">
          <x14:cfRule type="expression" priority="41" id="{C52EB205-EB96-48B8-932B-031F1A12D434}">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42" id="{33C08B9D-B4E5-450A-98B4-3B4CA35D81C7}">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43" id="{EDCFCC54-DDBC-4186-94BE-8A9314C1AD38}">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44" id="{9F7E231E-C61A-4BE8-A697-F3DC925A5115}">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45" id="{DA851314-226C-4D38-AA22-A3B6CFFD6B1E}">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E59</xm:sqref>
        </x14:conditionalFormatting>
        <x14:conditionalFormatting xmlns:xm="http://schemas.microsoft.com/office/excel/2006/main">
          <x14:cfRule type="expression" priority="6" id="{07F2F001-0CDD-44BC-8845-2AEDABD0A04B}">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7" id="{E3140C6E-AB11-4EF7-BF38-1D16B9FCEE9F}">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8" id="{9355DB25-8A5D-4C53-899D-F5C4A4FE9F91}">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9" id="{FCEFD9CA-0E59-4898-88C5-FE70B091F5DB}">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10" id="{1DADBC66-1DBE-4785-ABDA-45BD2AD63752}">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E65</xm:sqref>
        </x14:conditionalFormatting>
        <x14:conditionalFormatting xmlns:xm="http://schemas.microsoft.com/office/excel/2006/main">
          <x14:cfRule type="expression" priority="286" id="{EB201A6F-1EB9-4079-AB19-09DB8536D5EE}">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287" id="{9ED3C463-853A-4C08-865F-433ACF95DF9F}">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288" id="{20C4371E-280D-426B-9DDC-0BA17A244BC6}">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289" id="{ACEC959E-C49F-468D-8439-15CE08156C32}">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290" id="{B7822156-0461-49D4-AFF4-7AC78CDB0CDB}">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G8</xm:sqref>
        </x14:conditionalFormatting>
        <x14:conditionalFormatting xmlns:xm="http://schemas.microsoft.com/office/excel/2006/main">
          <x14:cfRule type="expression" priority="231" id="{CA72265C-13A8-40D9-861E-2522CF1FFD01}">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232" id="{57128AD5-586C-4518-B345-6A40B0A686A2}">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233" id="{EB0C8A10-2DCC-4BD7-915F-44DCBA7D61AD}">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234" id="{07ADB3CC-FD00-422C-BDAD-A2550FF27DE4}">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235" id="{0DAB981D-148E-478F-99AA-C69FC520286E}">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G78</xm:sqref>
        </x14:conditionalFormatting>
        <x14:conditionalFormatting xmlns:xm="http://schemas.microsoft.com/office/excel/2006/main">
          <x14:cfRule type="expression" priority="271" id="{23ABFDAF-28EC-4A12-8079-BC43AC2F2D94}">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272" id="{6176249F-EC90-4E8E-A066-23509AF9F21B}">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273" id="{7122DE84-9111-4AA5-8BD4-AA0C4827F4CC}">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274" id="{4F6976A6-7CAC-40AF-A278-271596BEE6D8}">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275" id="{4C30D1FC-6AF4-4113-8092-0146A22A89FD}">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G145</xm:sqref>
        </x14:conditionalFormatting>
        <x14:conditionalFormatting xmlns:xm="http://schemas.microsoft.com/office/excel/2006/main">
          <x14:cfRule type="expression" priority="281" id="{665F3EE7-575D-4F78-AB68-59C7C75EB979}">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282" id="{8ECD1D91-3F28-41F0-BB6D-4490EEAF8AB5}">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283" id="{A29A5970-7737-4DD4-BDF8-6AAEC609D0F9}">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284" id="{3F91B88D-9341-4F22-BB14-69DD97AF2C53}">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285" id="{8D1B9F9A-D0D0-4D73-8911-7D1E816F3CA2}">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G212 G279</xm:sqref>
        </x14:conditionalFormatting>
        <x14:conditionalFormatting xmlns:xm="http://schemas.microsoft.com/office/excel/2006/main">
          <x14:cfRule type="expression" priority="156" id="{4E3CBAE6-512C-4C56-B6D9-090112F10D9B}">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157" id="{EA8E1779-4325-4ED2-A14B-A1E54F5E3DF3}">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158" id="{5D708A58-3801-400A-A74B-4654803E2517}">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159" id="{C738033B-F0C2-48AF-9907-8E1D750D3B22}">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160" id="{994DD12F-4C20-4FDD-9E14-7B4771929FD5}">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G346</xm:sqref>
        </x14:conditionalFormatting>
        <x14:conditionalFormatting xmlns:xm="http://schemas.microsoft.com/office/excel/2006/main">
          <x14:cfRule type="expression" priority="236" id="{5586A00A-74DD-42A1-966E-D850C18E796B}">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237" id="{A7EC5A53-5989-4E6F-9AB3-605F1DCF03CE}">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238" id="{76053B93-A5B2-476B-A27B-4239C8AB1D64}">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239" id="{7B554E89-50FA-48E6-AA31-3D6D816886F5}">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240" id="{AE9B65D7-8EEE-45A9-8288-CDC6A345D33A}">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H26</xm:sqref>
        </x14:conditionalFormatting>
        <x14:conditionalFormatting xmlns:xm="http://schemas.microsoft.com/office/excel/2006/main">
          <x14:cfRule type="expression" priority="26" id="{304EA966-945A-449E-B7AE-2046A0C12C6D}">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27" id="{3DCB11A7-A730-494A-8A2F-EE6AA7E5239E}">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28" id="{0D6AB235-856C-433F-B0C9-0FE431B39C8B}">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29" id="{56D0AE7B-751F-4FFE-8E44-AE812D82858A}">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30" id="{2D4105C6-B345-46FE-9797-53643C37FB86}">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H52</xm:sqref>
        </x14:conditionalFormatting>
        <x14:conditionalFormatting xmlns:xm="http://schemas.microsoft.com/office/excel/2006/main">
          <x14:cfRule type="expression" priority="121" id="{6FA2E97D-A0B6-4BCB-86F5-BF356FB3C61B}">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122" id="{FAEDCDC1-DA70-460E-BC0E-4B5CB567C3D7}">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123" id="{AA139E84-BCAC-48B1-A16D-9E4EA8F1DAC3}">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124" id="{41C6C2E2-0C87-4F54-864A-11F1026F1D83}">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125" id="{3ED6E3CA-272A-477D-8C12-5CB6022D544A}">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H87</xm:sqref>
        </x14:conditionalFormatting>
        <x14:conditionalFormatting xmlns:xm="http://schemas.microsoft.com/office/excel/2006/main">
          <x14:cfRule type="expression" priority="76" id="{D761941E-875A-4983-890B-AA68FD7AE399}">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77" id="{EBFBCA31-BDD0-4894-BCF9-811E9F297B67}">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78" id="{0F76A10C-C09E-42EB-B89F-3805FDCE3E5C}">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79" id="{F15930B5-A8F1-4DA2-A40A-023B70209EC5}">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80" id="{EF258DB0-B035-44DE-BE27-4235F21CC4E1}">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I32 N32 I99</xm:sqref>
        </x14:conditionalFormatting>
        <x14:conditionalFormatting xmlns:xm="http://schemas.microsoft.com/office/excel/2006/main">
          <x14:cfRule type="expression" priority="261" id="{34CBF4BA-4373-4DBA-A6BA-D49AFE437AF0}">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262" id="{AFA8DA0E-EAB0-41E8-86B3-BE9DD2A25A8F}">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263" id="{232B4A76-1D53-4EB7-A473-2D6FE61FEB4C}">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264" id="{8101C998-CE2E-497A-B763-8D8E8879B46C}">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265" id="{387E7C8F-E21A-4ADC-99B5-736CC67BF9FC}">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I35 N35</xm:sqref>
        </x14:conditionalFormatting>
        <x14:conditionalFormatting xmlns:xm="http://schemas.microsoft.com/office/excel/2006/main">
          <x14:cfRule type="expression" priority="1" id="{41D78E66-B930-4D04-B992-8909981CE77B}">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2" id="{A26FB9D6-BCCA-4835-8E26-16CB1CA278F8}">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3" id="{B776F0AA-1097-4096-BF98-532F27A5FD65}">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4" id="{37690A96-87FD-408D-8ED1-C309FB957FFF}">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5" id="{49A15571-4A06-4086-BC03-ED15CE250829}">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I65</xm:sqref>
        </x14:conditionalFormatting>
        <x14:conditionalFormatting xmlns:xm="http://schemas.microsoft.com/office/excel/2006/main">
          <x14:cfRule type="expression" priority="101" id="{3D0957A2-9129-4D84-B992-6384E2E921D8}">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102" id="{13211E91-7C04-4F53-893E-50EF8E307D26}">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103" id="{FF9B13C2-9A9C-4607-81C6-531507107675}">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104" id="{1603E830-B49C-4F3F-AE7E-C67F8E7D780D}">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105" id="{739A7EF6-F43B-4B85-A773-ADBF806BA907}">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I93</xm:sqref>
        </x14:conditionalFormatting>
        <x14:conditionalFormatting xmlns:xm="http://schemas.microsoft.com/office/excel/2006/main">
          <x14:cfRule type="expression" priority="71" id="{F5B03346-3354-4C0E-A344-A06125D1FED2}">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72" id="{A89D7E21-98D1-4489-B83A-3E3033D4D861}">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73" id="{58662DC4-D180-4D09-8241-92EA8A6B4FBC}">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74" id="{95C1EB62-F7D9-4D32-842B-9C4B4079771D}">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75" id="{B6F92615-AF98-4512-BC02-288109EAC463}">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I102</xm:sqref>
        </x14:conditionalFormatting>
        <x14:conditionalFormatting xmlns:xm="http://schemas.microsoft.com/office/excel/2006/main">
          <x14:cfRule type="expression" priority="331" id="{72C9DE59-0C36-425B-A699-D1A1A5A58D1B}">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332" id="{54304798-9D1F-4303-A9B0-DB6AF9C3C3CA}">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333" id="{FEE2BC5A-CFD1-4D48-9B96-694C9DDA3681}">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334" id="{94A9F851-F027-434A-906F-8481C340A712}">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335" id="{910A149D-E94C-4E46-8A71-18FC7AAF7945}">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K17 K20</xm:sqref>
        </x14:conditionalFormatting>
        <x14:conditionalFormatting xmlns:xm="http://schemas.microsoft.com/office/excel/2006/main">
          <x14:cfRule type="expression" priority="291" id="{519CD632-F44A-4B0B-90D5-9FBD1D3AB607}">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292" id="{B9CFBEF7-6B1F-460E-89D9-AB03439E1163}">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293" id="{685A1043-5B02-46A9-8297-C05C2BF2B1E3}">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294" id="{DE2DB1E6-A138-4B27-864A-9E9C81BEAFDC}">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295" id="{658F7EA0-DE0E-4A6B-BA59-1D61B724B74E}">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L8</xm:sqref>
        </x14:conditionalFormatting>
        <x14:conditionalFormatting xmlns:xm="http://schemas.microsoft.com/office/excel/2006/main">
          <x14:cfRule type="expression" priority="321" id="{8DB5A6B1-AAF7-4D0E-A79E-F55B9C82D126}">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322" id="{C17614EC-3F72-4FC6-9844-90F0BA7B010E}">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323" id="{FB42015B-EF59-46CE-A30E-0B0CAF9A52AA}">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324" id="{1A7C5652-D436-4087-BFC7-272DEB5F19F2}">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325" id="{8984CC05-C8BD-417D-8671-0C6933F50015}">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L11</xm:sqref>
        </x14:conditionalFormatting>
        <x14:conditionalFormatting xmlns:xm="http://schemas.microsoft.com/office/excel/2006/main">
          <x14:cfRule type="expression" priority="241" id="{FE4494C0-FA39-46ED-94DD-2C8EA2259D01}">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242" id="{5F233C37-6723-4EDD-BFC5-9395E22B9A73}">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243" id="{AF98A8DA-D1CE-4191-9D5F-FEC47D587BF8}">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244" id="{EF01DC55-6DD3-49D2-929C-6DCF1E9544DB}">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245" id="{91911626-1FA3-40E8-8BD1-C70DE76A370B}">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L26</xm:sqref>
        </x14:conditionalFormatting>
        <x14:conditionalFormatting xmlns:xm="http://schemas.microsoft.com/office/excel/2006/main">
          <x14:cfRule type="expression" priority="21" id="{7AAE0F71-3EC8-47B9-8464-6D8B8377E0F4}">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22" id="{20FDA434-CD9C-46A1-BC5D-B647A5CA43EA}">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23" id="{8E314FD8-CF76-44F2-B76B-86D2DEEB6EB1}">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24" id="{CDF6CBCC-F959-4BC1-B9A3-4F581CFE54C1}">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25" id="{AC82030F-2FB1-4D5F-A2B6-8773DAC6AEDF}">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L52</xm:sqref>
        </x14:conditionalFormatting>
        <x14:conditionalFormatting xmlns:xm="http://schemas.microsoft.com/office/excel/2006/main">
          <x14:cfRule type="expression" priority="296" id="{E92E49A5-4478-41D0-B4BB-3E205AA83B75}">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297" id="{CD372B4C-AA93-43A7-9407-0C67A2C6C5D0}">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298" id="{980ED32C-2A09-4644-94F6-CACE8AAE7E84}">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299" id="{D4F6C32D-C68D-4744-BDDF-F6A6B31F2BB8}">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300" id="{3344F79E-BCE9-4B27-BD66-C1F172D89EF3}">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L78</xm:sqref>
        </x14:conditionalFormatting>
        <x14:conditionalFormatting xmlns:xm="http://schemas.microsoft.com/office/excel/2006/main">
          <x14:cfRule type="expression" priority="146" id="{5D3D9B18-C275-4756-815D-6B82E2CD2F65}">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147" id="{4DA53080-E225-432C-98F9-6AC1791D9F27}">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148" id="{1ABCBEC2-04F5-4134-983A-EB8737F9E153}">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149" id="{C6087DAF-9AD0-4DDB-AD93-74C19180D2F3}">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150" id="{C30DB24B-1134-43C9-A779-01CEE1CEA607}">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L81</xm:sqref>
        </x14:conditionalFormatting>
        <x14:conditionalFormatting xmlns:xm="http://schemas.microsoft.com/office/excel/2006/main">
          <x14:cfRule type="expression" priority="116" id="{99C4F5C0-3EF6-48DE-AFFC-B04C58100B57}">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117" id="{F2A1EB82-B995-4D61-B57D-2A294EC657CC}">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118" id="{245115D6-A3C4-4919-B362-C245EE393D44}">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119" id="{22910DE1-4AEC-486F-B5F3-B6D2D1A638DC}">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120" id="{7C96ED05-3048-4874-B3C8-E8811AE20C8A}">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L87</xm:sqref>
        </x14:conditionalFormatting>
        <x14:conditionalFormatting xmlns:xm="http://schemas.microsoft.com/office/excel/2006/main">
          <x14:cfRule type="expression" priority="46" id="{F2979824-D2E3-4CEC-ADE9-41B7AA455C10}">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47" id="{FB2EA544-81DF-47C0-A553-BF14689EAE74}">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48" id="{4A1B68AC-D69F-4B84-8D39-D0D9D144B603}">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49" id="{D4B05A11-615F-41AD-B89F-56C3A96CADF4}">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50" id="{1DB07137-9382-4451-BEBF-9F0CAE26C477}">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N46</xm:sqref>
        </x14:conditionalFormatting>
        <x14:conditionalFormatting xmlns:xm="http://schemas.microsoft.com/office/excel/2006/main">
          <x14:cfRule type="expression" priority="36" id="{7DBDAB22-B96D-4A32-A0AA-B0AF44024485}">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37" id="{AB164E80-A635-4985-82A5-6FCD4C8429BA}">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38" id="{C78278AB-C84E-453C-BC25-AF45EB0F6E2E}">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39" id="{5730A347-2C6C-4A79-85DC-61589EAA63CC}">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40" id="{960E159F-0DC2-4755-9877-21E3FA1535CA}">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N59</xm:sqref>
        </x14:conditionalFormatting>
        <x14:conditionalFormatting xmlns:xm="http://schemas.microsoft.com/office/excel/2006/main">
          <x14:cfRule type="expression" priority="96" id="{765B76B2-745B-4493-966A-8C402D708931}">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97" id="{90BC2540-3E22-46B6-9E8A-41F2C94AA15F}">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98" id="{C1A04CF6-8514-41E5-8CC1-B392F1BA06D2}">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99" id="{50E71A95-EED7-41CC-9658-3B525045CCD3}">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100" id="{505F7129-027C-4FE5-83FF-0AE4C0113273}">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N93</xm:sqref>
        </x14:conditionalFormatting>
        <x14:conditionalFormatting xmlns:xm="http://schemas.microsoft.com/office/excel/2006/main">
          <x14:cfRule type="expression" priority="56" id="{7D8C1E69-330F-41A5-BC76-96B91A82E3EA}">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57" id="{284A9E52-8F6E-4992-BE7D-BCD8D1532DF5}">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58" id="{049920A0-0AF4-4DC2-B2F0-0ECD4E03B055}">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59" id="{082EBAD7-5CD1-4530-BCAC-EE54F9CFE477}">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60" id="{7F1AC0D8-E8D8-4E68-B8C3-ACA5E594C318}">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N99</xm:sqref>
        </x14:conditionalFormatting>
        <x14:conditionalFormatting xmlns:xm="http://schemas.microsoft.com/office/excel/2006/main">
          <x14:cfRule type="expression" priority="226" id="{82A33C3F-C4DF-48D3-8C12-8FFCC48D12E2}">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227" id="{7FDE9895-E4A5-4CE8-A2E3-A45CE6164C9A}">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228" id="{2EEA6606-950B-4B99-8CD0-CC9694495A53}">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229" id="{75EE68E3-54E3-44FE-967C-503492205C5D}">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230" id="{FE31DA22-BF88-4A4B-B4BD-A176B3F2A570}">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O65 S65 D78 E113 N113 D119 H119 L119 P119 T119 E126 N126 E132 I132 O132 S132 D145 L145 P145 T145 L148 P148 T148 D154 H154 L154 P154 T154 D160 I160 N160 S160 D166 I166 N166 S166 D169 I169 S169 E180 N180 D186 H186 L186 P186 T186 E193 N193 E199 I199 O199 S199 D212 L212 P212 T212 L215 P215 T215 D221 H221 L221 P221 T221 D227 I227 N227 S227 D233 I233 N233 S233 D236 I236 S236 E247 N247 D253 H253 L253 P253 T253 E260 N260 E266 I266 O266 S266 D279 L279 P279 T279 L282 P282 T282 D288 H288 L288 P288 T288 D294 I294 N294 S294 D300 I300 N300 S300 D303 I303 S303 E314 N314 D320 H320 L320 P320 T320 E327 N327 E333 I333 O333 S333 D346 L346 P346 T346 L349 P349 T349 D355 H355 L355 P355 T355 D361 I361 N361 S361 D367 I367 N367 S367 D370 I370 S370 E381 N381 D387 H387 L387 P387 T387 E394 N394 E400 I400 O400 S400</xm:sqref>
        </x14:conditionalFormatting>
        <x14:conditionalFormatting xmlns:xm="http://schemas.microsoft.com/office/excel/2006/main">
          <x14:cfRule type="expression" priority="301" id="{6262FDB0-E035-4834-B49E-C9E6750818E2}">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302" id="{54C52D57-3D27-4CCC-87C4-24E587FC0FA3}">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303" id="{68C5E983-DBFB-4A2A-8465-F1949D05CA39}">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304" id="{807E1804-CA7A-4143-BACA-62139ED351B4}">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305" id="{C6A86C24-F581-4D41-90E4-9C80542960EC}">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P8</xm:sqref>
        </x14:conditionalFormatting>
        <x14:conditionalFormatting xmlns:xm="http://schemas.microsoft.com/office/excel/2006/main">
          <x14:cfRule type="expression" priority="316" id="{67F908AD-4637-4F71-9A04-E1FA4DAA1FEB}">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317" id="{5AC0C433-E40E-4033-832A-521FEFA80CB5}">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318" id="{9E7ED897-DE0C-4437-8E88-94E88D28E768}">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319" id="{62270622-ABD4-4449-8F72-01D52CC72E1F}">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320" id="{6B77316A-ECC0-4A10-BBCF-8F634058C5B0}">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P11</xm:sqref>
        </x14:conditionalFormatting>
        <x14:conditionalFormatting xmlns:xm="http://schemas.microsoft.com/office/excel/2006/main">
          <x14:cfRule type="expression" priority="246" id="{29840EDE-AD73-4418-9362-74094A460260}">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247" id="{D284E861-4D66-4DDD-B903-E144BEB6CBC4}">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248" id="{1D70F700-B998-425B-82DC-B631C0C20411}">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249" id="{4E060DC7-BD20-4B20-9F56-942B38FAB9FB}">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250" id="{FBF2B24A-685F-43AB-92B9-CC2308ED49C8}">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P26</xm:sqref>
        </x14:conditionalFormatting>
        <x14:conditionalFormatting xmlns:xm="http://schemas.microsoft.com/office/excel/2006/main">
          <x14:cfRule type="expression" priority="16" id="{A7D28C28-9B50-45BC-BF1F-FF1A07C89C42}">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17" id="{16AE4D34-E7A9-423C-B7CC-9F04F834C933}">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18" id="{201BB022-77AB-4B16-9EDD-1EC465CD01C9}">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19" id="{99FE7CD5-FFE7-4CC6-9413-74F03818BB88}">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20" id="{2B3C291D-B1E6-4A81-8A02-1441AC0AD90E}">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P52</xm:sqref>
        </x14:conditionalFormatting>
        <x14:conditionalFormatting xmlns:xm="http://schemas.microsoft.com/office/excel/2006/main">
          <x14:cfRule type="expression" priority="151" id="{DA858875-282E-4E8E-A36D-0EA20D1A23E5}">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152" id="{94E0DF78-0287-4CD3-973E-B029E1FE86B4}">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153" id="{E937A062-9A3B-4B67-B91A-607F8CC915FB}">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154" id="{16293DFC-3C59-469B-A940-82824EEEDB1C}">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155" id="{C1A2E138-91C4-4A87-814F-379E1D02E701}">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P78</xm:sqref>
        </x14:conditionalFormatting>
        <x14:conditionalFormatting xmlns:xm="http://schemas.microsoft.com/office/excel/2006/main">
          <x14:cfRule type="expression" priority="141" id="{D28BD40A-B4B9-479E-890E-D74D0DCB1C40}">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142" id="{C0D909DC-B4CB-4FED-9CBA-C1A4CA9A04F9}">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143" id="{F7783A5D-EB2D-4E05-B350-7078C9648E55}">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144" id="{A55FA9DB-541D-4729-81DC-E4EA567120F9}">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145" id="{258B9971-87F5-42ED-8DDC-11862DAF41AE}">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P81</xm:sqref>
        </x14:conditionalFormatting>
        <x14:conditionalFormatting xmlns:xm="http://schemas.microsoft.com/office/excel/2006/main">
          <x14:cfRule type="expression" priority="111" id="{199E0E66-4B5C-44B6-BA4F-728BB88E2B81}">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112" id="{8204CA07-B3C4-430B-9583-1BD48E0496B0}">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113" id="{932B58BC-8BA9-440D-9F86-6525D4F6AD10}">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114" id="{6BA01325-733E-483A-BB0B-1A18E92FEE34}">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115" id="{F7FD6D65-D812-407A-8EC7-15BDAD4ED0B5}">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P87</xm:sqref>
        </x14:conditionalFormatting>
        <x14:conditionalFormatting xmlns:xm="http://schemas.microsoft.com/office/excel/2006/main">
          <x14:cfRule type="expression" priority="336" id="{1FD3D04D-9502-4C22-B0C5-C1B838763270}">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337" id="{358EFEAA-D653-4126-BF74-2AD9F72F41BC}">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338" id="{54EAF9E6-FC2D-405F-87E0-B76E4F3A6C22}">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339" id="{C4C10917-7B22-4DC5-92C5-77122156CA2A}">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340" id="{BF04482B-9F73-463B-A3E1-05C4A12BB786}">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R17 R20</xm:sqref>
        </x14:conditionalFormatting>
        <x14:conditionalFormatting xmlns:xm="http://schemas.microsoft.com/office/excel/2006/main">
          <x14:cfRule type="expression" priority="386" id="{78FC477A-7D9A-4A45-BCAE-7B43593FA97D}">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387" id="{C1C37243-05AF-45FD-A0BE-E2E0F553329E}">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388" id="{3768AA1C-37DB-490D-B7AF-58F2B4A192BA}">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389" id="{8894A78A-3F7D-401F-A28C-BBA37566F767}">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390" id="{2A23D81A-7F2D-4576-8C3B-307E56BB83CC}">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S32</xm:sqref>
        </x14:conditionalFormatting>
        <x14:conditionalFormatting xmlns:xm="http://schemas.microsoft.com/office/excel/2006/main">
          <x14:cfRule type="expression" priority="391" id="{384DA00D-FFDD-4894-AC41-67E8E1A82462}">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392" id="{DB3F63E3-A2E5-4F39-8B34-3D013D93153F}">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393" id="{ECBF1F2A-CAD9-4790-AF8C-39D41EE444FA}">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394" id="{32D46B65-BFA6-4E1E-A229-A5D21C8C83AF}">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395" id="{11193D2C-1160-46FC-BCD0-3E8335EB422A}">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S35</xm:sqref>
        </x14:conditionalFormatting>
        <x14:conditionalFormatting xmlns:xm="http://schemas.microsoft.com/office/excel/2006/main">
          <x14:cfRule type="expression" priority="91" id="{9B192239-9C42-4FE9-A044-FD7A23E1265C}">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92" id="{B323C7FC-FD7F-4B99-94FB-24AAE10544DC}">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93" id="{A546D314-A181-4FCC-AEBB-3BB2299582F6}">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94" id="{81AB01DE-F05B-4347-A312-A340A0F7FC7C}">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95" id="{4CDAED90-C657-45E2-8DDD-4209D48055D8}">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S93</xm:sqref>
        </x14:conditionalFormatting>
        <x14:conditionalFormatting xmlns:xm="http://schemas.microsoft.com/office/excel/2006/main">
          <x14:cfRule type="expression" priority="66" id="{28E1A7C2-3DC3-4EDA-B3F3-E8F166FE8DC7}">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67" id="{A0424AF4-F333-4C8A-803E-A827EA6A3448}">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68" id="{112FBB93-BAEF-4461-985D-2963D6781EE0}">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69" id="{7CD4DC78-D6CD-48F4-A867-6974B1CFDDAF}">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70" id="{80ADEA64-58BB-4168-81F3-81832E687C22}">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S99</xm:sqref>
        </x14:conditionalFormatting>
        <x14:conditionalFormatting xmlns:xm="http://schemas.microsoft.com/office/excel/2006/main">
          <x14:cfRule type="expression" priority="61" id="{DDDBBCED-AFCB-4913-A06C-70C79ACDBD57}">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62" id="{8327E563-D8E9-4EA8-9B1E-066BC3AB386E}">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63" id="{3C3EDAE7-D9FB-4D18-9CA8-C08F9609835C}">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64" id="{163EF77A-56D3-4E8E-AC9B-5053F9FFA0CF}">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65" id="{11B967D1-43AB-44FC-9AEE-50FA63FC087F}">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S102</xm:sqref>
        </x14:conditionalFormatting>
        <x14:conditionalFormatting xmlns:xm="http://schemas.microsoft.com/office/excel/2006/main">
          <x14:cfRule type="expression" priority="306" id="{10BDF839-D961-4D5D-AAD6-749FC3431FEC}">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307" id="{75CC256E-F889-4582-9917-EA4B4911AB24}">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308" id="{DDBA72FC-7657-4888-945C-E7D05F16E847}">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309" id="{FD048078-516C-4724-9196-48A8F5CD61AF}">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310" id="{0A8A2BA1-F01A-4E62-B2EF-85378A25DE6C}">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T8</xm:sqref>
        </x14:conditionalFormatting>
        <x14:conditionalFormatting xmlns:xm="http://schemas.microsoft.com/office/excel/2006/main">
          <x14:cfRule type="expression" priority="276" id="{47604B29-1164-4A52-8271-D797D8AA3E24}">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277" id="{B5BA23A7-244B-40A3-8291-3B1E7D4AEDE0}">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278" id="{4387F193-AB7E-43D0-B40F-A74541654F8D}">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279" id="{6535446D-3A3F-4841-88B3-4B7BD8463085}">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280" id="{D47AB31A-977F-48B3-9E21-301FCC11CFF3}">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T11</xm:sqref>
        </x14:conditionalFormatting>
        <x14:conditionalFormatting xmlns:xm="http://schemas.microsoft.com/office/excel/2006/main">
          <x14:cfRule type="expression" priority="251" id="{4748E0D1-B419-45E6-9D2E-439DC5CC8418}">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252" id="{E0E6CAEF-1A6A-415B-B236-DC57E69AFD0B}">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253" id="{45761A58-8FA2-47EE-9771-DD871EB44BE1}">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254" id="{F8A4272C-EB52-43EC-96AA-B1ACD60D82F1}">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255" id="{BF0FB8E2-0971-4EAA-8D4E-79E94FAD75D4}">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T26</xm:sqref>
        </x14:conditionalFormatting>
        <x14:conditionalFormatting xmlns:xm="http://schemas.microsoft.com/office/excel/2006/main">
          <x14:cfRule type="expression" priority="11" id="{196960BF-3C52-4633-B4FB-6B92016C81CA}">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12" id="{2132FC55-C359-4A5E-8BBD-9BC370A88960}">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13" id="{49127FE6-B44C-4210-80EA-644782C6242F}">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14" id="{631FDC5B-45E8-44D0-BBDA-9418A3D7DCC8}">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15" id="{0EAC3DD9-F8DD-4019-A233-88EFB03F6153}">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T52</xm:sqref>
        </x14:conditionalFormatting>
        <x14:conditionalFormatting xmlns:xm="http://schemas.microsoft.com/office/excel/2006/main">
          <x14:cfRule type="expression" priority="136" id="{1D89B94C-8F38-44DB-96D4-83A82CE59AAF}">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137" id="{62876A2E-137F-4147-AC63-FEFBD110371F}">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138" id="{8F7FCEA8-C4D7-4799-8F7D-A6486850A841}">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139" id="{A895BABA-8EA8-4068-924E-DAC71AF7FA4B}">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140" id="{57862F48-DD65-46FF-8307-22413CF6A846}">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T78</xm:sqref>
        </x14:conditionalFormatting>
        <x14:conditionalFormatting xmlns:xm="http://schemas.microsoft.com/office/excel/2006/main">
          <x14:cfRule type="expression" priority="131" id="{8115E9D3-4229-4669-AFA4-B895DB266E1F}">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132" id="{4009CD07-95A8-4659-8DD6-B990D4B54F32}">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133" id="{38E469A6-A039-4264-9377-97886AD41873}">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134" id="{99B5BFD5-48E1-4992-8683-3208BB47EC3C}">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135" id="{CA28F59B-30F4-4C66-9DE5-B08BE0F30324}">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T81</xm:sqref>
        </x14:conditionalFormatting>
        <x14:conditionalFormatting xmlns:xm="http://schemas.microsoft.com/office/excel/2006/main">
          <x14:cfRule type="expression" priority="106" id="{CF7E568F-0072-4E28-9A0B-C26526312810}">
            <xm:f>AND('https://wpro.jet.su/PWA/common/dep/cib/DocLib1/Рабочая папка группы DevSecOps/R&amp;D/DAF (DevSecOps Assessment Framework)/Framework/[Тепловая_карта_оценки_зрелости_v4.9.5.xlsx]Кирилламида'!#REF!&gt;80%,'https://wpro.jet.su/PWA/common/dep/cib/DocLib1/Рабочая папка группы DevSecOps/R&amp;D/DAF (DevSecOps Assessment Framework)/Framework/[Тепловая_карта_оценки_зрелости_v4.9.5.xlsx]Кирилламида'!#REF!&lt;=100%)</xm:f>
            <x14:dxf>
              <fill>
                <patternFill>
                  <bgColor theme="9" tint="0.39994506668294322"/>
                </patternFill>
              </fill>
            </x14:dxf>
          </x14:cfRule>
          <x14:cfRule type="expression" priority="107" id="{58511CFC-C7EE-422C-B5F5-CCA38799C79B}">
            <xm:f>AND('https://wpro.jet.su/PWA/common/dep/cib/DocLib1/Рабочая папка группы DevSecOps/R&amp;D/DAF (DevSecOps Assessment Framework)/Framework/[Тепловая_карта_оценки_зрелости_v4.9.5.xlsx]Кирилламида'!#REF!&gt;60%,'https://wpro.jet.su/PWA/common/dep/cib/DocLib1/Рабочая папка группы DevSecOps/R&amp;D/DAF (DevSecOps Assessment Framework)/Framework/[Тепловая_карта_оценки_зрелости_v4.9.5.xlsx]Кирилламида'!#REF!&lt;=80%)</xm:f>
            <x14:dxf>
              <fill>
                <patternFill>
                  <bgColor theme="9" tint="0.79998168889431442"/>
                </patternFill>
              </fill>
            </x14:dxf>
          </x14:cfRule>
          <x14:cfRule type="expression" priority="108" id="{63BC6FBD-32F7-4A09-B6AD-8DA1A9B29F91}">
            <xm:f>AND('https://wpro.jet.su/PWA/common/dep/cib/DocLib1/Рабочая папка группы DevSecOps/R&amp;D/DAF (DevSecOps Assessment Framework)/Framework/[Тепловая_карта_оценки_зрелости_v4.9.5.xlsx]Кирилламида'!#REF!&gt;40%,'https://wpro.jet.su/PWA/common/dep/cib/DocLib1/Рабочая папка группы DevSecOps/R&amp;D/DAF (DevSecOps Assessment Framework)/Framework/[Тепловая_карта_оценки_зрелости_v4.9.5.xlsx]Кирилламида'!#REF!&lt;=60%)</xm:f>
            <x14:dxf>
              <fill>
                <patternFill>
                  <bgColor theme="7" tint="0.39994506668294322"/>
                </patternFill>
              </fill>
            </x14:dxf>
          </x14:cfRule>
          <x14:cfRule type="expression" priority="109" id="{C20B29E1-330F-4FE0-A9A8-A20439E354D4}">
            <xm:f>AND('https://wpro.jet.su/PWA/common/dep/cib/DocLib1/Рабочая папка группы DevSecOps/R&amp;D/DAF (DevSecOps Assessment Framework)/Framework/[Тепловая_карта_оценки_зрелости_v4.9.5.xlsx]Кирилламида'!#REF!&gt;20%,'https://wpro.jet.su/PWA/common/dep/cib/DocLib1/Рабочая папка группы DevSecOps/R&amp;D/DAF (DevSecOps Assessment Framework)/Framework/[Тепловая_карта_оценки_зрелости_v4.9.5.xlsx]Кирилламида'!#REF!&lt;=40%)</xm:f>
            <x14:dxf>
              <fill>
                <patternFill>
                  <bgColor theme="5" tint="0.39994506668294322"/>
                </patternFill>
              </fill>
            </x14:dxf>
          </x14:cfRule>
          <x14:cfRule type="expression" priority="110" id="{AF27FFC2-00DC-49BE-9357-5919130FC3DF}">
            <xm:f>'https://wpro.jet.su/PWA/common/dep/cib/DocLib1/Рабочая папка группы DevSecOps/R&amp;D/DAF (DevSecOps Assessment Framework)/Framework/[Тепловая_карта_оценки_зрелости_v4.9.5.xlsx]Кирилламида'!#REF!&lt;=20</xm:f>
            <x14:dxf>
              <fill>
                <patternFill>
                  <bgColor rgb="FFFF7C80"/>
                </patternFill>
              </fill>
            </x14:dxf>
          </x14:cfRule>
          <xm:sqref>T87</xm:sqref>
        </x14:conditionalFormatting>
        <x14:conditionalFormatting xmlns:xm="http://schemas.microsoft.com/office/excel/2006/main">
          <x14:cfRule type="expression" priority="341" id="{FB45B3F4-4EEE-43BD-8048-30251C2A2FAC}">
            <xm:f>AND('https://wpro.jet.su/PWA/common/dep/cib/DocLib1/Рабочая папка группы DevSecOps/R&amp;D/DAF (DevSecOps Assessment Framework)/Framework/[Тепловая_карта_оценки_зрелости_v4.9.5.xlsx]Heatmap'!#REF!&gt;80%,'https://wpro.jet.su/PWA/common/dep/cib/DocLib1/Рабочая папка группы DevSecOps/R&amp;D/DAF (DevSecOps Assessment Framework)/Framework/[Тепловая_карта_оценки_зрелости_v4.9.5.xlsx]Heatmap'!#REF!&lt;=100%)</xm:f>
            <x14:dxf>
              <fill>
                <patternFill>
                  <bgColor theme="9" tint="0.39994506668294322"/>
                </patternFill>
              </fill>
            </x14:dxf>
          </x14:cfRule>
          <x14:cfRule type="expression" priority="342" id="{E236C4D6-3F44-41D0-9604-2E514BEFBF57}">
            <xm:f>AND('https://wpro.jet.su/PWA/common/dep/cib/DocLib1/Рабочая папка группы DevSecOps/R&amp;D/DAF (DevSecOps Assessment Framework)/Framework/[Тепловая_карта_оценки_зрелости_v4.9.5.xlsx]Heatmap'!#REF!&gt;60%,'https://wpro.jet.su/PWA/common/dep/cib/DocLib1/Рабочая папка группы DevSecOps/R&amp;D/DAF (DevSecOps Assessment Framework)/Framework/[Тепловая_карта_оценки_зрелости_v4.9.5.xlsx]Heatmap'!#REF!&lt;=80%)</xm:f>
            <x14:dxf>
              <fill>
                <patternFill>
                  <bgColor theme="9" tint="0.79998168889431442"/>
                </patternFill>
              </fill>
            </x14:dxf>
          </x14:cfRule>
          <x14:cfRule type="expression" priority="343" id="{BBD01F0B-D512-4488-B6C5-EF976910CB0A}">
            <xm:f>AND('https://wpro.jet.su/PWA/common/dep/cib/DocLib1/Рабочая папка группы DevSecOps/R&amp;D/DAF (DevSecOps Assessment Framework)/Framework/[Тепловая_карта_оценки_зрелости_v4.9.5.xlsx]Heatmap'!#REF!&gt;40%,'https://wpro.jet.su/PWA/common/dep/cib/DocLib1/Рабочая папка группы DevSecOps/R&amp;D/DAF (DevSecOps Assessment Framework)/Framework/[Тепловая_карта_оценки_зрелости_v4.9.5.xlsx]Heatmap'!#REF!&lt;=60%)</xm:f>
            <x14:dxf>
              <fill>
                <patternFill>
                  <bgColor theme="7" tint="0.39994506668294322"/>
                </patternFill>
              </fill>
            </x14:dxf>
          </x14:cfRule>
          <x14:cfRule type="expression" priority="344" id="{AB440D04-0EBB-4796-BDCB-3B423FA0D8B2}">
            <xm:f>AND('https://wpro.jet.su/PWA/common/dep/cib/DocLib1/Рабочая папка группы DevSecOps/R&amp;D/DAF (DevSecOps Assessment Framework)/Framework/[Тепловая_карта_оценки_зрелости_v4.9.5.xlsx]Heatmap'!#REF!&gt;20%,'https://wpro.jet.su/PWA/common/dep/cib/DocLib1/Рабочая папка группы DevSecOps/R&amp;D/DAF (DevSecOps Assessment Framework)/Framework/[Тепловая_карта_оценки_зрелости_v4.9.5.xlsx]Heatmap'!#REF!&lt;=40%)</xm:f>
            <x14:dxf>
              <fill>
                <patternFill>
                  <bgColor theme="5" tint="0.39994506668294322"/>
                </patternFill>
              </fill>
            </x14:dxf>
          </x14:cfRule>
          <x14:cfRule type="expression" priority="345" id="{D2C4199A-F720-40C1-AF5E-FCC09006C33D}">
            <xm:f>'https://wpro.jet.su/PWA/common/dep/cib/DocLib1/Рабочая папка группы DevSecOps/R&amp;D/DAF (DevSecOps Assessment Framework)/Framework/[Тепловая_карта_оценки_зрелости_v4.9.5.xlsx]Heatmap'!#REF!&lt;=20</xm:f>
            <x14:dxf>
              <fill>
                <patternFill>
                  <bgColor rgb="FFFF7C80"/>
                </patternFill>
              </fill>
            </x14:dxf>
          </x14:cfRule>
          <xm:sqref>AB14</xm:sqref>
        </x14:conditionalFormatting>
        <x14:conditionalFormatting xmlns:xm="http://schemas.microsoft.com/office/excel/2006/main">
          <x14:cfRule type="expression" priority="211" id="{DBA5F745-FECA-49EA-86AE-8359746120A5}">
            <xm:f>AND('https://wpro.jet.su/PWA/common/dep/cib/DocLib1/Рабочая папка группы DevSecOps/R&amp;D/DAF (DevSecOps Assessment Framework)/Framework/[Тепловая_карта_оценки_зрелости_v4.9.5.xlsx]Heatmap'!#REF!&gt;80%,'https://wpro.jet.su/PWA/common/dep/cib/DocLib1/Рабочая папка группы DevSecOps/R&amp;D/DAF (DevSecOps Assessment Framework)/Framework/[Тепловая_карта_оценки_зрелости_v4.9.5.xlsx]Heatmap'!#REF!&lt;=100%)</xm:f>
            <x14:dxf>
              <fill>
                <patternFill>
                  <bgColor theme="9" tint="0.39994506668294322"/>
                </patternFill>
              </fill>
            </x14:dxf>
          </x14:cfRule>
          <x14:cfRule type="expression" priority="212" id="{B078DDC5-FE34-49B1-ACEA-B1CBA6137A81}">
            <xm:f>AND('https://wpro.jet.su/PWA/common/dep/cib/DocLib1/Рабочая папка группы DevSecOps/R&amp;D/DAF (DevSecOps Assessment Framework)/Framework/[Тепловая_карта_оценки_зрелости_v4.9.5.xlsx]Heatmap'!#REF!&gt;60%,'https://wpro.jet.su/PWA/common/dep/cib/DocLib1/Рабочая папка группы DevSecOps/R&amp;D/DAF (DevSecOps Assessment Framework)/Framework/[Тепловая_карта_оценки_зрелости_v4.9.5.xlsx]Heatmap'!#REF!&lt;=80%)</xm:f>
            <x14:dxf>
              <fill>
                <patternFill>
                  <bgColor theme="9" tint="0.79998168889431442"/>
                </patternFill>
              </fill>
            </x14:dxf>
          </x14:cfRule>
          <x14:cfRule type="expression" priority="213" id="{E330C498-18AA-4B00-AC27-D3A97C1F46AE}">
            <xm:f>AND('https://wpro.jet.su/PWA/common/dep/cib/DocLib1/Рабочая папка группы DevSecOps/R&amp;D/DAF (DevSecOps Assessment Framework)/Framework/[Тепловая_карта_оценки_зрелости_v4.9.5.xlsx]Heatmap'!#REF!&gt;40%,'https://wpro.jet.su/PWA/common/dep/cib/DocLib1/Рабочая папка группы DevSecOps/R&amp;D/DAF (DevSecOps Assessment Framework)/Framework/[Тепловая_карта_оценки_зрелости_v4.9.5.xlsx]Heatmap'!#REF!&lt;=60%)</xm:f>
            <x14:dxf>
              <fill>
                <patternFill>
                  <bgColor theme="7" tint="0.39994506668294322"/>
                </patternFill>
              </fill>
            </x14:dxf>
          </x14:cfRule>
          <x14:cfRule type="expression" priority="214" id="{5B489A42-E263-482A-9E0E-83D741CF7D06}">
            <xm:f>AND('https://wpro.jet.su/PWA/common/dep/cib/DocLib1/Рабочая папка группы DevSecOps/R&amp;D/DAF (DevSecOps Assessment Framework)/Framework/[Тепловая_карта_оценки_зрелости_v4.9.5.xlsx]Heatmap'!#REF!&gt;20%,'https://wpro.jet.su/PWA/common/dep/cib/DocLib1/Рабочая папка группы DevSecOps/R&amp;D/DAF (DevSecOps Assessment Framework)/Framework/[Тепловая_карта_оценки_зрелости_v4.9.5.xlsx]Heatmap'!#REF!&lt;=40%)</xm:f>
            <x14:dxf>
              <fill>
                <patternFill>
                  <bgColor theme="5" tint="0.39994506668294322"/>
                </patternFill>
              </fill>
            </x14:dxf>
          </x14:cfRule>
          <x14:cfRule type="expression" priority="215" id="{A874F0CB-CFC1-4437-94F5-5A006206FD46}">
            <xm:f>'https://wpro.jet.su/PWA/common/dep/cib/DocLib1/Рабочая папка группы DevSecOps/R&amp;D/DAF (DevSecOps Assessment Framework)/Framework/[Тепловая_карта_оценки_зрелости_v4.9.5.xlsx]Heatmap'!#REF!&lt;=20</xm:f>
            <x14:dxf>
              <fill>
                <patternFill>
                  <bgColor rgb="FFFF7C80"/>
                </patternFill>
              </fill>
            </x14:dxf>
          </x14:cfRule>
          <xm:sqref>AB84 AB151 AB218 AB285 AB352</xm:sqref>
        </x14:conditionalFormatting>
        <x14:conditionalFormatting xmlns:xm="http://schemas.microsoft.com/office/excel/2006/main">
          <x14:cfRule type="expression" priority="346" id="{29EFC284-E9A7-481E-BD5A-ECDF233B840D}">
            <xm:f>AND('https://wpro.jet.su/PWA/common/dep/cib/DocLib1/Рабочая папка группы DevSecOps/R&amp;D/DAF (DevSecOps Assessment Framework)/Framework/[Тепловая_карта_оценки_зрелости_v4.9.5.xlsx]Heatmap'!#REF!&gt;80%,'https://wpro.jet.su/PWA/common/dep/cib/DocLib1/Рабочая папка группы DevSecOps/R&amp;D/DAF (DevSecOps Assessment Framework)/Framework/[Тепловая_карта_оценки_зрелости_v4.9.5.xlsx]Heatmap'!#REF!&lt;=100%)</xm:f>
            <x14:dxf>
              <fill>
                <patternFill>
                  <bgColor theme="9" tint="0.39994506668294322"/>
                </patternFill>
              </fill>
            </x14:dxf>
          </x14:cfRule>
          <x14:cfRule type="expression" priority="347" id="{5FF5158E-F95F-4B81-BC19-1413C23484AF}">
            <xm:f>AND('https://wpro.jet.su/PWA/common/dep/cib/DocLib1/Рабочая папка группы DevSecOps/R&amp;D/DAF (DevSecOps Assessment Framework)/Framework/[Тепловая_карта_оценки_зрелости_v4.9.5.xlsx]Heatmap'!#REF!&gt;60%,'https://wpro.jet.su/PWA/common/dep/cib/DocLib1/Рабочая папка группы DevSecOps/R&amp;D/DAF (DevSecOps Assessment Framework)/Framework/[Тепловая_карта_оценки_зрелости_v4.9.5.xlsx]Heatmap'!#REF!&lt;=80%)</xm:f>
            <x14:dxf>
              <fill>
                <patternFill>
                  <bgColor theme="9" tint="0.79998168889431442"/>
                </patternFill>
              </fill>
            </x14:dxf>
          </x14:cfRule>
          <x14:cfRule type="expression" priority="348" id="{95A0FF75-AC2A-4A0A-91CE-F03AAA4985C7}">
            <xm:f>AND('https://wpro.jet.su/PWA/common/dep/cib/DocLib1/Рабочая папка группы DevSecOps/R&amp;D/DAF (DevSecOps Assessment Framework)/Framework/[Тепловая_карта_оценки_зрелости_v4.9.5.xlsx]Heatmap'!#REF!&gt;40%,'https://wpro.jet.su/PWA/common/dep/cib/DocLib1/Рабочая папка группы DevSecOps/R&amp;D/DAF (DevSecOps Assessment Framework)/Framework/[Тепловая_карта_оценки_зрелости_v4.9.5.xlsx]Heatmap'!#REF!&lt;=60%)</xm:f>
            <x14:dxf>
              <fill>
                <patternFill>
                  <bgColor theme="7" tint="0.39994506668294322"/>
                </patternFill>
              </fill>
            </x14:dxf>
          </x14:cfRule>
          <x14:cfRule type="expression" priority="349" id="{DDEA6D35-C703-4FAD-8786-AB732BA09724}">
            <xm:f>AND('https://wpro.jet.su/PWA/common/dep/cib/DocLib1/Рабочая папка группы DevSecOps/R&amp;D/DAF (DevSecOps Assessment Framework)/Framework/[Тепловая_карта_оценки_зрелости_v4.9.5.xlsx]Heatmap'!#REF!&gt;20%,'https://wpro.jet.su/PWA/common/dep/cib/DocLib1/Рабочая папка группы DevSecOps/R&amp;D/DAF (DevSecOps Assessment Framework)/Framework/[Тепловая_карта_оценки_зрелости_v4.9.5.xlsx]Heatmap'!#REF!&lt;=40%)</xm:f>
            <x14:dxf>
              <fill>
                <patternFill>
                  <bgColor theme="5" tint="0.39994506668294322"/>
                </patternFill>
              </fill>
            </x14:dxf>
          </x14:cfRule>
          <x14:cfRule type="expression" priority="350" id="{EC9E8689-272C-4A49-A568-9A17E0E390C7}">
            <xm:f>'https://wpro.jet.su/PWA/common/dep/cib/DocLib1/Рабочая папка группы DevSecOps/R&amp;D/DAF (DevSecOps Assessment Framework)/Framework/[Тепловая_карта_оценки_зрелости_v4.9.5.xlsx]Heatmap'!#REF!&lt;=20</xm:f>
            <x14:dxf>
              <fill>
                <patternFill>
                  <bgColor rgb="FFFF7C80"/>
                </patternFill>
              </fill>
            </x14:dxf>
          </x14:cfRule>
          <xm:sqref>AC8</xm:sqref>
        </x14:conditionalFormatting>
        <x14:conditionalFormatting xmlns:xm="http://schemas.microsoft.com/office/excel/2006/main">
          <x14:cfRule type="expression" priority="186" id="{0787A000-750B-4AF0-BCFC-7DCD240BCD9B}">
            <xm:f>AND('https://wpro.jet.su/PWA/common/dep/cib/DocLib1/Рабочая папка группы DevSecOps/R&amp;D/DAF (DevSecOps Assessment Framework)/Framework/[Тепловая_карта_оценки_зрелости_v4.9.5.xlsx]Heatmap'!#REF!&gt;80%,'https://wpro.jet.su/PWA/common/dep/cib/DocLib1/Рабочая папка группы DevSecOps/R&amp;D/DAF (DevSecOps Assessment Framework)/Framework/[Тепловая_карта_оценки_зрелости_v4.9.5.xlsx]Heatmap'!#REF!&lt;=100%)</xm:f>
            <x14:dxf>
              <fill>
                <patternFill>
                  <bgColor theme="9" tint="0.39994506668294322"/>
                </patternFill>
              </fill>
            </x14:dxf>
          </x14:cfRule>
          <x14:cfRule type="expression" priority="187" id="{E02E6F5C-6775-4535-8293-FF6B9ADF27F8}">
            <xm:f>AND('https://wpro.jet.su/PWA/common/dep/cib/DocLib1/Рабочая папка группы DevSecOps/R&amp;D/DAF (DevSecOps Assessment Framework)/Framework/[Тепловая_карта_оценки_зрелости_v4.9.5.xlsx]Heatmap'!#REF!&gt;60%,'https://wpro.jet.su/PWA/common/dep/cib/DocLib1/Рабочая папка группы DevSecOps/R&amp;D/DAF (DevSecOps Assessment Framework)/Framework/[Тепловая_карта_оценки_зрелости_v4.9.5.xlsx]Heatmap'!#REF!&lt;=80%)</xm:f>
            <x14:dxf>
              <fill>
                <patternFill>
                  <bgColor theme="9" tint="0.79998168889431442"/>
                </patternFill>
              </fill>
            </x14:dxf>
          </x14:cfRule>
          <x14:cfRule type="expression" priority="188" id="{DB3689E4-3FA5-43B8-96C1-70C477902957}">
            <xm:f>AND('https://wpro.jet.su/PWA/common/dep/cib/DocLib1/Рабочая папка группы DevSecOps/R&amp;D/DAF (DevSecOps Assessment Framework)/Framework/[Тепловая_карта_оценки_зрелости_v4.9.5.xlsx]Heatmap'!#REF!&gt;40%,'https://wpro.jet.su/PWA/common/dep/cib/DocLib1/Рабочая папка группы DevSecOps/R&amp;D/DAF (DevSecOps Assessment Framework)/Framework/[Тепловая_карта_оценки_зрелости_v4.9.5.xlsx]Heatmap'!#REF!&lt;=60%)</xm:f>
            <x14:dxf>
              <fill>
                <patternFill>
                  <bgColor theme="7" tint="0.39994506668294322"/>
                </patternFill>
              </fill>
            </x14:dxf>
          </x14:cfRule>
          <x14:cfRule type="expression" priority="189" id="{02E3B4B4-F758-4C8E-A021-A52D36FF3AB1}">
            <xm:f>AND('https://wpro.jet.su/PWA/common/dep/cib/DocLib1/Рабочая папка группы DevSecOps/R&amp;D/DAF (DevSecOps Assessment Framework)/Framework/[Тепловая_карта_оценки_зрелости_v4.9.5.xlsx]Heatmap'!#REF!&gt;20%,'https://wpro.jet.su/PWA/common/dep/cib/DocLib1/Рабочая папка группы DevSecOps/R&amp;D/DAF (DevSecOps Assessment Framework)/Framework/[Тепловая_карта_оценки_зрелости_v4.9.5.xlsx]Heatmap'!#REF!&lt;=40%)</xm:f>
            <x14:dxf>
              <fill>
                <patternFill>
                  <bgColor theme="5" tint="0.39994506668294322"/>
                </patternFill>
              </fill>
            </x14:dxf>
          </x14:cfRule>
          <x14:cfRule type="expression" priority="190" id="{D71DF32E-7C8A-4DB8-B4D1-0478CBE2287B}">
            <xm:f>'https://wpro.jet.su/PWA/common/dep/cib/DocLib1/Рабочая папка группы DevSecOps/R&amp;D/DAF (DevSecOps Assessment Framework)/Framework/[Тепловая_карта_оценки_зрелости_v4.9.5.xlsx]Heatmap'!#REF!&lt;=20</xm:f>
            <x14:dxf>
              <fill>
                <patternFill>
                  <bgColor rgb="FFFF7C80"/>
                </patternFill>
              </fill>
            </x14:dxf>
          </x14:cfRule>
          <xm:sqref>AC24 AC91 AC158 AC225 AC292 AC359</xm:sqref>
        </x14:conditionalFormatting>
        <x14:conditionalFormatting xmlns:xm="http://schemas.microsoft.com/office/excel/2006/main">
          <x14:cfRule type="expression" priority="176" id="{93DC27AF-9251-4C82-9F03-8515B069A996}">
            <xm:f>AND('https://wpro.jet.su/PWA/common/dep/cib/DocLib1/Рабочая папка группы DevSecOps/R&amp;D/DAF (DevSecOps Assessment Framework)/Framework/[Тепловая_карта_оценки_зрелости_v4.9.5.xlsx]Heatmap'!#REF!&gt;80%,'https://wpro.jet.su/PWA/common/dep/cib/DocLib1/Рабочая папка группы DevSecOps/R&amp;D/DAF (DevSecOps Assessment Framework)/Framework/[Тепловая_карта_оценки_зрелости_v4.9.5.xlsx]Heatmap'!#REF!&lt;=100%)</xm:f>
            <x14:dxf>
              <fill>
                <patternFill>
                  <bgColor theme="9" tint="0.39994506668294322"/>
                </patternFill>
              </fill>
            </x14:dxf>
          </x14:cfRule>
          <x14:cfRule type="expression" priority="177" id="{952A39D4-C5EC-477F-A92D-E309E1E6761C}">
            <xm:f>AND('https://wpro.jet.su/PWA/common/dep/cib/DocLib1/Рабочая папка группы DevSecOps/R&amp;D/DAF (DevSecOps Assessment Framework)/Framework/[Тепловая_карта_оценки_зрелости_v4.9.5.xlsx]Heatmap'!#REF!&gt;60%,'https://wpro.jet.su/PWA/common/dep/cib/DocLib1/Рабочая папка группы DevSecOps/R&amp;D/DAF (DevSecOps Assessment Framework)/Framework/[Тепловая_карта_оценки_зрелости_v4.9.5.xlsx]Heatmap'!#REF!&lt;=80%)</xm:f>
            <x14:dxf>
              <fill>
                <patternFill>
                  <bgColor theme="9" tint="0.79998168889431442"/>
                </patternFill>
              </fill>
            </x14:dxf>
          </x14:cfRule>
          <x14:cfRule type="expression" priority="178" id="{9AC39C51-B533-4CC6-9E82-8E81D74E2CBB}">
            <xm:f>AND('https://wpro.jet.su/PWA/common/dep/cib/DocLib1/Рабочая папка группы DevSecOps/R&amp;D/DAF (DevSecOps Assessment Framework)/Framework/[Тепловая_карта_оценки_зрелости_v4.9.5.xlsx]Heatmap'!#REF!&gt;40%,'https://wpro.jet.su/PWA/common/dep/cib/DocLib1/Рабочая папка группы DevSecOps/R&amp;D/DAF (DevSecOps Assessment Framework)/Framework/[Тепловая_карта_оценки_зрелости_v4.9.5.xlsx]Heatmap'!#REF!&lt;=60%)</xm:f>
            <x14:dxf>
              <fill>
                <patternFill>
                  <bgColor theme="7" tint="0.39994506668294322"/>
                </patternFill>
              </fill>
            </x14:dxf>
          </x14:cfRule>
          <x14:cfRule type="expression" priority="179" id="{DF79D002-7278-4E83-8313-BB6B12264C95}">
            <xm:f>AND('https://wpro.jet.su/PWA/common/dep/cib/DocLib1/Рабочая папка группы DevSecOps/R&amp;D/DAF (DevSecOps Assessment Framework)/Framework/[Тепловая_карта_оценки_зрелости_v4.9.5.xlsx]Heatmap'!#REF!&gt;20%,'https://wpro.jet.su/PWA/common/dep/cib/DocLib1/Рабочая папка группы DevSecOps/R&amp;D/DAF (DevSecOps Assessment Framework)/Framework/[Тепловая_карта_оценки_зрелости_v4.9.5.xlsx]Heatmap'!#REF!&lt;=40%)</xm:f>
            <x14:dxf>
              <fill>
                <patternFill>
                  <bgColor theme="5" tint="0.39994506668294322"/>
                </patternFill>
              </fill>
            </x14:dxf>
          </x14:cfRule>
          <x14:cfRule type="expression" priority="180" id="{6D3463B1-7EF7-496F-9BC0-937BBF535BCD}">
            <xm:f>'https://wpro.jet.su/PWA/common/dep/cib/DocLib1/Рабочая папка группы DevSecOps/R&amp;D/DAF (DevSecOps Assessment Framework)/Framework/[Тепловая_карта_оценки_зрелости_v4.9.5.xlsx]Heatmap'!#REF!&lt;=20</xm:f>
            <x14:dxf>
              <fill>
                <patternFill>
                  <bgColor rgb="FFFF7C80"/>
                </patternFill>
              </fill>
            </x14:dxf>
          </x14:cfRule>
          <xm:sqref>AC30 AC97 AC164 AC231 AC298 AC365</xm:sqref>
        </x14:conditionalFormatting>
        <x14:conditionalFormatting xmlns:xm="http://schemas.microsoft.com/office/excel/2006/main">
          <x14:cfRule type="expression" priority="221" id="{58459F42-2E36-4099-B26A-69B903F54276}">
            <xm:f>AND('https://wpro.jet.su/PWA/common/dep/cib/DocLib1/Рабочая папка группы DevSecOps/R&amp;D/DAF (DevSecOps Assessment Framework)/Framework/[Тепловая_карта_оценки_зрелости_v4.9.5.xlsx]Heatmap'!#REF!&gt;80%,'https://wpro.jet.su/PWA/common/dep/cib/DocLib1/Рабочая папка группы DevSecOps/R&amp;D/DAF (DevSecOps Assessment Framework)/Framework/[Тепловая_карта_оценки_зрелости_v4.9.5.xlsx]Heatmap'!#REF!&lt;=100%)</xm:f>
            <x14:dxf>
              <fill>
                <patternFill>
                  <bgColor theme="9" tint="0.39994506668294322"/>
                </patternFill>
              </fill>
            </x14:dxf>
          </x14:cfRule>
          <x14:cfRule type="expression" priority="222" id="{FA3D3533-57AA-4FC8-AF81-A9524355540C}">
            <xm:f>AND('https://wpro.jet.su/PWA/common/dep/cib/DocLib1/Рабочая папка группы DevSecOps/R&amp;D/DAF (DevSecOps Assessment Framework)/Framework/[Тепловая_карта_оценки_зрелости_v4.9.5.xlsx]Heatmap'!#REF!&gt;60%,'https://wpro.jet.su/PWA/common/dep/cib/DocLib1/Рабочая папка группы DevSecOps/R&amp;D/DAF (DevSecOps Assessment Framework)/Framework/[Тепловая_карта_оценки_зрелости_v4.9.5.xlsx]Heatmap'!#REF!&lt;=80%)</xm:f>
            <x14:dxf>
              <fill>
                <patternFill>
                  <bgColor theme="9" tint="0.79998168889431442"/>
                </patternFill>
              </fill>
            </x14:dxf>
          </x14:cfRule>
          <x14:cfRule type="expression" priority="223" id="{56830CDB-DDBF-4EC6-88FC-A4902DE000E1}">
            <xm:f>AND('https://wpro.jet.su/PWA/common/dep/cib/DocLib1/Рабочая папка группы DevSecOps/R&amp;D/DAF (DevSecOps Assessment Framework)/Framework/[Тепловая_карта_оценки_зрелости_v4.9.5.xlsx]Heatmap'!#REF!&gt;40%,'https://wpro.jet.su/PWA/common/dep/cib/DocLib1/Рабочая папка группы DevSecOps/R&amp;D/DAF (DevSecOps Assessment Framework)/Framework/[Тепловая_карта_оценки_зрелости_v4.9.5.xlsx]Heatmap'!#REF!&lt;=60%)</xm:f>
            <x14:dxf>
              <fill>
                <patternFill>
                  <bgColor theme="7" tint="0.39994506668294322"/>
                </patternFill>
              </fill>
            </x14:dxf>
          </x14:cfRule>
          <x14:cfRule type="expression" priority="224" id="{83A3ABA9-DFF4-4E34-8582-E372FBF797E7}">
            <xm:f>AND('https://wpro.jet.su/PWA/common/dep/cib/DocLib1/Рабочая папка группы DevSecOps/R&amp;D/DAF (DevSecOps Assessment Framework)/Framework/[Тепловая_карта_оценки_зрелости_v4.9.5.xlsx]Heatmap'!#REF!&gt;20%,'https://wpro.jet.su/PWA/common/dep/cib/DocLib1/Рабочая папка группы DevSecOps/R&amp;D/DAF (DevSecOps Assessment Framework)/Framework/[Тепловая_карта_оценки_зрелости_v4.9.5.xlsx]Heatmap'!#REF!&lt;=40%)</xm:f>
            <x14:dxf>
              <fill>
                <patternFill>
                  <bgColor theme="5" tint="0.39994506668294322"/>
                </patternFill>
              </fill>
            </x14:dxf>
          </x14:cfRule>
          <x14:cfRule type="expression" priority="225" id="{73860E09-0E21-4CCC-B143-08CEDAD7629D}">
            <xm:f>'https://wpro.jet.su/PWA/common/dep/cib/DocLib1/Рабочая папка группы DevSecOps/R&amp;D/DAF (DevSecOps Assessment Framework)/Framework/[Тепловая_карта_оценки_зрелости_v4.9.5.xlsx]Heatmap'!#REF!&lt;=20</xm:f>
            <x14:dxf>
              <fill>
                <patternFill>
                  <bgColor rgb="FFFF7C80"/>
                </patternFill>
              </fill>
            </x14:dxf>
          </x14:cfRule>
          <xm:sqref>AC78 AC145 AC212 AC279 AC346</xm:sqref>
        </x14:conditionalFormatting>
        <x14:conditionalFormatting xmlns:xm="http://schemas.microsoft.com/office/excel/2006/main">
          <x14:cfRule type="expression" priority="351" id="{C665F347-7D98-4014-975A-7F74AF201B48}">
            <xm:f>AND('https://wpro.jet.su/PWA/common/dep/cib/DocLib1/Рабочая папка группы DevSecOps/R&amp;D/DAF (DevSecOps Assessment Framework)/Framework/[Тепловая_карта_оценки_зрелости_v4.9.5.xlsx]Heatmap'!#REF!&gt;80%,'https://wpro.jet.su/PWA/common/dep/cib/DocLib1/Рабочая папка группы DevSecOps/R&amp;D/DAF (DevSecOps Assessment Framework)/Framework/[Тепловая_карта_оценки_зрелости_v4.9.5.xlsx]Heatmap'!#REF!&lt;=100%)</xm:f>
            <x14:dxf>
              <fill>
                <patternFill>
                  <bgColor theme="9" tint="0.39994506668294322"/>
                </patternFill>
              </fill>
            </x14:dxf>
          </x14:cfRule>
          <x14:cfRule type="expression" priority="352" id="{195C8692-8EA7-4CAC-AC5D-7B35007C48F0}">
            <xm:f>AND('https://wpro.jet.su/PWA/common/dep/cib/DocLib1/Рабочая папка группы DevSecOps/R&amp;D/DAF (DevSecOps Assessment Framework)/Framework/[Тепловая_карта_оценки_зрелости_v4.9.5.xlsx]Heatmap'!#REF!&gt;60%,'https://wpro.jet.su/PWA/common/dep/cib/DocLib1/Рабочая папка группы DevSecOps/R&amp;D/DAF (DevSecOps Assessment Framework)/Framework/[Тепловая_карта_оценки_зрелости_v4.9.5.xlsx]Heatmap'!#REF!&lt;=80%)</xm:f>
            <x14:dxf>
              <fill>
                <patternFill>
                  <bgColor theme="9" tint="0.79998168889431442"/>
                </patternFill>
              </fill>
            </x14:dxf>
          </x14:cfRule>
          <x14:cfRule type="expression" priority="353" id="{1A432D3B-60AB-4586-AB63-3D0D5E4C5F33}">
            <xm:f>AND('https://wpro.jet.su/PWA/common/dep/cib/DocLib1/Рабочая папка группы DevSecOps/R&amp;D/DAF (DevSecOps Assessment Framework)/Framework/[Тепловая_карта_оценки_зрелости_v4.9.5.xlsx]Heatmap'!#REF!&gt;40%,'https://wpro.jet.su/PWA/common/dep/cib/DocLib1/Рабочая папка группы DevSecOps/R&amp;D/DAF (DevSecOps Assessment Framework)/Framework/[Тепловая_карта_оценки_зрелости_v4.9.5.xlsx]Heatmap'!#REF!&lt;=60%)</xm:f>
            <x14:dxf>
              <fill>
                <patternFill>
                  <bgColor theme="7" tint="0.39994506668294322"/>
                </patternFill>
              </fill>
            </x14:dxf>
          </x14:cfRule>
          <x14:cfRule type="expression" priority="354" id="{3835490F-0D8B-404D-9491-AD1D66AD1F1C}">
            <xm:f>AND('https://wpro.jet.su/PWA/common/dep/cib/DocLib1/Рабочая папка группы DevSecOps/R&amp;D/DAF (DevSecOps Assessment Framework)/Framework/[Тепловая_карта_оценки_зрелости_v4.9.5.xlsx]Heatmap'!#REF!&gt;20%,'https://wpro.jet.su/PWA/common/dep/cib/DocLib1/Рабочая папка группы DevSecOps/R&amp;D/DAF (DevSecOps Assessment Framework)/Framework/[Тепловая_карта_оценки_зрелости_v4.9.5.xlsx]Heatmap'!#REF!&lt;=40%)</xm:f>
            <x14:dxf>
              <fill>
                <patternFill>
                  <bgColor theme="5" tint="0.39994506668294322"/>
                </patternFill>
              </fill>
            </x14:dxf>
          </x14:cfRule>
          <x14:cfRule type="expression" priority="355" id="{11F18E12-C205-46E7-BE0A-50CC20143175}">
            <xm:f>'https://wpro.jet.su/PWA/common/dep/cib/DocLib1/Рабочая папка группы DevSecOps/R&amp;D/DAF (DevSecOps Assessment Framework)/Framework/[Тепловая_карта_оценки_зрелости_v4.9.5.xlsx]Heatmap'!#REF!&lt;=20</xm:f>
            <x14:dxf>
              <fill>
                <patternFill>
                  <bgColor rgb="FFFF7C80"/>
                </patternFill>
              </fill>
            </x14:dxf>
          </x14:cfRule>
          <xm:sqref>AF14</xm:sqref>
        </x14:conditionalFormatting>
        <x14:conditionalFormatting xmlns:xm="http://schemas.microsoft.com/office/excel/2006/main">
          <x14:cfRule type="expression" priority="206" id="{097CCF24-3D7D-4426-824C-0290E923B991}">
            <xm:f>AND('https://wpro.jet.su/PWA/common/dep/cib/DocLib1/Рабочая папка группы DevSecOps/R&amp;D/DAF (DevSecOps Assessment Framework)/Framework/[Тепловая_карта_оценки_зрелости_v4.9.5.xlsx]Heatmap'!#REF!&gt;80%,'https://wpro.jet.su/PWA/common/dep/cib/DocLib1/Рабочая папка группы DevSecOps/R&amp;D/DAF (DevSecOps Assessment Framework)/Framework/[Тепловая_карта_оценки_зрелости_v4.9.5.xlsx]Heatmap'!#REF!&lt;=100%)</xm:f>
            <x14:dxf>
              <fill>
                <patternFill>
                  <bgColor theme="9" tint="0.39994506668294322"/>
                </patternFill>
              </fill>
            </x14:dxf>
          </x14:cfRule>
          <x14:cfRule type="expression" priority="207" id="{BBD1DDF4-DA5B-4E6D-A417-0EE8D315CED9}">
            <xm:f>AND('https://wpro.jet.su/PWA/common/dep/cib/DocLib1/Рабочая папка группы DevSecOps/R&amp;D/DAF (DevSecOps Assessment Framework)/Framework/[Тепловая_карта_оценки_зрелости_v4.9.5.xlsx]Heatmap'!#REF!&gt;60%,'https://wpro.jet.su/PWA/common/dep/cib/DocLib1/Рабочая папка группы DevSecOps/R&amp;D/DAF (DevSecOps Assessment Framework)/Framework/[Тепловая_карта_оценки_зрелости_v4.9.5.xlsx]Heatmap'!#REF!&lt;=80%)</xm:f>
            <x14:dxf>
              <fill>
                <patternFill>
                  <bgColor theme="9" tint="0.79998168889431442"/>
                </patternFill>
              </fill>
            </x14:dxf>
          </x14:cfRule>
          <x14:cfRule type="expression" priority="208" id="{29A7F753-F3B3-4A4B-8B0A-55C687089A18}">
            <xm:f>AND('https://wpro.jet.su/PWA/common/dep/cib/DocLib1/Рабочая папка группы DevSecOps/R&amp;D/DAF (DevSecOps Assessment Framework)/Framework/[Тепловая_карта_оценки_зрелости_v4.9.5.xlsx]Heatmap'!#REF!&gt;40%,'https://wpro.jet.su/PWA/common/dep/cib/DocLib1/Рабочая папка группы DevSecOps/R&amp;D/DAF (DevSecOps Assessment Framework)/Framework/[Тепловая_карта_оценки_зрелости_v4.9.5.xlsx]Heatmap'!#REF!&lt;=60%)</xm:f>
            <x14:dxf>
              <fill>
                <patternFill>
                  <bgColor theme="7" tint="0.39994506668294322"/>
                </patternFill>
              </fill>
            </x14:dxf>
          </x14:cfRule>
          <x14:cfRule type="expression" priority="209" id="{1CF0DC60-FA41-4A7F-A14B-03E7ACB2C3B3}">
            <xm:f>AND('https://wpro.jet.su/PWA/common/dep/cib/DocLib1/Рабочая папка группы DevSecOps/R&amp;D/DAF (DevSecOps Assessment Framework)/Framework/[Тепловая_карта_оценки_зрелости_v4.9.5.xlsx]Heatmap'!#REF!&gt;20%,'https://wpro.jet.su/PWA/common/dep/cib/DocLib1/Рабочая папка группы DevSecOps/R&amp;D/DAF (DevSecOps Assessment Framework)/Framework/[Тепловая_карта_оценки_зрелости_v4.9.5.xlsx]Heatmap'!#REF!&lt;=40%)</xm:f>
            <x14:dxf>
              <fill>
                <patternFill>
                  <bgColor theme="5" tint="0.39994506668294322"/>
                </patternFill>
              </fill>
            </x14:dxf>
          </x14:cfRule>
          <x14:cfRule type="expression" priority="210" id="{59B462A9-9A1D-40E0-AC68-C5B49EDD9347}">
            <xm:f>'https://wpro.jet.su/PWA/common/dep/cib/DocLib1/Рабочая папка группы DevSecOps/R&amp;D/DAF (DevSecOps Assessment Framework)/Framework/[Тепловая_карта_оценки_зрелости_v4.9.5.xlsx]Heatmap'!#REF!&lt;=20</xm:f>
            <x14:dxf>
              <fill>
                <patternFill>
                  <bgColor rgb="FFFF7C80"/>
                </patternFill>
              </fill>
            </x14:dxf>
          </x14:cfRule>
          <xm:sqref>AF84 AF151 AF218 AF285 AF352</xm:sqref>
        </x14:conditionalFormatting>
        <x14:conditionalFormatting xmlns:xm="http://schemas.microsoft.com/office/excel/2006/main">
          <x14:cfRule type="expression" priority="171" id="{6EE159BC-BC42-41BF-9728-FF60DD1888AA}">
            <xm:f>AND('https://wpro.jet.su/PWA/common/dep/cib/DocLib1/Рабочая папка группы DevSecOps/R&amp;D/DAF (DevSecOps Assessment Framework)/Framework/[Тепловая_карта_оценки_зрелости_v4.9.5.xlsx]Heatmap'!#REF!&gt;80%,'https://wpro.jet.su/PWA/common/dep/cib/DocLib1/Рабочая папка группы DevSecOps/R&amp;D/DAF (DevSecOps Assessment Framework)/Framework/[Тепловая_карта_оценки_зрелости_v4.9.5.xlsx]Heatmap'!#REF!&lt;=100%)</xm:f>
            <x14:dxf>
              <fill>
                <patternFill>
                  <bgColor theme="9" tint="0.39994506668294322"/>
                </patternFill>
              </fill>
            </x14:dxf>
          </x14:cfRule>
          <x14:cfRule type="expression" priority="172" id="{DCF70B23-0CE5-48FF-A325-DBE1B16C0DC3}">
            <xm:f>AND('https://wpro.jet.su/PWA/common/dep/cib/DocLib1/Рабочая папка группы DevSecOps/R&amp;D/DAF (DevSecOps Assessment Framework)/Framework/[Тепловая_карта_оценки_зрелости_v4.9.5.xlsx]Heatmap'!#REF!&gt;60%,'https://wpro.jet.su/PWA/common/dep/cib/DocLib1/Рабочая папка группы DevSecOps/R&amp;D/DAF (DevSecOps Assessment Framework)/Framework/[Тепловая_карта_оценки_зрелости_v4.9.5.xlsx]Heatmap'!#REF!&lt;=80%)</xm:f>
            <x14:dxf>
              <fill>
                <patternFill>
                  <bgColor theme="9" tint="0.79998168889431442"/>
                </patternFill>
              </fill>
            </x14:dxf>
          </x14:cfRule>
          <x14:cfRule type="expression" priority="173" id="{2098584D-1E98-4AEB-970F-B0F4A4FA77B0}">
            <xm:f>AND('https://wpro.jet.su/PWA/common/dep/cib/DocLib1/Рабочая папка группы DevSecOps/R&amp;D/DAF (DevSecOps Assessment Framework)/Framework/[Тепловая_карта_оценки_зрелости_v4.9.5.xlsx]Heatmap'!#REF!&gt;40%,'https://wpro.jet.su/PWA/common/dep/cib/DocLib1/Рабочая папка группы DevSecOps/R&amp;D/DAF (DevSecOps Assessment Framework)/Framework/[Тепловая_карта_оценки_зрелости_v4.9.5.xlsx]Heatmap'!#REF!&lt;=60%)</xm:f>
            <x14:dxf>
              <fill>
                <patternFill>
                  <bgColor theme="7" tint="0.39994506668294322"/>
                </patternFill>
              </fill>
            </x14:dxf>
          </x14:cfRule>
          <x14:cfRule type="expression" priority="174" id="{7348B27F-E0E8-4239-B248-BA9FA3DF1D6D}">
            <xm:f>AND('https://wpro.jet.su/PWA/common/dep/cib/DocLib1/Рабочая папка группы DevSecOps/R&amp;D/DAF (DevSecOps Assessment Framework)/Framework/[Тепловая_карта_оценки_зрелости_v4.9.5.xlsx]Heatmap'!#REF!&gt;20%,'https://wpro.jet.su/PWA/common/dep/cib/DocLib1/Рабочая папка группы DevSecOps/R&amp;D/DAF (DevSecOps Assessment Framework)/Framework/[Тепловая_карта_оценки_зрелости_v4.9.5.xlsx]Heatmap'!#REF!&lt;=40%)</xm:f>
            <x14:dxf>
              <fill>
                <patternFill>
                  <bgColor theme="5" tint="0.39994506668294322"/>
                </patternFill>
              </fill>
            </x14:dxf>
          </x14:cfRule>
          <x14:cfRule type="expression" priority="175" id="{1CE9A7C0-7F7F-40AC-93DB-9F6CCDF9DA80}">
            <xm:f>'https://wpro.jet.su/PWA/common/dep/cib/DocLib1/Рабочая папка группы DevSecOps/R&amp;D/DAF (DevSecOps Assessment Framework)/Framework/[Тепловая_карта_оценки_зрелости_v4.9.5.xlsx]Heatmap'!#REF!&lt;=20</xm:f>
            <x14:dxf>
              <fill>
                <patternFill>
                  <bgColor rgb="FFFF7C80"/>
                </patternFill>
              </fill>
            </x14:dxf>
          </x14:cfRule>
          <xm:sqref>AG30 AG97 AG164 AG231 AG298 AG365</xm:sqref>
        </x14:conditionalFormatting>
        <x14:conditionalFormatting xmlns:xm="http://schemas.microsoft.com/office/excel/2006/main">
          <x14:cfRule type="expression" priority="356" id="{7B1CF193-EA85-468D-9612-DCFE602D0BF7}">
            <xm:f>AND('https://wpro.jet.su/PWA/common/dep/cib/DocLib1/Рабочая папка группы DevSecOps/R&amp;D/DAF (DevSecOps Assessment Framework)/Framework/[Тепловая_карта_оценки_зрелости_v4.9.5.xlsx]Heatmap'!#REF!&gt;80%,'https://wpro.jet.su/PWA/common/dep/cib/DocLib1/Рабочая папка группы DevSecOps/R&amp;D/DAF (DevSecOps Assessment Framework)/Framework/[Тепловая_карта_оценки_зрелости_v4.9.5.xlsx]Heatmap'!#REF!&lt;=100%)</xm:f>
            <x14:dxf>
              <fill>
                <patternFill>
                  <bgColor theme="9" tint="0.39994506668294322"/>
                </patternFill>
              </fill>
            </x14:dxf>
          </x14:cfRule>
          <x14:cfRule type="expression" priority="357" id="{02FF9198-B6EA-432D-825E-B93C739C27BB}">
            <xm:f>AND('https://wpro.jet.su/PWA/common/dep/cib/DocLib1/Рабочая папка группы DevSecOps/R&amp;D/DAF (DevSecOps Assessment Framework)/Framework/[Тепловая_карта_оценки_зрелости_v4.9.5.xlsx]Heatmap'!#REF!&gt;60%,'https://wpro.jet.su/PWA/common/dep/cib/DocLib1/Рабочая папка группы DevSecOps/R&amp;D/DAF (DevSecOps Assessment Framework)/Framework/[Тепловая_карта_оценки_зрелости_v4.9.5.xlsx]Heatmap'!#REF!&lt;=80%)</xm:f>
            <x14:dxf>
              <fill>
                <patternFill>
                  <bgColor theme="9" tint="0.79998168889431442"/>
                </patternFill>
              </fill>
            </x14:dxf>
          </x14:cfRule>
          <x14:cfRule type="expression" priority="358" id="{6EC20952-94C3-420B-89B1-2E78C2B078CF}">
            <xm:f>AND('https://wpro.jet.su/PWA/common/dep/cib/DocLib1/Рабочая папка группы DevSecOps/R&amp;D/DAF (DevSecOps Assessment Framework)/Framework/[Тепловая_карта_оценки_зрелости_v4.9.5.xlsx]Heatmap'!#REF!&gt;40%,'https://wpro.jet.su/PWA/common/dep/cib/DocLib1/Рабочая папка группы DevSecOps/R&amp;D/DAF (DevSecOps Assessment Framework)/Framework/[Тепловая_карта_оценки_зрелости_v4.9.5.xlsx]Heatmap'!#REF!&lt;=60%)</xm:f>
            <x14:dxf>
              <fill>
                <patternFill>
                  <bgColor theme="7" tint="0.39994506668294322"/>
                </patternFill>
              </fill>
            </x14:dxf>
          </x14:cfRule>
          <x14:cfRule type="expression" priority="359" id="{AFBE9F40-D605-489A-B4C7-E309964F6351}">
            <xm:f>AND('https://wpro.jet.su/PWA/common/dep/cib/DocLib1/Рабочая папка группы DevSecOps/R&amp;D/DAF (DevSecOps Assessment Framework)/Framework/[Тепловая_карта_оценки_зрелости_v4.9.5.xlsx]Heatmap'!#REF!&gt;20%,'https://wpro.jet.su/PWA/common/dep/cib/DocLib1/Рабочая папка группы DevSecOps/R&amp;D/DAF (DevSecOps Assessment Framework)/Framework/[Тепловая_карта_оценки_зрелости_v4.9.5.xlsx]Heatmap'!#REF!&lt;=40%)</xm:f>
            <x14:dxf>
              <fill>
                <patternFill>
                  <bgColor theme="5" tint="0.39994506668294322"/>
                </patternFill>
              </fill>
            </x14:dxf>
          </x14:cfRule>
          <x14:cfRule type="expression" priority="360" id="{B9878BE2-C8E2-4D2F-BE72-E6E248BC9257}">
            <xm:f>'https://wpro.jet.su/PWA/common/dep/cib/DocLib1/Рабочая папка группы DevSecOps/R&amp;D/DAF (DevSecOps Assessment Framework)/Framework/[Тепловая_карта_оценки_зрелости_v4.9.5.xlsx]Heatmap'!#REF!&lt;=20</xm:f>
            <x14:dxf>
              <fill>
                <patternFill>
                  <bgColor rgb="FFFF7C80"/>
                </patternFill>
              </fill>
            </x14:dxf>
          </x14:cfRule>
          <xm:sqref>AJ14</xm:sqref>
        </x14:conditionalFormatting>
        <x14:conditionalFormatting xmlns:xm="http://schemas.microsoft.com/office/excel/2006/main">
          <x14:cfRule type="expression" priority="201" id="{3DD7D58C-2EAB-44EE-951D-7FD29A1A91AF}">
            <xm:f>AND('https://wpro.jet.su/PWA/common/dep/cib/DocLib1/Рабочая папка группы DevSecOps/R&amp;D/DAF (DevSecOps Assessment Framework)/Framework/[Тепловая_карта_оценки_зрелости_v4.9.5.xlsx]Heatmap'!#REF!&gt;80%,'https://wpro.jet.su/PWA/common/dep/cib/DocLib1/Рабочая папка группы DevSecOps/R&amp;D/DAF (DevSecOps Assessment Framework)/Framework/[Тепловая_карта_оценки_зрелости_v4.9.5.xlsx]Heatmap'!#REF!&lt;=100%)</xm:f>
            <x14:dxf>
              <fill>
                <patternFill>
                  <bgColor theme="9" tint="0.39994506668294322"/>
                </patternFill>
              </fill>
            </x14:dxf>
          </x14:cfRule>
          <x14:cfRule type="expression" priority="202" id="{F0A9CF4F-3CCA-4352-AD8C-CC655EAAAF12}">
            <xm:f>AND('https://wpro.jet.su/PWA/common/dep/cib/DocLib1/Рабочая папка группы DevSecOps/R&amp;D/DAF (DevSecOps Assessment Framework)/Framework/[Тепловая_карта_оценки_зрелости_v4.9.5.xlsx]Heatmap'!#REF!&gt;60%,'https://wpro.jet.su/PWA/common/dep/cib/DocLib1/Рабочая папка группы DevSecOps/R&amp;D/DAF (DevSecOps Assessment Framework)/Framework/[Тепловая_карта_оценки_зрелости_v4.9.5.xlsx]Heatmap'!#REF!&lt;=80%)</xm:f>
            <x14:dxf>
              <fill>
                <patternFill>
                  <bgColor theme="9" tint="0.79998168889431442"/>
                </patternFill>
              </fill>
            </x14:dxf>
          </x14:cfRule>
          <x14:cfRule type="expression" priority="203" id="{808609A4-FD9D-4921-8E8B-BA8242D18768}">
            <xm:f>AND('https://wpro.jet.su/PWA/common/dep/cib/DocLib1/Рабочая папка группы DevSecOps/R&amp;D/DAF (DevSecOps Assessment Framework)/Framework/[Тепловая_карта_оценки_зрелости_v4.9.5.xlsx]Heatmap'!#REF!&gt;40%,'https://wpro.jet.su/PWA/common/dep/cib/DocLib1/Рабочая папка группы DevSecOps/R&amp;D/DAF (DevSecOps Assessment Framework)/Framework/[Тепловая_карта_оценки_зрелости_v4.9.5.xlsx]Heatmap'!#REF!&lt;=60%)</xm:f>
            <x14:dxf>
              <fill>
                <patternFill>
                  <bgColor theme="7" tint="0.39994506668294322"/>
                </patternFill>
              </fill>
            </x14:dxf>
          </x14:cfRule>
          <x14:cfRule type="expression" priority="204" id="{6CEEDD71-8102-48A9-BD92-621206963012}">
            <xm:f>AND('https://wpro.jet.su/PWA/common/dep/cib/DocLib1/Рабочая папка группы DevSecOps/R&amp;D/DAF (DevSecOps Assessment Framework)/Framework/[Тепловая_карта_оценки_зрелости_v4.9.5.xlsx]Heatmap'!#REF!&gt;20%,'https://wpro.jet.su/PWA/common/dep/cib/DocLib1/Рабочая папка группы DevSecOps/R&amp;D/DAF (DevSecOps Assessment Framework)/Framework/[Тепловая_карта_оценки_зрелости_v4.9.5.xlsx]Heatmap'!#REF!&lt;=40%)</xm:f>
            <x14:dxf>
              <fill>
                <patternFill>
                  <bgColor theme="5" tint="0.39994506668294322"/>
                </patternFill>
              </fill>
            </x14:dxf>
          </x14:cfRule>
          <x14:cfRule type="expression" priority="205" id="{700E2D55-FAB4-4DEE-B08E-FBC23FA5B0D7}">
            <xm:f>'https://wpro.jet.su/PWA/common/dep/cib/DocLib1/Рабочая папка группы DevSecOps/R&amp;D/DAF (DevSecOps Assessment Framework)/Framework/[Тепловая_карта_оценки_зрелости_v4.9.5.xlsx]Heatmap'!#REF!&lt;=20</xm:f>
            <x14:dxf>
              <fill>
                <patternFill>
                  <bgColor rgb="FFFF7C80"/>
                </patternFill>
              </fill>
            </x14:dxf>
          </x14:cfRule>
          <xm:sqref>AJ84 AJ151 AJ218 AJ285 AJ352</xm:sqref>
        </x14:conditionalFormatting>
        <x14:conditionalFormatting xmlns:xm="http://schemas.microsoft.com/office/excel/2006/main">
          <x14:cfRule type="expression" priority="361" id="{16258CBF-0809-454D-9F4A-368A0D262B23}">
            <xm:f>AND('https://wpro.jet.su/PWA/common/dep/cib/DocLib1/Рабочая папка группы DevSecOps/R&amp;D/DAF (DevSecOps Assessment Framework)/Framework/[Тепловая_карта_оценки_зрелости_v4.9.5.xlsx]Heatmap'!#REF!&gt;80%,'https://wpro.jet.su/PWA/common/dep/cib/DocLib1/Рабочая папка группы DevSecOps/R&amp;D/DAF (DevSecOps Assessment Framework)/Framework/[Тепловая_карта_оценки_зрелости_v4.9.5.xlsx]Heatmap'!#REF!&lt;=100%)</xm:f>
            <x14:dxf>
              <fill>
                <patternFill>
                  <bgColor theme="9" tint="0.39994506668294322"/>
                </patternFill>
              </fill>
            </x14:dxf>
          </x14:cfRule>
          <x14:cfRule type="expression" priority="362" id="{63250E15-67A1-4273-8830-AD0B39CC38AA}">
            <xm:f>AND('https://wpro.jet.su/PWA/common/dep/cib/DocLib1/Рабочая папка группы DevSecOps/R&amp;D/DAF (DevSecOps Assessment Framework)/Framework/[Тепловая_карта_оценки_зрелости_v4.9.5.xlsx]Heatmap'!#REF!&gt;60%,'https://wpro.jet.su/PWA/common/dep/cib/DocLib1/Рабочая папка группы DevSecOps/R&amp;D/DAF (DevSecOps Assessment Framework)/Framework/[Тепловая_карта_оценки_зрелости_v4.9.5.xlsx]Heatmap'!#REF!&lt;=80%)</xm:f>
            <x14:dxf>
              <fill>
                <patternFill>
                  <bgColor theme="9" tint="0.79998168889431442"/>
                </patternFill>
              </fill>
            </x14:dxf>
          </x14:cfRule>
          <x14:cfRule type="expression" priority="363" id="{630A9F0F-BE6E-45C1-A2DF-AA012E96F601}">
            <xm:f>AND('https://wpro.jet.su/PWA/common/dep/cib/DocLib1/Рабочая папка группы DevSecOps/R&amp;D/DAF (DevSecOps Assessment Framework)/Framework/[Тепловая_карта_оценки_зрелости_v4.9.5.xlsx]Heatmap'!#REF!&gt;40%,'https://wpro.jet.su/PWA/common/dep/cib/DocLib1/Рабочая папка группы DevSecOps/R&amp;D/DAF (DevSecOps Assessment Framework)/Framework/[Тепловая_карта_оценки_зрелости_v4.9.5.xlsx]Heatmap'!#REF!&lt;=60%)</xm:f>
            <x14:dxf>
              <fill>
                <patternFill>
                  <bgColor theme="7" tint="0.39994506668294322"/>
                </patternFill>
              </fill>
            </x14:dxf>
          </x14:cfRule>
          <x14:cfRule type="expression" priority="364" id="{142F44C7-BCC8-4FEE-9262-C399FC3ED44E}">
            <xm:f>AND('https://wpro.jet.su/PWA/common/dep/cib/DocLib1/Рабочая папка группы DevSecOps/R&amp;D/DAF (DevSecOps Assessment Framework)/Framework/[Тепловая_карта_оценки_зрелости_v4.9.5.xlsx]Heatmap'!#REF!&gt;20%,'https://wpro.jet.su/PWA/common/dep/cib/DocLib1/Рабочая папка группы DevSecOps/R&amp;D/DAF (DevSecOps Assessment Framework)/Framework/[Тепловая_карта_оценки_зрелости_v4.9.5.xlsx]Heatmap'!#REF!&lt;=40%)</xm:f>
            <x14:dxf>
              <fill>
                <patternFill>
                  <bgColor theme="5" tint="0.39994506668294322"/>
                </patternFill>
              </fill>
            </x14:dxf>
          </x14:cfRule>
          <x14:cfRule type="expression" priority="365" id="{B1B6CAEB-4966-4E04-92EF-B2AEAC876B75}">
            <xm:f>'https://wpro.jet.su/PWA/common/dep/cib/DocLib1/Рабочая папка группы DevSecOps/R&amp;D/DAF (DevSecOps Assessment Framework)/Framework/[Тепловая_карта_оценки_зрелости_v4.9.5.xlsx]Heatmap'!#REF!&lt;=20</xm:f>
            <x14:dxf>
              <fill>
                <patternFill>
                  <bgColor rgb="FFFF7C80"/>
                </patternFill>
              </fill>
            </x14:dxf>
          </x14:cfRule>
          <xm:sqref>AL8</xm:sqref>
        </x14:conditionalFormatting>
        <x14:conditionalFormatting xmlns:xm="http://schemas.microsoft.com/office/excel/2006/main">
          <x14:cfRule type="expression" priority="181" id="{9955A42E-1411-4E4A-9B6E-94E087A310E1}">
            <xm:f>AND('https://wpro.jet.su/PWA/common/dep/cib/DocLib1/Рабочая папка группы DevSecOps/R&amp;D/DAF (DevSecOps Assessment Framework)/Framework/[Тепловая_карта_оценки_зрелости_v4.9.5.xlsx]Heatmap'!#REF!&gt;80%,'https://wpro.jet.su/PWA/common/dep/cib/DocLib1/Рабочая папка группы DevSecOps/R&amp;D/DAF (DevSecOps Assessment Framework)/Framework/[Тепловая_карта_оценки_зрелости_v4.9.5.xlsx]Heatmap'!#REF!&lt;=100%)</xm:f>
            <x14:dxf>
              <fill>
                <patternFill>
                  <bgColor theme="9" tint="0.39994506668294322"/>
                </patternFill>
              </fill>
            </x14:dxf>
          </x14:cfRule>
          <x14:cfRule type="expression" priority="182" id="{52A854BA-24F8-403B-977B-FFFA4D25545E}">
            <xm:f>AND('https://wpro.jet.su/PWA/common/dep/cib/DocLib1/Рабочая папка группы DevSecOps/R&amp;D/DAF (DevSecOps Assessment Framework)/Framework/[Тепловая_карта_оценки_зрелости_v4.9.5.xlsx]Heatmap'!#REF!&gt;60%,'https://wpro.jet.su/PWA/common/dep/cib/DocLib1/Рабочая папка группы DevSecOps/R&amp;D/DAF (DevSecOps Assessment Framework)/Framework/[Тепловая_карта_оценки_зрелости_v4.9.5.xlsx]Heatmap'!#REF!&lt;=80%)</xm:f>
            <x14:dxf>
              <fill>
                <patternFill>
                  <bgColor theme="9" tint="0.79998168889431442"/>
                </patternFill>
              </fill>
            </x14:dxf>
          </x14:cfRule>
          <x14:cfRule type="expression" priority="183" id="{476FE48D-82C0-4A66-8985-E1313BC3F45A}">
            <xm:f>AND('https://wpro.jet.su/PWA/common/dep/cib/DocLib1/Рабочая папка группы DevSecOps/R&amp;D/DAF (DevSecOps Assessment Framework)/Framework/[Тепловая_карта_оценки_зрелости_v4.9.5.xlsx]Heatmap'!#REF!&gt;40%,'https://wpro.jet.su/PWA/common/dep/cib/DocLib1/Рабочая папка группы DevSecOps/R&amp;D/DAF (DevSecOps Assessment Framework)/Framework/[Тепловая_карта_оценки_зрелости_v4.9.5.xlsx]Heatmap'!#REF!&lt;=60%)</xm:f>
            <x14:dxf>
              <fill>
                <patternFill>
                  <bgColor theme="7" tint="0.39994506668294322"/>
                </patternFill>
              </fill>
            </x14:dxf>
          </x14:cfRule>
          <x14:cfRule type="expression" priority="184" id="{B724C9BD-1D3A-453F-A715-7BE584332F19}">
            <xm:f>AND('https://wpro.jet.su/PWA/common/dep/cib/DocLib1/Рабочая папка группы DevSecOps/R&amp;D/DAF (DevSecOps Assessment Framework)/Framework/[Тепловая_карта_оценки_зрелости_v4.9.5.xlsx]Heatmap'!#REF!&gt;20%,'https://wpro.jet.su/PWA/common/dep/cib/DocLib1/Рабочая папка группы DevSecOps/R&amp;D/DAF (DevSecOps Assessment Framework)/Framework/[Тепловая_карта_оценки_зрелости_v4.9.5.xlsx]Heatmap'!#REF!&lt;=40%)</xm:f>
            <x14:dxf>
              <fill>
                <patternFill>
                  <bgColor theme="5" tint="0.39994506668294322"/>
                </patternFill>
              </fill>
            </x14:dxf>
          </x14:cfRule>
          <x14:cfRule type="expression" priority="185" id="{262E4B2E-5849-4DCA-BE06-0806E506ED2F}">
            <xm:f>'https://wpro.jet.su/PWA/common/dep/cib/DocLib1/Рабочая папка группы DevSecOps/R&amp;D/DAF (DevSecOps Assessment Framework)/Framework/[Тепловая_карта_оценки_зрелости_v4.9.5.xlsx]Heatmap'!#REF!&lt;=20</xm:f>
            <x14:dxf>
              <fill>
                <patternFill>
                  <bgColor rgb="FFFF7C80"/>
                </patternFill>
              </fill>
            </x14:dxf>
          </x14:cfRule>
          <xm:sqref>AL24 AL91 AL158 AL225 AL292 AL359</xm:sqref>
        </x14:conditionalFormatting>
        <x14:conditionalFormatting xmlns:xm="http://schemas.microsoft.com/office/excel/2006/main">
          <x14:cfRule type="expression" priority="216" id="{6C6BC954-CCEE-424C-9784-D58525EC6846}">
            <xm:f>AND('https://wpro.jet.su/PWA/common/dep/cib/DocLib1/Рабочая папка группы DevSecOps/R&amp;D/DAF (DevSecOps Assessment Framework)/Framework/[Тепловая_карта_оценки_зрелости_v4.9.5.xlsx]Heatmap'!#REF!&gt;80%,'https://wpro.jet.su/PWA/common/dep/cib/DocLib1/Рабочая папка группы DevSecOps/R&amp;D/DAF (DevSecOps Assessment Framework)/Framework/[Тепловая_карта_оценки_зрелости_v4.9.5.xlsx]Heatmap'!#REF!&lt;=100%)</xm:f>
            <x14:dxf>
              <fill>
                <patternFill>
                  <bgColor theme="9" tint="0.39994506668294322"/>
                </patternFill>
              </fill>
            </x14:dxf>
          </x14:cfRule>
          <x14:cfRule type="expression" priority="217" id="{21B58E3B-B5F0-4C31-A3C4-6A1C9D054066}">
            <xm:f>AND('https://wpro.jet.su/PWA/common/dep/cib/DocLib1/Рабочая папка группы DevSecOps/R&amp;D/DAF (DevSecOps Assessment Framework)/Framework/[Тепловая_карта_оценки_зрелости_v4.9.5.xlsx]Heatmap'!#REF!&gt;60%,'https://wpro.jet.su/PWA/common/dep/cib/DocLib1/Рабочая папка группы DevSecOps/R&amp;D/DAF (DevSecOps Assessment Framework)/Framework/[Тепловая_карта_оценки_зрелости_v4.9.5.xlsx]Heatmap'!#REF!&lt;=80%)</xm:f>
            <x14:dxf>
              <fill>
                <patternFill>
                  <bgColor theme="9" tint="0.79998168889431442"/>
                </patternFill>
              </fill>
            </x14:dxf>
          </x14:cfRule>
          <x14:cfRule type="expression" priority="218" id="{32A094FF-8022-413A-BBC1-0340CAF18A27}">
            <xm:f>AND('https://wpro.jet.su/PWA/common/dep/cib/DocLib1/Рабочая папка группы DevSecOps/R&amp;D/DAF (DevSecOps Assessment Framework)/Framework/[Тепловая_карта_оценки_зрелости_v4.9.5.xlsx]Heatmap'!#REF!&gt;40%,'https://wpro.jet.su/PWA/common/dep/cib/DocLib1/Рабочая папка группы DevSecOps/R&amp;D/DAF (DevSecOps Assessment Framework)/Framework/[Тепловая_карта_оценки_зрелости_v4.9.5.xlsx]Heatmap'!#REF!&lt;=60%)</xm:f>
            <x14:dxf>
              <fill>
                <patternFill>
                  <bgColor theme="7" tint="0.39994506668294322"/>
                </patternFill>
              </fill>
            </x14:dxf>
          </x14:cfRule>
          <x14:cfRule type="expression" priority="219" id="{FA52EFB6-5D58-44D7-939F-50A171DFC9E0}">
            <xm:f>AND('https://wpro.jet.su/PWA/common/dep/cib/DocLib1/Рабочая папка группы DevSecOps/R&amp;D/DAF (DevSecOps Assessment Framework)/Framework/[Тепловая_карта_оценки_зрелости_v4.9.5.xlsx]Heatmap'!#REF!&gt;20%,'https://wpro.jet.su/PWA/common/dep/cib/DocLib1/Рабочая папка группы DevSecOps/R&amp;D/DAF (DevSecOps Assessment Framework)/Framework/[Тепловая_карта_оценки_зрелости_v4.9.5.xlsx]Heatmap'!#REF!&lt;=40%)</xm:f>
            <x14:dxf>
              <fill>
                <patternFill>
                  <bgColor theme="5" tint="0.39994506668294322"/>
                </patternFill>
              </fill>
            </x14:dxf>
          </x14:cfRule>
          <x14:cfRule type="expression" priority="220" id="{90E3EFA2-7D7C-4757-AAC1-F180D5CC14DB}">
            <xm:f>'https://wpro.jet.su/PWA/common/dep/cib/DocLib1/Рабочая папка группы DevSecOps/R&amp;D/DAF (DevSecOps Assessment Framework)/Framework/[Тепловая_карта_оценки_зрелости_v4.9.5.xlsx]Heatmap'!#REF!&lt;=20</xm:f>
            <x14:dxf>
              <fill>
                <patternFill>
                  <bgColor rgb="FFFF7C80"/>
                </patternFill>
              </fill>
            </x14:dxf>
          </x14:cfRule>
          <xm:sqref>AL78 AL145 AL212 AL279 AL346</xm:sqref>
        </x14:conditionalFormatting>
        <x14:conditionalFormatting xmlns:xm="http://schemas.microsoft.com/office/excel/2006/main">
          <x14:cfRule type="expression" priority="166" id="{B008F36D-F0FC-42B3-B88E-57E33FED7963}">
            <xm:f>AND('https://wpro.jet.su/PWA/common/dep/cib/DocLib1/Рабочая папка группы DevSecOps/R&amp;D/DAF (DevSecOps Assessment Framework)/Framework/[Тепловая_карта_оценки_зрелости_v4.9.5.xlsx]Heatmap'!#REF!&gt;80%,'https://wpro.jet.su/PWA/common/dep/cib/DocLib1/Рабочая папка группы DevSecOps/R&amp;D/DAF (DevSecOps Assessment Framework)/Framework/[Тепловая_карта_оценки_зрелости_v4.9.5.xlsx]Heatmap'!#REF!&lt;=100%)</xm:f>
            <x14:dxf>
              <fill>
                <patternFill>
                  <bgColor theme="9" tint="0.39994506668294322"/>
                </patternFill>
              </fill>
            </x14:dxf>
          </x14:cfRule>
          <x14:cfRule type="expression" priority="167" id="{6CE7555B-94A3-453E-85A0-42D1E42DAF30}">
            <xm:f>AND('https://wpro.jet.su/PWA/common/dep/cib/DocLib1/Рабочая папка группы DevSecOps/R&amp;D/DAF (DevSecOps Assessment Framework)/Framework/[Тепловая_карта_оценки_зрелости_v4.9.5.xlsx]Heatmap'!#REF!&gt;60%,'https://wpro.jet.su/PWA/common/dep/cib/DocLib1/Рабочая папка группы DevSecOps/R&amp;D/DAF (DevSecOps Assessment Framework)/Framework/[Тепловая_карта_оценки_зрелости_v4.9.5.xlsx]Heatmap'!#REF!&lt;=80%)</xm:f>
            <x14:dxf>
              <fill>
                <patternFill>
                  <bgColor theme="9" tint="0.79998168889431442"/>
                </patternFill>
              </fill>
            </x14:dxf>
          </x14:cfRule>
          <x14:cfRule type="expression" priority="168" id="{DEC3E624-7C27-4011-98B2-B7EDBA1E6789}">
            <xm:f>AND('https://wpro.jet.su/PWA/common/dep/cib/DocLib1/Рабочая папка группы DevSecOps/R&amp;D/DAF (DevSecOps Assessment Framework)/Framework/[Тепловая_карта_оценки_зрелости_v4.9.5.xlsx]Heatmap'!#REF!&gt;40%,'https://wpro.jet.su/PWA/common/dep/cib/DocLib1/Рабочая папка группы DevSecOps/R&amp;D/DAF (DevSecOps Assessment Framework)/Framework/[Тепловая_карта_оценки_зрелости_v4.9.5.xlsx]Heatmap'!#REF!&lt;=60%)</xm:f>
            <x14:dxf>
              <fill>
                <patternFill>
                  <bgColor theme="7" tint="0.39994506668294322"/>
                </patternFill>
              </fill>
            </x14:dxf>
          </x14:cfRule>
          <x14:cfRule type="expression" priority="169" id="{DA598A3A-312E-4B5B-B881-76CAE054166F}">
            <xm:f>AND('https://wpro.jet.su/PWA/common/dep/cib/DocLib1/Рабочая папка группы DevSecOps/R&amp;D/DAF (DevSecOps Assessment Framework)/Framework/[Тепловая_карта_оценки_зрелости_v4.9.5.xlsx]Heatmap'!#REF!&gt;20%,'https://wpro.jet.su/PWA/common/dep/cib/DocLib1/Рабочая папка группы DevSecOps/R&amp;D/DAF (DevSecOps Assessment Framework)/Framework/[Тепловая_карта_оценки_зрелости_v4.9.5.xlsx]Heatmap'!#REF!&lt;=40%)</xm:f>
            <x14:dxf>
              <fill>
                <patternFill>
                  <bgColor theme="5" tint="0.39994506668294322"/>
                </patternFill>
              </fill>
            </x14:dxf>
          </x14:cfRule>
          <x14:cfRule type="expression" priority="170" id="{EFB274FF-680C-4DBE-83D9-A3CD915DF077}">
            <xm:f>'https://wpro.jet.su/PWA/common/dep/cib/DocLib1/Рабочая папка группы DevSecOps/R&amp;D/DAF (DevSecOps Assessment Framework)/Framework/[Тепловая_карта_оценки_зрелости_v4.9.5.xlsx]Heatmap'!#REF!&lt;=20</xm:f>
            <x14:dxf>
              <fill>
                <patternFill>
                  <bgColor rgb="FFFF7C80"/>
                </patternFill>
              </fill>
            </x14:dxf>
          </x14:cfRule>
          <xm:sqref>AM30 AM97 AM164 AM231 AM298 AM365</xm:sqref>
        </x14:conditionalFormatting>
        <x14:conditionalFormatting xmlns:xm="http://schemas.microsoft.com/office/excel/2006/main">
          <x14:cfRule type="expression" priority="366" id="{D9CAE3B9-4817-4FDC-B404-9C09E11B40A8}">
            <xm:f>AND('https://wpro.jet.su/PWA/common/dep/cib/DocLib1/Рабочая папка группы DevSecOps/R&amp;D/DAF (DevSecOps Assessment Framework)/Framework/[Тепловая_карта_оценки_зрелости_v4.9.5.xlsx]Heatmap'!#REF!&gt;80%,'https://wpro.jet.su/PWA/common/dep/cib/DocLib1/Рабочая папка группы DevSecOps/R&amp;D/DAF (DevSecOps Assessment Framework)/Framework/[Тепловая_карта_оценки_зрелости_v4.9.5.xlsx]Heatmap'!#REF!&lt;=100%)</xm:f>
            <x14:dxf>
              <fill>
                <patternFill>
                  <bgColor theme="9" tint="0.39994506668294322"/>
                </patternFill>
              </fill>
            </x14:dxf>
          </x14:cfRule>
          <x14:cfRule type="expression" priority="367" id="{7CE5D120-6CEC-4C97-A6AE-5B78868BFC77}">
            <xm:f>AND('https://wpro.jet.su/PWA/common/dep/cib/DocLib1/Рабочая папка группы DevSecOps/R&amp;D/DAF (DevSecOps Assessment Framework)/Framework/[Тепловая_карта_оценки_зрелости_v4.9.5.xlsx]Heatmap'!#REF!&gt;60%,'https://wpro.jet.su/PWA/common/dep/cib/DocLib1/Рабочая папка группы DevSecOps/R&amp;D/DAF (DevSecOps Assessment Framework)/Framework/[Тепловая_карта_оценки_зрелости_v4.9.5.xlsx]Heatmap'!#REF!&lt;=80%)</xm:f>
            <x14:dxf>
              <fill>
                <patternFill>
                  <bgColor theme="9" tint="0.79998168889431442"/>
                </patternFill>
              </fill>
            </x14:dxf>
          </x14:cfRule>
          <x14:cfRule type="expression" priority="368" id="{A8245E22-AFA6-495B-9A9F-61053B84781C}">
            <xm:f>AND('https://wpro.jet.su/PWA/common/dep/cib/DocLib1/Рабочая папка группы DevSecOps/R&amp;D/DAF (DevSecOps Assessment Framework)/Framework/[Тепловая_карта_оценки_зрелости_v4.9.5.xlsx]Heatmap'!#REF!&gt;40%,'https://wpro.jet.su/PWA/common/dep/cib/DocLib1/Рабочая папка группы DevSecOps/R&amp;D/DAF (DevSecOps Assessment Framework)/Framework/[Тепловая_карта_оценки_зрелости_v4.9.5.xlsx]Heatmap'!#REF!&lt;=60%)</xm:f>
            <x14:dxf>
              <fill>
                <patternFill>
                  <bgColor theme="7" tint="0.39994506668294322"/>
                </patternFill>
              </fill>
            </x14:dxf>
          </x14:cfRule>
          <x14:cfRule type="expression" priority="369" id="{19B9378C-B74D-4BEE-AC94-AE44DD15829D}">
            <xm:f>AND('https://wpro.jet.su/PWA/common/dep/cib/DocLib1/Рабочая папка группы DevSecOps/R&amp;D/DAF (DevSecOps Assessment Framework)/Framework/[Тепловая_карта_оценки_зрелости_v4.9.5.xlsx]Heatmap'!#REF!&gt;20%,'https://wpro.jet.su/PWA/common/dep/cib/DocLib1/Рабочая папка группы DevSecOps/R&amp;D/DAF (DevSecOps Assessment Framework)/Framework/[Тепловая_карта_оценки_зрелости_v4.9.5.xlsx]Heatmap'!#REF!&lt;=40%)</xm:f>
            <x14:dxf>
              <fill>
                <patternFill>
                  <bgColor theme="5" tint="0.39994506668294322"/>
                </patternFill>
              </fill>
            </x14:dxf>
          </x14:cfRule>
          <x14:cfRule type="expression" priority="370" id="{49684555-43A1-422B-8289-8C3E1EDC8E24}">
            <xm:f>'https://wpro.jet.su/PWA/common/dep/cib/DocLib1/Рабочая папка группы DevSecOps/R&amp;D/DAF (DevSecOps Assessment Framework)/Framework/[Тепловая_карта_оценки_зрелости_v4.9.5.xlsx]Heatmap'!#REF!&lt;=20</xm:f>
            <x14:dxf>
              <fill>
                <patternFill>
                  <bgColor rgb="FFFF7C80"/>
                </patternFill>
              </fill>
            </x14:dxf>
          </x14:cfRule>
          <xm:sqref>AN14</xm:sqref>
        </x14:conditionalFormatting>
        <x14:conditionalFormatting xmlns:xm="http://schemas.microsoft.com/office/excel/2006/main">
          <x14:cfRule type="expression" priority="196" id="{DA086EB7-611B-4F35-96E4-2139EDD8E100}">
            <xm:f>AND('https://wpro.jet.su/PWA/common/dep/cib/DocLib1/Рабочая папка группы DevSecOps/R&amp;D/DAF (DevSecOps Assessment Framework)/Framework/[Тепловая_карта_оценки_зрелости_v4.9.5.xlsx]Heatmap'!#REF!&gt;80%,'https://wpro.jet.su/PWA/common/dep/cib/DocLib1/Рабочая папка группы DevSecOps/R&amp;D/DAF (DevSecOps Assessment Framework)/Framework/[Тепловая_карта_оценки_зрелости_v4.9.5.xlsx]Heatmap'!#REF!&lt;=100%)</xm:f>
            <x14:dxf>
              <fill>
                <patternFill>
                  <bgColor theme="9" tint="0.39994506668294322"/>
                </patternFill>
              </fill>
            </x14:dxf>
          </x14:cfRule>
          <x14:cfRule type="expression" priority="197" id="{B791DAC7-99A0-4F36-A623-F5786BC106C2}">
            <xm:f>AND('https://wpro.jet.su/PWA/common/dep/cib/DocLib1/Рабочая папка группы DevSecOps/R&amp;D/DAF (DevSecOps Assessment Framework)/Framework/[Тепловая_карта_оценки_зрелости_v4.9.5.xlsx]Heatmap'!#REF!&gt;60%,'https://wpro.jet.su/PWA/common/dep/cib/DocLib1/Рабочая папка группы DevSecOps/R&amp;D/DAF (DevSecOps Assessment Framework)/Framework/[Тепловая_карта_оценки_зрелости_v4.9.5.xlsx]Heatmap'!#REF!&lt;=80%)</xm:f>
            <x14:dxf>
              <fill>
                <patternFill>
                  <bgColor theme="9" tint="0.79998168889431442"/>
                </patternFill>
              </fill>
            </x14:dxf>
          </x14:cfRule>
          <x14:cfRule type="expression" priority="198" id="{E0B97B0C-486B-45AB-89A7-22EED10755D9}">
            <xm:f>AND('https://wpro.jet.su/PWA/common/dep/cib/DocLib1/Рабочая папка группы DevSecOps/R&amp;D/DAF (DevSecOps Assessment Framework)/Framework/[Тепловая_карта_оценки_зрелости_v4.9.5.xlsx]Heatmap'!#REF!&gt;40%,'https://wpro.jet.su/PWA/common/dep/cib/DocLib1/Рабочая папка группы DevSecOps/R&amp;D/DAF (DevSecOps Assessment Framework)/Framework/[Тепловая_карта_оценки_зрелости_v4.9.5.xlsx]Heatmap'!#REF!&lt;=60%)</xm:f>
            <x14:dxf>
              <fill>
                <patternFill>
                  <bgColor theme="7" tint="0.39994506668294322"/>
                </patternFill>
              </fill>
            </x14:dxf>
          </x14:cfRule>
          <x14:cfRule type="expression" priority="199" id="{E883500D-DAEE-4F23-944F-15BE7FE982BB}">
            <xm:f>AND('https://wpro.jet.su/PWA/common/dep/cib/DocLib1/Рабочая папка группы DevSecOps/R&amp;D/DAF (DevSecOps Assessment Framework)/Framework/[Тепловая_карта_оценки_зрелости_v4.9.5.xlsx]Heatmap'!#REF!&gt;20%,'https://wpro.jet.su/PWA/common/dep/cib/DocLib1/Рабочая папка группы DevSecOps/R&amp;D/DAF (DevSecOps Assessment Framework)/Framework/[Тепловая_карта_оценки_зрелости_v4.9.5.xlsx]Heatmap'!#REF!&lt;=40%)</xm:f>
            <x14:dxf>
              <fill>
                <patternFill>
                  <bgColor theme="5" tint="0.39994506668294322"/>
                </patternFill>
              </fill>
            </x14:dxf>
          </x14:cfRule>
          <x14:cfRule type="expression" priority="200" id="{5780ED42-A508-4B01-AC6D-F8BF5D151C6D}">
            <xm:f>'https://wpro.jet.su/PWA/common/dep/cib/DocLib1/Рабочая папка группы DevSecOps/R&amp;D/DAF (DevSecOps Assessment Framework)/Framework/[Тепловая_карта_оценки_зрелости_v4.9.5.xlsx]Heatmap'!#REF!&lt;=20</xm:f>
            <x14:dxf>
              <fill>
                <patternFill>
                  <bgColor rgb="FFFF7C80"/>
                </patternFill>
              </fill>
            </x14:dxf>
          </x14:cfRule>
          <xm:sqref>AN84 AN151 AN218 AN285 AN352</xm:sqref>
        </x14:conditionalFormatting>
        <x14:conditionalFormatting xmlns:xm="http://schemas.microsoft.com/office/excel/2006/main">
          <x14:cfRule type="expression" priority="161" id="{210276EC-0E37-44A2-90EC-81C8C5361DC8}">
            <xm:f>AND('https://wpro.jet.su/PWA/common/dep/cib/DocLib1/Рабочая папка группы DevSecOps/R&amp;D/DAF (DevSecOps Assessment Framework)/Framework/[Тепловая_карта_оценки_зрелости_v4.9.5.xlsx]Heatmap'!#REF!&gt;80%,'https://wpro.jet.su/PWA/common/dep/cib/DocLib1/Рабочая папка группы DevSecOps/R&amp;D/DAF (DevSecOps Assessment Framework)/Framework/[Тепловая_карта_оценки_зрелости_v4.9.5.xlsx]Heatmap'!#REF!&lt;=100%)</xm:f>
            <x14:dxf>
              <fill>
                <patternFill>
                  <bgColor theme="9" tint="0.39994506668294322"/>
                </patternFill>
              </fill>
            </x14:dxf>
          </x14:cfRule>
          <x14:cfRule type="expression" priority="162" id="{57C79787-CCF4-4C73-92DD-7EDD157574E0}">
            <xm:f>AND('https://wpro.jet.su/PWA/common/dep/cib/DocLib1/Рабочая папка группы DevSecOps/R&amp;D/DAF (DevSecOps Assessment Framework)/Framework/[Тепловая_карта_оценки_зрелости_v4.9.5.xlsx]Heatmap'!#REF!&gt;60%,'https://wpro.jet.su/PWA/common/dep/cib/DocLib1/Рабочая папка группы DevSecOps/R&amp;D/DAF (DevSecOps Assessment Framework)/Framework/[Тепловая_карта_оценки_зрелости_v4.9.5.xlsx]Heatmap'!#REF!&lt;=80%)</xm:f>
            <x14:dxf>
              <fill>
                <patternFill>
                  <bgColor theme="9" tint="0.79998168889431442"/>
                </patternFill>
              </fill>
            </x14:dxf>
          </x14:cfRule>
          <x14:cfRule type="expression" priority="163" id="{5F906F6F-AD6F-4193-A153-AEB8C071DB5E}">
            <xm:f>AND('https://wpro.jet.su/PWA/common/dep/cib/DocLib1/Рабочая папка группы DevSecOps/R&amp;D/DAF (DevSecOps Assessment Framework)/Framework/[Тепловая_карта_оценки_зрелости_v4.9.5.xlsx]Heatmap'!#REF!&gt;40%,'https://wpro.jet.su/PWA/common/dep/cib/DocLib1/Рабочая папка группы DevSecOps/R&amp;D/DAF (DevSecOps Assessment Framework)/Framework/[Тепловая_карта_оценки_зрелости_v4.9.5.xlsx]Heatmap'!#REF!&lt;=60%)</xm:f>
            <x14:dxf>
              <fill>
                <patternFill>
                  <bgColor theme="7" tint="0.39994506668294322"/>
                </patternFill>
              </fill>
            </x14:dxf>
          </x14:cfRule>
          <x14:cfRule type="expression" priority="164" id="{54994AF0-9B65-4EB3-95D0-7FA951455431}">
            <xm:f>AND('https://wpro.jet.su/PWA/common/dep/cib/DocLib1/Рабочая папка группы DevSecOps/R&amp;D/DAF (DevSecOps Assessment Framework)/Framework/[Тепловая_карта_оценки_зрелости_v4.9.5.xlsx]Heatmap'!#REF!&gt;20%,'https://wpro.jet.su/PWA/common/dep/cib/DocLib1/Рабочая папка группы DevSecOps/R&amp;D/DAF (DevSecOps Assessment Framework)/Framework/[Тепловая_карта_оценки_зрелости_v4.9.5.xlsx]Heatmap'!#REF!&lt;=40%)</xm:f>
            <x14:dxf>
              <fill>
                <patternFill>
                  <bgColor theme="5" tint="0.39994506668294322"/>
                </patternFill>
              </fill>
            </x14:dxf>
          </x14:cfRule>
          <x14:cfRule type="expression" priority="165" id="{F933567D-00E8-477E-9266-9FDD4E95B1BA}">
            <xm:f>'https://wpro.jet.su/PWA/common/dep/cib/DocLib1/Рабочая папка группы DevSecOps/R&amp;D/DAF (DevSecOps Assessment Framework)/Framework/[Тепловая_карта_оценки_зрелости_v4.9.5.xlsx]Heatmap'!#REF!&lt;=20</xm:f>
            <x14:dxf>
              <fill>
                <patternFill>
                  <bgColor rgb="FFFF7C80"/>
                </patternFill>
              </fill>
            </x14:dxf>
          </x14:cfRule>
          <xm:sqref>AQ30 AQ97 AQ164 AQ231 AQ298 AQ365</xm:sqref>
        </x14:conditionalFormatting>
        <x14:conditionalFormatting xmlns:xm="http://schemas.microsoft.com/office/excel/2006/main">
          <x14:cfRule type="expression" priority="371" id="{B1A2DCC5-23B5-49EB-9F20-82EE07AFD655}">
            <xm:f>AND('https://wpro.jet.su/PWA/common/dep/cib/DocLib1/Рабочая папка группы DevSecOps/R&amp;D/DAF (DevSecOps Assessment Framework)/Framework/[Тепловая_карта_оценки_зрелости_v4.9.5.xlsx]Heatmap'!#REF!&gt;80%,'https://wpro.jet.su/PWA/common/dep/cib/DocLib1/Рабочая папка группы DevSecOps/R&amp;D/DAF (DevSecOps Assessment Framework)/Framework/[Тепловая_карта_оценки_зрелости_v4.9.5.xlsx]Heatmap'!#REF!&lt;=100%)</xm:f>
            <x14:dxf>
              <fill>
                <patternFill>
                  <bgColor theme="9" tint="0.39994506668294322"/>
                </patternFill>
              </fill>
            </x14:dxf>
          </x14:cfRule>
          <x14:cfRule type="expression" priority="372" id="{708B5F16-56D3-4D53-BF4C-C2D62FC732C7}">
            <xm:f>AND('https://wpro.jet.su/PWA/common/dep/cib/DocLib1/Рабочая папка группы DevSecOps/R&amp;D/DAF (DevSecOps Assessment Framework)/Framework/[Тепловая_карта_оценки_зрелости_v4.9.5.xlsx]Heatmap'!#REF!&gt;60%,'https://wpro.jet.su/PWA/common/dep/cib/DocLib1/Рабочая папка группы DevSecOps/R&amp;D/DAF (DevSecOps Assessment Framework)/Framework/[Тепловая_карта_оценки_зрелости_v4.9.5.xlsx]Heatmap'!#REF!&lt;=80%)</xm:f>
            <x14:dxf>
              <fill>
                <patternFill>
                  <bgColor theme="9" tint="0.79998168889431442"/>
                </patternFill>
              </fill>
            </x14:dxf>
          </x14:cfRule>
          <x14:cfRule type="expression" priority="373" id="{5DC28F63-91FB-48AA-89D3-E1121E29E3DC}">
            <xm:f>AND('https://wpro.jet.su/PWA/common/dep/cib/DocLib1/Рабочая папка группы DevSecOps/R&amp;D/DAF (DevSecOps Assessment Framework)/Framework/[Тепловая_карта_оценки_зрелости_v4.9.5.xlsx]Heatmap'!#REF!&gt;40%,'https://wpro.jet.su/PWA/common/dep/cib/DocLib1/Рабочая папка группы DevSecOps/R&amp;D/DAF (DevSecOps Assessment Framework)/Framework/[Тепловая_карта_оценки_зрелости_v4.9.5.xlsx]Heatmap'!#REF!&lt;=60%)</xm:f>
            <x14:dxf>
              <fill>
                <patternFill>
                  <bgColor theme="7" tint="0.39994506668294322"/>
                </patternFill>
              </fill>
            </x14:dxf>
          </x14:cfRule>
          <x14:cfRule type="expression" priority="374" id="{4647FB46-56E4-4584-84F9-B417BED185F8}">
            <xm:f>AND('https://wpro.jet.su/PWA/common/dep/cib/DocLib1/Рабочая папка группы DevSecOps/R&amp;D/DAF (DevSecOps Assessment Framework)/Framework/[Тепловая_карта_оценки_зрелости_v4.9.5.xlsx]Heatmap'!#REF!&gt;20%,'https://wpro.jet.su/PWA/common/dep/cib/DocLib1/Рабочая папка группы DevSecOps/R&amp;D/DAF (DevSecOps Assessment Framework)/Framework/[Тепловая_карта_оценки_зрелости_v4.9.5.xlsx]Heatmap'!#REF!&lt;=40%)</xm:f>
            <x14:dxf>
              <fill>
                <patternFill>
                  <bgColor theme="5" tint="0.39994506668294322"/>
                </patternFill>
              </fill>
            </x14:dxf>
          </x14:cfRule>
          <x14:cfRule type="expression" priority="375" id="{D9FC3535-8B2E-4906-8ED9-2E2B97D59289}">
            <xm:f>'https://wpro.jet.su/PWA/common/dep/cib/DocLib1/Рабочая папка группы DevSecOps/R&amp;D/DAF (DevSecOps Assessment Framework)/Framework/[Тепловая_карта_оценки_зрелости_v4.9.5.xlsx]Heatmap'!#REF!&lt;=20</xm:f>
            <x14:dxf>
              <fill>
                <patternFill>
                  <bgColor rgb="FFFF7C80"/>
                </patternFill>
              </fill>
            </x14:dxf>
          </x14:cfRule>
          <xm:sqref>AR14</xm:sqref>
        </x14:conditionalFormatting>
        <x14:conditionalFormatting xmlns:xm="http://schemas.microsoft.com/office/excel/2006/main">
          <x14:cfRule type="expression" priority="191" id="{79562989-D36D-44FB-80C6-B5A8255AEE6E}">
            <xm:f>AND('https://wpro.jet.su/PWA/common/dep/cib/DocLib1/Рабочая папка группы DevSecOps/R&amp;D/DAF (DevSecOps Assessment Framework)/Framework/[Тепловая_карта_оценки_зрелости_v4.9.5.xlsx]Heatmap'!#REF!&gt;80%,'https://wpro.jet.su/PWA/common/dep/cib/DocLib1/Рабочая папка группы DevSecOps/R&amp;D/DAF (DevSecOps Assessment Framework)/Framework/[Тепловая_карта_оценки_зрелости_v4.9.5.xlsx]Heatmap'!#REF!&lt;=100%)</xm:f>
            <x14:dxf>
              <fill>
                <patternFill>
                  <bgColor theme="9" tint="0.39994506668294322"/>
                </patternFill>
              </fill>
            </x14:dxf>
          </x14:cfRule>
          <x14:cfRule type="expression" priority="192" id="{960F72B1-855C-4DF9-AA8D-B40F2DAE8A3D}">
            <xm:f>AND('https://wpro.jet.su/PWA/common/dep/cib/DocLib1/Рабочая папка группы DevSecOps/R&amp;D/DAF (DevSecOps Assessment Framework)/Framework/[Тепловая_карта_оценки_зрелости_v4.9.5.xlsx]Heatmap'!#REF!&gt;60%,'https://wpro.jet.su/PWA/common/dep/cib/DocLib1/Рабочая папка группы DevSecOps/R&amp;D/DAF (DevSecOps Assessment Framework)/Framework/[Тепловая_карта_оценки_зрелости_v4.9.5.xlsx]Heatmap'!#REF!&lt;=80%)</xm:f>
            <x14:dxf>
              <fill>
                <patternFill>
                  <bgColor theme="9" tint="0.79998168889431442"/>
                </patternFill>
              </fill>
            </x14:dxf>
          </x14:cfRule>
          <x14:cfRule type="expression" priority="193" id="{06F70851-6C4E-4023-9E1B-955DBA3DCAC3}">
            <xm:f>AND('https://wpro.jet.su/PWA/common/dep/cib/DocLib1/Рабочая папка группы DevSecOps/R&amp;D/DAF (DevSecOps Assessment Framework)/Framework/[Тепловая_карта_оценки_зрелости_v4.9.5.xlsx]Heatmap'!#REF!&gt;40%,'https://wpro.jet.su/PWA/common/dep/cib/DocLib1/Рабочая папка группы DevSecOps/R&amp;D/DAF (DevSecOps Assessment Framework)/Framework/[Тепловая_карта_оценки_зрелости_v4.9.5.xlsx]Heatmap'!#REF!&lt;=60%)</xm:f>
            <x14:dxf>
              <fill>
                <patternFill>
                  <bgColor theme="7" tint="0.39994506668294322"/>
                </patternFill>
              </fill>
            </x14:dxf>
          </x14:cfRule>
          <x14:cfRule type="expression" priority="194" id="{AC38790E-DCAF-4514-8E24-92DC074B0A9B}">
            <xm:f>AND('https://wpro.jet.su/PWA/common/dep/cib/DocLib1/Рабочая папка группы DevSecOps/R&amp;D/DAF (DevSecOps Assessment Framework)/Framework/[Тепловая_карта_оценки_зрелости_v4.9.5.xlsx]Heatmap'!#REF!&gt;20%,'https://wpro.jet.su/PWA/common/dep/cib/DocLib1/Рабочая папка группы DevSecOps/R&amp;D/DAF (DevSecOps Assessment Framework)/Framework/[Тепловая_карта_оценки_зрелости_v4.9.5.xlsx]Heatmap'!#REF!&lt;=40%)</xm:f>
            <x14:dxf>
              <fill>
                <patternFill>
                  <bgColor theme="5" tint="0.39994506668294322"/>
                </patternFill>
              </fill>
            </x14:dxf>
          </x14:cfRule>
          <x14:cfRule type="expression" priority="195" id="{DF8CFD5A-D451-475B-8D0C-C1270FC8B6E8}">
            <xm:f>'https://wpro.jet.su/PWA/common/dep/cib/DocLib1/Рабочая папка группы DevSecOps/R&amp;D/DAF (DevSecOps Assessment Framework)/Framework/[Тепловая_карта_оценки_зрелости_v4.9.5.xlsx]Heatmap'!#REF!&lt;=20</xm:f>
            <x14:dxf>
              <fill>
                <patternFill>
                  <bgColor rgb="FFFF7C80"/>
                </patternFill>
              </fill>
            </x14:dxf>
          </x14:cfRule>
          <xm:sqref>AR84 AR151 AR218 AR285 AR352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N42"/>
  <sheetViews>
    <sheetView zoomScale="70" zoomScaleNormal="70" workbookViewId="0">
      <pane xSplit="1" ySplit="2" topLeftCell="B3" activePane="bottomRight" state="frozen"/>
      <selection pane="topRight" activeCell="B1" sqref="B1"/>
      <selection pane="bottomLeft" activeCell="A3" sqref="A3"/>
      <selection pane="bottomRight" activeCell="F17" sqref="F17"/>
    </sheetView>
  </sheetViews>
  <sheetFormatPr defaultColWidth="8.90625" defaultRowHeight="14.5" x14ac:dyDescent="0.35"/>
  <cols>
    <col min="1" max="1" width="8.90625" style="3"/>
    <col min="2" max="2" width="52.08984375" style="107" bestFit="1" customWidth="1"/>
    <col min="3" max="14" width="18.6328125" style="3" customWidth="1"/>
    <col min="15" max="16384" width="8.90625" style="3"/>
  </cols>
  <sheetData>
    <row r="1" spans="1:14" x14ac:dyDescent="0.35">
      <c r="A1" s="355" t="s">
        <v>807</v>
      </c>
      <c r="B1" s="355" t="s">
        <v>1090</v>
      </c>
      <c r="C1" s="353" t="s">
        <v>2168</v>
      </c>
      <c r="D1" s="353"/>
      <c r="E1" s="353"/>
      <c r="F1" s="353"/>
      <c r="G1" s="353" t="s">
        <v>2169</v>
      </c>
      <c r="H1" s="353"/>
      <c r="I1" s="353"/>
      <c r="J1" s="353"/>
      <c r="K1" s="353" t="s">
        <v>2170</v>
      </c>
      <c r="L1" s="353"/>
      <c r="M1" s="353"/>
      <c r="N1" s="353"/>
    </row>
    <row r="2" spans="1:14" x14ac:dyDescent="0.35">
      <c r="A2" s="355"/>
      <c r="B2" s="355"/>
      <c r="C2" s="149" t="s">
        <v>1091</v>
      </c>
      <c r="D2" s="149" t="s">
        <v>1092</v>
      </c>
      <c r="E2" s="149" t="s">
        <v>1093</v>
      </c>
      <c r="F2" s="149" t="s">
        <v>1094</v>
      </c>
      <c r="G2" s="149" t="s">
        <v>1095</v>
      </c>
      <c r="H2" s="149" t="s">
        <v>1092</v>
      </c>
      <c r="I2" s="149" t="s">
        <v>1093</v>
      </c>
      <c r="J2" s="149" t="s">
        <v>1094</v>
      </c>
      <c r="K2" s="149" t="s">
        <v>1091</v>
      </c>
      <c r="L2" s="149" t="s">
        <v>1092</v>
      </c>
      <c r="M2" s="149" t="s">
        <v>1093</v>
      </c>
      <c r="N2" s="149" t="s">
        <v>1094</v>
      </c>
    </row>
    <row r="3" spans="1:14" x14ac:dyDescent="0.35">
      <c r="A3" s="362" t="s">
        <v>816</v>
      </c>
      <c r="B3" s="134" t="str">
        <f>Heatmap!G3</f>
        <v>Контроль использования сторонних компонентов</v>
      </c>
      <c r="C3" s="133"/>
      <c r="D3" s="133"/>
      <c r="E3" s="354" t="s">
        <v>1096</v>
      </c>
      <c r="F3" s="354"/>
      <c r="G3" s="19"/>
      <c r="H3" s="19"/>
      <c r="I3" s="19"/>
      <c r="J3" s="19"/>
      <c r="K3" s="19"/>
      <c r="L3" s="2"/>
      <c r="M3" s="2"/>
      <c r="N3" s="2"/>
    </row>
    <row r="4" spans="1:14" x14ac:dyDescent="0.35">
      <c r="A4" s="362"/>
      <c r="B4" s="134" t="str">
        <f>Heatmap!G4</f>
        <v>Управление артефактами</v>
      </c>
      <c r="C4" s="133"/>
      <c r="D4" s="133"/>
      <c r="E4" s="354"/>
      <c r="F4" s="354"/>
      <c r="G4" s="19"/>
      <c r="H4" s="19"/>
      <c r="I4" s="19"/>
      <c r="J4" s="19"/>
      <c r="K4" s="19"/>
      <c r="L4" s="2"/>
      <c r="M4" s="2"/>
      <c r="N4" s="2"/>
    </row>
    <row r="5" spans="1:14" x14ac:dyDescent="0.35">
      <c r="A5" s="362"/>
      <c r="B5" s="134" t="str">
        <f>Heatmap!G5</f>
        <v>Защита рабочих мест разработчика</v>
      </c>
      <c r="C5" s="19"/>
      <c r="D5" s="19"/>
      <c r="E5" s="133"/>
      <c r="F5" s="133"/>
      <c r="G5" s="19"/>
      <c r="H5" s="19"/>
      <c r="I5" s="354" t="s">
        <v>1097</v>
      </c>
      <c r="J5" s="354"/>
      <c r="K5" s="354"/>
      <c r="L5" s="2"/>
      <c r="M5" s="2"/>
      <c r="N5" s="2"/>
    </row>
    <row r="6" spans="1:14" ht="29.25" customHeight="1" x14ac:dyDescent="0.35">
      <c r="A6" s="362"/>
      <c r="B6" s="134" t="str">
        <f>Heatmap!G6</f>
        <v>Защита секретов</v>
      </c>
      <c r="C6" s="19"/>
      <c r="D6" s="19"/>
      <c r="E6" s="19"/>
      <c r="F6" s="133"/>
      <c r="G6" s="354" t="s">
        <v>1098</v>
      </c>
      <c r="H6" s="354"/>
      <c r="I6" s="19"/>
      <c r="J6" s="19"/>
      <c r="K6" s="19"/>
      <c r="L6" s="2"/>
      <c r="M6" s="2"/>
      <c r="N6" s="2"/>
    </row>
    <row r="7" spans="1:14" ht="43.75" customHeight="1" x14ac:dyDescent="0.35">
      <c r="A7" s="362"/>
      <c r="B7" s="134" t="str">
        <f>Heatmap!G7</f>
        <v>Защита Build-среды</v>
      </c>
      <c r="C7" s="354" t="s">
        <v>3097</v>
      </c>
      <c r="D7" s="354"/>
      <c r="E7" s="19"/>
      <c r="F7" s="19"/>
      <c r="G7" s="19"/>
      <c r="H7" s="19"/>
      <c r="I7" s="19"/>
      <c r="J7" s="19"/>
      <c r="K7" s="19"/>
      <c r="L7" s="2"/>
      <c r="M7" s="2"/>
      <c r="N7" s="2"/>
    </row>
    <row r="8" spans="1:14" x14ac:dyDescent="0.35">
      <c r="A8" s="362"/>
      <c r="B8" s="134" t="str">
        <f>Heatmap!G8</f>
        <v>Защита source code management (SCM)</v>
      </c>
      <c r="C8" s="354" t="s">
        <v>1099</v>
      </c>
      <c r="D8" s="354"/>
      <c r="E8" s="19"/>
      <c r="F8" s="19"/>
      <c r="G8" s="19"/>
      <c r="H8" s="19"/>
      <c r="I8" s="19"/>
      <c r="J8" s="19"/>
      <c r="K8" s="19"/>
      <c r="L8" s="2"/>
      <c r="M8" s="2"/>
      <c r="N8" s="2"/>
    </row>
    <row r="9" spans="1:14" x14ac:dyDescent="0.35">
      <c r="A9" s="362"/>
      <c r="B9" s="134" t="str">
        <f>Heatmap!G9</f>
        <v>Контроль внесения изменений в исходный код</v>
      </c>
      <c r="C9" s="354" t="s">
        <v>1100</v>
      </c>
      <c r="D9" s="354"/>
      <c r="E9" s="19"/>
      <c r="F9" s="19"/>
      <c r="G9" s="19"/>
      <c r="H9" s="19"/>
      <c r="I9" s="19"/>
      <c r="J9" s="19"/>
      <c r="K9" s="19"/>
      <c r="L9" s="2"/>
      <c r="M9" s="2"/>
      <c r="N9" s="2"/>
    </row>
    <row r="10" spans="1:14" ht="29.4" customHeight="1" x14ac:dyDescent="0.35">
      <c r="A10" s="362"/>
      <c r="B10" s="134" t="str">
        <f>Heatmap!G10</f>
        <v>Защита конвейера сборки</v>
      </c>
      <c r="C10" s="354" t="s">
        <v>3098</v>
      </c>
      <c r="D10" s="354"/>
      <c r="E10" s="19"/>
      <c r="F10" s="19"/>
      <c r="G10" s="19"/>
      <c r="H10" s="19"/>
      <c r="I10" s="19"/>
      <c r="J10" s="19"/>
      <c r="K10" s="19"/>
      <c r="L10" s="2"/>
      <c r="M10" s="2"/>
      <c r="N10" s="2"/>
    </row>
    <row r="11" spans="1:14" ht="43.5" customHeight="1" x14ac:dyDescent="0.35">
      <c r="A11" s="362"/>
      <c r="B11" s="134" t="str">
        <f>Heatmap!G11</f>
        <v>Безопасность заказной разработки</v>
      </c>
      <c r="C11" s="19"/>
      <c r="D11" s="19"/>
      <c r="E11" s="356" t="s">
        <v>3099</v>
      </c>
      <c r="F11" s="357"/>
      <c r="G11" s="19"/>
      <c r="H11" s="19"/>
      <c r="I11" s="19"/>
      <c r="J11" s="19"/>
      <c r="K11" s="19"/>
      <c r="L11" s="2"/>
      <c r="M11" s="2"/>
      <c r="N11" s="2"/>
    </row>
    <row r="12" spans="1:14" x14ac:dyDescent="0.35">
      <c r="A12" s="362"/>
      <c r="B12" s="134" t="str">
        <f>Heatmap!G12</f>
        <v>Статический анализ (SAST)</v>
      </c>
      <c r="C12" s="19"/>
      <c r="D12" s="133"/>
      <c r="E12" s="354" t="s">
        <v>1101</v>
      </c>
      <c r="F12" s="354"/>
      <c r="G12" s="19"/>
      <c r="H12" s="19"/>
      <c r="I12" s="19"/>
      <c r="J12" s="19"/>
      <c r="K12" s="19"/>
      <c r="L12" s="2"/>
      <c r="M12" s="2"/>
      <c r="N12" s="2"/>
    </row>
    <row r="13" spans="1:14" x14ac:dyDescent="0.35">
      <c r="A13" s="362"/>
      <c r="B13" s="134" t="str">
        <f>Heatmap!G13</f>
        <v>Композиционный анализ (SCA)</v>
      </c>
      <c r="C13" s="19"/>
      <c r="D13" s="133"/>
      <c r="E13" s="354" t="s">
        <v>1102</v>
      </c>
      <c r="F13" s="354"/>
      <c r="G13" s="19"/>
      <c r="H13" s="19"/>
      <c r="I13" s="19"/>
      <c r="J13" s="19"/>
      <c r="K13" s="19"/>
      <c r="L13" s="2"/>
      <c r="M13" s="2"/>
      <c r="N13" s="2"/>
    </row>
    <row r="14" spans="1:14" ht="40.75" customHeight="1" x14ac:dyDescent="0.35">
      <c r="A14" s="362"/>
      <c r="B14" s="134" t="str">
        <f>Heatmap!G14</f>
        <v>Анализ образов контейнеров</v>
      </c>
      <c r="C14" s="19"/>
      <c r="D14" s="354" t="s">
        <v>1103</v>
      </c>
      <c r="E14" s="354"/>
      <c r="F14" s="19"/>
      <c r="G14" s="19"/>
      <c r="H14" s="19"/>
      <c r="I14" s="19"/>
      <c r="J14" s="19"/>
      <c r="K14" s="19"/>
      <c r="L14" s="2"/>
      <c r="M14" s="2"/>
      <c r="N14" s="2"/>
    </row>
    <row r="15" spans="1:14" ht="29" x14ac:dyDescent="0.35">
      <c r="A15" s="362"/>
      <c r="B15" s="134" t="str">
        <f>Heatmap!G15</f>
        <v>Идентификация секретов</v>
      </c>
      <c r="C15" s="19"/>
      <c r="D15" s="19"/>
      <c r="E15" s="133" t="s">
        <v>1119</v>
      </c>
      <c r="F15" s="19"/>
      <c r="G15" s="19"/>
      <c r="H15" s="19"/>
      <c r="I15" s="19"/>
      <c r="J15" s="19"/>
      <c r="K15" s="19"/>
      <c r="L15" s="2"/>
      <c r="M15" s="2"/>
      <c r="N15" s="2"/>
    </row>
    <row r="16" spans="1:14" ht="24" customHeight="1" x14ac:dyDescent="0.35">
      <c r="A16" s="362"/>
      <c r="B16" s="134" t="str">
        <f>Heatmap!G16</f>
        <v>Контроль безопасности Dockerfile’ов</v>
      </c>
      <c r="C16" s="19"/>
      <c r="D16" s="354" t="s">
        <v>3100</v>
      </c>
      <c r="E16" s="354"/>
      <c r="F16" s="19"/>
      <c r="G16" s="19"/>
      <c r="H16" s="19"/>
      <c r="I16" s="19"/>
      <c r="J16" s="19"/>
      <c r="K16" s="19"/>
      <c r="L16" s="2"/>
      <c r="M16" s="2"/>
      <c r="N16" s="2"/>
    </row>
    <row r="17" spans="1:14" ht="29" x14ac:dyDescent="0.35">
      <c r="A17" s="362"/>
      <c r="B17" s="134" t="str">
        <f>Heatmap!G17</f>
        <v>Динамический анализ приложений (DAST) в PREPROD среде</v>
      </c>
      <c r="C17" s="19"/>
      <c r="D17" s="19"/>
      <c r="E17" s="19"/>
      <c r="F17" s="19"/>
      <c r="G17" s="354" t="s">
        <v>1105</v>
      </c>
      <c r="H17" s="354"/>
      <c r="I17" s="19"/>
      <c r="J17" s="19"/>
      <c r="K17" s="19"/>
      <c r="L17" s="2"/>
      <c r="M17" s="2"/>
      <c r="N17" s="2"/>
    </row>
    <row r="18" spans="1:14" ht="29" x14ac:dyDescent="0.35">
      <c r="A18" s="362"/>
      <c r="B18" s="134" t="str">
        <f>Heatmap!G18</f>
        <v>Тестирование на проникновение перед внедрением приложений в продуктив</v>
      </c>
      <c r="C18" s="19"/>
      <c r="D18" s="19"/>
      <c r="E18" s="19"/>
      <c r="F18" s="19"/>
      <c r="G18" s="354" t="s">
        <v>1106</v>
      </c>
      <c r="H18" s="354"/>
      <c r="I18" s="19"/>
      <c r="J18" s="19"/>
      <c r="K18" s="19"/>
      <c r="L18" s="2"/>
      <c r="M18" s="2"/>
      <c r="N18" s="2"/>
    </row>
    <row r="19" spans="1:14" ht="28.5" customHeight="1" x14ac:dyDescent="0.35">
      <c r="A19" s="362"/>
      <c r="B19" s="134" t="str">
        <f>Heatmap!G19</f>
        <v>Функциональное ИБ-тестирование</v>
      </c>
      <c r="C19" s="19"/>
      <c r="D19" s="19"/>
      <c r="E19" s="354" t="s">
        <v>1107</v>
      </c>
      <c r="F19" s="354"/>
      <c r="G19" s="19"/>
      <c r="H19" s="19"/>
      <c r="I19" s="19"/>
      <c r="J19" s="19"/>
      <c r="K19" s="19"/>
      <c r="L19" s="2"/>
      <c r="M19" s="2"/>
      <c r="N19" s="2"/>
    </row>
    <row r="20" spans="1:14" ht="31.75" customHeight="1" x14ac:dyDescent="0.35">
      <c r="A20" s="362"/>
      <c r="B20" s="134" t="str">
        <f>Heatmap!G20</f>
        <v>Контроль безопасности манифестов (k8s, terraform и т.д.)</v>
      </c>
      <c r="C20" s="19"/>
      <c r="D20" s="354" t="s">
        <v>1104</v>
      </c>
      <c r="E20" s="354"/>
      <c r="F20" s="19"/>
      <c r="G20" s="19"/>
      <c r="H20" s="19"/>
      <c r="I20" s="19"/>
      <c r="J20" s="19"/>
      <c r="K20" s="19"/>
      <c r="L20" s="2"/>
      <c r="M20" s="2"/>
      <c r="N20" s="2"/>
    </row>
    <row r="21" spans="1:14" x14ac:dyDescent="0.35">
      <c r="A21" s="362"/>
      <c r="B21" s="134" t="str">
        <f>Heatmap!G21</f>
        <v>Анализ инфраструктуры PREPROD среды на уязвимости</v>
      </c>
      <c r="C21" s="19"/>
      <c r="D21" s="19"/>
      <c r="E21" s="19"/>
      <c r="F21" s="19"/>
      <c r="G21" s="19"/>
      <c r="H21" s="19"/>
      <c r="I21" s="19"/>
      <c r="J21" s="19"/>
      <c r="K21" s="19"/>
      <c r="L21" s="2"/>
      <c r="M21" s="2"/>
      <c r="N21" s="2"/>
    </row>
    <row r="22" spans="1:14" ht="29.25" customHeight="1" x14ac:dyDescent="0.35">
      <c r="A22" s="362"/>
      <c r="B22" s="134" t="str">
        <f>Heatmap!G22</f>
        <v>Управление секретами</v>
      </c>
      <c r="C22" s="19"/>
      <c r="D22" s="19"/>
      <c r="E22" s="19"/>
      <c r="F22" s="133"/>
      <c r="G22" s="354" t="s">
        <v>1108</v>
      </c>
      <c r="H22" s="354"/>
      <c r="I22" s="19"/>
      <c r="J22" s="19"/>
      <c r="K22" s="19"/>
      <c r="L22" s="2"/>
      <c r="M22" s="2"/>
      <c r="N22" s="2"/>
    </row>
    <row r="23" spans="1:14" ht="29.25" customHeight="1" x14ac:dyDescent="0.35">
      <c r="A23" s="362"/>
      <c r="B23" s="134" t="str">
        <f>Heatmap!G23</f>
        <v>Динамический анализ приложений (DAST) в продуктивной среде</v>
      </c>
      <c r="C23" s="19"/>
      <c r="D23" s="19"/>
      <c r="E23" s="19"/>
      <c r="F23" s="133"/>
      <c r="G23" s="133"/>
      <c r="H23" s="133"/>
      <c r="I23" s="19"/>
      <c r="J23" s="19"/>
      <c r="K23" s="19"/>
      <c r="L23" s="2"/>
      <c r="M23" s="2"/>
      <c r="N23" s="2"/>
    </row>
    <row r="24" spans="1:14" ht="42" customHeight="1" x14ac:dyDescent="0.35">
      <c r="A24" s="362"/>
      <c r="B24" s="134" t="str">
        <f>Heatmap!G24</f>
        <v>Тестирование на проникновение продуктивной среды</v>
      </c>
      <c r="C24" s="354" t="s">
        <v>1109</v>
      </c>
      <c r="D24" s="354"/>
      <c r="E24" s="19"/>
      <c r="F24" s="19"/>
      <c r="G24" s="19"/>
      <c r="H24" s="19"/>
      <c r="I24" s="19"/>
      <c r="J24" s="19"/>
      <c r="K24" s="19"/>
      <c r="L24" s="2"/>
      <c r="M24" s="2"/>
      <c r="N24" s="2"/>
    </row>
    <row r="25" spans="1:14" ht="42" customHeight="1" x14ac:dyDescent="0.35">
      <c r="A25" s="362"/>
      <c r="B25" s="134" t="str">
        <f>Heatmap!G25</f>
        <v>Управление изменениями инфраструктуры и доступом к ней</v>
      </c>
      <c r="C25" s="354" t="s">
        <v>1109</v>
      </c>
      <c r="D25" s="354"/>
      <c r="E25" s="354" t="s">
        <v>1110</v>
      </c>
      <c r="F25" s="354"/>
      <c r="G25" s="354"/>
      <c r="H25" s="19"/>
      <c r="I25" s="19"/>
      <c r="J25" s="354" t="s">
        <v>1111</v>
      </c>
      <c r="K25" s="354"/>
      <c r="L25" s="2"/>
      <c r="M25" s="2"/>
      <c r="N25" s="2"/>
    </row>
    <row r="26" spans="1:14" x14ac:dyDescent="0.35">
      <c r="A26" s="362"/>
      <c r="B26" s="134" t="str">
        <f>Heatmap!G26</f>
        <v>Контроль сетевого трафика (L4-L7)</v>
      </c>
      <c r="C26" s="19"/>
      <c r="D26" s="19"/>
      <c r="E26" s="354" t="s">
        <v>1110</v>
      </c>
      <c r="F26" s="354"/>
      <c r="G26" s="354"/>
      <c r="H26" s="19"/>
      <c r="I26" s="19"/>
      <c r="J26" s="354" t="s">
        <v>1112</v>
      </c>
      <c r="K26" s="354"/>
      <c r="L26" s="2"/>
      <c r="M26" s="2"/>
      <c r="N26" s="2"/>
    </row>
    <row r="27" spans="1:14" x14ac:dyDescent="0.35">
      <c r="A27" s="362"/>
      <c r="B27" s="134" t="str">
        <f>Heatmap!G27</f>
        <v>Контроль выполняемых и процессов и их прав доступа</v>
      </c>
      <c r="C27" s="19"/>
      <c r="D27" s="19"/>
      <c r="E27" s="354" t="s">
        <v>1110</v>
      </c>
      <c r="F27" s="354"/>
      <c r="G27" s="354"/>
      <c r="H27" s="19"/>
      <c r="I27" s="19"/>
      <c r="J27" s="19"/>
      <c r="K27" s="19"/>
      <c r="L27" s="2"/>
      <c r="M27" s="2"/>
      <c r="N27" s="2"/>
    </row>
    <row r="28" spans="1:14" ht="43.5" customHeight="1" x14ac:dyDescent="0.35">
      <c r="A28" s="362"/>
      <c r="B28" s="134" t="str">
        <f>Heatmap!G28</f>
        <v>Анализ инфраструктуры PROD среды на уязвимости</v>
      </c>
      <c r="C28" s="19"/>
      <c r="D28" s="19"/>
      <c r="E28" s="19"/>
      <c r="F28" s="2"/>
      <c r="G28" s="2"/>
      <c r="H28" s="19"/>
      <c r="I28" s="19"/>
      <c r="J28" s="19"/>
      <c r="K28" s="19"/>
      <c r="L28" s="2"/>
      <c r="M28" s="2"/>
      <c r="N28" s="2"/>
    </row>
    <row r="29" spans="1:14" ht="42.65" customHeight="1" x14ac:dyDescent="0.35">
      <c r="A29" s="362"/>
      <c r="B29" s="134" t="str">
        <f>Heatmap!G29</f>
        <v>Анализ событий информационной безопасности</v>
      </c>
      <c r="C29" s="19"/>
      <c r="D29" s="19"/>
      <c r="E29" s="19"/>
      <c r="F29" s="354" t="s">
        <v>1113</v>
      </c>
      <c r="G29" s="354"/>
      <c r="H29" s="19"/>
      <c r="I29" s="19"/>
      <c r="J29" s="19"/>
      <c r="K29" s="19"/>
      <c r="L29" s="2"/>
      <c r="M29" s="2"/>
      <c r="N29" s="2"/>
    </row>
    <row r="30" spans="1:14" ht="43.25" customHeight="1" x14ac:dyDescent="0.35">
      <c r="A30" s="358" t="s">
        <v>873</v>
      </c>
      <c r="B30" s="134" t="str">
        <f>Heatmap!G30</f>
        <v>Обучение специалистов</v>
      </c>
      <c r="C30" s="19"/>
      <c r="D30" s="19"/>
      <c r="E30" s="354" t="s">
        <v>3101</v>
      </c>
      <c r="F30" s="354"/>
      <c r="G30" s="19"/>
      <c r="H30" s="19"/>
      <c r="I30" s="19"/>
      <c r="J30" s="19"/>
      <c r="K30" s="19"/>
      <c r="L30" s="2"/>
      <c r="M30" s="2"/>
      <c r="N30" s="2"/>
    </row>
    <row r="31" spans="1:14" ht="42.65" customHeight="1" x14ac:dyDescent="0.35">
      <c r="A31" s="358"/>
      <c r="B31" s="134" t="str">
        <f>Heatmap!G31</f>
        <v>Управление базой знаний DSO</v>
      </c>
      <c r="C31" s="19"/>
      <c r="D31" s="19"/>
      <c r="E31" s="356" t="s">
        <v>3102</v>
      </c>
      <c r="F31" s="357"/>
      <c r="G31" s="19"/>
      <c r="H31" s="19"/>
      <c r="I31" s="19"/>
      <c r="J31" s="19"/>
      <c r="K31" s="19"/>
      <c r="L31" s="2"/>
      <c r="M31" s="2"/>
      <c r="N31" s="2"/>
    </row>
    <row r="32" spans="1:14" ht="32.25" customHeight="1" x14ac:dyDescent="0.35">
      <c r="A32" s="358"/>
      <c r="B32" s="134" t="str">
        <f>Heatmap!G32</f>
        <v>Оценка критичности приложений и моделирование угроз</v>
      </c>
      <c r="C32" s="19"/>
      <c r="D32" s="133"/>
      <c r="E32" s="133"/>
      <c r="F32" s="19"/>
      <c r="G32" s="19"/>
      <c r="H32" s="19"/>
      <c r="I32" s="354" t="s">
        <v>1114</v>
      </c>
      <c r="J32" s="354"/>
      <c r="K32" s="19"/>
      <c r="L32" s="2"/>
      <c r="M32" s="2"/>
      <c r="N32" s="2"/>
    </row>
    <row r="33" spans="1:14" ht="57" customHeight="1" x14ac:dyDescent="0.35">
      <c r="A33" s="358"/>
      <c r="B33" s="134" t="str">
        <f>Heatmap!G33</f>
        <v>Определение требований ИБ, предъявляемых к ПО</v>
      </c>
      <c r="C33" s="2"/>
      <c r="D33" s="2"/>
      <c r="E33" s="2"/>
      <c r="F33" s="359" t="s">
        <v>1115</v>
      </c>
      <c r="G33" s="359"/>
      <c r="H33" s="2"/>
      <c r="I33" s="2"/>
      <c r="J33" s="2"/>
      <c r="K33" s="2"/>
      <c r="L33" s="2"/>
      <c r="M33" s="2"/>
      <c r="N33" s="2"/>
    </row>
    <row r="34" spans="1:14" x14ac:dyDescent="0.35">
      <c r="A34" s="358"/>
      <c r="B34" s="134" t="str">
        <f>Heatmap!G34</f>
        <v>Контроль выполнения требований ИБ</v>
      </c>
      <c r="C34" s="2"/>
      <c r="D34" s="2"/>
      <c r="E34" s="2"/>
      <c r="F34" s="2"/>
      <c r="G34" s="2"/>
      <c r="H34" s="2"/>
      <c r="I34" s="2"/>
      <c r="J34" s="2"/>
      <c r="K34" s="2"/>
      <c r="L34" s="2"/>
      <c r="M34" s="2"/>
      <c r="N34" s="2"/>
    </row>
    <row r="35" spans="1:14" ht="29" x14ac:dyDescent="0.35">
      <c r="A35" s="358"/>
      <c r="B35" s="134" t="str">
        <f>Heatmap!G35</f>
        <v>Разработка стандартов конфигураций разрабатываемого ПО</v>
      </c>
      <c r="C35" s="19"/>
      <c r="D35" s="19"/>
      <c r="E35" s="19"/>
      <c r="F35" s="19"/>
      <c r="G35" s="19"/>
      <c r="H35" s="19"/>
      <c r="I35" s="19" t="s">
        <v>3103</v>
      </c>
      <c r="J35" s="19"/>
      <c r="K35" s="19"/>
      <c r="L35" s="2"/>
      <c r="M35" s="2"/>
      <c r="N35" s="2"/>
    </row>
    <row r="36" spans="1:14" ht="29" x14ac:dyDescent="0.35">
      <c r="A36" s="358"/>
      <c r="B36" s="134" t="str">
        <f>Heatmap!G36</f>
        <v>Разработка стандартов конфигураций для компонентов инфраструктуры</v>
      </c>
      <c r="C36" s="19"/>
      <c r="D36" s="2"/>
      <c r="E36" s="2"/>
      <c r="F36" s="2"/>
      <c r="G36" s="19"/>
      <c r="H36" s="19" t="s">
        <v>3103</v>
      </c>
      <c r="I36" s="19"/>
      <c r="J36" s="19"/>
      <c r="K36" s="19"/>
      <c r="L36" s="2"/>
      <c r="M36" s="2"/>
      <c r="N36" s="2"/>
    </row>
    <row r="37" spans="1:14" x14ac:dyDescent="0.35">
      <c r="A37" s="358"/>
      <c r="B37" s="134" t="str">
        <f>Heatmap!G37</f>
        <v>Обработка дефектов ИБ</v>
      </c>
      <c r="C37" s="19"/>
      <c r="D37" s="354" t="s">
        <v>1116</v>
      </c>
      <c r="E37" s="354"/>
      <c r="F37" s="354"/>
      <c r="G37" s="2"/>
      <c r="H37" s="2"/>
      <c r="I37" s="19"/>
      <c r="J37" s="19"/>
      <c r="K37" s="19"/>
      <c r="L37" s="2"/>
      <c r="M37" s="2"/>
      <c r="N37" s="2"/>
    </row>
    <row r="38" spans="1:14" ht="30" customHeight="1" x14ac:dyDescent="0.35">
      <c r="A38" s="358"/>
      <c r="B38" s="134" t="str">
        <f>Heatmap!G38</f>
        <v>Консолидация дефектов ИБ</v>
      </c>
      <c r="C38" s="19"/>
      <c r="D38" s="354" t="s">
        <v>1116</v>
      </c>
      <c r="E38" s="354"/>
      <c r="F38" s="354"/>
      <c r="G38" s="354" t="s">
        <v>1117</v>
      </c>
      <c r="H38" s="354"/>
      <c r="I38" s="19"/>
      <c r="J38" s="19"/>
      <c r="K38" s="19"/>
      <c r="L38" s="2"/>
      <c r="M38" s="2"/>
      <c r="N38" s="2"/>
    </row>
    <row r="39" spans="1:14" x14ac:dyDescent="0.35">
      <c r="A39" s="358"/>
      <c r="B39" s="134" t="str">
        <f>Heatmap!G39</f>
        <v>Управление набором метрик ИБ</v>
      </c>
      <c r="C39" s="19"/>
      <c r="D39" s="19"/>
      <c r="E39" s="19"/>
      <c r="F39" s="19"/>
      <c r="G39" s="19"/>
      <c r="H39" s="19"/>
      <c r="I39" s="19"/>
      <c r="J39" s="19"/>
      <c r="K39" s="19"/>
      <c r="L39" s="2"/>
      <c r="M39" s="2"/>
      <c r="N39" s="2"/>
    </row>
    <row r="40" spans="1:14" ht="30" customHeight="1" x14ac:dyDescent="0.35">
      <c r="A40" s="358"/>
      <c r="B40" s="134" t="str">
        <f>Heatmap!G40</f>
        <v>Контроль исполнения метрик</v>
      </c>
      <c r="C40" s="19"/>
      <c r="D40" s="19"/>
      <c r="E40" s="19"/>
      <c r="F40" s="19"/>
      <c r="G40" s="2"/>
      <c r="H40" s="2"/>
      <c r="I40" s="2"/>
      <c r="J40" s="19"/>
      <c r="K40" s="19"/>
      <c r="L40" s="2"/>
      <c r="M40" s="2"/>
      <c r="N40" s="2"/>
    </row>
    <row r="41" spans="1:14" ht="25.25" customHeight="1" x14ac:dyDescent="0.35">
      <c r="A41" s="358"/>
      <c r="B41" s="134" t="str">
        <f>Heatmap!G41</f>
        <v>Security Champions</v>
      </c>
      <c r="C41" s="19"/>
      <c r="D41" s="19"/>
      <c r="E41" s="19"/>
      <c r="F41" s="19"/>
      <c r="G41" s="354" t="s">
        <v>1118</v>
      </c>
      <c r="H41" s="354"/>
      <c r="I41" s="354"/>
      <c r="J41" s="19"/>
      <c r="K41" s="19"/>
      <c r="L41" s="2"/>
      <c r="M41" s="2"/>
      <c r="N41" s="2"/>
    </row>
    <row r="42" spans="1:14" ht="27" customHeight="1" x14ac:dyDescent="0.35">
      <c r="A42" s="358"/>
      <c r="B42" s="134" t="str">
        <f>Heatmap!G42</f>
        <v>Разграничение ролей процесса DSO</v>
      </c>
      <c r="C42" s="2"/>
      <c r="D42" s="2"/>
      <c r="E42" s="2"/>
      <c r="F42" s="360" t="s">
        <v>3104</v>
      </c>
      <c r="G42" s="361"/>
      <c r="H42" s="2"/>
      <c r="I42" s="2"/>
      <c r="J42" s="2"/>
      <c r="K42" s="2"/>
      <c r="L42" s="2"/>
      <c r="M42" s="2"/>
      <c r="N42" s="2"/>
    </row>
  </sheetData>
  <mergeCells count="41">
    <mergeCell ref="F29:G29"/>
    <mergeCell ref="A30:A42"/>
    <mergeCell ref="E30:F30"/>
    <mergeCell ref="E31:F31"/>
    <mergeCell ref="I32:J32"/>
    <mergeCell ref="F33:G33"/>
    <mergeCell ref="D37:F37"/>
    <mergeCell ref="D38:F38"/>
    <mergeCell ref="G38:H38"/>
    <mergeCell ref="G41:I41"/>
    <mergeCell ref="F42:G42"/>
    <mergeCell ref="A3:A29"/>
    <mergeCell ref="E3:F4"/>
    <mergeCell ref="I5:K5"/>
    <mergeCell ref="G6:H6"/>
    <mergeCell ref="C7:D7"/>
    <mergeCell ref="A1:A2"/>
    <mergeCell ref="B1:B2"/>
    <mergeCell ref="C1:F1"/>
    <mergeCell ref="G1:J1"/>
    <mergeCell ref="E13:F13"/>
    <mergeCell ref="C8:D8"/>
    <mergeCell ref="C9:D9"/>
    <mergeCell ref="C10:D10"/>
    <mergeCell ref="E11:F11"/>
    <mergeCell ref="E12:F12"/>
    <mergeCell ref="K1:N1"/>
    <mergeCell ref="J25:K25"/>
    <mergeCell ref="E26:G26"/>
    <mergeCell ref="J26:K26"/>
    <mergeCell ref="E27:G27"/>
    <mergeCell ref="E19:F19"/>
    <mergeCell ref="D14:E14"/>
    <mergeCell ref="D16:E16"/>
    <mergeCell ref="G17:H17"/>
    <mergeCell ref="G18:H18"/>
    <mergeCell ref="D20:E20"/>
    <mergeCell ref="G22:H22"/>
    <mergeCell ref="C24:D24"/>
    <mergeCell ref="C25:D25"/>
    <mergeCell ref="E25:G2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C371"/>
  <sheetViews>
    <sheetView zoomScale="85" zoomScaleNormal="85" workbookViewId="0">
      <pane ySplit="2" topLeftCell="A3" activePane="bottomLeft" state="frozen"/>
      <selection pane="bottomLeft" activeCell="C275" sqref="C275:C284"/>
    </sheetView>
  </sheetViews>
  <sheetFormatPr defaultColWidth="8.54296875" defaultRowHeight="14.5" outlineLevelRow="1" x14ac:dyDescent="0.35"/>
  <cols>
    <col min="1" max="1" width="65.1796875" customWidth="1"/>
    <col min="2" max="2" width="120.54296875" customWidth="1"/>
    <col min="3" max="3" width="40.81640625" customWidth="1"/>
  </cols>
  <sheetData>
    <row r="1" spans="1:3" ht="27.5" x14ac:dyDescent="0.35">
      <c r="A1" s="373" t="s">
        <v>2873</v>
      </c>
      <c r="B1" s="374"/>
      <c r="C1" s="375"/>
    </row>
    <row r="2" spans="1:3" ht="21" x14ac:dyDescent="0.5">
      <c r="A2" s="120" t="s">
        <v>1120</v>
      </c>
      <c r="B2" s="48" t="s">
        <v>1121</v>
      </c>
      <c r="C2" s="121" t="s">
        <v>0</v>
      </c>
    </row>
    <row r="3" spans="1:3" ht="30" x14ac:dyDescent="0.35">
      <c r="A3" s="122" t="s">
        <v>1122</v>
      </c>
      <c r="C3" s="112"/>
    </row>
    <row r="4" spans="1:3" ht="15.5" hidden="1" outlineLevel="1" x14ac:dyDescent="0.35">
      <c r="A4" s="123"/>
      <c r="B4" s="124" t="s">
        <v>1123</v>
      </c>
      <c r="C4" s="112"/>
    </row>
    <row r="5" spans="1:3" ht="15.5" hidden="1" outlineLevel="1" x14ac:dyDescent="0.35">
      <c r="A5" s="123"/>
      <c r="B5" s="124" t="s">
        <v>1124</v>
      </c>
      <c r="C5" s="112"/>
    </row>
    <row r="6" spans="1:3" ht="15.5" hidden="1" outlineLevel="1" x14ac:dyDescent="0.35">
      <c r="A6" s="123"/>
      <c r="B6" s="124" t="s">
        <v>1125</v>
      </c>
      <c r="C6" s="112"/>
    </row>
    <row r="7" spans="1:3" ht="30" collapsed="1" x14ac:dyDescent="0.35">
      <c r="A7" s="122" t="s">
        <v>1126</v>
      </c>
      <c r="C7" s="112"/>
    </row>
    <row r="8" spans="1:3" ht="15.5" hidden="1" outlineLevel="1" x14ac:dyDescent="0.35">
      <c r="A8" s="123"/>
      <c r="B8" s="124" t="s">
        <v>1127</v>
      </c>
      <c r="C8" s="112"/>
    </row>
    <row r="9" spans="1:3" ht="15.5" hidden="1" outlineLevel="1" x14ac:dyDescent="0.35">
      <c r="A9" s="123"/>
      <c r="B9" s="124" t="s">
        <v>1128</v>
      </c>
      <c r="C9" s="112"/>
    </row>
    <row r="10" spans="1:3" ht="15.5" hidden="1" outlineLevel="1" x14ac:dyDescent="0.35">
      <c r="A10" s="123"/>
      <c r="B10" s="124" t="s">
        <v>1129</v>
      </c>
      <c r="C10" s="112"/>
    </row>
    <row r="11" spans="1:3" ht="15.5" hidden="1" outlineLevel="1" x14ac:dyDescent="0.35">
      <c r="A11" s="123"/>
      <c r="B11" s="124" t="s">
        <v>1130</v>
      </c>
      <c r="C11" s="112"/>
    </row>
    <row r="12" spans="1:3" ht="15.5" hidden="1" outlineLevel="1" x14ac:dyDescent="0.35">
      <c r="A12" s="123"/>
      <c r="B12" s="124" t="s">
        <v>1131</v>
      </c>
      <c r="C12" s="112"/>
    </row>
    <row r="13" spans="1:3" ht="15.5" hidden="1" outlineLevel="1" x14ac:dyDescent="0.35">
      <c r="A13" s="123"/>
      <c r="B13" s="124" t="s">
        <v>1132</v>
      </c>
      <c r="C13" s="112"/>
    </row>
    <row r="14" spans="1:3" ht="15.5" hidden="1" outlineLevel="1" x14ac:dyDescent="0.35">
      <c r="A14" s="123"/>
      <c r="B14" s="124" t="s">
        <v>1133</v>
      </c>
      <c r="C14" s="112"/>
    </row>
    <row r="15" spans="1:3" ht="15.5" hidden="1" outlineLevel="1" x14ac:dyDescent="0.35">
      <c r="A15" s="123"/>
      <c r="B15" s="124" t="s">
        <v>1134</v>
      </c>
      <c r="C15" s="112"/>
    </row>
    <row r="16" spans="1:3" ht="15.5" hidden="1" outlineLevel="1" x14ac:dyDescent="0.35">
      <c r="A16" s="123"/>
      <c r="B16" s="124" t="s">
        <v>1135</v>
      </c>
      <c r="C16" s="112"/>
    </row>
    <row r="17" spans="1:3" ht="15.5" hidden="1" outlineLevel="1" x14ac:dyDescent="0.35">
      <c r="A17" s="123"/>
      <c r="B17" s="124" t="s">
        <v>1136</v>
      </c>
      <c r="C17" s="112"/>
    </row>
    <row r="18" spans="1:3" ht="15.5" hidden="1" outlineLevel="1" x14ac:dyDescent="0.35">
      <c r="A18" s="123"/>
      <c r="B18" s="124" t="s">
        <v>1137</v>
      </c>
      <c r="C18" s="112"/>
    </row>
    <row r="19" spans="1:3" ht="15.5" hidden="1" outlineLevel="1" x14ac:dyDescent="0.35">
      <c r="A19" s="123"/>
      <c r="B19" s="124" t="s">
        <v>1138</v>
      </c>
      <c r="C19" s="112"/>
    </row>
    <row r="20" spans="1:3" ht="15.5" hidden="1" outlineLevel="1" x14ac:dyDescent="0.35">
      <c r="A20" s="123"/>
      <c r="B20" s="124" t="s">
        <v>1139</v>
      </c>
      <c r="C20" s="112"/>
    </row>
    <row r="21" spans="1:3" ht="15.5" hidden="1" outlineLevel="1" x14ac:dyDescent="0.35">
      <c r="A21" s="123"/>
      <c r="B21" s="124" t="s">
        <v>1140</v>
      </c>
      <c r="C21" s="112"/>
    </row>
    <row r="22" spans="1:3" ht="15.5" hidden="1" outlineLevel="1" x14ac:dyDescent="0.35">
      <c r="A22" s="123"/>
      <c r="B22" s="124" t="s">
        <v>1141</v>
      </c>
      <c r="C22" s="112"/>
    </row>
    <row r="23" spans="1:3" ht="15.5" hidden="1" outlineLevel="1" x14ac:dyDescent="0.35">
      <c r="A23" s="123"/>
      <c r="B23" s="124" t="s">
        <v>1142</v>
      </c>
      <c r="C23" s="112"/>
    </row>
    <row r="24" spans="1:3" ht="15.5" hidden="1" outlineLevel="1" x14ac:dyDescent="0.35">
      <c r="A24" s="123"/>
      <c r="B24" s="124" t="s">
        <v>1143</v>
      </c>
      <c r="C24" s="112"/>
    </row>
    <row r="25" spans="1:3" ht="15.5" hidden="1" outlineLevel="1" x14ac:dyDescent="0.35">
      <c r="A25" s="123"/>
      <c r="B25" s="124" t="s">
        <v>1144</v>
      </c>
      <c r="C25" s="112"/>
    </row>
    <row r="26" spans="1:3" ht="30" collapsed="1" x14ac:dyDescent="0.35">
      <c r="A26" s="122" t="s">
        <v>1145</v>
      </c>
      <c r="C26" s="112"/>
    </row>
    <row r="27" spans="1:3" ht="15.5" hidden="1" outlineLevel="1" x14ac:dyDescent="0.35">
      <c r="A27" s="123"/>
      <c r="B27" s="124" t="s">
        <v>1127</v>
      </c>
      <c r="C27" s="112"/>
    </row>
    <row r="28" spans="1:3" ht="15.5" hidden="1" outlineLevel="1" x14ac:dyDescent="0.35">
      <c r="A28" s="123"/>
      <c r="B28" s="124" t="s">
        <v>1128</v>
      </c>
      <c r="C28" s="112"/>
    </row>
    <row r="29" spans="1:3" ht="15.5" hidden="1" outlineLevel="1" x14ac:dyDescent="0.35">
      <c r="A29" s="123"/>
      <c r="B29" s="124" t="s">
        <v>1129</v>
      </c>
      <c r="C29" s="112"/>
    </row>
    <row r="30" spans="1:3" ht="15.5" hidden="1" outlineLevel="1" x14ac:dyDescent="0.35">
      <c r="A30" s="123"/>
      <c r="B30" s="124" t="s">
        <v>1146</v>
      </c>
      <c r="C30" s="112"/>
    </row>
    <row r="31" spans="1:3" ht="15.5" hidden="1" outlineLevel="1" x14ac:dyDescent="0.35">
      <c r="A31" s="123"/>
      <c r="B31" s="124" t="s">
        <v>1147</v>
      </c>
      <c r="C31" s="112"/>
    </row>
    <row r="32" spans="1:3" ht="15.5" hidden="1" outlineLevel="1" x14ac:dyDescent="0.35">
      <c r="A32" s="123"/>
      <c r="B32" s="124" t="s">
        <v>1148</v>
      </c>
      <c r="C32" s="112"/>
    </row>
    <row r="33" spans="1:3" ht="15.5" hidden="1" outlineLevel="1" x14ac:dyDescent="0.35">
      <c r="A33" s="123"/>
      <c r="B33" s="124" t="s">
        <v>1149</v>
      </c>
      <c r="C33" s="112"/>
    </row>
    <row r="34" spans="1:3" ht="15.5" hidden="1" outlineLevel="1" x14ac:dyDescent="0.35">
      <c r="A34" s="123"/>
      <c r="B34" s="124" t="s">
        <v>1150</v>
      </c>
      <c r="C34" s="112"/>
    </row>
    <row r="35" spans="1:3" ht="15.5" hidden="1" outlineLevel="1" x14ac:dyDescent="0.35">
      <c r="A35" s="123"/>
      <c r="B35" s="124" t="s">
        <v>1151</v>
      </c>
      <c r="C35" s="112"/>
    </row>
    <row r="36" spans="1:3" ht="15.5" hidden="1" outlineLevel="1" x14ac:dyDescent="0.35">
      <c r="A36" s="123"/>
      <c r="B36" s="124" t="s">
        <v>1152</v>
      </c>
      <c r="C36" s="112"/>
    </row>
    <row r="37" spans="1:3" ht="15.5" hidden="1" outlineLevel="1" x14ac:dyDescent="0.35">
      <c r="A37" s="123"/>
      <c r="B37" s="124" t="s">
        <v>1153</v>
      </c>
      <c r="C37" s="112"/>
    </row>
    <row r="38" spans="1:3" ht="15.5" hidden="1" outlineLevel="1" x14ac:dyDescent="0.35">
      <c r="A38" s="123"/>
      <c r="B38" s="124" t="s">
        <v>1154</v>
      </c>
      <c r="C38" s="112"/>
    </row>
    <row r="39" spans="1:3" ht="15.5" hidden="1" outlineLevel="1" x14ac:dyDescent="0.35">
      <c r="A39" s="123"/>
      <c r="B39" s="124" t="s">
        <v>1155</v>
      </c>
      <c r="C39" s="112"/>
    </row>
    <row r="40" spans="1:3" ht="15.5" hidden="1" outlineLevel="1" x14ac:dyDescent="0.35">
      <c r="A40" s="123"/>
      <c r="B40" s="124" t="s">
        <v>1156</v>
      </c>
      <c r="C40" s="112"/>
    </row>
    <row r="41" spans="1:3" ht="15.5" hidden="1" outlineLevel="1" x14ac:dyDescent="0.35">
      <c r="A41" s="123"/>
      <c r="B41" s="124" t="s">
        <v>1157</v>
      </c>
      <c r="C41" s="112"/>
    </row>
    <row r="42" spans="1:3" ht="15.5" hidden="1" outlineLevel="1" x14ac:dyDescent="0.35">
      <c r="A42" s="123"/>
      <c r="B42" s="124" t="s">
        <v>1158</v>
      </c>
      <c r="C42" s="112"/>
    </row>
    <row r="43" spans="1:3" ht="15.5" hidden="1" outlineLevel="1" x14ac:dyDescent="0.35">
      <c r="A43" s="123"/>
      <c r="B43" s="124" t="s">
        <v>1159</v>
      </c>
      <c r="C43" s="112"/>
    </row>
    <row r="44" spans="1:3" ht="15.5" hidden="1" outlineLevel="1" x14ac:dyDescent="0.35">
      <c r="A44" s="123"/>
      <c r="B44" s="124" t="s">
        <v>1160</v>
      </c>
      <c r="C44" s="112"/>
    </row>
    <row r="45" spans="1:3" ht="15.5" hidden="1" outlineLevel="1" x14ac:dyDescent="0.35">
      <c r="A45" s="123"/>
      <c r="B45" s="124" t="s">
        <v>1161</v>
      </c>
      <c r="C45" s="112"/>
    </row>
    <row r="46" spans="1:3" ht="15.5" hidden="1" outlineLevel="1" x14ac:dyDescent="0.35">
      <c r="A46" s="123"/>
      <c r="B46" s="124" t="s">
        <v>1162</v>
      </c>
      <c r="C46" s="112"/>
    </row>
    <row r="47" spans="1:3" ht="15.5" hidden="1" outlineLevel="1" x14ac:dyDescent="0.35">
      <c r="A47" s="123"/>
      <c r="B47" s="124" t="s">
        <v>1163</v>
      </c>
      <c r="C47" s="112"/>
    </row>
    <row r="48" spans="1:3" ht="15.5" hidden="1" outlineLevel="1" x14ac:dyDescent="0.35">
      <c r="A48" s="123"/>
      <c r="B48" s="124" t="s">
        <v>1164</v>
      </c>
      <c r="C48" s="112"/>
    </row>
    <row r="49" spans="1:3" ht="15.5" hidden="1" outlineLevel="1" x14ac:dyDescent="0.35">
      <c r="A49" s="123"/>
      <c r="B49" s="124" t="s">
        <v>1165</v>
      </c>
      <c r="C49" s="112"/>
    </row>
    <row r="50" spans="1:3" ht="15.5" hidden="1" outlineLevel="1" x14ac:dyDescent="0.35">
      <c r="A50" s="123"/>
      <c r="B50" s="124" t="s">
        <v>1166</v>
      </c>
      <c r="C50" s="112"/>
    </row>
    <row r="51" spans="1:3" ht="15.5" hidden="1" outlineLevel="1" x14ac:dyDescent="0.35">
      <c r="A51" s="123"/>
      <c r="B51" s="124" t="s">
        <v>1167</v>
      </c>
      <c r="C51" s="112"/>
    </row>
    <row r="52" spans="1:3" ht="15.5" hidden="1" outlineLevel="1" x14ac:dyDescent="0.35">
      <c r="A52" s="123"/>
      <c r="B52" s="124" t="s">
        <v>1168</v>
      </c>
      <c r="C52" s="112"/>
    </row>
    <row r="53" spans="1:3" ht="15.5" hidden="1" outlineLevel="1" x14ac:dyDescent="0.35">
      <c r="A53" s="123"/>
      <c r="B53" s="124" t="s">
        <v>1169</v>
      </c>
      <c r="C53" s="112"/>
    </row>
    <row r="54" spans="1:3" ht="15.5" hidden="1" outlineLevel="1" x14ac:dyDescent="0.35">
      <c r="A54" s="123"/>
      <c r="B54" s="124" t="s">
        <v>1170</v>
      </c>
      <c r="C54" s="112"/>
    </row>
    <row r="55" spans="1:3" ht="30" collapsed="1" x14ac:dyDescent="0.35">
      <c r="A55" s="122" t="s">
        <v>1171</v>
      </c>
      <c r="C55" s="112"/>
    </row>
    <row r="56" spans="1:3" ht="15.5" hidden="1" outlineLevel="1" x14ac:dyDescent="0.35">
      <c r="A56" s="123"/>
      <c r="B56" s="124" t="s">
        <v>1127</v>
      </c>
      <c r="C56" s="112"/>
    </row>
    <row r="57" spans="1:3" ht="15.5" hidden="1" outlineLevel="1" x14ac:dyDescent="0.35">
      <c r="A57" s="123"/>
      <c r="B57" s="124" t="s">
        <v>1128</v>
      </c>
      <c r="C57" s="112"/>
    </row>
    <row r="58" spans="1:3" ht="15.5" hidden="1" outlineLevel="1" x14ac:dyDescent="0.35">
      <c r="A58" s="123"/>
      <c r="B58" s="124" t="s">
        <v>1129</v>
      </c>
      <c r="C58" s="112"/>
    </row>
    <row r="59" spans="1:3" ht="15.5" hidden="1" outlineLevel="1" x14ac:dyDescent="0.35">
      <c r="A59" s="123"/>
      <c r="B59" s="124" t="s">
        <v>1172</v>
      </c>
      <c r="C59" s="112"/>
    </row>
    <row r="60" spans="1:3" ht="15.5" hidden="1" outlineLevel="1" x14ac:dyDescent="0.35">
      <c r="A60" s="123"/>
      <c r="B60" s="124" t="s">
        <v>1173</v>
      </c>
      <c r="C60" s="112"/>
    </row>
    <row r="61" spans="1:3" ht="31" hidden="1" outlineLevel="1" x14ac:dyDescent="0.35">
      <c r="A61" s="123"/>
      <c r="B61" s="124" t="s">
        <v>1174</v>
      </c>
      <c r="C61" s="112"/>
    </row>
    <row r="62" spans="1:3" ht="15.5" hidden="1" outlineLevel="1" x14ac:dyDescent="0.35">
      <c r="A62" s="123"/>
      <c r="B62" s="124" t="s">
        <v>1175</v>
      </c>
      <c r="C62" s="112"/>
    </row>
    <row r="63" spans="1:3" ht="31" hidden="1" outlineLevel="1" x14ac:dyDescent="0.35">
      <c r="A63" s="123"/>
      <c r="B63" s="124" t="s">
        <v>1176</v>
      </c>
      <c r="C63" s="112"/>
    </row>
    <row r="64" spans="1:3" ht="45" collapsed="1" x14ac:dyDescent="0.35">
      <c r="A64" s="122" t="s">
        <v>1177</v>
      </c>
      <c r="C64" s="112"/>
    </row>
    <row r="65" spans="1:3" ht="15.5" hidden="1" outlineLevel="1" x14ac:dyDescent="0.35">
      <c r="A65" s="123"/>
      <c r="B65" s="124" t="s">
        <v>1178</v>
      </c>
      <c r="C65" s="112"/>
    </row>
    <row r="66" spans="1:3" ht="15.5" hidden="1" outlineLevel="1" x14ac:dyDescent="0.35">
      <c r="A66" s="123"/>
      <c r="B66" s="124" t="s">
        <v>1179</v>
      </c>
      <c r="C66" s="112"/>
    </row>
    <row r="67" spans="1:3" ht="15.5" hidden="1" outlineLevel="1" x14ac:dyDescent="0.35">
      <c r="A67" s="123"/>
      <c r="B67" s="124" t="s">
        <v>1180</v>
      </c>
      <c r="C67" s="112"/>
    </row>
    <row r="68" spans="1:3" ht="15.5" hidden="1" outlineLevel="1" x14ac:dyDescent="0.35">
      <c r="A68" s="123"/>
      <c r="B68" s="124" t="s">
        <v>1181</v>
      </c>
      <c r="C68" s="112"/>
    </row>
    <row r="69" spans="1:3" ht="15.5" hidden="1" outlineLevel="1" x14ac:dyDescent="0.35">
      <c r="A69" s="123"/>
      <c r="B69" s="124" t="s">
        <v>1182</v>
      </c>
      <c r="C69" s="112"/>
    </row>
    <row r="70" spans="1:3" ht="15.5" hidden="1" outlineLevel="1" x14ac:dyDescent="0.35">
      <c r="A70" s="123"/>
      <c r="B70" s="124" t="s">
        <v>1183</v>
      </c>
      <c r="C70" s="112"/>
    </row>
    <row r="71" spans="1:3" ht="15.5" hidden="1" outlineLevel="1" x14ac:dyDescent="0.35">
      <c r="A71" s="123"/>
      <c r="B71" s="124" t="s">
        <v>1184</v>
      </c>
      <c r="C71" s="112"/>
    </row>
    <row r="72" spans="1:3" ht="15.5" hidden="1" outlineLevel="1" x14ac:dyDescent="0.35">
      <c r="A72" s="123"/>
      <c r="B72" s="124" t="s">
        <v>1185</v>
      </c>
      <c r="C72" s="112"/>
    </row>
    <row r="73" spans="1:3" ht="15.5" hidden="1" outlineLevel="1" x14ac:dyDescent="0.35">
      <c r="A73" s="123"/>
      <c r="B73" s="124" t="s">
        <v>1186</v>
      </c>
      <c r="C73" s="112"/>
    </row>
    <row r="74" spans="1:3" ht="15.5" hidden="1" outlineLevel="1" x14ac:dyDescent="0.35">
      <c r="A74" s="123"/>
      <c r="B74" s="124" t="s">
        <v>1187</v>
      </c>
      <c r="C74" s="112"/>
    </row>
    <row r="75" spans="1:3" ht="15.5" hidden="1" outlineLevel="1" x14ac:dyDescent="0.35">
      <c r="A75" s="123"/>
      <c r="B75" s="124" t="s">
        <v>1188</v>
      </c>
      <c r="C75" s="112"/>
    </row>
    <row r="76" spans="1:3" ht="15.5" hidden="1" outlineLevel="1" x14ac:dyDescent="0.35">
      <c r="A76" s="123"/>
      <c r="B76" s="124" t="s">
        <v>1189</v>
      </c>
      <c r="C76" s="112"/>
    </row>
    <row r="77" spans="1:3" ht="15.5" hidden="1" outlineLevel="1" x14ac:dyDescent="0.35">
      <c r="A77" s="123"/>
      <c r="B77" s="124" t="s">
        <v>1190</v>
      </c>
      <c r="C77" s="112"/>
    </row>
    <row r="78" spans="1:3" ht="15.5" hidden="1" outlineLevel="1" x14ac:dyDescent="0.35">
      <c r="A78" s="123"/>
      <c r="B78" s="124" t="s">
        <v>1191</v>
      </c>
      <c r="C78" s="112"/>
    </row>
    <row r="79" spans="1:3" ht="15.5" hidden="1" outlineLevel="1" x14ac:dyDescent="0.35">
      <c r="A79" s="123"/>
      <c r="B79" s="124" t="s">
        <v>1192</v>
      </c>
      <c r="C79" s="112"/>
    </row>
    <row r="80" spans="1:3" ht="15.5" hidden="1" outlineLevel="1" x14ac:dyDescent="0.35">
      <c r="A80" s="123"/>
      <c r="B80" s="124" t="s">
        <v>1193</v>
      </c>
      <c r="C80" s="112"/>
    </row>
    <row r="81" spans="1:3" ht="15.5" hidden="1" outlineLevel="1" x14ac:dyDescent="0.35">
      <c r="A81" s="123"/>
      <c r="B81" s="124" t="s">
        <v>1194</v>
      </c>
      <c r="C81" s="112"/>
    </row>
    <row r="82" spans="1:3" ht="15.5" hidden="1" outlineLevel="1" x14ac:dyDescent="0.35">
      <c r="A82" s="123"/>
      <c r="B82" s="124" t="s">
        <v>1195</v>
      </c>
      <c r="C82" s="112"/>
    </row>
    <row r="83" spans="1:3" ht="15.5" hidden="1" outlineLevel="1" x14ac:dyDescent="0.35">
      <c r="A83" s="123"/>
      <c r="B83" s="124" t="s">
        <v>1196</v>
      </c>
      <c r="C83" s="112"/>
    </row>
    <row r="84" spans="1:3" ht="15.5" hidden="1" outlineLevel="1" x14ac:dyDescent="0.35">
      <c r="A84" s="123"/>
      <c r="B84" s="124" t="s">
        <v>1197</v>
      </c>
      <c r="C84" s="112"/>
    </row>
    <row r="85" spans="1:3" ht="15.5" hidden="1" outlineLevel="1" x14ac:dyDescent="0.35">
      <c r="A85" s="123"/>
      <c r="B85" s="124" t="s">
        <v>1198</v>
      </c>
      <c r="C85" s="112"/>
    </row>
    <row r="86" spans="1:3" ht="15.5" hidden="1" outlineLevel="1" x14ac:dyDescent="0.35">
      <c r="A86" s="123"/>
      <c r="B86" s="124" t="s">
        <v>1199</v>
      </c>
      <c r="C86" s="112"/>
    </row>
    <row r="87" spans="1:3" ht="15.5" hidden="1" outlineLevel="1" x14ac:dyDescent="0.35">
      <c r="A87" s="123"/>
      <c r="B87" s="124" t="s">
        <v>1200</v>
      </c>
      <c r="C87" s="112"/>
    </row>
    <row r="88" spans="1:3" ht="30" collapsed="1" x14ac:dyDescent="0.35">
      <c r="A88" s="122" t="s">
        <v>1201</v>
      </c>
      <c r="C88" s="112"/>
    </row>
    <row r="89" spans="1:3" ht="15.5" hidden="1" outlineLevel="1" x14ac:dyDescent="0.35">
      <c r="A89" s="123"/>
      <c r="B89" s="124" t="s">
        <v>1127</v>
      </c>
      <c r="C89" s="112"/>
    </row>
    <row r="90" spans="1:3" ht="15.5" hidden="1" outlineLevel="1" x14ac:dyDescent="0.35">
      <c r="A90" s="123"/>
      <c r="B90" s="124" t="s">
        <v>1128</v>
      </c>
      <c r="C90" s="112"/>
    </row>
    <row r="91" spans="1:3" ht="15.5" hidden="1" outlineLevel="1" x14ac:dyDescent="0.35">
      <c r="A91" s="123"/>
      <c r="B91" s="124" t="s">
        <v>1129</v>
      </c>
      <c r="C91" s="112"/>
    </row>
    <row r="92" spans="1:3" ht="15.5" hidden="1" outlineLevel="1" x14ac:dyDescent="0.35">
      <c r="A92" s="123"/>
      <c r="B92" s="124" t="s">
        <v>1202</v>
      </c>
      <c r="C92" s="112"/>
    </row>
    <row r="93" spans="1:3" ht="15.5" hidden="1" outlineLevel="1" x14ac:dyDescent="0.35">
      <c r="A93" s="123"/>
      <c r="B93" s="124" t="s">
        <v>1203</v>
      </c>
      <c r="C93" s="112"/>
    </row>
    <row r="94" spans="1:3" ht="15.5" hidden="1" outlineLevel="1" x14ac:dyDescent="0.35">
      <c r="A94" s="123"/>
      <c r="B94" s="124" t="s">
        <v>1204</v>
      </c>
      <c r="C94" s="112"/>
    </row>
    <row r="95" spans="1:3" ht="15.5" hidden="1" outlineLevel="1" x14ac:dyDescent="0.35">
      <c r="A95" s="123"/>
      <c r="B95" s="124" t="s">
        <v>1205</v>
      </c>
      <c r="C95" s="112"/>
    </row>
    <row r="96" spans="1:3" ht="15.5" hidden="1" outlineLevel="1" x14ac:dyDescent="0.35">
      <c r="A96" s="123"/>
      <c r="B96" s="124" t="s">
        <v>1206</v>
      </c>
      <c r="C96" s="112"/>
    </row>
    <row r="97" spans="1:3" ht="15.5" hidden="1" outlineLevel="1" x14ac:dyDescent="0.35">
      <c r="A97" s="123"/>
      <c r="B97" s="124" t="s">
        <v>1207</v>
      </c>
      <c r="C97" s="112"/>
    </row>
    <row r="98" spans="1:3" ht="15.5" hidden="1" outlineLevel="1" x14ac:dyDescent="0.35">
      <c r="A98" s="123"/>
      <c r="B98" s="124" t="s">
        <v>1208</v>
      </c>
      <c r="C98" s="112"/>
    </row>
    <row r="99" spans="1:3" ht="31" hidden="1" outlineLevel="1" x14ac:dyDescent="0.35">
      <c r="A99" s="123"/>
      <c r="B99" s="124" t="s">
        <v>1209</v>
      </c>
      <c r="C99" s="112"/>
    </row>
    <row r="100" spans="1:3" ht="15.5" hidden="1" outlineLevel="1" x14ac:dyDescent="0.35">
      <c r="A100" s="123"/>
      <c r="B100" s="124" t="s">
        <v>1210</v>
      </c>
      <c r="C100" s="112"/>
    </row>
    <row r="101" spans="1:3" ht="15.5" hidden="1" outlineLevel="1" x14ac:dyDescent="0.35">
      <c r="A101" s="123"/>
      <c r="B101" s="124" t="s">
        <v>1211</v>
      </c>
      <c r="C101" s="112"/>
    </row>
    <row r="102" spans="1:3" ht="15.5" hidden="1" outlineLevel="1" x14ac:dyDescent="0.35">
      <c r="A102" s="123"/>
      <c r="B102" s="124" t="s">
        <v>1212</v>
      </c>
      <c r="C102" s="112"/>
    </row>
    <row r="103" spans="1:3" ht="15.5" hidden="1" outlineLevel="1" x14ac:dyDescent="0.35">
      <c r="A103" s="123"/>
      <c r="B103" s="124" t="s">
        <v>1213</v>
      </c>
      <c r="C103" s="112"/>
    </row>
    <row r="104" spans="1:3" ht="15.5" hidden="1" outlineLevel="1" x14ac:dyDescent="0.35">
      <c r="A104" s="123"/>
      <c r="B104" s="124" t="s">
        <v>1214</v>
      </c>
      <c r="C104" s="112"/>
    </row>
    <row r="105" spans="1:3" ht="15.5" hidden="1" outlineLevel="1" x14ac:dyDescent="0.35">
      <c r="A105" s="123"/>
      <c r="B105" s="124" t="s">
        <v>1215</v>
      </c>
      <c r="C105" s="112"/>
    </row>
    <row r="106" spans="1:3" ht="15.5" hidden="1" outlineLevel="1" x14ac:dyDescent="0.35">
      <c r="A106" s="123"/>
      <c r="B106" s="124" t="s">
        <v>1216</v>
      </c>
      <c r="C106" s="112"/>
    </row>
    <row r="107" spans="1:3" ht="15.5" hidden="1" outlineLevel="1" x14ac:dyDescent="0.35">
      <c r="A107" s="123"/>
      <c r="B107" s="124" t="s">
        <v>1217</v>
      </c>
      <c r="C107" s="112"/>
    </row>
    <row r="108" spans="1:3" ht="15.5" hidden="1" outlineLevel="1" x14ac:dyDescent="0.35">
      <c r="A108" s="123"/>
      <c r="B108" s="124" t="s">
        <v>1218</v>
      </c>
      <c r="C108" s="112"/>
    </row>
    <row r="109" spans="1:3" ht="15.5" hidden="1" outlineLevel="1" x14ac:dyDescent="0.35">
      <c r="A109" s="123"/>
      <c r="B109" s="124" t="s">
        <v>1219</v>
      </c>
      <c r="C109" s="112"/>
    </row>
    <row r="110" spans="1:3" ht="15.5" hidden="1" outlineLevel="1" x14ac:dyDescent="0.35">
      <c r="A110" s="123"/>
      <c r="B110" s="124" t="s">
        <v>1220</v>
      </c>
      <c r="C110" s="112"/>
    </row>
    <row r="111" spans="1:3" ht="15.5" hidden="1" outlineLevel="1" x14ac:dyDescent="0.35">
      <c r="A111" s="123"/>
      <c r="B111" s="124" t="s">
        <v>1221</v>
      </c>
      <c r="C111" s="112"/>
    </row>
    <row r="112" spans="1:3" ht="15" collapsed="1" x14ac:dyDescent="0.35">
      <c r="A112" s="122" t="s">
        <v>1222</v>
      </c>
      <c r="C112" s="112"/>
    </row>
    <row r="113" spans="1:3" ht="15.5" hidden="1" outlineLevel="1" x14ac:dyDescent="0.35">
      <c r="A113" s="123"/>
      <c r="B113" s="124" t="s">
        <v>1127</v>
      </c>
      <c r="C113" s="112"/>
    </row>
    <row r="114" spans="1:3" ht="15.5" hidden="1" outlineLevel="1" x14ac:dyDescent="0.35">
      <c r="A114" s="123"/>
      <c r="B114" s="124" t="s">
        <v>1128</v>
      </c>
      <c r="C114" s="112"/>
    </row>
    <row r="115" spans="1:3" ht="15.5" hidden="1" outlineLevel="1" x14ac:dyDescent="0.35">
      <c r="A115" s="123"/>
      <c r="B115" s="124" t="s">
        <v>1129</v>
      </c>
      <c r="C115" s="112"/>
    </row>
    <row r="116" spans="1:3" ht="15.5" hidden="1" outlineLevel="1" x14ac:dyDescent="0.35">
      <c r="A116" s="123"/>
      <c r="B116" s="125" t="s">
        <v>1223</v>
      </c>
      <c r="C116" s="112"/>
    </row>
    <row r="117" spans="1:3" ht="15.5" hidden="1" outlineLevel="1" x14ac:dyDescent="0.35">
      <c r="A117" s="123"/>
      <c r="B117" s="125" t="s">
        <v>1224</v>
      </c>
      <c r="C117" s="112"/>
    </row>
    <row r="118" spans="1:3" ht="15.5" hidden="1" outlineLevel="1" x14ac:dyDescent="0.35">
      <c r="A118" s="123"/>
      <c r="B118" s="125" t="s">
        <v>1225</v>
      </c>
      <c r="C118" s="112"/>
    </row>
    <row r="119" spans="1:3" ht="15.5" hidden="1" outlineLevel="1" x14ac:dyDescent="0.35">
      <c r="A119" s="123"/>
      <c r="B119" s="125" t="s">
        <v>1226</v>
      </c>
      <c r="C119" s="112"/>
    </row>
    <row r="120" spans="1:3" ht="15.5" hidden="1" outlineLevel="1" x14ac:dyDescent="0.35">
      <c r="A120" s="123"/>
      <c r="B120" s="125" t="s">
        <v>1227</v>
      </c>
      <c r="C120" s="112"/>
    </row>
    <row r="121" spans="1:3" ht="15.5" hidden="1" outlineLevel="1" x14ac:dyDescent="0.35">
      <c r="A121" s="123"/>
      <c r="B121" s="125" t="s">
        <v>1228</v>
      </c>
      <c r="C121" s="112"/>
    </row>
    <row r="122" spans="1:3" ht="15.5" hidden="1" outlineLevel="1" x14ac:dyDescent="0.35">
      <c r="A122" s="123"/>
      <c r="B122" s="125" t="s">
        <v>1229</v>
      </c>
      <c r="C122" s="112"/>
    </row>
    <row r="123" spans="1:3" ht="15.5" hidden="1" outlineLevel="1" x14ac:dyDescent="0.35">
      <c r="A123" s="123"/>
      <c r="B123" s="125" t="s">
        <v>1230</v>
      </c>
      <c r="C123" s="112"/>
    </row>
    <row r="124" spans="1:3" ht="15.5" hidden="1" outlineLevel="1" x14ac:dyDescent="0.35">
      <c r="A124" s="123"/>
      <c r="B124" s="125" t="s">
        <v>1231</v>
      </c>
      <c r="C124" s="112"/>
    </row>
    <row r="125" spans="1:3" ht="15.5" hidden="1" outlineLevel="1" x14ac:dyDescent="0.35">
      <c r="A125" s="123"/>
      <c r="B125" s="125" t="s">
        <v>1232</v>
      </c>
      <c r="C125" s="112"/>
    </row>
    <row r="126" spans="1:3" ht="15.5" hidden="1" outlineLevel="1" x14ac:dyDescent="0.35">
      <c r="A126" s="123"/>
      <c r="B126" s="125" t="s">
        <v>1233</v>
      </c>
      <c r="C126" s="112"/>
    </row>
    <row r="127" spans="1:3" ht="15.5" hidden="1" outlineLevel="1" x14ac:dyDescent="0.35">
      <c r="A127" s="123"/>
      <c r="B127" s="125" t="s">
        <v>1234</v>
      </c>
      <c r="C127" s="112"/>
    </row>
    <row r="128" spans="1:3" ht="15.5" hidden="1" outlineLevel="1" x14ac:dyDescent="0.35">
      <c r="A128" s="123"/>
      <c r="B128" s="125" t="s">
        <v>1235</v>
      </c>
      <c r="C128" s="112"/>
    </row>
    <row r="129" spans="1:3" ht="15.5" hidden="1" outlineLevel="1" x14ac:dyDescent="0.35">
      <c r="A129" s="123"/>
      <c r="B129" s="125" t="s">
        <v>1236</v>
      </c>
      <c r="C129" s="112"/>
    </row>
    <row r="130" spans="1:3" ht="15.5" hidden="1" outlineLevel="1" x14ac:dyDescent="0.35">
      <c r="A130" s="123"/>
      <c r="B130" s="125" t="s">
        <v>1237</v>
      </c>
      <c r="C130" s="112"/>
    </row>
    <row r="131" spans="1:3" ht="15.5" hidden="1" outlineLevel="1" x14ac:dyDescent="0.35">
      <c r="A131" s="123"/>
      <c r="B131" s="125" t="s">
        <v>1238</v>
      </c>
      <c r="C131" s="112"/>
    </row>
    <row r="132" spans="1:3" ht="15.5" hidden="1" outlineLevel="1" x14ac:dyDescent="0.35">
      <c r="A132" s="123"/>
      <c r="B132" s="125" t="s">
        <v>1239</v>
      </c>
      <c r="C132" s="112"/>
    </row>
    <row r="133" spans="1:3" ht="15.5" hidden="1" outlineLevel="1" x14ac:dyDescent="0.35">
      <c r="A133" s="123"/>
      <c r="B133" s="125" t="s">
        <v>1240</v>
      </c>
      <c r="C133" s="112"/>
    </row>
    <row r="134" spans="1:3" ht="15.5" hidden="1" outlineLevel="1" x14ac:dyDescent="0.35">
      <c r="A134" s="123"/>
      <c r="B134" s="125" t="s">
        <v>1241</v>
      </c>
      <c r="C134" s="112"/>
    </row>
    <row r="135" spans="1:3" ht="15.5" hidden="1" outlineLevel="1" x14ac:dyDescent="0.35">
      <c r="A135" s="123"/>
      <c r="B135" s="125" t="s">
        <v>1242</v>
      </c>
      <c r="C135" s="112"/>
    </row>
    <row r="136" spans="1:3" ht="15.5" hidden="1" outlineLevel="1" x14ac:dyDescent="0.35">
      <c r="A136" s="123"/>
      <c r="B136" s="125" t="s">
        <v>1243</v>
      </c>
      <c r="C136" s="112"/>
    </row>
    <row r="137" spans="1:3" ht="15.5" hidden="1" outlineLevel="1" x14ac:dyDescent="0.35">
      <c r="A137" s="123"/>
      <c r="B137" s="125" t="s">
        <v>1244</v>
      </c>
      <c r="C137" s="112"/>
    </row>
    <row r="138" spans="1:3" ht="15.5" hidden="1" outlineLevel="1" x14ac:dyDescent="0.35">
      <c r="A138" s="123"/>
      <c r="B138" s="125" t="s">
        <v>1245</v>
      </c>
      <c r="C138" s="112"/>
    </row>
    <row r="139" spans="1:3" ht="15.5" hidden="1" outlineLevel="1" x14ac:dyDescent="0.35">
      <c r="A139" s="123"/>
      <c r="B139" s="125" t="s">
        <v>1246</v>
      </c>
      <c r="C139" s="112"/>
    </row>
    <row r="140" spans="1:3" ht="15.5" hidden="1" outlineLevel="1" x14ac:dyDescent="0.35">
      <c r="A140" s="123"/>
      <c r="B140" s="125" t="s">
        <v>1247</v>
      </c>
      <c r="C140" s="112"/>
    </row>
    <row r="141" spans="1:3" ht="15.5" hidden="1" outlineLevel="1" x14ac:dyDescent="0.35">
      <c r="A141" s="123"/>
      <c r="B141" s="125" t="s">
        <v>1248</v>
      </c>
      <c r="C141" s="112"/>
    </row>
    <row r="142" spans="1:3" ht="15.5" hidden="1" outlineLevel="1" x14ac:dyDescent="0.35">
      <c r="A142" s="123"/>
      <c r="B142" s="125" t="s">
        <v>1249</v>
      </c>
      <c r="C142" s="112"/>
    </row>
    <row r="143" spans="1:3" ht="15.5" hidden="1" outlineLevel="1" x14ac:dyDescent="0.35">
      <c r="A143" s="123"/>
      <c r="B143" s="125" t="s">
        <v>1250</v>
      </c>
      <c r="C143" s="112"/>
    </row>
    <row r="144" spans="1:3" ht="15.5" hidden="1" outlineLevel="1" x14ac:dyDescent="0.35">
      <c r="A144" s="123"/>
      <c r="B144" s="125" t="s">
        <v>1251</v>
      </c>
      <c r="C144" s="112"/>
    </row>
    <row r="145" spans="1:3" ht="15.5" hidden="1" outlineLevel="1" x14ac:dyDescent="0.35">
      <c r="A145" s="123"/>
      <c r="B145" s="125" t="s">
        <v>1252</v>
      </c>
      <c r="C145" s="112"/>
    </row>
    <row r="146" spans="1:3" ht="15.5" hidden="1" outlineLevel="1" x14ac:dyDescent="0.35">
      <c r="A146" s="123"/>
      <c r="B146" s="125" t="s">
        <v>1253</v>
      </c>
      <c r="C146" s="112"/>
    </row>
    <row r="147" spans="1:3" ht="15.5" hidden="1" outlineLevel="1" x14ac:dyDescent="0.35">
      <c r="A147" s="123"/>
      <c r="B147" s="125" t="s">
        <v>1254</v>
      </c>
      <c r="C147" s="112"/>
    </row>
    <row r="148" spans="1:3" ht="15.5" hidden="1" outlineLevel="1" x14ac:dyDescent="0.35">
      <c r="A148" s="123"/>
      <c r="B148" s="125" t="s">
        <v>1255</v>
      </c>
      <c r="C148" s="112"/>
    </row>
    <row r="149" spans="1:3" ht="15.5" hidden="1" outlineLevel="1" x14ac:dyDescent="0.35">
      <c r="A149" s="123"/>
      <c r="B149" s="125" t="s">
        <v>1256</v>
      </c>
      <c r="C149" s="112"/>
    </row>
    <row r="150" spans="1:3" ht="15.5" hidden="1" outlineLevel="1" x14ac:dyDescent="0.35">
      <c r="A150" s="123"/>
      <c r="B150" s="125" t="s">
        <v>1257</v>
      </c>
      <c r="C150" s="112"/>
    </row>
    <row r="151" spans="1:3" ht="15.5" hidden="1" outlineLevel="1" x14ac:dyDescent="0.35">
      <c r="A151" s="123"/>
      <c r="B151" s="125" t="s">
        <v>1258</v>
      </c>
      <c r="C151" s="112"/>
    </row>
    <row r="152" spans="1:3" ht="15.5" hidden="1" outlineLevel="1" x14ac:dyDescent="0.35">
      <c r="A152" s="123"/>
      <c r="B152" s="125" t="s">
        <v>1259</v>
      </c>
      <c r="C152" s="112"/>
    </row>
    <row r="153" spans="1:3" ht="15.5" hidden="1" outlineLevel="1" x14ac:dyDescent="0.35">
      <c r="A153" s="123"/>
      <c r="B153" s="125" t="s">
        <v>1260</v>
      </c>
      <c r="C153" s="112"/>
    </row>
    <row r="154" spans="1:3" ht="15.5" hidden="1" outlineLevel="1" x14ac:dyDescent="0.35">
      <c r="A154" s="123"/>
      <c r="B154" s="125" t="s">
        <v>1261</v>
      </c>
      <c r="C154" s="112"/>
    </row>
    <row r="155" spans="1:3" ht="15.5" hidden="1" outlineLevel="1" x14ac:dyDescent="0.35">
      <c r="A155" s="123"/>
      <c r="B155" s="125" t="s">
        <v>1262</v>
      </c>
      <c r="C155" s="112"/>
    </row>
    <row r="156" spans="1:3" ht="15.5" hidden="1" outlineLevel="1" x14ac:dyDescent="0.35">
      <c r="A156" s="123"/>
      <c r="B156" s="125" t="s">
        <v>1263</v>
      </c>
      <c r="C156" s="112"/>
    </row>
    <row r="157" spans="1:3" ht="15.5" hidden="1" outlineLevel="1" x14ac:dyDescent="0.35">
      <c r="A157" s="123"/>
      <c r="B157" s="125" t="s">
        <v>1264</v>
      </c>
      <c r="C157" s="112"/>
    </row>
    <row r="158" spans="1:3" ht="15.5" hidden="1" outlineLevel="1" x14ac:dyDescent="0.35">
      <c r="A158" s="123"/>
      <c r="B158" s="125" t="s">
        <v>1265</v>
      </c>
      <c r="C158" s="112"/>
    </row>
    <row r="159" spans="1:3" ht="15.5" hidden="1" outlineLevel="1" x14ac:dyDescent="0.35">
      <c r="A159" s="123"/>
      <c r="B159" s="125" t="s">
        <v>1266</v>
      </c>
      <c r="C159" s="112"/>
    </row>
    <row r="160" spans="1:3" ht="15.5" hidden="1" outlineLevel="1" x14ac:dyDescent="0.35">
      <c r="A160" s="123"/>
      <c r="B160" s="125" t="s">
        <v>1267</v>
      </c>
      <c r="C160" s="112"/>
    </row>
    <row r="161" spans="1:3" ht="15.5" hidden="1" outlineLevel="1" x14ac:dyDescent="0.35">
      <c r="A161" s="123"/>
      <c r="B161" s="125" t="s">
        <v>1268</v>
      </c>
      <c r="C161" s="112"/>
    </row>
    <row r="162" spans="1:3" ht="15.5" hidden="1" outlineLevel="1" x14ac:dyDescent="0.35">
      <c r="A162" s="123"/>
      <c r="B162" s="125" t="s">
        <v>1269</v>
      </c>
      <c r="C162" s="112"/>
    </row>
    <row r="163" spans="1:3" ht="15.5" hidden="1" outlineLevel="1" x14ac:dyDescent="0.35">
      <c r="A163" s="123"/>
      <c r="B163" s="125" t="s">
        <v>1270</v>
      </c>
      <c r="C163" s="112"/>
    </row>
    <row r="164" spans="1:3" ht="15.5" hidden="1" outlineLevel="1" x14ac:dyDescent="0.35">
      <c r="A164" s="123"/>
      <c r="B164" s="125" t="s">
        <v>1271</v>
      </c>
      <c r="C164" s="112"/>
    </row>
    <row r="165" spans="1:3" ht="15.5" hidden="1" outlineLevel="1" x14ac:dyDescent="0.35">
      <c r="A165" s="123"/>
      <c r="B165" s="125" t="s">
        <v>1272</v>
      </c>
      <c r="C165" s="112"/>
    </row>
    <row r="166" spans="1:3" ht="15.5" hidden="1" outlineLevel="1" x14ac:dyDescent="0.35">
      <c r="A166" s="123"/>
      <c r="B166" s="125" t="s">
        <v>1273</v>
      </c>
      <c r="C166" s="112"/>
    </row>
    <row r="167" spans="1:3" ht="15.5" hidden="1" outlineLevel="1" x14ac:dyDescent="0.35">
      <c r="A167" s="123"/>
      <c r="B167" s="125" t="s">
        <v>1274</v>
      </c>
      <c r="C167" s="112"/>
    </row>
    <row r="168" spans="1:3" ht="15.5" hidden="1" outlineLevel="1" x14ac:dyDescent="0.35">
      <c r="A168" s="123"/>
      <c r="B168" s="125" t="s">
        <v>1275</v>
      </c>
      <c r="C168" s="112"/>
    </row>
    <row r="169" spans="1:3" ht="15.5" hidden="1" outlineLevel="1" x14ac:dyDescent="0.35">
      <c r="A169" s="123"/>
      <c r="B169" s="125" t="s">
        <v>1276</v>
      </c>
      <c r="C169" s="112"/>
    </row>
    <row r="170" spans="1:3" ht="15.5" hidden="1" outlineLevel="1" x14ac:dyDescent="0.35">
      <c r="A170" s="123"/>
      <c r="B170" s="125" t="s">
        <v>1277</v>
      </c>
      <c r="C170" s="112"/>
    </row>
    <row r="171" spans="1:3" ht="15.5" hidden="1" outlineLevel="1" x14ac:dyDescent="0.35">
      <c r="A171" s="123"/>
      <c r="B171" s="125" t="s">
        <v>1278</v>
      </c>
      <c r="C171" s="112"/>
    </row>
    <row r="172" spans="1:3" ht="15.5" hidden="1" outlineLevel="1" x14ac:dyDescent="0.35">
      <c r="A172" s="123"/>
      <c r="B172" s="125" t="s">
        <v>1279</v>
      </c>
      <c r="C172" s="112"/>
    </row>
    <row r="173" spans="1:3" ht="15.5" hidden="1" outlineLevel="1" x14ac:dyDescent="0.35">
      <c r="A173" s="123"/>
      <c r="B173" s="125" t="s">
        <v>1280</v>
      </c>
      <c r="C173" s="112"/>
    </row>
    <row r="174" spans="1:3" ht="15.5" hidden="1" outlineLevel="1" x14ac:dyDescent="0.35">
      <c r="A174" s="123"/>
      <c r="B174" s="125" t="s">
        <v>1281</v>
      </c>
      <c r="C174" s="112"/>
    </row>
    <row r="175" spans="1:3" ht="30" collapsed="1" x14ac:dyDescent="0.35">
      <c r="A175" s="122" t="s">
        <v>1282</v>
      </c>
      <c r="C175" s="112"/>
    </row>
    <row r="176" spans="1:3" ht="15.5" hidden="1" outlineLevel="1" x14ac:dyDescent="0.35">
      <c r="A176" s="123"/>
      <c r="B176" s="124" t="s">
        <v>1127</v>
      </c>
      <c r="C176" s="112"/>
    </row>
    <row r="177" spans="1:3" ht="15.5" hidden="1" outlineLevel="1" x14ac:dyDescent="0.35">
      <c r="A177" s="123"/>
      <c r="B177" s="124" t="s">
        <v>1128</v>
      </c>
      <c r="C177" s="112"/>
    </row>
    <row r="178" spans="1:3" ht="15.5" hidden="1" outlineLevel="1" x14ac:dyDescent="0.35">
      <c r="A178" s="123"/>
      <c r="B178" s="124" t="s">
        <v>1129</v>
      </c>
      <c r="C178" s="112"/>
    </row>
    <row r="179" spans="1:3" ht="15.5" hidden="1" outlineLevel="1" x14ac:dyDescent="0.35">
      <c r="A179" s="123"/>
      <c r="B179" s="125" t="s">
        <v>1283</v>
      </c>
      <c r="C179" s="112"/>
    </row>
    <row r="180" spans="1:3" ht="15.5" hidden="1" outlineLevel="1" x14ac:dyDescent="0.35">
      <c r="A180" s="123"/>
      <c r="B180" s="125" t="s">
        <v>1284</v>
      </c>
      <c r="C180" s="112"/>
    </row>
    <row r="181" spans="1:3" ht="15.5" hidden="1" outlineLevel="1" x14ac:dyDescent="0.35">
      <c r="A181" s="123"/>
      <c r="B181" s="125" t="s">
        <v>1285</v>
      </c>
      <c r="C181" s="112"/>
    </row>
    <row r="182" spans="1:3" ht="15.5" hidden="1" outlineLevel="1" x14ac:dyDescent="0.35">
      <c r="A182" s="123"/>
      <c r="B182" s="125" t="s">
        <v>1286</v>
      </c>
      <c r="C182" s="112"/>
    </row>
    <row r="183" spans="1:3" ht="15.5" hidden="1" outlineLevel="1" x14ac:dyDescent="0.35">
      <c r="A183" s="123"/>
      <c r="B183" s="125" t="s">
        <v>1287</v>
      </c>
      <c r="C183" s="112"/>
    </row>
    <row r="184" spans="1:3" ht="15.5" hidden="1" outlineLevel="1" x14ac:dyDescent="0.35">
      <c r="A184" s="123"/>
      <c r="B184" s="125" t="s">
        <v>1288</v>
      </c>
      <c r="C184" s="112"/>
    </row>
    <row r="185" spans="1:3" ht="15.5" hidden="1" outlineLevel="1" x14ac:dyDescent="0.35">
      <c r="A185" s="123"/>
      <c r="B185" s="125" t="s">
        <v>1289</v>
      </c>
      <c r="C185" s="112"/>
    </row>
    <row r="186" spans="1:3" ht="15.5" hidden="1" outlineLevel="1" x14ac:dyDescent="0.35">
      <c r="A186" s="123"/>
      <c r="B186" s="125" t="s">
        <v>1290</v>
      </c>
      <c r="C186" s="112"/>
    </row>
    <row r="187" spans="1:3" ht="15" collapsed="1" x14ac:dyDescent="0.35">
      <c r="A187" s="122" t="s">
        <v>1291</v>
      </c>
      <c r="C187" s="112"/>
    </row>
    <row r="188" spans="1:3" ht="15.5" hidden="1" outlineLevel="1" x14ac:dyDescent="0.35">
      <c r="A188" s="123"/>
      <c r="B188" s="124" t="s">
        <v>1127</v>
      </c>
      <c r="C188" s="112"/>
    </row>
    <row r="189" spans="1:3" ht="15.5" hidden="1" outlineLevel="1" x14ac:dyDescent="0.35">
      <c r="A189" s="123"/>
      <c r="B189" s="124" t="s">
        <v>1128</v>
      </c>
      <c r="C189" s="112"/>
    </row>
    <row r="190" spans="1:3" ht="15.5" hidden="1" outlineLevel="1" x14ac:dyDescent="0.35">
      <c r="A190" s="123"/>
      <c r="B190" s="124" t="s">
        <v>1129</v>
      </c>
      <c r="C190" s="112"/>
    </row>
    <row r="191" spans="1:3" ht="15.5" hidden="1" outlineLevel="1" x14ac:dyDescent="0.35">
      <c r="A191" s="123"/>
      <c r="B191" s="125" t="s">
        <v>1292</v>
      </c>
      <c r="C191" s="112"/>
    </row>
    <row r="192" spans="1:3" ht="15.5" hidden="1" outlineLevel="1" x14ac:dyDescent="0.35">
      <c r="A192" s="123"/>
      <c r="B192" s="125" t="s">
        <v>1293</v>
      </c>
      <c r="C192" s="112"/>
    </row>
    <row r="193" spans="1:3" ht="15.5" hidden="1" outlineLevel="1" x14ac:dyDescent="0.35">
      <c r="A193" s="123"/>
      <c r="B193" s="125" t="s">
        <v>1294</v>
      </c>
      <c r="C193" s="112"/>
    </row>
    <row r="194" spans="1:3" ht="15.5" hidden="1" outlineLevel="1" x14ac:dyDescent="0.35">
      <c r="A194" s="123"/>
      <c r="B194" s="125" t="s">
        <v>1295</v>
      </c>
      <c r="C194" s="112"/>
    </row>
    <row r="195" spans="1:3" ht="15.5" hidden="1" outlineLevel="1" x14ac:dyDescent="0.35">
      <c r="A195" s="123"/>
      <c r="B195" s="125" t="s">
        <v>1296</v>
      </c>
      <c r="C195" s="112"/>
    </row>
    <row r="196" spans="1:3" ht="15.5" hidden="1" outlineLevel="1" x14ac:dyDescent="0.35">
      <c r="A196" s="123"/>
      <c r="B196" s="125" t="s">
        <v>1297</v>
      </c>
      <c r="C196" s="112"/>
    </row>
    <row r="197" spans="1:3" ht="15.5" hidden="1" outlineLevel="1" x14ac:dyDescent="0.35">
      <c r="A197" s="123"/>
      <c r="B197" s="125" t="s">
        <v>1298</v>
      </c>
      <c r="C197" s="112"/>
    </row>
    <row r="198" spans="1:3" ht="30" collapsed="1" x14ac:dyDescent="0.35">
      <c r="A198" s="122" t="s">
        <v>1299</v>
      </c>
      <c r="C198" s="112"/>
    </row>
    <row r="199" spans="1:3" ht="15.5" hidden="1" outlineLevel="1" x14ac:dyDescent="0.35">
      <c r="A199" s="123"/>
      <c r="B199" s="124" t="s">
        <v>1127</v>
      </c>
      <c r="C199" s="112"/>
    </row>
    <row r="200" spans="1:3" ht="15.5" hidden="1" outlineLevel="1" x14ac:dyDescent="0.35">
      <c r="A200" s="123"/>
      <c r="B200" s="124" t="s">
        <v>1128</v>
      </c>
      <c r="C200" s="112"/>
    </row>
    <row r="201" spans="1:3" ht="15.5" hidden="1" outlineLevel="1" x14ac:dyDescent="0.35">
      <c r="A201" s="123"/>
      <c r="B201" s="124" t="s">
        <v>1129</v>
      </c>
      <c r="C201" s="112"/>
    </row>
    <row r="202" spans="1:3" ht="15.5" hidden="1" outlineLevel="1" x14ac:dyDescent="0.35">
      <c r="A202" s="123"/>
      <c r="B202" s="125" t="s">
        <v>1300</v>
      </c>
      <c r="C202" s="112"/>
    </row>
    <row r="203" spans="1:3" ht="15.5" hidden="1" outlineLevel="1" x14ac:dyDescent="0.35">
      <c r="A203" s="123"/>
      <c r="B203" s="125" t="s">
        <v>1301</v>
      </c>
      <c r="C203" s="112"/>
    </row>
    <row r="204" spans="1:3" ht="15.5" hidden="1" outlineLevel="1" x14ac:dyDescent="0.35">
      <c r="A204" s="123"/>
      <c r="B204" s="125" t="s">
        <v>1302</v>
      </c>
      <c r="C204" s="112"/>
    </row>
    <row r="205" spans="1:3" ht="15.5" hidden="1" outlineLevel="1" x14ac:dyDescent="0.35">
      <c r="A205" s="123"/>
      <c r="B205" s="125" t="s">
        <v>1303</v>
      </c>
      <c r="C205" s="112"/>
    </row>
    <row r="206" spans="1:3" ht="15.5" hidden="1" outlineLevel="1" x14ac:dyDescent="0.35">
      <c r="A206" s="123"/>
      <c r="B206" s="125" t="s">
        <v>1304</v>
      </c>
      <c r="C206" s="112"/>
    </row>
    <row r="207" spans="1:3" ht="15.5" hidden="1" outlineLevel="1" x14ac:dyDescent="0.35">
      <c r="A207" s="123"/>
      <c r="B207" s="125" t="s">
        <v>1305</v>
      </c>
      <c r="C207" s="112"/>
    </row>
    <row r="208" spans="1:3" ht="15.5" hidden="1" outlineLevel="1" x14ac:dyDescent="0.35">
      <c r="A208" s="123"/>
      <c r="B208" s="125" t="s">
        <v>1306</v>
      </c>
      <c r="C208" s="112"/>
    </row>
    <row r="209" spans="1:3" ht="15.5" hidden="1" outlineLevel="1" x14ac:dyDescent="0.35">
      <c r="A209" s="123"/>
      <c r="B209" s="125" t="s">
        <v>1307</v>
      </c>
      <c r="C209" s="112"/>
    </row>
    <row r="210" spans="1:3" ht="15.5" hidden="1" outlineLevel="1" x14ac:dyDescent="0.35">
      <c r="A210" s="123"/>
      <c r="B210" s="125" t="s">
        <v>1308</v>
      </c>
      <c r="C210" s="112"/>
    </row>
    <row r="211" spans="1:3" ht="15.5" hidden="1" outlineLevel="1" x14ac:dyDescent="0.35">
      <c r="A211" s="123"/>
      <c r="B211" s="125" t="s">
        <v>1309</v>
      </c>
      <c r="C211" s="112"/>
    </row>
    <row r="212" spans="1:3" ht="15" collapsed="1" x14ac:dyDescent="0.35">
      <c r="A212" s="122" t="s">
        <v>1310</v>
      </c>
      <c r="C212" s="112" t="s">
        <v>1311</v>
      </c>
    </row>
    <row r="213" spans="1:3" ht="15" x14ac:dyDescent="0.35">
      <c r="A213" s="122" t="s">
        <v>1312</v>
      </c>
      <c r="C213" s="112"/>
    </row>
    <row r="214" spans="1:3" ht="15" x14ac:dyDescent="0.35">
      <c r="A214" s="122" t="s">
        <v>1313</v>
      </c>
      <c r="C214" s="112"/>
    </row>
    <row r="215" spans="1:3" ht="15" x14ac:dyDescent="0.35">
      <c r="A215" s="122" t="s">
        <v>1314</v>
      </c>
      <c r="C215" s="112" t="s">
        <v>1315</v>
      </c>
    </row>
    <row r="216" spans="1:3" ht="15" x14ac:dyDescent="0.35">
      <c r="A216" s="122" t="s">
        <v>1316</v>
      </c>
      <c r="C216" s="112"/>
    </row>
    <row r="217" spans="1:3" ht="15" x14ac:dyDescent="0.35">
      <c r="A217" s="122" t="s">
        <v>1317</v>
      </c>
      <c r="C217" s="112"/>
    </row>
    <row r="218" spans="1:3" ht="30" x14ac:dyDescent="0.35">
      <c r="A218" s="122" t="s">
        <v>1318</v>
      </c>
      <c r="C218" s="112"/>
    </row>
    <row r="219" spans="1:3" ht="15.5" thickBot="1" x14ac:dyDescent="0.4">
      <c r="A219" s="126" t="s">
        <v>1319</v>
      </c>
      <c r="B219" s="113"/>
      <c r="C219" s="114" t="s">
        <v>1320</v>
      </c>
    </row>
    <row r="220" spans="1:3" ht="27.5" x14ac:dyDescent="0.35">
      <c r="A220" s="376" t="s">
        <v>2874</v>
      </c>
      <c r="B220" s="377"/>
      <c r="C220" s="378"/>
    </row>
    <row r="221" spans="1:3" ht="20" x14ac:dyDescent="0.35">
      <c r="A221" s="120" t="s">
        <v>2875</v>
      </c>
      <c r="B221" s="120" t="s">
        <v>2876</v>
      </c>
      <c r="C221" s="127" t="s">
        <v>2877</v>
      </c>
    </row>
    <row r="222" spans="1:3" x14ac:dyDescent="0.35">
      <c r="A222" s="363" t="s">
        <v>2878</v>
      </c>
      <c r="B222" s="128" t="s">
        <v>2879</v>
      </c>
      <c r="C222" s="365" t="s">
        <v>2880</v>
      </c>
    </row>
    <row r="223" spans="1:3" x14ac:dyDescent="0.35">
      <c r="A223" s="363"/>
      <c r="B223" s="128" t="s">
        <v>2881</v>
      </c>
      <c r="C223" s="365"/>
    </row>
    <row r="224" spans="1:3" x14ac:dyDescent="0.35">
      <c r="A224" s="363"/>
      <c r="B224" s="128" t="s">
        <v>2882</v>
      </c>
      <c r="C224" s="365"/>
    </row>
    <row r="225" spans="1:3" x14ac:dyDescent="0.35">
      <c r="A225" s="363"/>
      <c r="B225" s="128" t="s">
        <v>2883</v>
      </c>
      <c r="C225" s="365"/>
    </row>
    <row r="226" spans="1:3" x14ac:dyDescent="0.35">
      <c r="A226" s="363" t="s">
        <v>2884</v>
      </c>
      <c r="B226" s="128" t="s">
        <v>2885</v>
      </c>
      <c r="C226" s="365"/>
    </row>
    <row r="227" spans="1:3" x14ac:dyDescent="0.35">
      <c r="A227" s="363"/>
      <c r="B227" s="128" t="s">
        <v>2886</v>
      </c>
      <c r="C227" s="365"/>
    </row>
    <row r="228" spans="1:3" x14ac:dyDescent="0.35">
      <c r="A228" s="363"/>
      <c r="B228" s="128" t="s">
        <v>2887</v>
      </c>
      <c r="C228" s="365"/>
    </row>
    <row r="229" spans="1:3" x14ac:dyDescent="0.35">
      <c r="A229" s="129" t="s">
        <v>2888</v>
      </c>
      <c r="B229" s="128" t="s">
        <v>2889</v>
      </c>
      <c r="C229" s="365"/>
    </row>
    <row r="230" spans="1:3" x14ac:dyDescent="0.35">
      <c r="A230" s="367" t="s">
        <v>2890</v>
      </c>
      <c r="B230" s="2" t="s">
        <v>2891</v>
      </c>
      <c r="C230" s="368" t="s">
        <v>2892</v>
      </c>
    </row>
    <row r="231" spans="1:3" x14ac:dyDescent="0.35">
      <c r="A231" s="367"/>
      <c r="B231" s="2" t="s">
        <v>2893</v>
      </c>
      <c r="C231" s="368"/>
    </row>
    <row r="232" spans="1:3" x14ac:dyDescent="0.35">
      <c r="A232" s="367"/>
      <c r="B232" s="2" t="s">
        <v>2894</v>
      </c>
      <c r="C232" s="368"/>
    </row>
    <row r="233" spans="1:3" x14ac:dyDescent="0.35">
      <c r="A233" s="363" t="s">
        <v>2895</v>
      </c>
      <c r="B233" s="128" t="s">
        <v>2896</v>
      </c>
      <c r="C233" s="365" t="s">
        <v>2897</v>
      </c>
    </row>
    <row r="234" spans="1:3" x14ac:dyDescent="0.35">
      <c r="A234" s="363"/>
      <c r="B234" s="128" t="s">
        <v>2898</v>
      </c>
      <c r="C234" s="371"/>
    </row>
    <row r="235" spans="1:3" x14ac:dyDescent="0.35">
      <c r="A235" s="363"/>
      <c r="B235" s="128" t="s">
        <v>2899</v>
      </c>
      <c r="C235" s="371"/>
    </row>
    <row r="236" spans="1:3" x14ac:dyDescent="0.35">
      <c r="A236" s="363"/>
      <c r="B236" s="128" t="s">
        <v>2900</v>
      </c>
      <c r="C236" s="371"/>
    </row>
    <row r="237" spans="1:3" x14ac:dyDescent="0.35">
      <c r="A237" s="372" t="s">
        <v>2901</v>
      </c>
      <c r="B237" s="128" t="s">
        <v>2902</v>
      </c>
      <c r="C237" s="371"/>
    </row>
    <row r="238" spans="1:3" x14ac:dyDescent="0.35">
      <c r="A238" s="372"/>
      <c r="B238" s="128" t="s">
        <v>2903</v>
      </c>
      <c r="C238" s="371"/>
    </row>
    <row r="239" spans="1:3" x14ac:dyDescent="0.35">
      <c r="A239" s="372"/>
      <c r="B239" s="128" t="s">
        <v>2904</v>
      </c>
      <c r="C239" s="371"/>
    </row>
    <row r="240" spans="1:3" x14ac:dyDescent="0.35">
      <c r="A240" s="372"/>
      <c r="B240" s="128" t="s">
        <v>2905</v>
      </c>
      <c r="C240" s="371"/>
    </row>
    <row r="241" spans="1:3" x14ac:dyDescent="0.35">
      <c r="A241" s="372"/>
      <c r="B241" s="128" t="s">
        <v>2906</v>
      </c>
      <c r="C241" s="371"/>
    </row>
    <row r="242" spans="1:3" x14ac:dyDescent="0.35">
      <c r="A242" s="372"/>
      <c r="B242" s="128" t="s">
        <v>2907</v>
      </c>
      <c r="C242" s="371"/>
    </row>
    <row r="243" spans="1:3" x14ac:dyDescent="0.35">
      <c r="A243" s="372"/>
      <c r="B243" s="128" t="s">
        <v>2908</v>
      </c>
      <c r="C243" s="371"/>
    </row>
    <row r="244" spans="1:3" ht="29" x14ac:dyDescent="0.35">
      <c r="A244" s="367" t="s">
        <v>2909</v>
      </c>
      <c r="B244" s="2" t="s">
        <v>2910</v>
      </c>
      <c r="C244" s="368" t="s">
        <v>2911</v>
      </c>
    </row>
    <row r="245" spans="1:3" x14ac:dyDescent="0.35">
      <c r="A245" s="367"/>
      <c r="B245" s="2" t="s">
        <v>2912</v>
      </c>
      <c r="C245" s="368"/>
    </row>
    <row r="246" spans="1:3" ht="29" x14ac:dyDescent="0.35">
      <c r="A246" s="130" t="s">
        <v>2913</v>
      </c>
      <c r="B246" s="2" t="s">
        <v>383</v>
      </c>
      <c r="C246" s="368"/>
    </row>
    <row r="247" spans="1:3" x14ac:dyDescent="0.35">
      <c r="A247" s="363" t="s">
        <v>2914</v>
      </c>
      <c r="B247" s="128" t="s">
        <v>2915</v>
      </c>
      <c r="C247" s="365" t="s">
        <v>2916</v>
      </c>
    </row>
    <row r="248" spans="1:3" ht="29" x14ac:dyDescent="0.35">
      <c r="A248" s="363"/>
      <c r="B248" s="128" t="s">
        <v>2917</v>
      </c>
      <c r="C248" s="365"/>
    </row>
    <row r="249" spans="1:3" x14ac:dyDescent="0.35">
      <c r="A249" s="363" t="s">
        <v>2918</v>
      </c>
      <c r="B249" s="128" t="s">
        <v>2919</v>
      </c>
      <c r="C249" s="365"/>
    </row>
    <row r="250" spans="1:3" ht="29" x14ac:dyDescent="0.35">
      <c r="A250" s="363"/>
      <c r="B250" s="128" t="s">
        <v>2920</v>
      </c>
      <c r="C250" s="365"/>
    </row>
    <row r="251" spans="1:3" ht="29" x14ac:dyDescent="0.35">
      <c r="A251" s="130" t="s">
        <v>2921</v>
      </c>
      <c r="B251" s="2" t="s">
        <v>2922</v>
      </c>
      <c r="C251" s="368" t="s">
        <v>2923</v>
      </c>
    </row>
    <row r="252" spans="1:3" x14ac:dyDescent="0.35">
      <c r="A252" s="367" t="s">
        <v>2924</v>
      </c>
      <c r="B252" s="2" t="s">
        <v>2925</v>
      </c>
      <c r="C252" s="368"/>
    </row>
    <row r="253" spans="1:3" x14ac:dyDescent="0.35">
      <c r="A253" s="367"/>
      <c r="B253" s="2" t="s">
        <v>2926</v>
      </c>
      <c r="C253" s="368"/>
    </row>
    <row r="254" spans="1:3" x14ac:dyDescent="0.35">
      <c r="A254" s="367"/>
      <c r="B254" s="2" t="s">
        <v>2927</v>
      </c>
      <c r="C254" s="368"/>
    </row>
    <row r="255" spans="1:3" ht="43.5" x14ac:dyDescent="0.35">
      <c r="A255" s="367"/>
      <c r="B255" s="2" t="s">
        <v>2928</v>
      </c>
      <c r="C255" s="368"/>
    </row>
    <row r="256" spans="1:3" ht="29" x14ac:dyDescent="0.35">
      <c r="A256" s="130" t="s">
        <v>2929</v>
      </c>
      <c r="B256" s="2" t="s">
        <v>2930</v>
      </c>
      <c r="C256" s="368"/>
    </row>
    <row r="257" spans="1:3" x14ac:dyDescent="0.35">
      <c r="A257" s="129" t="s">
        <v>2931</v>
      </c>
      <c r="B257" s="128" t="s">
        <v>2932</v>
      </c>
      <c r="C257" s="365" t="s">
        <v>2933</v>
      </c>
    </row>
    <row r="258" spans="1:3" ht="29" x14ac:dyDescent="0.35">
      <c r="A258" s="129" t="s">
        <v>2934</v>
      </c>
      <c r="B258" s="128" t="s">
        <v>2935</v>
      </c>
      <c r="C258" s="365"/>
    </row>
    <row r="259" spans="1:3" x14ac:dyDescent="0.35">
      <c r="A259" s="367" t="s">
        <v>2936</v>
      </c>
      <c r="B259" s="2" t="s">
        <v>2937</v>
      </c>
      <c r="C259" s="368" t="s">
        <v>2938</v>
      </c>
    </row>
    <row r="260" spans="1:3" x14ac:dyDescent="0.35">
      <c r="A260" s="367"/>
      <c r="B260" s="2" t="s">
        <v>2939</v>
      </c>
      <c r="C260" s="368"/>
    </row>
    <row r="261" spans="1:3" x14ac:dyDescent="0.35">
      <c r="A261" s="367"/>
      <c r="B261" s="2" t="s">
        <v>2940</v>
      </c>
      <c r="C261" s="368"/>
    </row>
    <row r="262" spans="1:3" x14ac:dyDescent="0.35">
      <c r="A262" s="367"/>
      <c r="B262" s="2" t="s">
        <v>2941</v>
      </c>
      <c r="C262" s="368"/>
    </row>
    <row r="263" spans="1:3" x14ac:dyDescent="0.35">
      <c r="A263" s="367"/>
      <c r="B263" s="2" t="s">
        <v>2942</v>
      </c>
      <c r="C263" s="368"/>
    </row>
    <row r="264" spans="1:3" ht="29" x14ac:dyDescent="0.35">
      <c r="A264" s="367"/>
      <c r="B264" s="2" t="s">
        <v>2943</v>
      </c>
      <c r="C264" s="368"/>
    </row>
    <row r="265" spans="1:3" x14ac:dyDescent="0.35">
      <c r="A265" s="363" t="s">
        <v>2944</v>
      </c>
      <c r="B265" s="128" t="s">
        <v>2945</v>
      </c>
      <c r="C265" s="365" t="s">
        <v>2946</v>
      </c>
    </row>
    <row r="266" spans="1:3" x14ac:dyDescent="0.35">
      <c r="A266" s="363"/>
      <c r="B266" s="128" t="s">
        <v>2947</v>
      </c>
      <c r="C266" s="365"/>
    </row>
    <row r="267" spans="1:3" x14ac:dyDescent="0.35">
      <c r="A267" s="363"/>
      <c r="B267" s="128" t="s">
        <v>2948</v>
      </c>
      <c r="C267" s="365"/>
    </row>
    <row r="268" spans="1:3" x14ac:dyDescent="0.35">
      <c r="A268" s="367" t="s">
        <v>2949</v>
      </c>
      <c r="B268" s="2" t="s">
        <v>2950</v>
      </c>
      <c r="C268" s="368" t="s">
        <v>2951</v>
      </c>
    </row>
    <row r="269" spans="1:3" x14ac:dyDescent="0.35">
      <c r="A269" s="367"/>
      <c r="B269" s="2" t="s">
        <v>2952</v>
      </c>
      <c r="C269" s="368"/>
    </row>
    <row r="270" spans="1:3" x14ac:dyDescent="0.35">
      <c r="A270" s="367"/>
      <c r="B270" s="2" t="s">
        <v>2953</v>
      </c>
      <c r="C270" s="368"/>
    </row>
    <row r="271" spans="1:3" x14ac:dyDescent="0.35">
      <c r="A271" s="367"/>
      <c r="B271" s="2" t="s">
        <v>2954</v>
      </c>
      <c r="C271" s="368"/>
    </row>
    <row r="272" spans="1:3" ht="29" x14ac:dyDescent="0.35">
      <c r="A272" s="367"/>
      <c r="B272" s="2" t="s">
        <v>2955</v>
      </c>
      <c r="C272" s="368"/>
    </row>
    <row r="273" spans="1:3" ht="29" x14ac:dyDescent="0.35">
      <c r="A273" s="367"/>
      <c r="B273" s="2" t="s">
        <v>2956</v>
      </c>
      <c r="C273" s="368"/>
    </row>
    <row r="274" spans="1:3" x14ac:dyDescent="0.35">
      <c r="A274" s="367"/>
      <c r="B274" s="2" t="s">
        <v>2957</v>
      </c>
      <c r="C274" s="368"/>
    </row>
    <row r="275" spans="1:3" x14ac:dyDescent="0.35">
      <c r="A275" s="363" t="s">
        <v>2958</v>
      </c>
      <c r="B275" s="128" t="s">
        <v>2959</v>
      </c>
      <c r="C275" s="365" t="s">
        <v>2960</v>
      </c>
    </row>
    <row r="276" spans="1:3" x14ac:dyDescent="0.35">
      <c r="A276" s="363"/>
      <c r="B276" s="128" t="s">
        <v>2961</v>
      </c>
      <c r="C276" s="365"/>
    </row>
    <row r="277" spans="1:3" x14ac:dyDescent="0.35">
      <c r="A277" s="363"/>
      <c r="B277" s="128" t="s">
        <v>2962</v>
      </c>
      <c r="C277" s="365"/>
    </row>
    <row r="278" spans="1:3" ht="29" x14ac:dyDescent="0.35">
      <c r="A278" s="363"/>
      <c r="B278" s="128" t="s">
        <v>2963</v>
      </c>
      <c r="C278" s="365"/>
    </row>
    <row r="279" spans="1:3" x14ac:dyDescent="0.35">
      <c r="A279" s="363"/>
      <c r="B279" s="128" t="s">
        <v>2964</v>
      </c>
      <c r="C279" s="365"/>
    </row>
    <row r="280" spans="1:3" x14ac:dyDescent="0.35">
      <c r="A280" s="363"/>
      <c r="B280" s="128" t="s">
        <v>2965</v>
      </c>
      <c r="C280" s="365"/>
    </row>
    <row r="281" spans="1:3" ht="29" x14ac:dyDescent="0.35">
      <c r="A281" s="363"/>
      <c r="B281" s="128" t="s">
        <v>2966</v>
      </c>
      <c r="C281" s="365"/>
    </row>
    <row r="282" spans="1:3" x14ac:dyDescent="0.35">
      <c r="A282" s="363"/>
      <c r="B282" s="128" t="s">
        <v>2967</v>
      </c>
      <c r="C282" s="365"/>
    </row>
    <row r="283" spans="1:3" x14ac:dyDescent="0.35">
      <c r="A283" s="363" t="s">
        <v>2968</v>
      </c>
      <c r="B283" s="128" t="s">
        <v>2969</v>
      </c>
      <c r="C283" s="365"/>
    </row>
    <row r="284" spans="1:3" x14ac:dyDescent="0.35">
      <c r="A284" s="363"/>
      <c r="B284" s="128" t="s">
        <v>2970</v>
      </c>
      <c r="C284" s="365"/>
    </row>
    <row r="285" spans="1:3" x14ac:dyDescent="0.35">
      <c r="A285" s="367" t="s">
        <v>2971</v>
      </c>
      <c r="B285" s="2" t="s">
        <v>2972</v>
      </c>
      <c r="C285" s="368" t="s">
        <v>2973</v>
      </c>
    </row>
    <row r="286" spans="1:3" x14ac:dyDescent="0.35">
      <c r="A286" s="367"/>
      <c r="B286" s="2" t="s">
        <v>2974</v>
      </c>
      <c r="C286" s="368"/>
    </row>
    <row r="287" spans="1:3" x14ac:dyDescent="0.35">
      <c r="A287" s="367"/>
      <c r="B287" s="2" t="s">
        <v>2975</v>
      </c>
      <c r="C287" s="368"/>
    </row>
    <row r="288" spans="1:3" x14ac:dyDescent="0.35">
      <c r="A288" s="367"/>
      <c r="B288" s="2" t="s">
        <v>2976</v>
      </c>
      <c r="C288" s="368"/>
    </row>
    <row r="289" spans="1:3" x14ac:dyDescent="0.35">
      <c r="A289" s="363" t="s">
        <v>2977</v>
      </c>
      <c r="B289" s="128" t="s">
        <v>2978</v>
      </c>
      <c r="C289" s="365" t="s">
        <v>2979</v>
      </c>
    </row>
    <row r="290" spans="1:3" x14ac:dyDescent="0.35">
      <c r="A290" s="363"/>
      <c r="B290" s="128" t="s">
        <v>2980</v>
      </c>
      <c r="C290" s="365"/>
    </row>
    <row r="291" spans="1:3" x14ac:dyDescent="0.35">
      <c r="A291" s="363"/>
      <c r="B291" s="128" t="s">
        <v>2981</v>
      </c>
      <c r="C291" s="365"/>
    </row>
    <row r="292" spans="1:3" x14ac:dyDescent="0.35">
      <c r="A292" s="363"/>
      <c r="B292" s="128" t="s">
        <v>2982</v>
      </c>
      <c r="C292" s="365"/>
    </row>
    <row r="293" spans="1:3" x14ac:dyDescent="0.35">
      <c r="A293" s="363" t="s">
        <v>2983</v>
      </c>
      <c r="B293" s="128" t="s">
        <v>2984</v>
      </c>
      <c r="C293" s="365"/>
    </row>
    <row r="294" spans="1:3" ht="29" x14ac:dyDescent="0.35">
      <c r="A294" s="363"/>
      <c r="B294" s="128" t="s">
        <v>2985</v>
      </c>
      <c r="C294" s="365"/>
    </row>
    <row r="295" spans="1:3" x14ac:dyDescent="0.35">
      <c r="A295" s="367" t="s">
        <v>2986</v>
      </c>
      <c r="B295" s="2" t="s">
        <v>2987</v>
      </c>
      <c r="C295" s="368" t="s">
        <v>2988</v>
      </c>
    </row>
    <row r="296" spans="1:3" x14ac:dyDescent="0.35">
      <c r="A296" s="369"/>
      <c r="B296" s="2" t="s">
        <v>2989</v>
      </c>
      <c r="C296" s="370"/>
    </row>
    <row r="297" spans="1:3" x14ac:dyDescent="0.35">
      <c r="A297" s="369"/>
      <c r="B297" s="2" t="s">
        <v>2990</v>
      </c>
      <c r="C297" s="370"/>
    </row>
    <row r="298" spans="1:3" x14ac:dyDescent="0.35">
      <c r="A298" s="369"/>
      <c r="B298" s="2" t="s">
        <v>2991</v>
      </c>
      <c r="C298" s="370"/>
    </row>
    <row r="299" spans="1:3" x14ac:dyDescent="0.35">
      <c r="A299" s="369"/>
      <c r="B299" s="2" t="s">
        <v>2992</v>
      </c>
      <c r="C299" s="370"/>
    </row>
    <row r="300" spans="1:3" x14ac:dyDescent="0.35">
      <c r="A300" s="369"/>
      <c r="B300" s="2" t="s">
        <v>2993</v>
      </c>
      <c r="C300" s="370"/>
    </row>
    <row r="301" spans="1:3" x14ac:dyDescent="0.35">
      <c r="A301" s="367" t="s">
        <v>2994</v>
      </c>
      <c r="B301" s="2" t="s">
        <v>2995</v>
      </c>
      <c r="C301" s="370"/>
    </row>
    <row r="302" spans="1:3" x14ac:dyDescent="0.35">
      <c r="A302" s="367"/>
      <c r="B302" s="2" t="s">
        <v>2996</v>
      </c>
      <c r="C302" s="370"/>
    </row>
    <row r="303" spans="1:3" x14ac:dyDescent="0.35">
      <c r="A303" s="363" t="s">
        <v>2997</v>
      </c>
      <c r="B303" s="128" t="s">
        <v>2998</v>
      </c>
      <c r="C303" s="365" t="s">
        <v>2999</v>
      </c>
    </row>
    <row r="304" spans="1:3" x14ac:dyDescent="0.35">
      <c r="A304" s="363"/>
      <c r="B304" s="128" t="s">
        <v>3000</v>
      </c>
      <c r="C304" s="365"/>
    </row>
    <row r="305" spans="1:3" x14ac:dyDescent="0.35">
      <c r="A305" s="363"/>
      <c r="B305" s="128" t="s">
        <v>3001</v>
      </c>
      <c r="C305" s="365"/>
    </row>
    <row r="306" spans="1:3" x14ac:dyDescent="0.35">
      <c r="A306" s="363"/>
      <c r="B306" s="128" t="s">
        <v>3002</v>
      </c>
      <c r="C306" s="365"/>
    </row>
    <row r="307" spans="1:3" x14ac:dyDescent="0.35">
      <c r="A307" s="363"/>
      <c r="B307" s="128" t="s">
        <v>3003</v>
      </c>
      <c r="C307" s="365"/>
    </row>
    <row r="308" spans="1:3" x14ac:dyDescent="0.35">
      <c r="A308" s="363"/>
      <c r="B308" s="128" t="s">
        <v>3004</v>
      </c>
      <c r="C308" s="365"/>
    </row>
    <row r="309" spans="1:3" x14ac:dyDescent="0.35">
      <c r="A309" s="363"/>
      <c r="B309" s="128" t="s">
        <v>3005</v>
      </c>
      <c r="C309" s="365"/>
    </row>
    <row r="310" spans="1:3" x14ac:dyDescent="0.35">
      <c r="A310" s="363"/>
      <c r="B310" s="128" t="s">
        <v>3006</v>
      </c>
      <c r="C310" s="365"/>
    </row>
    <row r="311" spans="1:3" x14ac:dyDescent="0.35">
      <c r="A311" s="363" t="s">
        <v>3007</v>
      </c>
      <c r="B311" s="128" t="s">
        <v>3008</v>
      </c>
      <c r="C311" s="365"/>
    </row>
    <row r="312" spans="1:3" x14ac:dyDescent="0.35">
      <c r="A312" s="363"/>
      <c r="B312" s="128" t="s">
        <v>3009</v>
      </c>
      <c r="C312" s="365"/>
    </row>
    <row r="313" spans="1:3" x14ac:dyDescent="0.35">
      <c r="A313" s="367" t="s">
        <v>3010</v>
      </c>
      <c r="B313" s="2" t="s">
        <v>3011</v>
      </c>
      <c r="C313" s="368" t="s">
        <v>3012</v>
      </c>
    </row>
    <row r="314" spans="1:3" x14ac:dyDescent="0.35">
      <c r="A314" s="367"/>
      <c r="B314" s="2" t="s">
        <v>3013</v>
      </c>
      <c r="C314" s="368"/>
    </row>
    <row r="315" spans="1:3" x14ac:dyDescent="0.35">
      <c r="A315" s="367"/>
      <c r="B315" s="2" t="s">
        <v>3014</v>
      </c>
      <c r="C315" s="368"/>
    </row>
    <row r="316" spans="1:3" ht="29" x14ac:dyDescent="0.35">
      <c r="A316" s="367"/>
      <c r="B316" s="2" t="s">
        <v>3015</v>
      </c>
      <c r="C316" s="368"/>
    </row>
    <row r="317" spans="1:3" x14ac:dyDescent="0.35">
      <c r="A317" s="367"/>
      <c r="B317" s="2" t="s">
        <v>3016</v>
      </c>
      <c r="C317" s="368"/>
    </row>
    <row r="318" spans="1:3" x14ac:dyDescent="0.35">
      <c r="A318" s="367" t="s">
        <v>3017</v>
      </c>
      <c r="B318" s="2" t="s">
        <v>3018</v>
      </c>
      <c r="C318" s="368"/>
    </row>
    <row r="319" spans="1:3" x14ac:dyDescent="0.35">
      <c r="A319" s="367"/>
      <c r="B319" s="2" t="s">
        <v>3019</v>
      </c>
      <c r="C319" s="368"/>
    </row>
    <row r="320" spans="1:3" x14ac:dyDescent="0.35">
      <c r="A320" s="363" t="s">
        <v>3020</v>
      </c>
      <c r="B320" s="128" t="s">
        <v>3021</v>
      </c>
      <c r="C320" s="365" t="s">
        <v>3022</v>
      </c>
    </row>
    <row r="321" spans="1:3" x14ac:dyDescent="0.35">
      <c r="A321" s="363"/>
      <c r="B321" s="128" t="s">
        <v>3023</v>
      </c>
      <c r="C321" s="365"/>
    </row>
    <row r="322" spans="1:3" ht="29" x14ac:dyDescent="0.35">
      <c r="A322" s="363"/>
      <c r="B322" s="128" t="s">
        <v>3024</v>
      </c>
      <c r="C322" s="365"/>
    </row>
    <row r="323" spans="1:3" x14ac:dyDescent="0.35">
      <c r="A323" s="363" t="s">
        <v>3025</v>
      </c>
      <c r="B323" s="128" t="s">
        <v>3026</v>
      </c>
      <c r="C323" s="365"/>
    </row>
    <row r="324" spans="1:3" ht="29" x14ac:dyDescent="0.35">
      <c r="A324" s="363"/>
      <c r="B324" s="128" t="s">
        <v>3027</v>
      </c>
      <c r="C324" s="365"/>
    </row>
    <row r="325" spans="1:3" ht="29" x14ac:dyDescent="0.35">
      <c r="A325" s="363" t="s">
        <v>3028</v>
      </c>
      <c r="B325" s="128" t="s">
        <v>3029</v>
      </c>
      <c r="C325" s="365"/>
    </row>
    <row r="326" spans="1:3" x14ac:dyDescent="0.35">
      <c r="A326" s="363"/>
      <c r="B326" s="128" t="s">
        <v>3030</v>
      </c>
      <c r="C326" s="365"/>
    </row>
    <row r="327" spans="1:3" x14ac:dyDescent="0.35">
      <c r="A327" s="367" t="s">
        <v>3031</v>
      </c>
      <c r="B327" s="2" t="s">
        <v>3032</v>
      </c>
      <c r="C327" s="368" t="s">
        <v>2103</v>
      </c>
    </row>
    <row r="328" spans="1:3" x14ac:dyDescent="0.35">
      <c r="A328" s="367"/>
      <c r="B328" s="2" t="s">
        <v>3033</v>
      </c>
      <c r="C328" s="368"/>
    </row>
    <row r="329" spans="1:3" ht="29" x14ac:dyDescent="0.35">
      <c r="A329" s="367"/>
      <c r="B329" s="2" t="s">
        <v>3034</v>
      </c>
      <c r="C329" s="368"/>
    </row>
    <row r="330" spans="1:3" x14ac:dyDescent="0.35">
      <c r="A330" s="367"/>
      <c r="B330" s="2" t="s">
        <v>3035</v>
      </c>
      <c r="C330" s="368"/>
    </row>
    <row r="331" spans="1:3" x14ac:dyDescent="0.35">
      <c r="A331" s="367"/>
      <c r="B331" s="2" t="s">
        <v>3036</v>
      </c>
      <c r="C331" s="368"/>
    </row>
    <row r="332" spans="1:3" x14ac:dyDescent="0.35">
      <c r="A332" s="367" t="s">
        <v>3037</v>
      </c>
      <c r="B332" s="2" t="s">
        <v>3038</v>
      </c>
      <c r="C332" s="368"/>
    </row>
    <row r="333" spans="1:3" x14ac:dyDescent="0.35">
      <c r="A333" s="367"/>
      <c r="B333" s="2" t="s">
        <v>3039</v>
      </c>
      <c r="C333" s="368"/>
    </row>
    <row r="334" spans="1:3" x14ac:dyDescent="0.35">
      <c r="A334" s="367"/>
      <c r="B334" s="2" t="s">
        <v>3040</v>
      </c>
      <c r="C334" s="368"/>
    </row>
    <row r="335" spans="1:3" x14ac:dyDescent="0.35">
      <c r="A335" s="367"/>
      <c r="B335" s="2" t="s">
        <v>3041</v>
      </c>
      <c r="C335" s="368"/>
    </row>
    <row r="336" spans="1:3" ht="29" x14ac:dyDescent="0.35">
      <c r="A336" s="363" t="s">
        <v>3042</v>
      </c>
      <c r="B336" s="128" t="s">
        <v>3043</v>
      </c>
      <c r="C336" s="365" t="s">
        <v>3044</v>
      </c>
    </row>
    <row r="337" spans="1:3" x14ac:dyDescent="0.35">
      <c r="A337" s="363"/>
      <c r="B337" s="128" t="s">
        <v>3045</v>
      </c>
      <c r="C337" s="365"/>
    </row>
    <row r="338" spans="1:3" x14ac:dyDescent="0.35">
      <c r="A338" s="363"/>
      <c r="B338" s="128" t="s">
        <v>3046</v>
      </c>
      <c r="C338" s="365"/>
    </row>
    <row r="339" spans="1:3" x14ac:dyDescent="0.35">
      <c r="A339" s="363"/>
      <c r="B339" s="128" t="s">
        <v>3047</v>
      </c>
      <c r="C339" s="365"/>
    </row>
    <row r="340" spans="1:3" ht="29" x14ac:dyDescent="0.35">
      <c r="A340" s="363"/>
      <c r="B340" s="128" t="s">
        <v>3048</v>
      </c>
      <c r="C340" s="365"/>
    </row>
    <row r="341" spans="1:3" x14ac:dyDescent="0.35">
      <c r="A341" s="363"/>
      <c r="B341" s="128" t="s">
        <v>3049</v>
      </c>
      <c r="C341" s="365"/>
    </row>
    <row r="342" spans="1:3" x14ac:dyDescent="0.35">
      <c r="A342" s="367" t="s">
        <v>3050</v>
      </c>
      <c r="B342" s="2" t="s">
        <v>3051</v>
      </c>
      <c r="C342" s="368" t="s">
        <v>3052</v>
      </c>
    </row>
    <row r="343" spans="1:3" x14ac:dyDescent="0.35">
      <c r="A343" s="367"/>
      <c r="B343" s="2" t="s">
        <v>3053</v>
      </c>
      <c r="C343" s="368"/>
    </row>
    <row r="344" spans="1:3" x14ac:dyDescent="0.35">
      <c r="A344" s="367" t="s">
        <v>3054</v>
      </c>
      <c r="B344" s="2" t="s">
        <v>3055</v>
      </c>
      <c r="C344" s="368"/>
    </row>
    <row r="345" spans="1:3" x14ac:dyDescent="0.35">
      <c r="A345" s="367"/>
      <c r="B345" s="2" t="s">
        <v>3056</v>
      </c>
      <c r="C345" s="368"/>
    </row>
    <row r="346" spans="1:3" x14ac:dyDescent="0.35">
      <c r="A346" s="367"/>
      <c r="B346" s="2" t="s">
        <v>3057</v>
      </c>
      <c r="C346" s="368"/>
    </row>
    <row r="347" spans="1:3" x14ac:dyDescent="0.35">
      <c r="A347" s="363" t="s">
        <v>3058</v>
      </c>
      <c r="B347" s="128" t="s">
        <v>3059</v>
      </c>
      <c r="C347" s="365" t="s">
        <v>3060</v>
      </c>
    </row>
    <row r="348" spans="1:3" x14ac:dyDescent="0.35">
      <c r="A348" s="363"/>
      <c r="B348" s="128" t="s">
        <v>3061</v>
      </c>
      <c r="C348" s="365"/>
    </row>
    <row r="349" spans="1:3" x14ac:dyDescent="0.35">
      <c r="A349" s="363"/>
      <c r="B349" s="128" t="s">
        <v>3062</v>
      </c>
      <c r="C349" s="365"/>
    </row>
    <row r="350" spans="1:3" ht="29" x14ac:dyDescent="0.35">
      <c r="A350" s="363"/>
      <c r="B350" s="128" t="s">
        <v>3063</v>
      </c>
      <c r="C350" s="365"/>
    </row>
    <row r="351" spans="1:3" x14ac:dyDescent="0.35">
      <c r="A351" s="363"/>
      <c r="B351" s="128" t="s">
        <v>3064</v>
      </c>
      <c r="C351" s="365"/>
    </row>
    <row r="352" spans="1:3" x14ac:dyDescent="0.35">
      <c r="A352" s="129" t="s">
        <v>3065</v>
      </c>
      <c r="B352" s="128" t="s">
        <v>383</v>
      </c>
      <c r="C352" s="365"/>
    </row>
    <row r="353" spans="1:3" ht="58" x14ac:dyDescent="0.35">
      <c r="A353" s="129" t="s">
        <v>3066</v>
      </c>
      <c r="B353" s="128" t="s">
        <v>383</v>
      </c>
      <c r="C353" s="365"/>
    </row>
    <row r="354" spans="1:3" x14ac:dyDescent="0.35">
      <c r="A354" s="129" t="s">
        <v>3067</v>
      </c>
      <c r="B354" s="128" t="s">
        <v>383</v>
      </c>
      <c r="C354" s="365"/>
    </row>
    <row r="355" spans="1:3" x14ac:dyDescent="0.35">
      <c r="A355" s="367" t="s">
        <v>3068</v>
      </c>
      <c r="B355" s="2" t="s">
        <v>3069</v>
      </c>
      <c r="C355" s="368" t="s">
        <v>3070</v>
      </c>
    </row>
    <row r="356" spans="1:3" ht="29" x14ac:dyDescent="0.35">
      <c r="A356" s="367"/>
      <c r="B356" s="2" t="s">
        <v>3071</v>
      </c>
      <c r="C356" s="368"/>
    </row>
    <row r="357" spans="1:3" x14ac:dyDescent="0.35">
      <c r="A357" s="367"/>
      <c r="B357" s="2" t="s">
        <v>3072</v>
      </c>
      <c r="C357" s="368"/>
    </row>
    <row r="358" spans="1:3" ht="29" x14ac:dyDescent="0.35">
      <c r="A358" s="367"/>
      <c r="B358" s="2" t="s">
        <v>3073</v>
      </c>
      <c r="C358" s="368"/>
    </row>
    <row r="359" spans="1:3" ht="29" x14ac:dyDescent="0.35">
      <c r="A359" s="367"/>
      <c r="B359" s="2" t="s">
        <v>3074</v>
      </c>
      <c r="C359" s="368"/>
    </row>
    <row r="360" spans="1:3" ht="29" x14ac:dyDescent="0.35">
      <c r="A360" s="367"/>
      <c r="B360" s="2" t="s">
        <v>3075</v>
      </c>
      <c r="C360" s="368"/>
    </row>
    <row r="361" spans="1:3" x14ac:dyDescent="0.35">
      <c r="A361" s="367"/>
      <c r="B361" s="2" t="s">
        <v>3076</v>
      </c>
      <c r="C361" s="368"/>
    </row>
    <row r="362" spans="1:3" x14ac:dyDescent="0.35">
      <c r="A362" s="363" t="s">
        <v>3077</v>
      </c>
      <c r="B362" s="128" t="s">
        <v>3078</v>
      </c>
      <c r="C362" s="365" t="s">
        <v>3079</v>
      </c>
    </row>
    <row r="363" spans="1:3" x14ac:dyDescent="0.35">
      <c r="A363" s="363"/>
      <c r="B363" s="128" t="s">
        <v>3080</v>
      </c>
      <c r="C363" s="365"/>
    </row>
    <row r="364" spans="1:3" x14ac:dyDescent="0.35">
      <c r="A364" s="363"/>
      <c r="B364" s="128" t="s">
        <v>3081</v>
      </c>
      <c r="C364" s="365"/>
    </row>
    <row r="365" spans="1:3" ht="29" x14ac:dyDescent="0.35">
      <c r="A365" s="363"/>
      <c r="B365" s="128" t="s">
        <v>3082</v>
      </c>
      <c r="C365" s="365"/>
    </row>
    <row r="366" spans="1:3" x14ac:dyDescent="0.35">
      <c r="A366" s="367" t="s">
        <v>3083</v>
      </c>
      <c r="B366" s="2" t="s">
        <v>3084</v>
      </c>
      <c r="C366" s="368" t="s">
        <v>3085</v>
      </c>
    </row>
    <row r="367" spans="1:3" ht="29" x14ac:dyDescent="0.35">
      <c r="A367" s="367"/>
      <c r="B367" s="2" t="s">
        <v>3086</v>
      </c>
      <c r="C367" s="368"/>
    </row>
    <row r="368" spans="1:3" ht="29" x14ac:dyDescent="0.35">
      <c r="A368" s="367"/>
      <c r="B368" s="2" t="s">
        <v>3087</v>
      </c>
      <c r="C368" s="368"/>
    </row>
    <row r="369" spans="1:3" x14ac:dyDescent="0.35">
      <c r="A369" s="363" t="s">
        <v>3088</v>
      </c>
      <c r="B369" s="128" t="s">
        <v>3089</v>
      </c>
      <c r="C369" s="365" t="s">
        <v>3090</v>
      </c>
    </row>
    <row r="370" spans="1:3" x14ac:dyDescent="0.35">
      <c r="A370" s="363"/>
      <c r="B370" s="128" t="s">
        <v>3091</v>
      </c>
      <c r="C370" s="365"/>
    </row>
    <row r="371" spans="1:3" ht="15" thickBot="1" x14ac:dyDescent="0.4">
      <c r="A371" s="364"/>
      <c r="B371" s="131" t="s">
        <v>3092</v>
      </c>
      <c r="C371" s="366"/>
    </row>
  </sheetData>
  <mergeCells count="63">
    <mergeCell ref="A1:C1"/>
    <mergeCell ref="A220:C220"/>
    <mergeCell ref="A222:A225"/>
    <mergeCell ref="C222:C229"/>
    <mergeCell ref="A226:A228"/>
    <mergeCell ref="A230:A232"/>
    <mergeCell ref="C230:C232"/>
    <mergeCell ref="A233:A236"/>
    <mergeCell ref="C233:C243"/>
    <mergeCell ref="A237:A243"/>
    <mergeCell ref="A244:A245"/>
    <mergeCell ref="C244:C246"/>
    <mergeCell ref="A247:A248"/>
    <mergeCell ref="C247:C250"/>
    <mergeCell ref="A249:A250"/>
    <mergeCell ref="C251:C256"/>
    <mergeCell ref="A252:A255"/>
    <mergeCell ref="C257:C258"/>
    <mergeCell ref="A259:A264"/>
    <mergeCell ref="C259:C264"/>
    <mergeCell ref="A265:A267"/>
    <mergeCell ref="C265:C267"/>
    <mergeCell ref="A268:A274"/>
    <mergeCell ref="C268:C274"/>
    <mergeCell ref="A275:A282"/>
    <mergeCell ref="C275:C284"/>
    <mergeCell ref="A283:A284"/>
    <mergeCell ref="A285:A288"/>
    <mergeCell ref="C285:C288"/>
    <mergeCell ref="A289:A292"/>
    <mergeCell ref="C289:C294"/>
    <mergeCell ref="A293:A294"/>
    <mergeCell ref="A295:A300"/>
    <mergeCell ref="C295:C302"/>
    <mergeCell ref="A301:A302"/>
    <mergeCell ref="A303:A310"/>
    <mergeCell ref="C303:C312"/>
    <mergeCell ref="A311:A312"/>
    <mergeCell ref="A313:A317"/>
    <mergeCell ref="C313:C319"/>
    <mergeCell ref="A318:A319"/>
    <mergeCell ref="A320:A322"/>
    <mergeCell ref="C320:C326"/>
    <mergeCell ref="A323:A324"/>
    <mergeCell ref="A325:A326"/>
    <mergeCell ref="A327:A331"/>
    <mergeCell ref="C327:C335"/>
    <mergeCell ref="A332:A335"/>
    <mergeCell ref="A336:A341"/>
    <mergeCell ref="C336:C341"/>
    <mergeCell ref="A342:A343"/>
    <mergeCell ref="C342:C346"/>
    <mergeCell ref="A344:A346"/>
    <mergeCell ref="A347:A351"/>
    <mergeCell ref="C347:C354"/>
    <mergeCell ref="A369:A371"/>
    <mergeCell ref="C369:C371"/>
    <mergeCell ref="A355:A361"/>
    <mergeCell ref="C355:C361"/>
    <mergeCell ref="A362:A365"/>
    <mergeCell ref="C362:C365"/>
    <mergeCell ref="A366:A368"/>
    <mergeCell ref="C366:C36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9"/>
  <dimension ref="A1:L126"/>
  <sheetViews>
    <sheetView workbookViewId="0">
      <pane ySplit="1" topLeftCell="A2" activePane="bottomLeft" state="frozen"/>
      <selection pane="bottomLeft" activeCell="I33" sqref="I33"/>
    </sheetView>
  </sheetViews>
  <sheetFormatPr defaultRowHeight="14.5" x14ac:dyDescent="0.35"/>
  <cols>
    <col min="1" max="1" width="48.54296875" bestFit="1" customWidth="1"/>
    <col min="2" max="2" width="19.453125" bestFit="1" customWidth="1"/>
    <col min="3" max="3" width="8.453125" bestFit="1" customWidth="1"/>
    <col min="4" max="4" width="14.453125" customWidth="1"/>
    <col min="5" max="5" width="14.54296875" customWidth="1"/>
    <col min="6" max="7" width="12.08984375" bestFit="1" customWidth="1"/>
    <col min="8" max="8" width="9.453125" bestFit="1" customWidth="1"/>
    <col min="10" max="10" width="22.90625" customWidth="1"/>
    <col min="11" max="11" width="7.08984375" bestFit="1" customWidth="1"/>
    <col min="12" max="12" width="39.54296875" bestFit="1" customWidth="1"/>
  </cols>
  <sheetData>
    <row r="1" spans="1:12" ht="34.5" x14ac:dyDescent="0.35">
      <c r="A1" s="61" t="s">
        <v>750</v>
      </c>
      <c r="B1" s="62" t="s">
        <v>751</v>
      </c>
      <c r="C1" s="62" t="s">
        <v>752</v>
      </c>
      <c r="D1" s="62" t="s">
        <v>753</v>
      </c>
      <c r="E1" s="62" t="s">
        <v>754</v>
      </c>
      <c r="F1" s="62" t="s">
        <v>755</v>
      </c>
      <c r="G1" s="62" t="s">
        <v>756</v>
      </c>
      <c r="H1" s="62" t="s">
        <v>757</v>
      </c>
    </row>
    <row r="2" spans="1:12" x14ac:dyDescent="0.35">
      <c r="A2" s="389" t="s">
        <v>1395</v>
      </c>
      <c r="B2" s="389"/>
      <c r="C2" s="389"/>
      <c r="D2" s="389"/>
      <c r="E2" s="389"/>
      <c r="F2" s="389"/>
      <c r="G2" s="389"/>
      <c r="H2" s="389"/>
    </row>
    <row r="3" spans="1:12" x14ac:dyDescent="0.35">
      <c r="A3" s="383" t="s">
        <v>2021</v>
      </c>
      <c r="B3" s="383"/>
      <c r="C3" s="383"/>
      <c r="D3" s="383"/>
      <c r="E3" s="383"/>
      <c r="F3" s="383"/>
      <c r="G3" s="383"/>
      <c r="H3" s="383"/>
    </row>
    <row r="4" spans="1:12" x14ac:dyDescent="0.35">
      <c r="A4" s="54" t="s">
        <v>1396</v>
      </c>
      <c r="B4" s="390"/>
      <c r="C4" s="390"/>
      <c r="D4" s="390"/>
      <c r="E4" s="390"/>
      <c r="F4" s="390"/>
      <c r="G4" s="390"/>
      <c r="H4" s="390"/>
      <c r="J4" s="383" t="s">
        <v>777</v>
      </c>
      <c r="K4" s="383" t="s">
        <v>778</v>
      </c>
    </row>
    <row r="5" spans="1:12" x14ac:dyDescent="0.35">
      <c r="A5" s="55" t="s">
        <v>758</v>
      </c>
      <c r="B5" s="140" t="s">
        <v>759</v>
      </c>
      <c r="C5" s="140">
        <v>0.5</v>
      </c>
      <c r="D5" s="140">
        <v>5</v>
      </c>
      <c r="E5" s="60" t="s">
        <v>760</v>
      </c>
      <c r="F5" s="140"/>
      <c r="G5" s="140"/>
      <c r="H5" s="140">
        <f>IF(E5="X",C5*D5*48, IF(F5="X", C5*D5*48, IF(G5="X",C5*D5*12)))</f>
        <v>120</v>
      </c>
      <c r="J5" s="50" t="s">
        <v>779</v>
      </c>
      <c r="K5" s="50">
        <v>40</v>
      </c>
    </row>
    <row r="6" spans="1:12" x14ac:dyDescent="0.35">
      <c r="A6" s="54" t="s">
        <v>761</v>
      </c>
      <c r="B6" s="140" t="s">
        <v>759</v>
      </c>
      <c r="C6" s="140">
        <v>2</v>
      </c>
      <c r="D6" s="140">
        <v>1</v>
      </c>
      <c r="E6" s="60"/>
      <c r="F6" s="60" t="s">
        <v>760</v>
      </c>
      <c r="G6" s="51"/>
      <c r="H6" s="140">
        <f>IF(E6="X",C6*D6*48, IF(F6="X", C6*D6*48, IF(G6="X",C6*D6*12)))</f>
        <v>96</v>
      </c>
      <c r="J6" s="50" t="s">
        <v>780</v>
      </c>
      <c r="K6" s="50">
        <v>4</v>
      </c>
    </row>
    <row r="7" spans="1:12" x14ac:dyDescent="0.35">
      <c r="A7" s="54" t="s">
        <v>2025</v>
      </c>
      <c r="B7" s="387"/>
      <c r="C7" s="387"/>
      <c r="D7" s="387"/>
      <c r="E7" s="387"/>
      <c r="F7" s="387"/>
      <c r="G7" s="387"/>
      <c r="H7" s="387"/>
      <c r="J7" s="50" t="s">
        <v>781</v>
      </c>
      <c r="K7" s="50">
        <f>K5*K6</f>
        <v>160</v>
      </c>
    </row>
    <row r="8" spans="1:12" x14ac:dyDescent="0.35">
      <c r="A8" s="55" t="s">
        <v>762</v>
      </c>
      <c r="B8" s="140" t="s">
        <v>759</v>
      </c>
      <c r="C8" s="140">
        <v>0.25</v>
      </c>
      <c r="D8" s="140">
        <v>3</v>
      </c>
      <c r="E8" s="60"/>
      <c r="F8" s="60" t="s">
        <v>760</v>
      </c>
      <c r="G8" s="140"/>
      <c r="H8" s="140">
        <f>IF(E8="X",C8*D8*48, IF(F8="X", C8*D8*12, IF(G8="X",C8*D8*4)))</f>
        <v>9</v>
      </c>
      <c r="J8" s="50" t="s">
        <v>782</v>
      </c>
      <c r="K8" s="50">
        <v>3</v>
      </c>
    </row>
    <row r="9" spans="1:12" x14ac:dyDescent="0.35">
      <c r="A9" s="54" t="s">
        <v>763</v>
      </c>
      <c r="B9" s="140" t="s">
        <v>759</v>
      </c>
      <c r="C9" s="140">
        <v>2</v>
      </c>
      <c r="D9" s="140">
        <v>1</v>
      </c>
      <c r="E9" s="63"/>
      <c r="F9" s="60" t="s">
        <v>760</v>
      </c>
      <c r="G9" s="140"/>
      <c r="H9" s="140">
        <f>IF(E9="X",C9*D9*48, IF(F9="X", C9*D9*12, IF(G9="X",C9*D9*4)))</f>
        <v>24</v>
      </c>
      <c r="J9" s="50" t="s">
        <v>783</v>
      </c>
      <c r="K9" s="50">
        <f>K7*K8</f>
        <v>480</v>
      </c>
    </row>
    <row r="10" spans="1:12" x14ac:dyDescent="0.35">
      <c r="A10" s="54" t="s">
        <v>1405</v>
      </c>
      <c r="B10" s="140" t="s">
        <v>759</v>
      </c>
      <c r="C10" s="140">
        <v>2</v>
      </c>
      <c r="D10" s="140">
        <v>2</v>
      </c>
      <c r="E10" s="140"/>
      <c r="F10" s="60" t="s">
        <v>760</v>
      </c>
      <c r="G10" s="140"/>
      <c r="H10" s="140">
        <f t="shared" ref="H10:H23" si="0">IF(E10="X",C10*D10*48, IF(F10="X", C10*D10*12, IF(G10="X",C10*D10*4)))</f>
        <v>48</v>
      </c>
      <c r="J10" s="65" t="s">
        <v>784</v>
      </c>
      <c r="K10" s="65">
        <v>4</v>
      </c>
    </row>
    <row r="11" spans="1:12" x14ac:dyDescent="0.35">
      <c r="A11" s="54" t="s">
        <v>2026</v>
      </c>
      <c r="B11" s="140" t="s">
        <v>759</v>
      </c>
      <c r="C11" s="140">
        <v>2</v>
      </c>
      <c r="D11" s="140">
        <v>4</v>
      </c>
      <c r="E11" s="140"/>
      <c r="F11" s="140"/>
      <c r="G11" s="60" t="s">
        <v>760</v>
      </c>
      <c r="H11" s="140">
        <f t="shared" si="0"/>
        <v>32</v>
      </c>
      <c r="J11" s="66" t="s">
        <v>785</v>
      </c>
      <c r="K11" s="66">
        <f>K10*K9</f>
        <v>1920</v>
      </c>
    </row>
    <row r="12" spans="1:12" x14ac:dyDescent="0.35">
      <c r="A12" s="54" t="s">
        <v>1404</v>
      </c>
      <c r="B12" s="140" t="s">
        <v>759</v>
      </c>
      <c r="C12" s="140">
        <v>1</v>
      </c>
      <c r="D12" s="140">
        <v>5</v>
      </c>
      <c r="E12" s="60" t="s">
        <v>760</v>
      </c>
      <c r="F12" s="140"/>
      <c r="G12" s="140"/>
      <c r="H12" s="140">
        <f t="shared" si="0"/>
        <v>240</v>
      </c>
    </row>
    <row r="13" spans="1:12" ht="29" x14ac:dyDescent="0.35">
      <c r="A13" s="54" t="s">
        <v>1403</v>
      </c>
      <c r="B13" s="140" t="s">
        <v>764</v>
      </c>
      <c r="C13" s="140">
        <v>1</v>
      </c>
      <c r="D13" s="140">
        <v>4</v>
      </c>
      <c r="E13" s="141"/>
      <c r="F13" s="60" t="s">
        <v>760</v>
      </c>
      <c r="G13" s="141"/>
      <c r="H13" s="140">
        <f t="shared" si="0"/>
        <v>48</v>
      </c>
      <c r="J13" s="72" t="s">
        <v>1454</v>
      </c>
      <c r="K13" s="72">
        <v>1.1000000000000001</v>
      </c>
      <c r="L13" s="73" t="s">
        <v>1455</v>
      </c>
    </row>
    <row r="14" spans="1:12" ht="23" x14ac:dyDescent="0.35">
      <c r="A14" s="54" t="s">
        <v>1402</v>
      </c>
      <c r="B14" s="380"/>
      <c r="C14" s="381"/>
      <c r="D14" s="381"/>
      <c r="E14" s="381"/>
      <c r="F14" s="381"/>
      <c r="G14" s="381"/>
      <c r="H14" s="382"/>
      <c r="J14" s="67" t="s">
        <v>1437</v>
      </c>
      <c r="K14" s="67">
        <f>247*8</f>
        <v>1976</v>
      </c>
      <c r="L14" s="68" t="s">
        <v>1456</v>
      </c>
    </row>
    <row r="15" spans="1:12" x14ac:dyDescent="0.35">
      <c r="A15" s="55" t="s">
        <v>765</v>
      </c>
      <c r="B15" s="140" t="s">
        <v>766</v>
      </c>
      <c r="C15" s="140">
        <v>1</v>
      </c>
      <c r="D15" s="140">
        <v>2</v>
      </c>
      <c r="E15" s="141"/>
      <c r="F15" s="60" t="s">
        <v>760</v>
      </c>
      <c r="G15" s="141"/>
      <c r="H15" s="140">
        <f t="shared" si="0"/>
        <v>24</v>
      </c>
      <c r="J15" s="69" t="s">
        <v>1438</v>
      </c>
      <c r="K15" s="70">
        <f>SUM(H26,H41,H56,H69,H81,H96,H111,H118,H126)</f>
        <v>3.3493421052631582</v>
      </c>
      <c r="L15" s="69" t="s">
        <v>1439</v>
      </c>
    </row>
    <row r="16" spans="1:12" x14ac:dyDescent="0.35">
      <c r="A16" s="54" t="s">
        <v>767</v>
      </c>
      <c r="B16" s="140" t="s">
        <v>759</v>
      </c>
      <c r="C16" s="140">
        <v>4</v>
      </c>
      <c r="D16" s="140">
        <v>2</v>
      </c>
      <c r="E16" s="141"/>
      <c r="F16" s="141"/>
      <c r="G16" s="60" t="s">
        <v>760</v>
      </c>
      <c r="H16" s="140">
        <f t="shared" si="0"/>
        <v>32</v>
      </c>
    </row>
    <row r="17" spans="1:8" x14ac:dyDescent="0.35">
      <c r="A17" s="54" t="s">
        <v>1401</v>
      </c>
      <c r="B17" s="140" t="s">
        <v>766</v>
      </c>
      <c r="C17" s="140">
        <v>4</v>
      </c>
      <c r="D17" s="140">
        <v>1</v>
      </c>
      <c r="E17" s="141"/>
      <c r="F17" s="141"/>
      <c r="G17" s="60" t="s">
        <v>760</v>
      </c>
      <c r="H17" s="140">
        <f t="shared" si="0"/>
        <v>16</v>
      </c>
    </row>
    <row r="18" spans="1:8" x14ac:dyDescent="0.35">
      <c r="A18" s="54" t="s">
        <v>1400</v>
      </c>
      <c r="B18" s="140" t="s">
        <v>766</v>
      </c>
      <c r="C18" s="140">
        <v>0.5</v>
      </c>
      <c r="D18" s="140">
        <v>2</v>
      </c>
      <c r="E18" s="141"/>
      <c r="F18" s="141"/>
      <c r="G18" s="60" t="s">
        <v>760</v>
      </c>
      <c r="H18" s="140">
        <f t="shared" si="0"/>
        <v>4</v>
      </c>
    </row>
    <row r="19" spans="1:8" x14ac:dyDescent="0.35">
      <c r="A19" s="54" t="s">
        <v>1399</v>
      </c>
      <c r="B19" s="380"/>
      <c r="C19" s="381"/>
      <c r="D19" s="381"/>
      <c r="E19" s="381"/>
      <c r="F19" s="381"/>
      <c r="G19" s="381"/>
      <c r="H19" s="382"/>
    </row>
    <row r="20" spans="1:8" x14ac:dyDescent="0.35">
      <c r="A20" s="54" t="s">
        <v>768</v>
      </c>
      <c r="B20" s="140" t="s">
        <v>759</v>
      </c>
      <c r="C20" s="140">
        <v>0.25</v>
      </c>
      <c r="D20" s="140">
        <v>5</v>
      </c>
      <c r="E20" s="60" t="s">
        <v>760</v>
      </c>
      <c r="F20" s="141"/>
      <c r="G20" s="141"/>
      <c r="H20" s="140">
        <f t="shared" si="0"/>
        <v>60</v>
      </c>
    </row>
    <row r="21" spans="1:8" x14ac:dyDescent="0.35">
      <c r="A21" s="54" t="s">
        <v>769</v>
      </c>
      <c r="B21" s="140" t="s">
        <v>759</v>
      </c>
      <c r="C21" s="140">
        <v>2</v>
      </c>
      <c r="D21" s="140">
        <v>1</v>
      </c>
      <c r="E21" s="141"/>
      <c r="F21" s="60"/>
      <c r="G21" s="60" t="s">
        <v>760</v>
      </c>
      <c r="H21" s="140">
        <f t="shared" si="0"/>
        <v>8</v>
      </c>
    </row>
    <row r="22" spans="1:8" ht="23" x14ac:dyDescent="0.35">
      <c r="A22" s="54" t="s">
        <v>1398</v>
      </c>
      <c r="B22" s="140" t="s">
        <v>759</v>
      </c>
      <c r="C22" s="140">
        <v>3</v>
      </c>
      <c r="D22" s="140">
        <v>1</v>
      </c>
      <c r="E22" s="141"/>
      <c r="F22" s="60" t="s">
        <v>760</v>
      </c>
      <c r="G22" s="141"/>
      <c r="H22" s="140">
        <f t="shared" si="0"/>
        <v>36</v>
      </c>
    </row>
    <row r="23" spans="1:8" x14ac:dyDescent="0.35">
      <c r="A23" s="54" t="s">
        <v>1397</v>
      </c>
      <c r="B23" s="140" t="s">
        <v>759</v>
      </c>
      <c r="C23" s="140">
        <v>4</v>
      </c>
      <c r="D23" s="140">
        <v>2</v>
      </c>
      <c r="E23" s="141"/>
      <c r="F23" s="60" t="s">
        <v>760</v>
      </c>
      <c r="G23" s="141"/>
      <c r="H23" s="140">
        <f t="shared" si="0"/>
        <v>96</v>
      </c>
    </row>
    <row r="24" spans="1:8" x14ac:dyDescent="0.35">
      <c r="A24" s="379" t="s">
        <v>2022</v>
      </c>
      <c r="B24" s="379"/>
      <c r="C24" s="379"/>
      <c r="D24" s="379"/>
      <c r="E24" s="379"/>
      <c r="F24" s="379"/>
      <c r="G24" s="379"/>
      <c r="H24" s="64">
        <f>SUM(H5:H6,H8:H23)</f>
        <v>893</v>
      </c>
    </row>
    <row r="25" spans="1:8" x14ac:dyDescent="0.35">
      <c r="A25" s="379" t="s">
        <v>2023</v>
      </c>
      <c r="B25" s="379"/>
      <c r="C25" s="379"/>
      <c r="D25" s="379"/>
      <c r="E25" s="379"/>
      <c r="F25" s="379"/>
      <c r="G25" s="379"/>
      <c r="H25" s="64">
        <f>H24/8</f>
        <v>111.625</v>
      </c>
    </row>
    <row r="26" spans="1:8" x14ac:dyDescent="0.35">
      <c r="A26" s="379" t="s">
        <v>2024</v>
      </c>
      <c r="B26" s="379"/>
      <c r="C26" s="379"/>
      <c r="D26" s="379"/>
      <c r="E26" s="379"/>
      <c r="F26" s="379"/>
      <c r="G26" s="379"/>
      <c r="H26" s="64">
        <f>(H24/K14)*1.1</f>
        <v>0.49711538461538468</v>
      </c>
    </row>
    <row r="27" spans="1:8" x14ac:dyDescent="0.35">
      <c r="A27" s="383" t="s">
        <v>1406</v>
      </c>
      <c r="B27" s="383"/>
      <c r="C27" s="383"/>
      <c r="D27" s="383"/>
      <c r="E27" s="383"/>
      <c r="F27" s="383"/>
      <c r="G27" s="383"/>
      <c r="H27" s="383"/>
    </row>
    <row r="28" spans="1:8" x14ac:dyDescent="0.35">
      <c r="A28" s="54" t="s">
        <v>1396</v>
      </c>
      <c r="B28" s="380"/>
      <c r="C28" s="381"/>
      <c r="D28" s="381"/>
      <c r="E28" s="381"/>
      <c r="F28" s="381"/>
      <c r="G28" s="381"/>
      <c r="H28" s="382"/>
    </row>
    <row r="29" spans="1:8" x14ac:dyDescent="0.35">
      <c r="A29" s="55" t="s">
        <v>758</v>
      </c>
      <c r="B29" s="140" t="s">
        <v>759</v>
      </c>
      <c r="C29" s="140">
        <v>0.25</v>
      </c>
      <c r="D29" s="140">
        <v>5</v>
      </c>
      <c r="E29" s="60" t="s">
        <v>760</v>
      </c>
      <c r="F29" s="140"/>
      <c r="G29" s="140"/>
      <c r="H29" s="140">
        <f>IF(E29="X",C29*D29*48, IF(F29="X", C29*D29*48, IF(G29="X",C29*D29*12)))</f>
        <v>60</v>
      </c>
    </row>
    <row r="30" spans="1:8" x14ac:dyDescent="0.35">
      <c r="A30" s="54" t="s">
        <v>761</v>
      </c>
      <c r="B30" s="140" t="s">
        <v>759</v>
      </c>
      <c r="C30" s="140">
        <v>2</v>
      </c>
      <c r="D30" s="140">
        <v>2</v>
      </c>
      <c r="E30" s="60"/>
      <c r="F30" s="140"/>
      <c r="G30" s="60" t="s">
        <v>760</v>
      </c>
      <c r="H30" s="140">
        <f>IF(E30="X",C30*D30*48, IF(F30="X", C30*D30*48, IF(G30="X",C30*D30*12)))</f>
        <v>48</v>
      </c>
    </row>
    <row r="31" spans="1:8" x14ac:dyDescent="0.35">
      <c r="A31" s="54" t="s">
        <v>1407</v>
      </c>
      <c r="B31" s="140" t="s">
        <v>759</v>
      </c>
      <c r="C31" s="140">
        <v>1</v>
      </c>
      <c r="D31" s="140">
        <v>3</v>
      </c>
      <c r="E31" s="60"/>
      <c r="F31" s="60" t="s">
        <v>760</v>
      </c>
      <c r="G31" s="140"/>
      <c r="H31" s="140">
        <f>IF(E31="X",C31*D31*48, IF(F31="X", C31*D31*12, IF(G31="X",C31*D31*4)))</f>
        <v>36</v>
      </c>
    </row>
    <row r="32" spans="1:8" x14ac:dyDescent="0.35">
      <c r="A32" s="54" t="s">
        <v>1408</v>
      </c>
      <c r="B32" s="380"/>
      <c r="C32" s="381"/>
      <c r="D32" s="381"/>
      <c r="E32" s="381"/>
      <c r="F32" s="381"/>
      <c r="G32" s="381"/>
      <c r="H32" s="382"/>
    </row>
    <row r="33" spans="1:8" x14ac:dyDescent="0.35">
      <c r="A33" s="54" t="s">
        <v>770</v>
      </c>
      <c r="B33" s="140" t="s">
        <v>771</v>
      </c>
      <c r="C33" s="140">
        <v>0.25</v>
      </c>
      <c r="D33" s="140">
        <v>5</v>
      </c>
      <c r="E33" s="60" t="s">
        <v>760</v>
      </c>
      <c r="F33" s="141"/>
      <c r="G33" s="141"/>
      <c r="H33" s="140">
        <f t="shared" ref="H33:H38" si="1">IF(E33="X",C33*D33*48, IF(F33="X", C33*D33*12, IF(G33="X",C33*D33*4)))</f>
        <v>60</v>
      </c>
    </row>
    <row r="34" spans="1:8" x14ac:dyDescent="0.35">
      <c r="A34" s="54" t="s">
        <v>769</v>
      </c>
      <c r="B34" s="140" t="s">
        <v>772</v>
      </c>
      <c r="C34" s="140">
        <v>3</v>
      </c>
      <c r="D34" s="140">
        <v>2</v>
      </c>
      <c r="E34" s="141"/>
      <c r="F34" s="60"/>
      <c r="G34" s="60" t="s">
        <v>760</v>
      </c>
      <c r="H34" s="140">
        <f t="shared" si="1"/>
        <v>24</v>
      </c>
    </row>
    <row r="35" spans="1:8" x14ac:dyDescent="0.35">
      <c r="A35" s="54" t="s">
        <v>1409</v>
      </c>
      <c r="B35" s="140" t="s">
        <v>773</v>
      </c>
      <c r="C35" s="140">
        <v>1.5</v>
      </c>
      <c r="D35" s="140">
        <v>1</v>
      </c>
      <c r="E35" s="141"/>
      <c r="F35" s="60" t="s">
        <v>760</v>
      </c>
      <c r="G35" s="141"/>
      <c r="H35" s="140">
        <f t="shared" si="1"/>
        <v>18</v>
      </c>
    </row>
    <row r="36" spans="1:8" x14ac:dyDescent="0.35">
      <c r="A36" s="54" t="s">
        <v>1410</v>
      </c>
      <c r="B36" s="140" t="s">
        <v>766</v>
      </c>
      <c r="C36" s="140">
        <v>4</v>
      </c>
      <c r="D36" s="140">
        <v>1</v>
      </c>
      <c r="E36" s="141"/>
      <c r="F36" s="141"/>
      <c r="G36" s="60" t="s">
        <v>760</v>
      </c>
      <c r="H36" s="140">
        <f t="shared" si="1"/>
        <v>16</v>
      </c>
    </row>
    <row r="37" spans="1:8" x14ac:dyDescent="0.35">
      <c r="A37" s="54" t="s">
        <v>1411</v>
      </c>
      <c r="B37" s="140" t="s">
        <v>759</v>
      </c>
      <c r="C37" s="140">
        <v>0.5</v>
      </c>
      <c r="D37" s="140">
        <v>5</v>
      </c>
      <c r="E37" s="60" t="s">
        <v>760</v>
      </c>
      <c r="F37" s="140"/>
      <c r="G37" s="140"/>
      <c r="H37" s="140">
        <f t="shared" si="1"/>
        <v>120</v>
      </c>
    </row>
    <row r="38" spans="1:8" x14ac:dyDescent="0.35">
      <c r="A38" s="54" t="s">
        <v>1412</v>
      </c>
      <c r="B38" s="140" t="s">
        <v>766</v>
      </c>
      <c r="C38" s="140">
        <v>0.5</v>
      </c>
      <c r="D38" s="140">
        <v>2</v>
      </c>
      <c r="E38" s="141"/>
      <c r="F38" s="141"/>
      <c r="G38" s="60" t="s">
        <v>760</v>
      </c>
      <c r="H38" s="140">
        <f t="shared" si="1"/>
        <v>4</v>
      </c>
    </row>
    <row r="39" spans="1:8" x14ac:dyDescent="0.35">
      <c r="A39" s="379" t="s">
        <v>774</v>
      </c>
      <c r="B39" s="379"/>
      <c r="C39" s="379"/>
      <c r="D39" s="379"/>
      <c r="E39" s="379"/>
      <c r="F39" s="379"/>
      <c r="G39" s="379"/>
      <c r="H39" s="64">
        <f>SUM(H29:H30,H31:H31,H33:H38)</f>
        <v>386</v>
      </c>
    </row>
    <row r="40" spans="1:8" x14ac:dyDescent="0.35">
      <c r="A40" s="379" t="s">
        <v>775</v>
      </c>
      <c r="B40" s="379"/>
      <c r="C40" s="379"/>
      <c r="D40" s="379"/>
      <c r="E40" s="379"/>
      <c r="F40" s="379"/>
      <c r="G40" s="379"/>
      <c r="H40" s="64">
        <f>H39/8</f>
        <v>48.25</v>
      </c>
    </row>
    <row r="41" spans="1:8" x14ac:dyDescent="0.35">
      <c r="A41" s="379" t="s">
        <v>776</v>
      </c>
      <c r="B41" s="379"/>
      <c r="C41" s="379"/>
      <c r="D41" s="379"/>
      <c r="E41" s="379"/>
      <c r="F41" s="379"/>
      <c r="G41" s="379"/>
      <c r="H41" s="64">
        <f>H39/K14</f>
        <v>0.19534412955465588</v>
      </c>
    </row>
    <row r="42" spans="1:8" x14ac:dyDescent="0.35">
      <c r="A42" s="383" t="s">
        <v>1413</v>
      </c>
      <c r="B42" s="383"/>
      <c r="C42" s="383"/>
      <c r="D42" s="383"/>
      <c r="E42" s="383"/>
      <c r="F42" s="383"/>
      <c r="G42" s="383"/>
      <c r="H42" s="383"/>
    </row>
    <row r="43" spans="1:8" x14ac:dyDescent="0.35">
      <c r="A43" s="54" t="s">
        <v>1396</v>
      </c>
      <c r="B43" s="380"/>
      <c r="C43" s="381"/>
      <c r="D43" s="381"/>
      <c r="E43" s="381"/>
      <c r="F43" s="381"/>
      <c r="G43" s="381"/>
      <c r="H43" s="382"/>
    </row>
    <row r="44" spans="1:8" x14ac:dyDescent="0.35">
      <c r="A44" s="55" t="s">
        <v>758</v>
      </c>
      <c r="B44" s="140" t="s">
        <v>759</v>
      </c>
      <c r="C44" s="140">
        <v>0.5</v>
      </c>
      <c r="D44" s="140">
        <v>5</v>
      </c>
      <c r="E44" s="60" t="s">
        <v>760</v>
      </c>
      <c r="F44" s="140"/>
      <c r="G44" s="140"/>
      <c r="H44" s="140">
        <f>IF(E44="X",C44*D44*48, IF(F44="X", C44*D44*48, IF(G44="X",C44*D44*12)))</f>
        <v>120</v>
      </c>
    </row>
    <row r="45" spans="1:8" x14ac:dyDescent="0.35">
      <c r="A45" s="54" t="s">
        <v>761</v>
      </c>
      <c r="B45" s="140" t="s">
        <v>759</v>
      </c>
      <c r="C45" s="140">
        <v>2</v>
      </c>
      <c r="D45" s="140">
        <v>3</v>
      </c>
      <c r="E45" s="60"/>
      <c r="F45" s="140"/>
      <c r="G45" s="60" t="s">
        <v>760</v>
      </c>
      <c r="H45" s="140">
        <f>IF(E45="X",C45*D45*48, IF(F45="X", C45*D45*48, IF(G45="X",C45*D45*12)))</f>
        <v>72</v>
      </c>
    </row>
    <row r="46" spans="1:8" x14ac:dyDescent="0.35">
      <c r="A46" s="54" t="s">
        <v>1414</v>
      </c>
      <c r="B46" s="140" t="s">
        <v>771</v>
      </c>
      <c r="C46" s="140">
        <v>0.25</v>
      </c>
      <c r="D46" s="140">
        <v>5</v>
      </c>
      <c r="E46" s="60" t="s">
        <v>760</v>
      </c>
      <c r="F46" s="141"/>
      <c r="G46" s="141"/>
      <c r="H46" s="140">
        <f>IF(E46="X",C46*D46*48, IF(F46="X", C46*D46*12, IF(G46="X",C46*D46*4)))</f>
        <v>60</v>
      </c>
    </row>
    <row r="47" spans="1:8" x14ac:dyDescent="0.35">
      <c r="A47" s="54" t="s">
        <v>1415</v>
      </c>
      <c r="B47" s="140" t="s">
        <v>773</v>
      </c>
      <c r="C47" s="140">
        <v>1.5</v>
      </c>
      <c r="D47" s="140">
        <v>1</v>
      </c>
      <c r="E47" s="141"/>
      <c r="F47" s="60" t="s">
        <v>760</v>
      </c>
      <c r="G47" s="141"/>
      <c r="H47" s="140">
        <f>IF(E47="X",C47*D47*48, IF(F47="X", C47*D47*12, IF(G47="X",C47*D47*4)))</f>
        <v>18</v>
      </c>
    </row>
    <row r="48" spans="1:8" x14ac:dyDescent="0.35">
      <c r="A48" s="54" t="s">
        <v>1416</v>
      </c>
      <c r="B48" s="380"/>
      <c r="C48" s="381"/>
      <c r="D48" s="381"/>
      <c r="E48" s="381"/>
      <c r="F48" s="381"/>
      <c r="G48" s="381"/>
      <c r="H48" s="382"/>
    </row>
    <row r="49" spans="1:8" ht="23" x14ac:dyDescent="0.35">
      <c r="A49" s="54" t="s">
        <v>786</v>
      </c>
      <c r="B49" s="140" t="s">
        <v>787</v>
      </c>
      <c r="C49" s="140">
        <v>3</v>
      </c>
      <c r="D49" s="140">
        <v>3</v>
      </c>
      <c r="E49" s="141"/>
      <c r="F49" s="141"/>
      <c r="G49" s="60" t="s">
        <v>760</v>
      </c>
      <c r="H49" s="140">
        <f>IF(E49="X",C49*D49*48, IF(F49="X", C49*D49*12, IF(G49="X",C49*D49*4)))</f>
        <v>36</v>
      </c>
    </row>
    <row r="50" spans="1:8" ht="23" x14ac:dyDescent="0.35">
      <c r="A50" s="54" t="s">
        <v>788</v>
      </c>
      <c r="B50" s="140" t="s">
        <v>789</v>
      </c>
      <c r="C50" s="140">
        <v>3</v>
      </c>
      <c r="D50" s="140">
        <v>1</v>
      </c>
      <c r="E50" s="51"/>
      <c r="F50" s="60" t="s">
        <v>760</v>
      </c>
      <c r="G50" s="141"/>
      <c r="H50" s="140">
        <f>IF(F50="X",C50*D50*48, IF(E50="X", C50*D50*12, IF(G50="X",C50*D50*4)))</f>
        <v>144</v>
      </c>
    </row>
    <row r="51" spans="1:8" x14ac:dyDescent="0.35">
      <c r="A51" s="54" t="s">
        <v>1417</v>
      </c>
      <c r="B51" s="140" t="s">
        <v>766</v>
      </c>
      <c r="C51" s="140">
        <v>0.5</v>
      </c>
      <c r="D51" s="140">
        <v>2</v>
      </c>
      <c r="E51" s="141"/>
      <c r="F51" s="141"/>
      <c r="G51" s="60" t="s">
        <v>760</v>
      </c>
      <c r="H51" s="140">
        <f>IF(E51="X",C51*D51*48, IF(F51="X", C51*D51*12, IF(G51="X",C51*D51*4)))</f>
        <v>4</v>
      </c>
    </row>
    <row r="52" spans="1:8" x14ac:dyDescent="0.35">
      <c r="A52" s="54" t="s">
        <v>1418</v>
      </c>
      <c r="B52" s="140" t="s">
        <v>766</v>
      </c>
      <c r="C52" s="140">
        <v>4</v>
      </c>
      <c r="D52" s="140">
        <v>1</v>
      </c>
      <c r="E52" s="141"/>
      <c r="F52" s="141"/>
      <c r="G52" s="60" t="s">
        <v>760</v>
      </c>
      <c r="H52" s="140">
        <f>IF(E52="X",C52*D52*48, IF(F52="X", C52*D52*12, IF(G52="X",C52*D52*4)))</f>
        <v>16</v>
      </c>
    </row>
    <row r="53" spans="1:8" ht="23" x14ac:dyDescent="0.35">
      <c r="A53" s="54" t="s">
        <v>1419</v>
      </c>
      <c r="B53" s="140" t="s">
        <v>789</v>
      </c>
      <c r="C53" s="140">
        <v>1</v>
      </c>
      <c r="D53" s="140">
        <v>1</v>
      </c>
      <c r="E53" s="141"/>
      <c r="F53" s="141"/>
      <c r="G53" s="60" t="s">
        <v>760</v>
      </c>
      <c r="H53" s="140">
        <f>IF(E53="X",C53*D53*48, IF(F53="X", C53*D53*12, IF(G53="X",C53*D53*4)))</f>
        <v>4</v>
      </c>
    </row>
    <row r="54" spans="1:8" x14ac:dyDescent="0.35">
      <c r="A54" s="379" t="s">
        <v>790</v>
      </c>
      <c r="B54" s="379"/>
      <c r="C54" s="379"/>
      <c r="D54" s="379"/>
      <c r="E54" s="379"/>
      <c r="F54" s="379"/>
      <c r="G54" s="379"/>
      <c r="H54" s="64">
        <f>SUM(H44:H47,H49:H53)</f>
        <v>474</v>
      </c>
    </row>
    <row r="55" spans="1:8" x14ac:dyDescent="0.35">
      <c r="A55" s="379" t="s">
        <v>791</v>
      </c>
      <c r="B55" s="379"/>
      <c r="C55" s="379"/>
      <c r="D55" s="379"/>
      <c r="E55" s="379"/>
      <c r="F55" s="379"/>
      <c r="G55" s="379"/>
      <c r="H55" s="64">
        <f>H54/8</f>
        <v>59.25</v>
      </c>
    </row>
    <row r="56" spans="1:8" x14ac:dyDescent="0.35">
      <c r="A56" s="379" t="s">
        <v>792</v>
      </c>
      <c r="B56" s="379"/>
      <c r="C56" s="379"/>
      <c r="D56" s="379"/>
      <c r="E56" s="379"/>
      <c r="F56" s="379"/>
      <c r="G56" s="379"/>
      <c r="H56" s="64">
        <f>H54/K14</f>
        <v>0.23987854251012145</v>
      </c>
    </row>
    <row r="57" spans="1:8" x14ac:dyDescent="0.35">
      <c r="A57" s="383" t="s">
        <v>1420</v>
      </c>
      <c r="B57" s="383"/>
      <c r="C57" s="383"/>
      <c r="D57" s="383"/>
      <c r="E57" s="383"/>
      <c r="F57" s="383"/>
      <c r="G57" s="383"/>
      <c r="H57" s="383"/>
    </row>
    <row r="58" spans="1:8" x14ac:dyDescent="0.35">
      <c r="A58" s="54" t="s">
        <v>1396</v>
      </c>
      <c r="B58" s="380"/>
      <c r="C58" s="381"/>
      <c r="D58" s="381"/>
      <c r="E58" s="381"/>
      <c r="F58" s="381"/>
      <c r="G58" s="381"/>
      <c r="H58" s="382"/>
    </row>
    <row r="59" spans="1:8" x14ac:dyDescent="0.35">
      <c r="A59" s="55" t="s">
        <v>758</v>
      </c>
      <c r="B59" s="140" t="s">
        <v>759</v>
      </c>
      <c r="C59" s="140">
        <v>0.25</v>
      </c>
      <c r="D59" s="140">
        <v>5</v>
      </c>
      <c r="E59" s="60" t="s">
        <v>760</v>
      </c>
      <c r="F59" s="140"/>
      <c r="G59" s="140"/>
      <c r="H59" s="140">
        <f>IF(E59="X",C59*D59*48, IF(F59="X", C59*D59*48, IF(G59="X",C59*D59*12)))</f>
        <v>60</v>
      </c>
    </row>
    <row r="60" spans="1:8" x14ac:dyDescent="0.35">
      <c r="A60" s="54" t="s">
        <v>761</v>
      </c>
      <c r="B60" s="140" t="s">
        <v>759</v>
      </c>
      <c r="C60" s="140">
        <v>2</v>
      </c>
      <c r="D60" s="140">
        <v>1</v>
      </c>
      <c r="E60" s="60"/>
      <c r="F60" s="140"/>
      <c r="G60" s="60" t="s">
        <v>760</v>
      </c>
      <c r="H60" s="140">
        <f>IF(E60="X",C60*D60*48, IF(F60="X", C60*D60*48, IF(G60="X",C60*D60*12)))</f>
        <v>24</v>
      </c>
    </row>
    <row r="61" spans="1:8" x14ac:dyDescent="0.35">
      <c r="A61" s="54" t="s">
        <v>1414</v>
      </c>
      <c r="B61" s="140" t="s">
        <v>771</v>
      </c>
      <c r="C61" s="140">
        <v>0.25</v>
      </c>
      <c r="D61" s="140">
        <v>5</v>
      </c>
      <c r="E61" s="60" t="s">
        <v>760</v>
      </c>
      <c r="F61" s="141"/>
      <c r="G61" s="141"/>
      <c r="H61" s="140">
        <f>IF(E61="X",C61*D61*48, IF(F61="X", C61*D61*12, IF(G61="X",C61*D61*4)))</f>
        <v>60</v>
      </c>
    </row>
    <row r="62" spans="1:8" x14ac:dyDescent="0.35">
      <c r="A62" s="54" t="s">
        <v>1421</v>
      </c>
      <c r="B62" s="380"/>
      <c r="C62" s="381"/>
      <c r="D62" s="381"/>
      <c r="E62" s="381"/>
      <c r="F62" s="381"/>
      <c r="G62" s="381"/>
      <c r="H62" s="382"/>
    </row>
    <row r="63" spans="1:8" ht="23" x14ac:dyDescent="0.35">
      <c r="A63" s="54" t="s">
        <v>786</v>
      </c>
      <c r="B63" s="140" t="s">
        <v>787</v>
      </c>
      <c r="C63" s="140">
        <v>2</v>
      </c>
      <c r="D63" s="140">
        <v>2</v>
      </c>
      <c r="E63" s="141"/>
      <c r="F63" s="60" t="s">
        <v>760</v>
      </c>
      <c r="G63" s="141"/>
      <c r="H63" s="140">
        <f>IF(E63="X",C63*D63*48, IF(F63="X", C63*D63*48, IF(G63="X",C63*D63*12)))</f>
        <v>192</v>
      </c>
    </row>
    <row r="64" spans="1:8" ht="23" x14ac:dyDescent="0.35">
      <c r="A64" s="54" t="s">
        <v>788</v>
      </c>
      <c r="B64" s="140" t="s">
        <v>793</v>
      </c>
      <c r="C64" s="140">
        <v>2</v>
      </c>
      <c r="D64" s="140">
        <v>2</v>
      </c>
      <c r="E64" s="141"/>
      <c r="F64" s="60" t="s">
        <v>760</v>
      </c>
      <c r="G64" s="141"/>
      <c r="H64" s="140">
        <f>IF(E64="X",C64*D64*48, IF(F64="X", C64*D64*48, IF(G64="X",C64*D64*12)))</f>
        <v>192</v>
      </c>
    </row>
    <row r="65" spans="1:8" x14ac:dyDescent="0.35">
      <c r="A65" s="54" t="s">
        <v>1422</v>
      </c>
      <c r="B65" s="140" t="s">
        <v>766</v>
      </c>
      <c r="C65" s="140">
        <v>2</v>
      </c>
      <c r="D65" s="140">
        <v>1</v>
      </c>
      <c r="E65" s="141"/>
      <c r="F65" s="141"/>
      <c r="G65" s="60" t="s">
        <v>760</v>
      </c>
      <c r="H65" s="140">
        <f>IF(E65="X",C65*D65*48, IF(F65="X", C65*D65*48, IF(G65="X",C65*D65*12)))</f>
        <v>24</v>
      </c>
    </row>
    <row r="66" spans="1:8" x14ac:dyDescent="0.35">
      <c r="A66" s="54" t="s">
        <v>1410</v>
      </c>
      <c r="B66" s="140" t="s">
        <v>766</v>
      </c>
      <c r="C66" s="140">
        <v>3</v>
      </c>
      <c r="D66" s="140">
        <v>1</v>
      </c>
      <c r="E66" s="141"/>
      <c r="F66" s="141"/>
      <c r="G66" s="60" t="s">
        <v>760</v>
      </c>
      <c r="H66" s="140">
        <f>IF(E66="X",C66*D66*48, IF(F66="X", C66*D66*48, IF(G66="X",C66*D66*12)))</f>
        <v>36</v>
      </c>
    </row>
    <row r="67" spans="1:8" x14ac:dyDescent="0.35">
      <c r="A67" s="379" t="s">
        <v>794</v>
      </c>
      <c r="B67" s="379"/>
      <c r="C67" s="379"/>
      <c r="D67" s="379"/>
      <c r="E67" s="379"/>
      <c r="F67" s="379"/>
      <c r="G67" s="379"/>
      <c r="H67" s="64">
        <f>SUM(H59:H61,H63:H66)</f>
        <v>588</v>
      </c>
    </row>
    <row r="68" spans="1:8" x14ac:dyDescent="0.35">
      <c r="A68" s="379" t="s">
        <v>795</v>
      </c>
      <c r="B68" s="379"/>
      <c r="C68" s="379"/>
      <c r="D68" s="379"/>
      <c r="E68" s="379"/>
      <c r="F68" s="379"/>
      <c r="G68" s="379"/>
      <c r="H68" s="64">
        <f>H67/8</f>
        <v>73.5</v>
      </c>
    </row>
    <row r="69" spans="1:8" x14ac:dyDescent="0.35">
      <c r="A69" s="379" t="s">
        <v>796</v>
      </c>
      <c r="B69" s="379"/>
      <c r="C69" s="379"/>
      <c r="D69" s="379"/>
      <c r="E69" s="379"/>
      <c r="F69" s="379"/>
      <c r="G69" s="379"/>
      <c r="H69" s="64">
        <f>H67/K14</f>
        <v>0.29757085020242913</v>
      </c>
    </row>
    <row r="70" spans="1:8" x14ac:dyDescent="0.35">
      <c r="A70" s="383" t="s">
        <v>1423</v>
      </c>
      <c r="B70" s="383"/>
      <c r="C70" s="383"/>
      <c r="D70" s="383"/>
      <c r="E70" s="383"/>
      <c r="F70" s="383"/>
      <c r="G70" s="383"/>
      <c r="H70" s="383"/>
    </row>
    <row r="71" spans="1:8" x14ac:dyDescent="0.35">
      <c r="A71" s="54" t="s">
        <v>1396</v>
      </c>
      <c r="B71" s="384"/>
      <c r="C71" s="385"/>
      <c r="D71" s="385"/>
      <c r="E71" s="385"/>
      <c r="F71" s="385"/>
      <c r="G71" s="385"/>
      <c r="H71" s="386"/>
    </row>
    <row r="72" spans="1:8" x14ac:dyDescent="0.35">
      <c r="A72" s="55" t="s">
        <v>758</v>
      </c>
      <c r="B72" s="56" t="s">
        <v>759</v>
      </c>
      <c r="C72" s="56">
        <v>0.25</v>
      </c>
      <c r="D72" s="56">
        <v>5</v>
      </c>
      <c r="E72" s="57" t="s">
        <v>760</v>
      </c>
      <c r="F72" s="56"/>
      <c r="G72" s="56"/>
      <c r="H72" s="56">
        <f t="shared" ref="H72:H78" si="2">IF(E72="X",C72*D72*48, IF(F72="X", C72*D72*48, IF(G72="X",C72*D72*12)))</f>
        <v>60</v>
      </c>
    </row>
    <row r="73" spans="1:8" x14ac:dyDescent="0.35">
      <c r="A73" s="54" t="s">
        <v>761</v>
      </c>
      <c r="B73" s="56" t="s">
        <v>759</v>
      </c>
      <c r="C73" s="56">
        <v>2</v>
      </c>
      <c r="D73" s="56">
        <v>1</v>
      </c>
      <c r="E73" s="57"/>
      <c r="F73" s="55"/>
      <c r="G73" s="57" t="s">
        <v>760</v>
      </c>
      <c r="H73" s="56">
        <f t="shared" si="2"/>
        <v>24</v>
      </c>
    </row>
    <row r="74" spans="1:8" x14ac:dyDescent="0.35">
      <c r="A74" s="54" t="s">
        <v>1414</v>
      </c>
      <c r="B74" s="56" t="s">
        <v>771</v>
      </c>
      <c r="C74" s="56">
        <v>0.25</v>
      </c>
      <c r="D74" s="56">
        <v>2</v>
      </c>
      <c r="E74" s="55"/>
      <c r="F74" s="57" t="s">
        <v>760</v>
      </c>
      <c r="G74" s="58"/>
      <c r="H74" s="56">
        <f t="shared" si="2"/>
        <v>24</v>
      </c>
    </row>
    <row r="75" spans="1:8" ht="23" x14ac:dyDescent="0.35">
      <c r="A75" s="54" t="s">
        <v>1421</v>
      </c>
      <c r="B75" s="56" t="s">
        <v>797</v>
      </c>
      <c r="C75" s="56">
        <v>2</v>
      </c>
      <c r="D75" s="56">
        <v>2</v>
      </c>
      <c r="E75" s="58"/>
      <c r="F75" s="57" t="s">
        <v>760</v>
      </c>
      <c r="G75" s="58"/>
      <c r="H75" s="56">
        <f t="shared" si="2"/>
        <v>192</v>
      </c>
    </row>
    <row r="76" spans="1:8" x14ac:dyDescent="0.35">
      <c r="A76" s="54" t="s">
        <v>1422</v>
      </c>
      <c r="B76" s="56" t="s">
        <v>766</v>
      </c>
      <c r="C76" s="56">
        <v>0.5</v>
      </c>
      <c r="D76" s="56">
        <v>1</v>
      </c>
      <c r="E76" s="58"/>
      <c r="F76" s="58"/>
      <c r="G76" s="57" t="s">
        <v>760</v>
      </c>
      <c r="H76" s="56">
        <f t="shared" si="2"/>
        <v>6</v>
      </c>
    </row>
    <row r="77" spans="1:8" x14ac:dyDescent="0.35">
      <c r="A77" s="54" t="s">
        <v>1404</v>
      </c>
      <c r="B77" s="56" t="s">
        <v>759</v>
      </c>
      <c r="C77" s="56">
        <v>1</v>
      </c>
      <c r="D77" s="56">
        <v>5</v>
      </c>
      <c r="E77" s="57" t="s">
        <v>760</v>
      </c>
      <c r="F77" s="58"/>
      <c r="G77" s="58"/>
      <c r="H77" s="56">
        <f t="shared" si="2"/>
        <v>240</v>
      </c>
    </row>
    <row r="78" spans="1:8" x14ac:dyDescent="0.35">
      <c r="A78" s="54" t="s">
        <v>1403</v>
      </c>
      <c r="B78" s="56" t="s">
        <v>773</v>
      </c>
      <c r="C78" s="56">
        <v>1</v>
      </c>
      <c r="D78" s="56">
        <v>1</v>
      </c>
      <c r="E78" s="58"/>
      <c r="F78" s="57" t="s">
        <v>760</v>
      </c>
      <c r="G78" s="58"/>
      <c r="H78" s="56">
        <f t="shared" si="2"/>
        <v>48</v>
      </c>
    </row>
    <row r="79" spans="1:8" x14ac:dyDescent="0.35">
      <c r="A79" s="388" t="s">
        <v>798</v>
      </c>
      <c r="B79" s="388"/>
      <c r="C79" s="388"/>
      <c r="D79" s="388"/>
      <c r="E79" s="388"/>
      <c r="F79" s="388"/>
      <c r="G79" s="388"/>
      <c r="H79" s="59">
        <f>SUM(H71:H74,H75:H78)</f>
        <v>594</v>
      </c>
    </row>
    <row r="80" spans="1:8" x14ac:dyDescent="0.35">
      <c r="A80" s="388" t="s">
        <v>799</v>
      </c>
      <c r="B80" s="388"/>
      <c r="C80" s="388"/>
      <c r="D80" s="388"/>
      <c r="E80" s="388"/>
      <c r="F80" s="388"/>
      <c r="G80" s="388"/>
      <c r="H80" s="59">
        <f>H79/8</f>
        <v>74.25</v>
      </c>
    </row>
    <row r="81" spans="1:8" x14ac:dyDescent="0.35">
      <c r="A81" s="388" t="s">
        <v>800</v>
      </c>
      <c r="B81" s="388"/>
      <c r="C81" s="388"/>
      <c r="D81" s="388"/>
      <c r="E81" s="388"/>
      <c r="F81" s="388"/>
      <c r="G81" s="388"/>
      <c r="H81" s="59">
        <f>H79/K14</f>
        <v>0.30060728744939269</v>
      </c>
    </row>
    <row r="82" spans="1:8" x14ac:dyDescent="0.35">
      <c r="A82" s="383" t="s">
        <v>1424</v>
      </c>
      <c r="B82" s="383"/>
      <c r="C82" s="383"/>
      <c r="D82" s="383"/>
      <c r="E82" s="383"/>
      <c r="F82" s="383"/>
      <c r="G82" s="383"/>
      <c r="H82" s="383"/>
    </row>
    <row r="83" spans="1:8" x14ac:dyDescent="0.35">
      <c r="A83" s="49" t="s">
        <v>1396</v>
      </c>
      <c r="B83" s="380"/>
      <c r="C83" s="381"/>
      <c r="D83" s="381"/>
      <c r="E83" s="381"/>
      <c r="F83" s="381"/>
      <c r="G83" s="381"/>
      <c r="H83" s="382"/>
    </row>
    <row r="84" spans="1:8" x14ac:dyDescent="0.35">
      <c r="A84" s="50" t="s">
        <v>758</v>
      </c>
      <c r="B84" s="140" t="s">
        <v>759</v>
      </c>
      <c r="C84" s="140">
        <v>1</v>
      </c>
      <c r="D84" s="140">
        <v>5</v>
      </c>
      <c r="E84" s="60" t="s">
        <v>760</v>
      </c>
      <c r="F84" s="140"/>
      <c r="G84" s="140"/>
      <c r="H84" s="140">
        <f>IF(E84="X",C84*D84*48, IF(F84="X", C84*D84*48, IF(G84="X",C84*D84*12)))</f>
        <v>240</v>
      </c>
    </row>
    <row r="85" spans="1:8" x14ac:dyDescent="0.35">
      <c r="A85" s="49" t="s">
        <v>761</v>
      </c>
      <c r="B85" s="140" t="s">
        <v>759</v>
      </c>
      <c r="C85" s="140">
        <v>2</v>
      </c>
      <c r="D85" s="140">
        <v>2</v>
      </c>
      <c r="E85" s="60"/>
      <c r="F85" s="60" t="s">
        <v>760</v>
      </c>
      <c r="G85" s="51"/>
      <c r="H85" s="140">
        <f>IF(E85="X",C85*D85*48, IF(F85="X", C85*D85*48, IF(G85="X",C85*D85*12)))</f>
        <v>192</v>
      </c>
    </row>
    <row r="86" spans="1:8" x14ac:dyDescent="0.35">
      <c r="A86" s="49" t="s">
        <v>1425</v>
      </c>
      <c r="B86" s="380"/>
      <c r="C86" s="381"/>
      <c r="D86" s="381"/>
      <c r="E86" s="381"/>
      <c r="F86" s="381"/>
      <c r="G86" s="381"/>
      <c r="H86" s="382"/>
    </row>
    <row r="87" spans="1:8" ht="23" x14ac:dyDescent="0.35">
      <c r="A87" s="49" t="s">
        <v>786</v>
      </c>
      <c r="B87" s="140" t="s">
        <v>787</v>
      </c>
      <c r="C87" s="140">
        <v>2</v>
      </c>
      <c r="D87" s="140">
        <v>2</v>
      </c>
      <c r="E87" s="141"/>
      <c r="F87" s="60" t="s">
        <v>760</v>
      </c>
      <c r="G87" s="141"/>
      <c r="H87" s="140">
        <f t="shared" ref="H87:H93" si="3">IF(E87="X",C87*D87*48, IF(F87="X", C87*D87*48, IF(G87="X",C87*D87*12)))</f>
        <v>192</v>
      </c>
    </row>
    <row r="88" spans="1:8" ht="23" x14ac:dyDescent="0.35">
      <c r="A88" s="49" t="s">
        <v>788</v>
      </c>
      <c r="B88" s="140" t="s">
        <v>801</v>
      </c>
      <c r="C88" s="140">
        <v>2</v>
      </c>
      <c r="D88" s="140">
        <v>8</v>
      </c>
      <c r="E88" s="141"/>
      <c r="F88" s="60" t="s">
        <v>760</v>
      </c>
      <c r="G88" s="141"/>
      <c r="H88" s="140">
        <f t="shared" si="3"/>
        <v>768</v>
      </c>
    </row>
    <row r="89" spans="1:8" x14ac:dyDescent="0.35">
      <c r="A89" s="49" t="s">
        <v>1426</v>
      </c>
      <c r="B89" s="140" t="s">
        <v>759</v>
      </c>
      <c r="C89" s="140">
        <v>0.25</v>
      </c>
      <c r="D89" s="140">
        <v>2</v>
      </c>
      <c r="E89" s="50"/>
      <c r="F89" s="60" t="s">
        <v>760</v>
      </c>
      <c r="G89" s="141"/>
      <c r="H89" s="140">
        <f t="shared" si="3"/>
        <v>24</v>
      </c>
    </row>
    <row r="90" spans="1:8" x14ac:dyDescent="0.35">
      <c r="A90" s="49" t="s">
        <v>1422</v>
      </c>
      <c r="B90" s="140" t="s">
        <v>766</v>
      </c>
      <c r="C90" s="140">
        <v>1</v>
      </c>
      <c r="D90" s="140">
        <v>2</v>
      </c>
      <c r="E90" s="141"/>
      <c r="F90" s="141"/>
      <c r="G90" s="60" t="s">
        <v>760</v>
      </c>
      <c r="H90" s="140">
        <f t="shared" si="3"/>
        <v>24</v>
      </c>
    </row>
    <row r="91" spans="1:8" x14ac:dyDescent="0.35">
      <c r="A91" s="49" t="s">
        <v>1427</v>
      </c>
      <c r="B91" s="140" t="s">
        <v>766</v>
      </c>
      <c r="C91" s="140">
        <v>8</v>
      </c>
      <c r="D91" s="140">
        <v>1</v>
      </c>
      <c r="E91" s="141"/>
      <c r="F91" s="141"/>
      <c r="G91" s="60" t="s">
        <v>760</v>
      </c>
      <c r="H91" s="140">
        <f t="shared" si="3"/>
        <v>96</v>
      </c>
    </row>
    <row r="92" spans="1:8" x14ac:dyDescent="0.35">
      <c r="A92" s="49" t="s">
        <v>1411</v>
      </c>
      <c r="B92" s="140" t="s">
        <v>759</v>
      </c>
      <c r="C92" s="140">
        <v>1</v>
      </c>
      <c r="D92" s="140">
        <v>5</v>
      </c>
      <c r="E92" s="60" t="s">
        <v>760</v>
      </c>
      <c r="F92" s="140"/>
      <c r="G92" s="140"/>
      <c r="H92" s="140">
        <f t="shared" si="3"/>
        <v>240</v>
      </c>
    </row>
    <row r="93" spans="1:8" x14ac:dyDescent="0.35">
      <c r="A93" s="49" t="s">
        <v>1428</v>
      </c>
      <c r="B93" s="140" t="s">
        <v>773</v>
      </c>
      <c r="C93" s="140">
        <v>1</v>
      </c>
      <c r="D93" s="140">
        <v>1</v>
      </c>
      <c r="E93" s="141"/>
      <c r="F93" s="60" t="s">
        <v>760</v>
      </c>
      <c r="G93" s="141"/>
      <c r="H93" s="140">
        <f t="shared" si="3"/>
        <v>48</v>
      </c>
    </row>
    <row r="94" spans="1:8" x14ac:dyDescent="0.35">
      <c r="A94" s="379" t="s">
        <v>802</v>
      </c>
      <c r="B94" s="379"/>
      <c r="C94" s="379"/>
      <c r="D94" s="379"/>
      <c r="E94" s="379"/>
      <c r="F94" s="379"/>
      <c r="G94" s="379"/>
      <c r="H94" s="64">
        <f>SUM(H84:H85,H87:H88,H89:H93)</f>
        <v>1824</v>
      </c>
    </row>
    <row r="95" spans="1:8" x14ac:dyDescent="0.35">
      <c r="A95" s="379" t="s">
        <v>803</v>
      </c>
      <c r="B95" s="379"/>
      <c r="C95" s="379"/>
      <c r="D95" s="379"/>
      <c r="E95" s="379"/>
      <c r="F95" s="379"/>
      <c r="G95" s="379"/>
      <c r="H95" s="64">
        <f>H94/8</f>
        <v>228</v>
      </c>
    </row>
    <row r="96" spans="1:8" x14ac:dyDescent="0.35">
      <c r="A96" s="379" t="s">
        <v>804</v>
      </c>
      <c r="B96" s="379"/>
      <c r="C96" s="379"/>
      <c r="D96" s="379"/>
      <c r="E96" s="379"/>
      <c r="F96" s="379"/>
      <c r="G96" s="379"/>
      <c r="H96" s="64">
        <f>H94/K14</f>
        <v>0.92307692307692313</v>
      </c>
    </row>
    <row r="97" spans="1:8" x14ac:dyDescent="0.35">
      <c r="A97" s="383" t="s">
        <v>1429</v>
      </c>
      <c r="B97" s="383"/>
      <c r="C97" s="383"/>
      <c r="D97" s="383"/>
      <c r="E97" s="383"/>
      <c r="F97" s="383"/>
      <c r="G97" s="383"/>
      <c r="H97" s="383"/>
    </row>
    <row r="98" spans="1:8" x14ac:dyDescent="0.35">
      <c r="A98" s="49" t="s">
        <v>1396</v>
      </c>
      <c r="B98" s="380"/>
      <c r="C98" s="381"/>
      <c r="D98" s="381"/>
      <c r="E98" s="381"/>
      <c r="F98" s="381"/>
      <c r="G98" s="381"/>
      <c r="H98" s="382"/>
    </row>
    <row r="99" spans="1:8" x14ac:dyDescent="0.35">
      <c r="A99" s="50" t="s">
        <v>758</v>
      </c>
      <c r="B99" s="140" t="s">
        <v>759</v>
      </c>
      <c r="C99" s="140">
        <v>2</v>
      </c>
      <c r="D99" s="140">
        <v>5</v>
      </c>
      <c r="E99" s="60" t="s">
        <v>760</v>
      </c>
      <c r="F99" s="140"/>
      <c r="G99" s="140"/>
      <c r="H99" s="140">
        <f>IF(E99="X",C99*D99*48, IF(F99="X", C99*D99*48, IF(G99="X",C99*D99*12)))</f>
        <v>480</v>
      </c>
    </row>
    <row r="100" spans="1:8" x14ac:dyDescent="0.35">
      <c r="A100" s="49" t="s">
        <v>761</v>
      </c>
      <c r="B100" s="140" t="s">
        <v>759</v>
      </c>
      <c r="C100" s="140">
        <v>2</v>
      </c>
      <c r="D100" s="140">
        <v>2</v>
      </c>
      <c r="E100" s="60"/>
      <c r="F100" s="60" t="s">
        <v>760</v>
      </c>
      <c r="G100" s="50"/>
      <c r="H100" s="140">
        <f>IF(E100="X",C100*D100*48, IF(F100="X", C100*D100*48, IF(G100="X",C100*D100*12)))</f>
        <v>192</v>
      </c>
    </row>
    <row r="101" spans="1:8" x14ac:dyDescent="0.35">
      <c r="A101" s="49" t="s">
        <v>1430</v>
      </c>
      <c r="B101" s="140" t="s">
        <v>759</v>
      </c>
      <c r="C101" s="140">
        <v>0.25</v>
      </c>
      <c r="D101" s="140">
        <v>2</v>
      </c>
      <c r="E101" s="50"/>
      <c r="F101" s="60" t="s">
        <v>760</v>
      </c>
      <c r="G101" s="141"/>
      <c r="H101" s="140">
        <f>IF(E101="X",C101*D101*48, IF(F101="X", C101*D101*48, IF(G101="X",C101*D101*12)))</f>
        <v>24</v>
      </c>
    </row>
    <row r="102" spans="1:8" x14ac:dyDescent="0.35">
      <c r="A102" s="49" t="s">
        <v>1421</v>
      </c>
      <c r="B102" s="387"/>
      <c r="C102" s="387"/>
      <c r="D102" s="387"/>
      <c r="E102" s="387"/>
      <c r="F102" s="387"/>
      <c r="G102" s="387"/>
      <c r="H102" s="387"/>
    </row>
    <row r="103" spans="1:8" ht="23" x14ac:dyDescent="0.35">
      <c r="A103" s="49" t="s">
        <v>786</v>
      </c>
      <c r="B103" s="140" t="s">
        <v>801</v>
      </c>
      <c r="C103" s="140">
        <v>2</v>
      </c>
      <c r="D103" s="140">
        <v>2</v>
      </c>
      <c r="E103" s="141"/>
      <c r="F103" s="50"/>
      <c r="G103" s="60" t="s">
        <v>760</v>
      </c>
      <c r="H103" s="140">
        <f>IF(E103="X",C103*D103*48, IF(G103="X", C103*D103*48, IF(F103="X",C103*D103*12)))</f>
        <v>192</v>
      </c>
    </row>
    <row r="104" spans="1:8" x14ac:dyDescent="0.35">
      <c r="A104" s="49" t="s">
        <v>788</v>
      </c>
      <c r="B104" s="140" t="s">
        <v>759</v>
      </c>
      <c r="C104" s="140">
        <v>2</v>
      </c>
      <c r="D104" s="140">
        <v>2</v>
      </c>
      <c r="E104" s="50"/>
      <c r="F104" s="60" t="s">
        <v>760</v>
      </c>
      <c r="G104" s="141"/>
      <c r="H104" s="140">
        <f>IF(E104="X",C104*D104*48, IF(F104="X", C104*D104*48, IF(G104="X",C104*D104*12)))</f>
        <v>192</v>
      </c>
    </row>
    <row r="105" spans="1:8" x14ac:dyDescent="0.35">
      <c r="A105" s="49" t="s">
        <v>1422</v>
      </c>
      <c r="B105" s="140" t="s">
        <v>766</v>
      </c>
      <c r="C105" s="140">
        <v>1</v>
      </c>
      <c r="D105" s="140">
        <v>2</v>
      </c>
      <c r="E105" s="141"/>
      <c r="F105" s="141"/>
      <c r="G105" s="60" t="s">
        <v>760</v>
      </c>
      <c r="H105" s="140">
        <f>IF(E105="X",C105*D105*48, IF(F105="X", C105*D105*48, IF(G105="X",C105*D105*12)))</f>
        <v>24</v>
      </c>
    </row>
    <row r="106" spans="1:8" x14ac:dyDescent="0.35">
      <c r="A106" s="49" t="s">
        <v>1427</v>
      </c>
      <c r="B106" s="140" t="s">
        <v>766</v>
      </c>
      <c r="C106" s="140">
        <v>8</v>
      </c>
      <c r="D106" s="140">
        <v>1</v>
      </c>
      <c r="E106" s="141"/>
      <c r="F106" s="141"/>
      <c r="G106" s="60" t="s">
        <v>760</v>
      </c>
      <c r="H106" s="140">
        <f>IF(E106="X",C106*D106*48, IF(F106="X", C106*D106*48, IF(G106="X",C106*D106*12)))</f>
        <v>96</v>
      </c>
    </row>
    <row r="107" spans="1:8" x14ac:dyDescent="0.35">
      <c r="A107" s="49" t="s">
        <v>1411</v>
      </c>
      <c r="B107" s="140" t="s">
        <v>759</v>
      </c>
      <c r="C107" s="140">
        <v>1</v>
      </c>
      <c r="D107" s="140">
        <v>3</v>
      </c>
      <c r="E107" s="60" t="s">
        <v>760</v>
      </c>
      <c r="F107" s="140"/>
      <c r="G107" s="140"/>
      <c r="H107" s="140">
        <f>IF(E107="X",C107*D107*48, IF(F107="X", C107*D107*48, IF(G107="X",C107*D107*12)))</f>
        <v>144</v>
      </c>
    </row>
    <row r="108" spans="1:8" x14ac:dyDescent="0.35">
      <c r="A108" s="49" t="s">
        <v>1428</v>
      </c>
      <c r="B108" s="140" t="s">
        <v>773</v>
      </c>
      <c r="C108" s="140">
        <v>1</v>
      </c>
      <c r="D108" s="140">
        <v>1</v>
      </c>
      <c r="E108" s="141"/>
      <c r="F108" s="60" t="s">
        <v>760</v>
      </c>
      <c r="G108" s="141"/>
      <c r="H108" s="140">
        <f>IF(E108="X",C108*D108*48, IF(F108="X", C108*D108*48, IF(G108="X",C108*D108*12)))</f>
        <v>48</v>
      </c>
    </row>
    <row r="109" spans="1:8" x14ac:dyDescent="0.35">
      <c r="A109" s="379" t="s">
        <v>798</v>
      </c>
      <c r="B109" s="379"/>
      <c r="C109" s="379"/>
      <c r="D109" s="379"/>
      <c r="E109" s="379"/>
      <c r="F109" s="379"/>
      <c r="G109" s="379"/>
      <c r="H109" s="64">
        <f>SUM(H99:H100,H102,H103:H108)</f>
        <v>1368</v>
      </c>
    </row>
    <row r="110" spans="1:8" x14ac:dyDescent="0.35">
      <c r="A110" s="379" t="s">
        <v>799</v>
      </c>
      <c r="B110" s="379"/>
      <c r="C110" s="379"/>
      <c r="D110" s="379"/>
      <c r="E110" s="379"/>
      <c r="F110" s="379"/>
      <c r="G110" s="379"/>
      <c r="H110" s="64">
        <f>H109/8</f>
        <v>171</v>
      </c>
    </row>
    <row r="111" spans="1:8" x14ac:dyDescent="0.35">
      <c r="A111" s="379" t="s">
        <v>800</v>
      </c>
      <c r="B111" s="379"/>
      <c r="C111" s="379"/>
      <c r="D111" s="379"/>
      <c r="E111" s="379"/>
      <c r="F111" s="379"/>
      <c r="G111" s="379"/>
      <c r="H111" s="64">
        <f>H109/K14</f>
        <v>0.69230769230769229</v>
      </c>
    </row>
    <row r="112" spans="1:8" x14ac:dyDescent="0.35">
      <c r="A112" s="383" t="s">
        <v>1431</v>
      </c>
      <c r="B112" s="383"/>
      <c r="C112" s="383"/>
      <c r="D112" s="383"/>
      <c r="E112" s="383"/>
      <c r="F112" s="383"/>
      <c r="G112" s="383"/>
      <c r="H112" s="383"/>
    </row>
    <row r="113" spans="1:8" x14ac:dyDescent="0.35">
      <c r="A113" s="49" t="s">
        <v>1432</v>
      </c>
      <c r="B113" s="140" t="s">
        <v>766</v>
      </c>
      <c r="C113" s="140">
        <v>2</v>
      </c>
      <c r="D113" s="140">
        <v>1</v>
      </c>
      <c r="E113" s="141"/>
      <c r="F113" s="60" t="s">
        <v>760</v>
      </c>
      <c r="G113" s="141"/>
      <c r="H113" s="140">
        <f>IF(E113="X",C113*D113*48, IF(F113="X", C113*D113*48, IF(G113="X",C113*D113*12)))</f>
        <v>96</v>
      </c>
    </row>
    <row r="114" spans="1:8" ht="23" x14ac:dyDescent="0.35">
      <c r="A114" s="49" t="s">
        <v>1433</v>
      </c>
      <c r="B114" s="140" t="s">
        <v>759</v>
      </c>
      <c r="C114" s="140">
        <v>2</v>
      </c>
      <c r="D114" s="140">
        <v>1</v>
      </c>
      <c r="E114" s="141"/>
      <c r="F114" s="60" t="s">
        <v>760</v>
      </c>
      <c r="G114" s="52"/>
      <c r="H114" s="140">
        <f>IF(E114="X",C114*D114*48, IF(F114="X", C114*D114*48, IF(G114="X",C114*D114*12)))</f>
        <v>96</v>
      </c>
    </row>
    <row r="115" spans="1:8" x14ac:dyDescent="0.35">
      <c r="A115" s="49" t="s">
        <v>1434</v>
      </c>
      <c r="B115" s="140" t="s">
        <v>766</v>
      </c>
      <c r="C115" s="140">
        <v>1</v>
      </c>
      <c r="D115" s="140">
        <v>1</v>
      </c>
      <c r="E115" s="141"/>
      <c r="F115" s="141"/>
      <c r="G115" s="60" t="s">
        <v>760</v>
      </c>
      <c r="H115" s="140">
        <f>IF(E115="X",C115*D115*48, IF(F115="X", C115*D115*48, IF(G115="X",C115*D115*12)))</f>
        <v>12</v>
      </c>
    </row>
    <row r="116" spans="1:8" x14ac:dyDescent="0.35">
      <c r="A116" s="379" t="s">
        <v>798</v>
      </c>
      <c r="B116" s="379"/>
      <c r="C116" s="379"/>
      <c r="D116" s="379"/>
      <c r="E116" s="379"/>
      <c r="F116" s="379"/>
      <c r="G116" s="379"/>
      <c r="H116" s="64">
        <f>SUM(H113:H115)</f>
        <v>204</v>
      </c>
    </row>
    <row r="117" spans="1:8" x14ac:dyDescent="0.35">
      <c r="A117" s="379" t="s">
        <v>799</v>
      </c>
      <c r="B117" s="379"/>
      <c r="C117" s="379"/>
      <c r="D117" s="379"/>
      <c r="E117" s="379"/>
      <c r="F117" s="379"/>
      <c r="G117" s="379"/>
      <c r="H117" s="64">
        <f>H116/8</f>
        <v>25.5</v>
      </c>
    </row>
    <row r="118" spans="1:8" x14ac:dyDescent="0.35">
      <c r="A118" s="379" t="s">
        <v>800</v>
      </c>
      <c r="B118" s="379"/>
      <c r="C118" s="379"/>
      <c r="D118" s="379"/>
      <c r="E118" s="379"/>
      <c r="F118" s="379"/>
      <c r="G118" s="379"/>
      <c r="H118" s="64">
        <f>H116/K14</f>
        <v>0.10323886639676114</v>
      </c>
    </row>
    <row r="119" spans="1:8" x14ac:dyDescent="0.35">
      <c r="A119" s="383" t="s">
        <v>1435</v>
      </c>
      <c r="B119" s="383"/>
      <c r="C119" s="383"/>
      <c r="D119" s="383"/>
      <c r="E119" s="383"/>
      <c r="F119" s="383"/>
      <c r="G119" s="383"/>
      <c r="H119" s="383"/>
    </row>
    <row r="120" spans="1:8" x14ac:dyDescent="0.35">
      <c r="A120" s="49" t="s">
        <v>1396</v>
      </c>
      <c r="B120" s="380"/>
      <c r="C120" s="381"/>
      <c r="D120" s="381"/>
      <c r="E120" s="381"/>
      <c r="F120" s="381"/>
      <c r="G120" s="381"/>
      <c r="H120" s="382"/>
    </row>
    <row r="121" spans="1:8" ht="24" x14ac:dyDescent="0.35">
      <c r="A121" s="53" t="s">
        <v>805</v>
      </c>
      <c r="B121" s="140" t="s">
        <v>759</v>
      </c>
      <c r="C121" s="140">
        <v>6</v>
      </c>
      <c r="D121" s="140">
        <v>2</v>
      </c>
      <c r="E121" s="141"/>
      <c r="F121" s="60" t="s">
        <v>760</v>
      </c>
      <c r="G121" s="141"/>
      <c r="H121" s="140">
        <f>IF(E121="X",C121*D121*48, IF(F121="X", C121*D121*12, IF(G121="X",C121*D121*4)))</f>
        <v>144</v>
      </c>
    </row>
    <row r="122" spans="1:8" x14ac:dyDescent="0.35">
      <c r="A122" s="49" t="s">
        <v>767</v>
      </c>
      <c r="B122" s="140" t="s">
        <v>759</v>
      </c>
      <c r="C122" s="140">
        <v>4</v>
      </c>
      <c r="D122" s="140">
        <v>3</v>
      </c>
      <c r="E122" s="141"/>
      <c r="F122" s="141"/>
      <c r="G122" s="60" t="s">
        <v>760</v>
      </c>
      <c r="H122" s="140">
        <f>IF(E122="X",C122*D122*48, IF(F122="X", C122*D122*12, IF(G122="X",C122*D122*4)))</f>
        <v>48</v>
      </c>
    </row>
    <row r="123" spans="1:8" ht="23" x14ac:dyDescent="0.35">
      <c r="A123" s="49" t="s">
        <v>1436</v>
      </c>
      <c r="B123" s="140" t="s">
        <v>759</v>
      </c>
      <c r="C123" s="140">
        <v>0.25</v>
      </c>
      <c r="D123" s="140">
        <v>2</v>
      </c>
      <c r="E123" s="50"/>
      <c r="F123" s="60" t="s">
        <v>760</v>
      </c>
      <c r="G123" s="141"/>
      <c r="H123" s="140">
        <f>IF(E123="X",C123*D123*48, IF(F123="X", C123*D123*12, IF(G123="X",C123*D123*4)))</f>
        <v>6</v>
      </c>
    </row>
    <row r="124" spans="1:8" x14ac:dyDescent="0.35">
      <c r="A124" s="379" t="s">
        <v>798</v>
      </c>
      <c r="B124" s="379"/>
      <c r="C124" s="379"/>
      <c r="D124" s="379"/>
      <c r="E124" s="379"/>
      <c r="F124" s="379"/>
      <c r="G124" s="379"/>
      <c r="H124" s="64">
        <f>SUM(H120:H123)</f>
        <v>198</v>
      </c>
    </row>
    <row r="125" spans="1:8" x14ac:dyDescent="0.35">
      <c r="A125" s="379" t="s">
        <v>799</v>
      </c>
      <c r="B125" s="379"/>
      <c r="C125" s="379"/>
      <c r="D125" s="379"/>
      <c r="E125" s="379"/>
      <c r="F125" s="379"/>
      <c r="G125" s="379"/>
      <c r="H125" s="64">
        <f>H124/8</f>
        <v>24.75</v>
      </c>
    </row>
    <row r="126" spans="1:8" x14ac:dyDescent="0.35">
      <c r="A126" s="379" t="s">
        <v>800</v>
      </c>
      <c r="B126" s="379"/>
      <c r="C126" s="379"/>
      <c r="D126" s="379"/>
      <c r="E126" s="379"/>
      <c r="F126" s="379"/>
      <c r="G126" s="379"/>
      <c r="H126" s="64">
        <f>H124/K14</f>
        <v>0.10020242914979757</v>
      </c>
    </row>
  </sheetData>
  <mergeCells count="54">
    <mergeCell ref="A119:H119"/>
    <mergeCell ref="A57:H57"/>
    <mergeCell ref="A70:H70"/>
    <mergeCell ref="A82:H82"/>
    <mergeCell ref="A97:H97"/>
    <mergeCell ref="A112:H112"/>
    <mergeCell ref="A67:G67"/>
    <mergeCell ref="A68:G68"/>
    <mergeCell ref="A117:G117"/>
    <mergeCell ref="A110:G110"/>
    <mergeCell ref="A111:G111"/>
    <mergeCell ref="A116:G116"/>
    <mergeCell ref="A3:H3"/>
    <mergeCell ref="A2:H2"/>
    <mergeCell ref="A42:H42"/>
    <mergeCell ref="B7:H7"/>
    <mergeCell ref="A24:G24"/>
    <mergeCell ref="A25:G25"/>
    <mergeCell ref="A26:G26"/>
    <mergeCell ref="A39:G39"/>
    <mergeCell ref="A40:G40"/>
    <mergeCell ref="A41:G41"/>
    <mergeCell ref="B4:H4"/>
    <mergeCell ref="B28:H28"/>
    <mergeCell ref="B32:H32"/>
    <mergeCell ref="A27:H27"/>
    <mergeCell ref="B48:H48"/>
    <mergeCell ref="A94:G94"/>
    <mergeCell ref="A95:G95"/>
    <mergeCell ref="A96:G96"/>
    <mergeCell ref="B58:H58"/>
    <mergeCell ref="A69:G69"/>
    <mergeCell ref="A79:G79"/>
    <mergeCell ref="A80:G80"/>
    <mergeCell ref="A81:G81"/>
    <mergeCell ref="A54:G54"/>
    <mergeCell ref="A55:G55"/>
    <mergeCell ref="A56:G56"/>
    <mergeCell ref="A126:G126"/>
    <mergeCell ref="B120:H120"/>
    <mergeCell ref="J4:K4"/>
    <mergeCell ref="B14:H14"/>
    <mergeCell ref="B19:H19"/>
    <mergeCell ref="B43:H43"/>
    <mergeCell ref="A124:G124"/>
    <mergeCell ref="A125:G125"/>
    <mergeCell ref="A118:G118"/>
    <mergeCell ref="B62:H62"/>
    <mergeCell ref="B86:H86"/>
    <mergeCell ref="B71:H71"/>
    <mergeCell ref="B83:H83"/>
    <mergeCell ref="B102:H102"/>
    <mergeCell ref="B98:H98"/>
    <mergeCell ref="A109:G10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0"/>
  <dimension ref="A1:V301"/>
  <sheetViews>
    <sheetView zoomScale="85" zoomScaleNormal="85" workbookViewId="0">
      <selection activeCell="G13" sqref="G13"/>
    </sheetView>
  </sheetViews>
  <sheetFormatPr defaultColWidth="8.81640625" defaultRowHeight="14.5" x14ac:dyDescent="0.35"/>
  <cols>
    <col min="1" max="1" width="14.81640625" style="13" bestFit="1" customWidth="1"/>
    <col min="2" max="2" width="14.54296875" style="9" bestFit="1" customWidth="1"/>
    <col min="3" max="5" width="13.54296875" style="9" customWidth="1"/>
    <col min="6" max="6" width="21.54296875" style="9" customWidth="1"/>
    <col min="7" max="7" width="13.54296875" style="9" customWidth="1"/>
    <col min="8" max="8" width="12.1796875" style="9" customWidth="1"/>
    <col min="9" max="9" width="25.1796875" style="9" customWidth="1"/>
    <col min="10" max="10" width="14" style="9" customWidth="1"/>
    <col min="11" max="11" width="17.81640625" style="9" customWidth="1"/>
    <col min="12" max="12" width="16" style="9" customWidth="1"/>
    <col min="13" max="13" width="16.1796875" style="9" customWidth="1"/>
    <col min="14" max="14" width="21.1796875" style="9" customWidth="1"/>
    <col min="15" max="15" width="22" style="9" customWidth="1"/>
    <col min="16" max="17" width="18.54296875" style="9" customWidth="1"/>
    <col min="18" max="18" width="62.1796875" style="18" customWidth="1"/>
    <col min="19" max="19" width="26.1796875" style="9" customWidth="1"/>
    <col min="20" max="20" width="16" style="9" customWidth="1"/>
    <col min="21" max="21" width="43" style="9" customWidth="1"/>
    <col min="22" max="16384" width="8.81640625" style="9"/>
  </cols>
  <sheetData>
    <row r="1" spans="1:22" ht="43.5" x14ac:dyDescent="0.35">
      <c r="A1" s="28"/>
      <c r="B1" s="35" t="s">
        <v>1457</v>
      </c>
      <c r="C1" s="35" t="s">
        <v>1458</v>
      </c>
      <c r="D1" s="35" t="s">
        <v>1820</v>
      </c>
      <c r="E1" s="35" t="s">
        <v>1821</v>
      </c>
      <c r="F1" s="35" t="s">
        <v>1459</v>
      </c>
      <c r="G1" s="35" t="s">
        <v>1460</v>
      </c>
      <c r="H1" s="35" t="s">
        <v>1461</v>
      </c>
      <c r="I1" s="35" t="s">
        <v>2176</v>
      </c>
      <c r="J1" s="35" t="s">
        <v>1462</v>
      </c>
      <c r="K1" s="35" t="s">
        <v>1463</v>
      </c>
      <c r="L1" s="35" t="s">
        <v>1464</v>
      </c>
      <c r="M1" s="35" t="s">
        <v>1465</v>
      </c>
      <c r="N1" s="35" t="s">
        <v>1466</v>
      </c>
      <c r="O1" s="35" t="s">
        <v>1467</v>
      </c>
      <c r="P1" s="4" t="s">
        <v>1468</v>
      </c>
      <c r="Q1" s="75" t="s">
        <v>1469</v>
      </c>
      <c r="T1" s="18"/>
      <c r="U1" s="18"/>
      <c r="V1" s="19" t="s">
        <v>1470</v>
      </c>
    </row>
    <row r="2" spans="1:22" x14ac:dyDescent="0.35">
      <c r="A2" s="74" t="s">
        <v>1471</v>
      </c>
      <c r="B2" s="21" t="s">
        <v>1556</v>
      </c>
      <c r="C2" s="21">
        <f>VLOOKUP(B2,Таблица1[#All],2,FALSE)</f>
        <v>1.1000000000000001</v>
      </c>
      <c r="D2" s="21"/>
      <c r="E2" s="21"/>
      <c r="F2" s="21" t="s">
        <v>1472</v>
      </c>
      <c r="G2" s="21">
        <f>VLOOKUP(F2,Таблица3[#All],2,FALSE)</f>
        <v>1</v>
      </c>
      <c r="H2" s="21">
        <v>300</v>
      </c>
      <c r="I2" s="21">
        <v>1</v>
      </c>
      <c r="J2" s="21">
        <v>24</v>
      </c>
      <c r="K2" s="21" t="s">
        <v>1470</v>
      </c>
      <c r="L2" s="21" t="s">
        <v>1470</v>
      </c>
      <c r="M2" s="21" t="s">
        <v>1470</v>
      </c>
      <c r="N2" s="21" t="s">
        <v>1470</v>
      </c>
      <c r="O2" s="108">
        <f>$S$10*I2*(IF(K2="Да",1,0)*$S$11+IF(L2="Да",1,0)*$S$12+IF(M2="Да",1,0)*$S$13+IF(N2="Да",1,0)*$S$14)*J2*IF($P$2="Да",0.5,1)+$S$10*H2*(IF(K2="Да",1,0)*$S$11+IF(L2="Да",1,0)*$S$12+IF(M2="Да",1,0)*$S$13+IF(N2="Да",1,0)*$S$14)*IF($P$2="Да",0.5,1)</f>
        <v>206.14500000000001</v>
      </c>
      <c r="P2" s="76" t="s">
        <v>1470</v>
      </c>
      <c r="Q2" s="77">
        <f>(SUM(O2:O301)+S15+S8+S9)*S5/S4</f>
        <v>1.7484658653846157</v>
      </c>
      <c r="R2" s="109"/>
      <c r="S2" s="13"/>
      <c r="V2" s="19" t="s">
        <v>1473</v>
      </c>
    </row>
    <row r="3" spans="1:22" ht="29" x14ac:dyDescent="0.35">
      <c r="A3" s="74" t="s">
        <v>2174</v>
      </c>
      <c r="B3" s="21" t="s">
        <v>1474</v>
      </c>
      <c r="C3" s="21">
        <f>VLOOKUP(B3,Таблица1[#All],2)</f>
        <v>1.6</v>
      </c>
      <c r="D3" s="21"/>
      <c r="E3" s="21"/>
      <c r="F3" s="21" t="s">
        <v>1475</v>
      </c>
      <c r="G3" s="21">
        <f>VLOOKUP(F3,Таблица3[#All],2,FALSE)</f>
        <v>1.6</v>
      </c>
      <c r="H3" s="21">
        <v>200</v>
      </c>
      <c r="I3" s="21">
        <v>1</v>
      </c>
      <c r="J3" s="21">
        <v>20</v>
      </c>
      <c r="K3" s="21" t="s">
        <v>1470</v>
      </c>
      <c r="L3" s="21" t="s">
        <v>1470</v>
      </c>
      <c r="M3" s="21" t="s">
        <v>1470</v>
      </c>
      <c r="N3" s="21" t="s">
        <v>1470</v>
      </c>
      <c r="O3" s="108">
        <f t="shared" ref="O3:O66" si="0">$S$10*I3*(IF(K3="Да",1,0)*$S$11+IF(L3="Да",1,0)*$S$12+IF(M3="Да",1,0)*$S$13+IF(N3="Да",1,0)*$S$14)*J3*IF($P$2="Да",0.5,1)+$S$10*H3*(IF(K3="Да",1,0)*$S$11+IF(L3="Да",1,0)*$S$12+IF(M3="Да",1,0)*$S$13+IF(N3="Да",1,0)*$S$14)*IF($P$2="Да",0.5,1)</f>
        <v>139.97499999999999</v>
      </c>
    </row>
    <row r="4" spans="1:22" x14ac:dyDescent="0.35">
      <c r="A4" s="74" t="s">
        <v>2175</v>
      </c>
      <c r="B4" s="21" t="s">
        <v>1476</v>
      </c>
      <c r="C4" s="21">
        <f>VLOOKUP(B4,Таблица1[#All],2)</f>
        <v>1.1000000000000001</v>
      </c>
      <c r="D4" s="21"/>
      <c r="E4" s="21"/>
      <c r="F4" s="21" t="s">
        <v>1472</v>
      </c>
      <c r="G4" s="21">
        <f>VLOOKUP(F4,Таблица3[#All],2,FALSE)</f>
        <v>1</v>
      </c>
      <c r="H4" s="21">
        <v>250</v>
      </c>
      <c r="I4" s="21">
        <v>1</v>
      </c>
      <c r="J4" s="21">
        <v>12</v>
      </c>
      <c r="K4" s="21" t="s">
        <v>1470</v>
      </c>
      <c r="L4" s="21" t="s">
        <v>1470</v>
      </c>
      <c r="M4" s="21" t="s">
        <v>1470</v>
      </c>
      <c r="N4" s="21" t="s">
        <v>1470</v>
      </c>
      <c r="O4" s="108">
        <f t="shared" si="0"/>
        <v>166.69749999999999</v>
      </c>
      <c r="R4" s="19" t="s">
        <v>1477</v>
      </c>
      <c r="S4" s="21">
        <f>8*247</f>
        <v>1976</v>
      </c>
      <c r="U4" s="9" t="s">
        <v>1833</v>
      </c>
    </row>
    <row r="5" spans="1:22" ht="72.5" x14ac:dyDescent="0.35">
      <c r="A5" s="74" t="s">
        <v>1478</v>
      </c>
      <c r="B5" s="21" t="s">
        <v>1479</v>
      </c>
      <c r="C5" s="21">
        <f>VLOOKUP(B5,Таблица1[#All],2)</f>
        <v>1.1000000000000001</v>
      </c>
      <c r="D5" s="21"/>
      <c r="E5" s="21"/>
      <c r="F5" s="21" t="s">
        <v>1472</v>
      </c>
      <c r="G5" s="21">
        <f>VLOOKUP(F5,Таблица3[#All],2,FALSE)</f>
        <v>1</v>
      </c>
      <c r="H5" s="21">
        <v>400</v>
      </c>
      <c r="I5" s="21">
        <v>2</v>
      </c>
      <c r="J5" s="21">
        <v>24</v>
      </c>
      <c r="K5" s="21" t="s">
        <v>1470</v>
      </c>
      <c r="L5" s="21" t="s">
        <v>1470</v>
      </c>
      <c r="M5" s="21" t="s">
        <v>1470</v>
      </c>
      <c r="N5" s="21" t="s">
        <v>1470</v>
      </c>
      <c r="O5" s="108">
        <f t="shared" si="0"/>
        <v>285.04000000000002</v>
      </c>
      <c r="R5" s="19" t="s">
        <v>1480</v>
      </c>
      <c r="S5" s="21">
        <v>1.1000000000000001</v>
      </c>
      <c r="U5" s="9" t="s">
        <v>1832</v>
      </c>
    </row>
    <row r="6" spans="1:22" x14ac:dyDescent="0.35">
      <c r="A6" s="74" t="s">
        <v>1481</v>
      </c>
      <c r="B6" s="21" t="s">
        <v>1550</v>
      </c>
      <c r="C6" s="21">
        <f>VLOOKUP(B6,Таблица1[#All],2)</f>
        <v>1.1000000000000001</v>
      </c>
      <c r="D6" s="21"/>
      <c r="E6" s="21"/>
      <c r="F6" s="21" t="s">
        <v>1472</v>
      </c>
      <c r="G6" s="21">
        <f>VLOOKUP(F6,Таблица3[#All],2,FALSE)</f>
        <v>1</v>
      </c>
      <c r="H6" s="21">
        <v>400</v>
      </c>
      <c r="I6" s="21">
        <v>1</v>
      </c>
      <c r="J6" s="21">
        <v>12</v>
      </c>
      <c r="K6" s="21" t="s">
        <v>1470</v>
      </c>
      <c r="L6" s="21" t="s">
        <v>1470</v>
      </c>
      <c r="M6" s="21" t="s">
        <v>1470</v>
      </c>
      <c r="N6" s="21" t="s">
        <v>1470</v>
      </c>
      <c r="O6" s="108">
        <f t="shared" si="0"/>
        <v>262.13499999999999</v>
      </c>
      <c r="P6" s="18"/>
      <c r="Q6" s="18"/>
      <c r="S6" s="18"/>
    </row>
    <row r="7" spans="1:22" ht="43.5" x14ac:dyDescent="0.35">
      <c r="A7" s="74" t="s">
        <v>1482</v>
      </c>
      <c r="B7" s="21" t="s">
        <v>1476</v>
      </c>
      <c r="C7" s="21">
        <f>VLOOKUP(B7,Таблица1[#All],2)</f>
        <v>1.1000000000000001</v>
      </c>
      <c r="D7" s="21"/>
      <c r="E7" s="21"/>
      <c r="F7" s="21" t="s">
        <v>1475</v>
      </c>
      <c r="G7" s="21">
        <f>VLOOKUP(F7,Таблица3[#All],2,FALSE)</f>
        <v>1.6</v>
      </c>
      <c r="H7" s="21">
        <v>200</v>
      </c>
      <c r="I7" s="21">
        <v>1</v>
      </c>
      <c r="J7" s="21">
        <v>36</v>
      </c>
      <c r="K7" s="21" t="s">
        <v>1470</v>
      </c>
      <c r="L7" s="21" t="s">
        <v>1470</v>
      </c>
      <c r="M7" s="21" t="s">
        <v>1470</v>
      </c>
      <c r="N7" s="21" t="s">
        <v>1470</v>
      </c>
      <c r="O7" s="108">
        <f t="shared" si="0"/>
        <v>150.155</v>
      </c>
      <c r="P7" s="18"/>
      <c r="Q7" s="18"/>
      <c r="R7" s="391" t="s">
        <v>1485</v>
      </c>
      <c r="S7" s="391"/>
      <c r="U7" s="9" t="s">
        <v>1835</v>
      </c>
    </row>
    <row r="8" spans="1:22" ht="58" x14ac:dyDescent="0.35">
      <c r="A8" s="74" t="s">
        <v>1483</v>
      </c>
      <c r="B8" s="21" t="s">
        <v>1542</v>
      </c>
      <c r="C8" s="21">
        <f>VLOOKUP(B8,Таблица1[#All],2)</f>
        <v>1</v>
      </c>
      <c r="D8" s="21"/>
      <c r="E8" s="21"/>
      <c r="F8" s="21" t="s">
        <v>1472</v>
      </c>
      <c r="G8" s="21">
        <f>VLOOKUP(F8,Таблица3[#All],2,FALSE)</f>
        <v>1</v>
      </c>
      <c r="H8" s="21">
        <v>100</v>
      </c>
      <c r="I8" s="21">
        <v>0.5</v>
      </c>
      <c r="J8" s="21">
        <v>12</v>
      </c>
      <c r="K8" s="21" t="s">
        <v>1470</v>
      </c>
      <c r="L8" s="21" t="s">
        <v>1470</v>
      </c>
      <c r="M8" s="21" t="s">
        <v>1470</v>
      </c>
      <c r="N8" s="21" t="s">
        <v>1470</v>
      </c>
      <c r="O8" s="108">
        <f t="shared" si="0"/>
        <v>67.442499999999995</v>
      </c>
      <c r="P8" s="18"/>
      <c r="Q8" s="18"/>
      <c r="R8" s="19" t="s">
        <v>1838</v>
      </c>
      <c r="S8" s="37">
        <f>SUM(I2:I301)*SUM(J2:J301)*0.001*12</f>
        <v>37.488</v>
      </c>
      <c r="U8" s="9" t="s">
        <v>1834</v>
      </c>
    </row>
    <row r="9" spans="1:22" ht="29" x14ac:dyDescent="0.35">
      <c r="A9" s="74" t="s">
        <v>1484</v>
      </c>
      <c r="B9" s="21" t="s">
        <v>1528</v>
      </c>
      <c r="C9" s="21">
        <f>VLOOKUP(B9,Таблица1[#All],2)</f>
        <v>1</v>
      </c>
      <c r="D9" s="21"/>
      <c r="E9" s="21"/>
      <c r="F9" s="21" t="s">
        <v>1472</v>
      </c>
      <c r="G9" s="21">
        <f>VLOOKUP(F9,Таблица3[#All],2,FALSE)</f>
        <v>1</v>
      </c>
      <c r="H9" s="21">
        <v>800</v>
      </c>
      <c r="I9" s="21">
        <v>1</v>
      </c>
      <c r="J9" s="21">
        <v>24</v>
      </c>
      <c r="K9" s="21" t="s">
        <v>1470</v>
      </c>
      <c r="L9" s="21" t="s">
        <v>1470</v>
      </c>
      <c r="M9" s="21" t="s">
        <v>1470</v>
      </c>
      <c r="N9" s="21" t="s">
        <v>1470</v>
      </c>
      <c r="O9" s="108">
        <f t="shared" si="0"/>
        <v>524.27</v>
      </c>
      <c r="R9" s="19" t="s">
        <v>1837</v>
      </c>
      <c r="S9" s="37">
        <f>COUNTA(B2:B301)*12</f>
        <v>144</v>
      </c>
      <c r="U9" s="9" t="s">
        <v>1836</v>
      </c>
    </row>
    <row r="10" spans="1:22" ht="29" x14ac:dyDescent="0.35">
      <c r="A10" s="74" t="s">
        <v>1486</v>
      </c>
      <c r="B10" s="21" t="s">
        <v>1530</v>
      </c>
      <c r="C10" s="21">
        <f>VLOOKUP(B10,Таблица1[#All],2)</f>
        <v>1</v>
      </c>
      <c r="D10" s="21"/>
      <c r="E10" s="21"/>
      <c r="F10" s="21" t="s">
        <v>1472</v>
      </c>
      <c r="G10" s="21">
        <f>VLOOKUP(F10,Таблица3[#All],2,FALSE)</f>
        <v>1</v>
      </c>
      <c r="H10" s="21">
        <v>300</v>
      </c>
      <c r="I10" s="21">
        <v>1</v>
      </c>
      <c r="J10" s="21">
        <v>36</v>
      </c>
      <c r="K10" s="21" t="s">
        <v>1470</v>
      </c>
      <c r="L10" s="21" t="s">
        <v>1470</v>
      </c>
      <c r="M10" s="21" t="s">
        <v>1470</v>
      </c>
      <c r="N10" s="21" t="s">
        <v>1470</v>
      </c>
      <c r="O10" s="108">
        <f t="shared" si="0"/>
        <v>213.78</v>
      </c>
      <c r="R10" s="19" t="s">
        <v>1487</v>
      </c>
      <c r="S10" s="21">
        <v>0.05</v>
      </c>
      <c r="T10" s="9" t="s">
        <v>1488</v>
      </c>
    </row>
    <row r="11" spans="1:22" x14ac:dyDescent="0.35">
      <c r="A11" s="74" t="s">
        <v>1489</v>
      </c>
      <c r="B11" s="21" t="s">
        <v>1538</v>
      </c>
      <c r="C11" s="21">
        <f>VLOOKUP(B11,Таблица1[#All],2)</f>
        <v>1</v>
      </c>
      <c r="D11" s="21"/>
      <c r="E11" s="21"/>
      <c r="F11" s="21" t="s">
        <v>1472</v>
      </c>
      <c r="G11" s="21">
        <f>VLOOKUP(F11,Таблица3[#All],2,FALSE)</f>
        <v>1</v>
      </c>
      <c r="H11" s="21">
        <v>400</v>
      </c>
      <c r="I11" s="21">
        <v>1</v>
      </c>
      <c r="J11" s="21">
        <v>36</v>
      </c>
      <c r="K11" s="21" t="s">
        <v>1470</v>
      </c>
      <c r="L11" s="21" t="s">
        <v>1470</v>
      </c>
      <c r="M11" s="21" t="s">
        <v>1470</v>
      </c>
      <c r="N11" s="21" t="s">
        <v>1470</v>
      </c>
      <c r="O11" s="108">
        <f t="shared" si="0"/>
        <v>277.40499999999997</v>
      </c>
      <c r="R11" s="19" t="s">
        <v>1490</v>
      </c>
      <c r="S11" s="21">
        <v>5</v>
      </c>
    </row>
    <row r="12" spans="1:22" x14ac:dyDescent="0.35">
      <c r="A12" s="74" t="s">
        <v>1491</v>
      </c>
      <c r="B12" s="21" t="s">
        <v>1479</v>
      </c>
      <c r="C12" s="21">
        <f>VLOOKUP(B12,Таблица1[#All],2)</f>
        <v>1.1000000000000001</v>
      </c>
      <c r="D12" s="21"/>
      <c r="E12" s="21"/>
      <c r="F12" s="21" t="s">
        <v>1472</v>
      </c>
      <c r="G12" s="21">
        <f>VLOOKUP(F12,Таблица3[#All],2,FALSE)</f>
        <v>1</v>
      </c>
      <c r="H12" s="21">
        <v>52</v>
      </c>
      <c r="I12" s="21">
        <v>0.25</v>
      </c>
      <c r="J12" s="21">
        <v>36</v>
      </c>
      <c r="K12" s="21" t="s">
        <v>1470</v>
      </c>
      <c r="L12" s="21" t="s">
        <v>1470</v>
      </c>
      <c r="M12" s="21" t="s">
        <v>1470</v>
      </c>
      <c r="N12" s="21" t="s">
        <v>1470</v>
      </c>
      <c r="O12" s="108">
        <f t="shared" si="0"/>
        <v>38.811250000000001</v>
      </c>
      <c r="R12" s="19" t="s">
        <v>1492</v>
      </c>
      <c r="S12" s="21">
        <v>0.25</v>
      </c>
    </row>
    <row r="13" spans="1:22" ht="29" x14ac:dyDescent="0.35">
      <c r="A13" s="74" t="s">
        <v>1493</v>
      </c>
      <c r="B13" s="21" t="s">
        <v>1479</v>
      </c>
      <c r="C13" s="21">
        <f>VLOOKUP(B13,Таблица1[#All],2)</f>
        <v>1.1000000000000001</v>
      </c>
      <c r="D13" s="21"/>
      <c r="E13" s="21"/>
      <c r="F13" s="21" t="s">
        <v>1472</v>
      </c>
      <c r="G13" s="21">
        <f>VLOOKUP(F13,Таблица3[#All],2,FALSE)</f>
        <v>1</v>
      </c>
      <c r="H13" s="21">
        <v>78</v>
      </c>
      <c r="I13" s="21">
        <v>0.25</v>
      </c>
      <c r="J13" s="21">
        <v>12</v>
      </c>
      <c r="K13" s="21" t="s">
        <v>1470</v>
      </c>
      <c r="L13" s="21" t="s">
        <v>1470</v>
      </c>
      <c r="M13" s="21" t="s">
        <v>1470</v>
      </c>
      <c r="N13" s="21" t="s">
        <v>1470</v>
      </c>
      <c r="O13" s="108">
        <f t="shared" si="0"/>
        <v>51.536250000000003</v>
      </c>
      <c r="R13" s="19" t="s">
        <v>1830</v>
      </c>
      <c r="S13" s="21">
        <v>20</v>
      </c>
    </row>
    <row r="14" spans="1:22" ht="29" x14ac:dyDescent="0.35">
      <c r="A14" s="74" t="s">
        <v>1494</v>
      </c>
      <c r="B14" s="21"/>
      <c r="C14" s="21" t="e">
        <f>VLOOKUP(B14,Таблица1[#All],2)</f>
        <v>#N/A</v>
      </c>
      <c r="D14" s="21"/>
      <c r="E14" s="21"/>
      <c r="F14" s="21"/>
      <c r="G14" s="21" t="e">
        <f>VLOOKUP(F14,Таблица3[#All],2,FALSE)</f>
        <v>#N/A</v>
      </c>
      <c r="H14" s="21">
        <v>0</v>
      </c>
      <c r="I14" s="21"/>
      <c r="J14" s="21">
        <v>0</v>
      </c>
      <c r="K14" s="21" t="s">
        <v>1473</v>
      </c>
      <c r="L14" s="21" t="s">
        <v>1473</v>
      </c>
      <c r="M14" s="21" t="s">
        <v>1473</v>
      </c>
      <c r="N14" s="21" t="s">
        <v>1473</v>
      </c>
      <c r="O14" s="108">
        <f t="shared" si="0"/>
        <v>0</v>
      </c>
      <c r="R14" s="19" t="s">
        <v>1831</v>
      </c>
      <c r="S14" s="21">
        <v>0.2</v>
      </c>
    </row>
    <row r="15" spans="1:22" ht="29" x14ac:dyDescent="0.35">
      <c r="A15" s="74" t="s">
        <v>1495</v>
      </c>
      <c r="B15" s="21"/>
      <c r="C15" s="21" t="e">
        <f>VLOOKUP(B15,Таблица1[#All],2)</f>
        <v>#N/A</v>
      </c>
      <c r="D15" s="21"/>
      <c r="E15" s="21"/>
      <c r="F15" s="21"/>
      <c r="G15" s="21" t="e">
        <f>VLOOKUP(F15,Таблица3[#All],2,FALSE)</f>
        <v>#N/A</v>
      </c>
      <c r="H15" s="21">
        <v>0</v>
      </c>
      <c r="I15" s="21"/>
      <c r="J15" s="21">
        <v>0</v>
      </c>
      <c r="K15" s="21" t="s">
        <v>1473</v>
      </c>
      <c r="L15" s="21" t="s">
        <v>1473</v>
      </c>
      <c r="M15" s="21" t="s">
        <v>1473</v>
      </c>
      <c r="N15" s="21" t="s">
        <v>1473</v>
      </c>
      <c r="O15" s="108">
        <f t="shared" si="0"/>
        <v>0</v>
      </c>
      <c r="R15" s="19" t="s">
        <v>2177</v>
      </c>
      <c r="S15" s="21">
        <f>COUNTA(B2:B301)*4*12</f>
        <v>576</v>
      </c>
    </row>
    <row r="16" spans="1:22" x14ac:dyDescent="0.35">
      <c r="A16" s="74" t="s">
        <v>1496</v>
      </c>
      <c r="B16" s="21"/>
      <c r="C16" s="21" t="e">
        <f>VLOOKUP(B16,Таблица1[#All],2)</f>
        <v>#N/A</v>
      </c>
      <c r="D16" s="21"/>
      <c r="E16" s="21"/>
      <c r="F16" s="21"/>
      <c r="G16" s="21" t="e">
        <f>VLOOKUP(F16,Таблица3[#All],2,FALSE)</f>
        <v>#N/A</v>
      </c>
      <c r="H16" s="21">
        <v>0</v>
      </c>
      <c r="I16" s="21"/>
      <c r="J16" s="21">
        <v>0</v>
      </c>
      <c r="K16" s="21" t="s">
        <v>1473</v>
      </c>
      <c r="L16" s="21" t="s">
        <v>1473</v>
      </c>
      <c r="M16" s="21" t="s">
        <v>1473</v>
      </c>
      <c r="N16" s="21" t="s">
        <v>1473</v>
      </c>
      <c r="O16" s="108">
        <f t="shared" si="0"/>
        <v>0</v>
      </c>
    </row>
    <row r="17" spans="1:21" x14ac:dyDescent="0.35">
      <c r="A17" s="74" t="s">
        <v>1499</v>
      </c>
      <c r="B17" s="21"/>
      <c r="C17" s="21" t="e">
        <f>VLOOKUP(B17,Таблица1[#All],2)</f>
        <v>#N/A</v>
      </c>
      <c r="D17" s="21"/>
      <c r="E17" s="21"/>
      <c r="F17" s="21"/>
      <c r="G17" s="21" t="e">
        <f>VLOOKUP(F17,Таблица3[#All],2,FALSE)</f>
        <v>#N/A</v>
      </c>
      <c r="H17" s="21">
        <v>0</v>
      </c>
      <c r="I17" s="21"/>
      <c r="J17" s="21">
        <v>0</v>
      </c>
      <c r="K17" s="21" t="s">
        <v>1473</v>
      </c>
      <c r="L17" s="21" t="s">
        <v>1473</v>
      </c>
      <c r="M17" s="21" t="s">
        <v>1473</v>
      </c>
      <c r="N17" s="21" t="s">
        <v>1473</v>
      </c>
      <c r="O17" s="108">
        <f t="shared" si="0"/>
        <v>0</v>
      </c>
    </row>
    <row r="18" spans="1:21" ht="29" x14ac:dyDescent="0.35">
      <c r="A18" s="74" t="s">
        <v>1500</v>
      </c>
      <c r="B18" s="21"/>
      <c r="C18" s="21" t="e">
        <f>VLOOKUP(B18,Таблица1[#All],2)</f>
        <v>#N/A</v>
      </c>
      <c r="D18" s="21"/>
      <c r="E18" s="21"/>
      <c r="F18" s="21"/>
      <c r="G18" s="21" t="e">
        <f>VLOOKUP(F18,Таблица3[#All],2,FALSE)</f>
        <v>#N/A</v>
      </c>
      <c r="H18" s="21">
        <v>0</v>
      </c>
      <c r="I18" s="21"/>
      <c r="J18" s="21">
        <v>0</v>
      </c>
      <c r="K18" s="21" t="s">
        <v>1473</v>
      </c>
      <c r="L18" s="21" t="s">
        <v>1473</v>
      </c>
      <c r="M18" s="21" t="s">
        <v>1473</v>
      </c>
      <c r="N18" s="21" t="s">
        <v>1473</v>
      </c>
      <c r="O18" s="108">
        <f t="shared" si="0"/>
        <v>0</v>
      </c>
      <c r="R18" s="9" t="s">
        <v>1497</v>
      </c>
      <c r="S18" s="18" t="s">
        <v>1498</v>
      </c>
    </row>
    <row r="19" spans="1:21" x14ac:dyDescent="0.35">
      <c r="A19" s="74" t="s">
        <v>1501</v>
      </c>
      <c r="B19" s="21"/>
      <c r="C19" s="21" t="e">
        <f>VLOOKUP(B19,Таблица1[#All],2)</f>
        <v>#N/A</v>
      </c>
      <c r="D19" s="21"/>
      <c r="E19" s="21"/>
      <c r="F19" s="21"/>
      <c r="G19" s="21" t="e">
        <f>VLOOKUP(F19,Таблица3[#All],2,FALSE)</f>
        <v>#N/A</v>
      </c>
      <c r="H19" s="21">
        <v>0</v>
      </c>
      <c r="I19" s="21"/>
      <c r="J19" s="21">
        <v>0</v>
      </c>
      <c r="K19" s="21" t="s">
        <v>1473</v>
      </c>
      <c r="L19" s="21" t="s">
        <v>1473</v>
      </c>
      <c r="M19" s="21" t="s">
        <v>1473</v>
      </c>
      <c r="N19" s="21" t="s">
        <v>1473</v>
      </c>
      <c r="O19" s="108">
        <f t="shared" si="0"/>
        <v>0</v>
      </c>
      <c r="R19" s="18" t="s">
        <v>1472</v>
      </c>
      <c r="S19" s="9">
        <v>1</v>
      </c>
    </row>
    <row r="20" spans="1:21" x14ac:dyDescent="0.35">
      <c r="A20" s="74" t="s">
        <v>1503</v>
      </c>
      <c r="B20" s="21"/>
      <c r="C20" s="21" t="e">
        <f>VLOOKUP(B20,Таблица1[#All],2)</f>
        <v>#N/A</v>
      </c>
      <c r="D20" s="21"/>
      <c r="E20" s="21"/>
      <c r="F20" s="21"/>
      <c r="G20" s="21" t="e">
        <f>VLOOKUP(F20,Таблица3[#All],2,FALSE)</f>
        <v>#N/A</v>
      </c>
      <c r="H20" s="21">
        <v>0</v>
      </c>
      <c r="I20" s="21"/>
      <c r="J20" s="21">
        <v>0</v>
      </c>
      <c r="K20" s="21" t="s">
        <v>1473</v>
      </c>
      <c r="L20" s="21" t="s">
        <v>1473</v>
      </c>
      <c r="M20" s="21" t="s">
        <v>1473</v>
      </c>
      <c r="N20" s="21" t="s">
        <v>1473</v>
      </c>
      <c r="O20" s="108">
        <f t="shared" si="0"/>
        <v>0</v>
      </c>
      <c r="R20" s="18" t="s">
        <v>1475</v>
      </c>
      <c r="S20" s="9">
        <v>1.6</v>
      </c>
    </row>
    <row r="21" spans="1:21" x14ac:dyDescent="0.35">
      <c r="A21" s="74" t="s">
        <v>1504</v>
      </c>
      <c r="B21" s="21"/>
      <c r="C21" s="21" t="e">
        <f>VLOOKUP(B21,Таблица1[#All],2)</f>
        <v>#N/A</v>
      </c>
      <c r="D21" s="21"/>
      <c r="E21" s="21"/>
      <c r="F21" s="21"/>
      <c r="G21" s="21" t="e">
        <f>VLOOKUP(F21,Таблица3[#All],2,FALSE)</f>
        <v>#N/A</v>
      </c>
      <c r="H21" s="21">
        <v>0</v>
      </c>
      <c r="I21" s="21"/>
      <c r="J21" s="21">
        <v>0</v>
      </c>
      <c r="K21" s="21" t="s">
        <v>1473</v>
      </c>
      <c r="L21" s="21" t="s">
        <v>1473</v>
      </c>
      <c r="M21" s="21" t="s">
        <v>1473</v>
      </c>
      <c r="N21" s="21" t="s">
        <v>1473</v>
      </c>
      <c r="O21" s="108">
        <f t="shared" si="0"/>
        <v>0</v>
      </c>
      <c r="R21" s="18" t="s">
        <v>1502</v>
      </c>
      <c r="S21" s="9">
        <v>1.9</v>
      </c>
    </row>
    <row r="22" spans="1:21" x14ac:dyDescent="0.35">
      <c r="A22" s="74" t="s">
        <v>1505</v>
      </c>
      <c r="B22" s="21"/>
      <c r="C22" s="21" t="e">
        <f>VLOOKUP(B22,Таблица1[#All],2)</f>
        <v>#N/A</v>
      </c>
      <c r="D22" s="21"/>
      <c r="E22" s="21"/>
      <c r="F22" s="21"/>
      <c r="G22" s="21" t="e">
        <f>VLOOKUP(F22,Таблица3[#All],2,FALSE)</f>
        <v>#N/A</v>
      </c>
      <c r="H22" s="21">
        <v>0</v>
      </c>
      <c r="I22" s="21"/>
      <c r="J22" s="21">
        <v>0</v>
      </c>
      <c r="K22" s="21" t="s">
        <v>1473</v>
      </c>
      <c r="L22" s="21" t="s">
        <v>1473</v>
      </c>
      <c r="M22" s="21" t="s">
        <v>1473</v>
      </c>
      <c r="N22" s="21" t="s">
        <v>1473</v>
      </c>
      <c r="O22" s="108">
        <f t="shared" si="0"/>
        <v>0</v>
      </c>
    </row>
    <row r="23" spans="1:21" x14ac:dyDescent="0.35">
      <c r="A23" s="74" t="s">
        <v>1506</v>
      </c>
      <c r="B23" s="21"/>
      <c r="C23" s="21" t="e">
        <f>VLOOKUP(B23,Таблица1[#All],2)</f>
        <v>#N/A</v>
      </c>
      <c r="D23" s="21"/>
      <c r="E23" s="21"/>
      <c r="F23" s="21"/>
      <c r="G23" s="21" t="e">
        <f>VLOOKUP(F23,Таблица3[#All],2,FALSE)</f>
        <v>#N/A</v>
      </c>
      <c r="H23" s="21">
        <v>0</v>
      </c>
      <c r="I23" s="21"/>
      <c r="J23" s="21">
        <v>0</v>
      </c>
      <c r="K23" s="21" t="s">
        <v>1473</v>
      </c>
      <c r="L23" s="21" t="s">
        <v>1473</v>
      </c>
      <c r="M23" s="21" t="s">
        <v>1473</v>
      </c>
      <c r="N23" s="21" t="s">
        <v>1473</v>
      </c>
      <c r="O23" s="108">
        <f t="shared" si="0"/>
        <v>0</v>
      </c>
    </row>
    <row r="24" spans="1:21" x14ac:dyDescent="0.35">
      <c r="A24" s="74" t="s">
        <v>1509</v>
      </c>
      <c r="B24" s="21"/>
      <c r="C24" s="21" t="e">
        <f>VLOOKUP(B24,Таблица1[#All],2)</f>
        <v>#N/A</v>
      </c>
      <c r="D24" s="21"/>
      <c r="E24" s="21"/>
      <c r="F24" s="21"/>
      <c r="G24" s="21" t="e">
        <f>VLOOKUP(F24,Таблица3[#All],2,FALSE)</f>
        <v>#N/A</v>
      </c>
      <c r="H24" s="21">
        <v>0</v>
      </c>
      <c r="I24" s="21"/>
      <c r="J24" s="21">
        <v>0</v>
      </c>
      <c r="K24" s="21" t="s">
        <v>1473</v>
      </c>
      <c r="L24" s="21" t="s">
        <v>1473</v>
      </c>
      <c r="M24" s="21" t="s">
        <v>1473</v>
      </c>
      <c r="N24" s="21" t="s">
        <v>1473</v>
      </c>
      <c r="O24" s="108">
        <f t="shared" si="0"/>
        <v>0</v>
      </c>
    </row>
    <row r="25" spans="1:21" x14ac:dyDescent="0.35">
      <c r="A25" s="74" t="s">
        <v>1511</v>
      </c>
      <c r="B25" s="21"/>
      <c r="C25" s="21" t="e">
        <f>VLOOKUP(B25,Таблица1[#All],2)</f>
        <v>#N/A</v>
      </c>
      <c r="D25" s="21"/>
      <c r="E25" s="21"/>
      <c r="F25" s="21"/>
      <c r="G25" s="21" t="e">
        <f>VLOOKUP(F25,Таблица3[#All],2,FALSE)</f>
        <v>#N/A</v>
      </c>
      <c r="H25" s="21">
        <v>0</v>
      </c>
      <c r="I25" s="21"/>
      <c r="J25" s="21">
        <v>0</v>
      </c>
      <c r="K25" s="21" t="s">
        <v>1473</v>
      </c>
      <c r="L25" s="21" t="s">
        <v>1473</v>
      </c>
      <c r="M25" s="21" t="s">
        <v>1473</v>
      </c>
      <c r="N25" s="21" t="s">
        <v>1473</v>
      </c>
      <c r="O25" s="108">
        <f t="shared" si="0"/>
        <v>0</v>
      </c>
      <c r="R25" s="9" t="s">
        <v>1507</v>
      </c>
      <c r="S25" s="9" t="s">
        <v>1508</v>
      </c>
      <c r="T25" s="9" t="s">
        <v>1823</v>
      </c>
      <c r="U25" s="9" t="s">
        <v>1822</v>
      </c>
    </row>
    <row r="26" spans="1:21" x14ac:dyDescent="0.35">
      <c r="A26" s="74" t="s">
        <v>1513</v>
      </c>
      <c r="B26" s="21"/>
      <c r="C26" s="21" t="e">
        <f>VLOOKUP(B26,Таблица1[#All],2)</f>
        <v>#N/A</v>
      </c>
      <c r="D26" s="21"/>
      <c r="E26" s="21"/>
      <c r="F26" s="21"/>
      <c r="G26" s="21" t="e">
        <f>VLOOKUP(F26,Таблица3[#All],2,FALSE)</f>
        <v>#N/A</v>
      </c>
      <c r="H26" s="21">
        <v>0</v>
      </c>
      <c r="I26" s="21"/>
      <c r="J26" s="21">
        <v>0</v>
      </c>
      <c r="K26" s="21" t="s">
        <v>1473</v>
      </c>
      <c r="L26" s="21" t="s">
        <v>1473</v>
      </c>
      <c r="M26" s="21" t="s">
        <v>1473</v>
      </c>
      <c r="N26" s="21" t="s">
        <v>1473</v>
      </c>
      <c r="O26" s="108">
        <f t="shared" si="0"/>
        <v>0</v>
      </c>
      <c r="R26" s="18" t="s">
        <v>1510</v>
      </c>
      <c r="S26" s="9">
        <v>2</v>
      </c>
      <c r="T26" s="9">
        <v>5</v>
      </c>
      <c r="U26" s="9" t="s">
        <v>1828</v>
      </c>
    </row>
    <row r="27" spans="1:21" x14ac:dyDescent="0.35">
      <c r="A27" s="74" t="s">
        <v>1514</v>
      </c>
      <c r="B27" s="21"/>
      <c r="C27" s="21" t="e">
        <f>VLOOKUP(B27,Таблица1[#All],2)</f>
        <v>#N/A</v>
      </c>
      <c r="D27" s="21"/>
      <c r="E27" s="21"/>
      <c r="F27" s="21"/>
      <c r="G27" s="21" t="e">
        <f>VLOOKUP(F27,Таблица3[#All],2,FALSE)</f>
        <v>#N/A</v>
      </c>
      <c r="H27" s="21">
        <v>0</v>
      </c>
      <c r="I27" s="21"/>
      <c r="J27" s="21">
        <v>0</v>
      </c>
      <c r="K27" s="21" t="s">
        <v>1473</v>
      </c>
      <c r="L27" s="21" t="s">
        <v>1473</v>
      </c>
      <c r="M27" s="21" t="s">
        <v>1473</v>
      </c>
      <c r="N27" s="21" t="s">
        <v>1473</v>
      </c>
      <c r="O27" s="108">
        <f t="shared" si="0"/>
        <v>0</v>
      </c>
      <c r="R27" s="18" t="s">
        <v>1512</v>
      </c>
      <c r="S27" s="9">
        <v>1.5</v>
      </c>
      <c r="T27" s="9">
        <v>5</v>
      </c>
    </row>
    <row r="28" spans="1:21" x14ac:dyDescent="0.35">
      <c r="A28" s="74" t="s">
        <v>1516</v>
      </c>
      <c r="B28" s="21"/>
      <c r="C28" s="21" t="e">
        <f>VLOOKUP(B28,Таблица1[#All],2)</f>
        <v>#N/A</v>
      </c>
      <c r="D28" s="21"/>
      <c r="E28" s="21"/>
      <c r="F28" s="21"/>
      <c r="G28" s="21" t="e">
        <f>VLOOKUP(F28,Таблица3[#All],2,FALSE)</f>
        <v>#N/A</v>
      </c>
      <c r="H28" s="21">
        <v>0</v>
      </c>
      <c r="I28" s="21"/>
      <c r="J28" s="21">
        <v>0</v>
      </c>
      <c r="K28" s="21" t="s">
        <v>1473</v>
      </c>
      <c r="L28" s="21" t="s">
        <v>1473</v>
      </c>
      <c r="M28" s="21" t="s">
        <v>1473</v>
      </c>
      <c r="N28" s="21" t="s">
        <v>1473</v>
      </c>
      <c r="O28" s="108">
        <f t="shared" si="0"/>
        <v>0</v>
      </c>
      <c r="R28" s="18" t="s">
        <v>1474</v>
      </c>
      <c r="S28" s="9">
        <v>1.6</v>
      </c>
      <c r="T28" s="9">
        <v>2</v>
      </c>
    </row>
    <row r="29" spans="1:21" x14ac:dyDescent="0.35">
      <c r="A29" s="74" t="s">
        <v>1518</v>
      </c>
      <c r="B29" s="21"/>
      <c r="C29" s="21" t="e">
        <f>VLOOKUP(B29,Таблица1[#All],2)</f>
        <v>#N/A</v>
      </c>
      <c r="D29" s="21"/>
      <c r="E29" s="21"/>
      <c r="F29" s="21"/>
      <c r="G29" s="21" t="e">
        <f>VLOOKUP(F29,Таблица3[#All],2,FALSE)</f>
        <v>#N/A</v>
      </c>
      <c r="H29" s="21">
        <v>0</v>
      </c>
      <c r="I29" s="21"/>
      <c r="J29" s="21">
        <v>0</v>
      </c>
      <c r="K29" s="21" t="s">
        <v>1473</v>
      </c>
      <c r="L29" s="21" t="s">
        <v>1473</v>
      </c>
      <c r="M29" s="21" t="s">
        <v>1473</v>
      </c>
      <c r="N29" s="21" t="s">
        <v>1473</v>
      </c>
      <c r="O29" s="108">
        <f t="shared" si="0"/>
        <v>0</v>
      </c>
      <c r="R29" s="18" t="s">
        <v>1515</v>
      </c>
      <c r="S29" s="9">
        <v>1.8</v>
      </c>
      <c r="T29" s="9">
        <v>2</v>
      </c>
    </row>
    <row r="30" spans="1:21" x14ac:dyDescent="0.35">
      <c r="A30" s="74" t="s">
        <v>1520</v>
      </c>
      <c r="B30" s="21"/>
      <c r="C30" s="21" t="e">
        <f>VLOOKUP(B30,Таблица1[#All],2)</f>
        <v>#N/A</v>
      </c>
      <c r="D30" s="21"/>
      <c r="E30" s="21"/>
      <c r="F30" s="21"/>
      <c r="G30" s="21" t="e">
        <f>VLOOKUP(F30,Таблица3[#All],2,FALSE)</f>
        <v>#N/A</v>
      </c>
      <c r="H30" s="21">
        <v>0</v>
      </c>
      <c r="I30" s="21"/>
      <c r="J30" s="21">
        <v>0</v>
      </c>
      <c r="K30" s="21" t="s">
        <v>1473</v>
      </c>
      <c r="L30" s="21" t="s">
        <v>1473</v>
      </c>
      <c r="M30" s="21" t="s">
        <v>1473</v>
      </c>
      <c r="N30" s="21" t="s">
        <v>1473</v>
      </c>
      <c r="O30" s="108">
        <f t="shared" si="0"/>
        <v>0</v>
      </c>
      <c r="R30" s="18" t="s">
        <v>1517</v>
      </c>
      <c r="S30" s="9">
        <v>2</v>
      </c>
      <c r="T30" s="9">
        <v>5</v>
      </c>
    </row>
    <row r="31" spans="1:21" x14ac:dyDescent="0.35">
      <c r="A31" s="74" t="s">
        <v>1522</v>
      </c>
      <c r="B31" s="21"/>
      <c r="C31" s="21" t="e">
        <f>VLOOKUP(B31,Таблица1[#All],2)</f>
        <v>#N/A</v>
      </c>
      <c r="D31" s="21"/>
      <c r="E31" s="21"/>
      <c r="F31" s="21"/>
      <c r="G31" s="21" t="e">
        <f>VLOOKUP(F31,Таблица3[#All],2,FALSE)</f>
        <v>#N/A</v>
      </c>
      <c r="H31" s="21">
        <v>0</v>
      </c>
      <c r="I31" s="21"/>
      <c r="J31" s="21">
        <v>0</v>
      </c>
      <c r="K31" s="21" t="s">
        <v>1473</v>
      </c>
      <c r="L31" s="21" t="s">
        <v>1473</v>
      </c>
      <c r="M31" s="21" t="s">
        <v>1473</v>
      </c>
      <c r="N31" s="21" t="s">
        <v>1473</v>
      </c>
      <c r="O31" s="108">
        <f t="shared" si="0"/>
        <v>0</v>
      </c>
      <c r="R31" s="18" t="s">
        <v>1519</v>
      </c>
      <c r="S31" s="9">
        <v>1.1000000000000001</v>
      </c>
      <c r="T31" s="9">
        <v>4</v>
      </c>
    </row>
    <row r="32" spans="1:21" x14ac:dyDescent="0.35">
      <c r="A32" s="74" t="s">
        <v>1524</v>
      </c>
      <c r="B32" s="21"/>
      <c r="C32" s="21" t="e">
        <f>VLOOKUP(B32,Таблица1[#All],2)</f>
        <v>#N/A</v>
      </c>
      <c r="D32" s="21"/>
      <c r="E32" s="21"/>
      <c r="F32" s="21"/>
      <c r="G32" s="21" t="e">
        <f>VLOOKUP(F32,Таблица3[#All],2,FALSE)</f>
        <v>#N/A</v>
      </c>
      <c r="H32" s="21">
        <v>0</v>
      </c>
      <c r="I32" s="21"/>
      <c r="J32" s="21">
        <v>0</v>
      </c>
      <c r="K32" s="21" t="s">
        <v>1473</v>
      </c>
      <c r="L32" s="21" t="s">
        <v>1473</v>
      </c>
      <c r="M32" s="21" t="s">
        <v>1473</v>
      </c>
      <c r="N32" s="21" t="s">
        <v>1473</v>
      </c>
      <c r="O32" s="108">
        <f t="shared" si="0"/>
        <v>0</v>
      </c>
      <c r="R32" s="18" t="s">
        <v>1521</v>
      </c>
      <c r="S32" s="9">
        <v>1</v>
      </c>
      <c r="T32" s="9">
        <v>2</v>
      </c>
    </row>
    <row r="33" spans="1:21" x14ac:dyDescent="0.35">
      <c r="A33" s="74" t="s">
        <v>1526</v>
      </c>
      <c r="B33" s="21"/>
      <c r="C33" s="21" t="e">
        <f>VLOOKUP(B33,Таблица1[#All],2)</f>
        <v>#N/A</v>
      </c>
      <c r="D33" s="21"/>
      <c r="E33" s="21"/>
      <c r="F33" s="21"/>
      <c r="G33" s="21" t="e">
        <f>VLOOKUP(F33,Таблица3[#All],2,FALSE)</f>
        <v>#N/A</v>
      </c>
      <c r="H33" s="21">
        <v>0</v>
      </c>
      <c r="I33" s="21"/>
      <c r="J33" s="21">
        <v>0</v>
      </c>
      <c r="K33" s="21" t="s">
        <v>1473</v>
      </c>
      <c r="L33" s="21" t="s">
        <v>1473</v>
      </c>
      <c r="M33" s="21" t="s">
        <v>1473</v>
      </c>
      <c r="N33" s="21" t="s">
        <v>1473</v>
      </c>
      <c r="O33" s="108">
        <f t="shared" si="0"/>
        <v>0</v>
      </c>
      <c r="R33" s="18" t="s">
        <v>1523</v>
      </c>
      <c r="S33" s="9">
        <v>1.1000000000000001</v>
      </c>
      <c r="T33" s="9">
        <v>1</v>
      </c>
    </row>
    <row r="34" spans="1:21" x14ac:dyDescent="0.35">
      <c r="A34" s="74" t="s">
        <v>1527</v>
      </c>
      <c r="B34" s="21"/>
      <c r="C34" s="21" t="e">
        <f>VLOOKUP(B34,Таблица1[#All],2)</f>
        <v>#N/A</v>
      </c>
      <c r="D34" s="21"/>
      <c r="E34" s="21"/>
      <c r="F34" s="21"/>
      <c r="G34" s="21" t="e">
        <f>VLOOKUP(F34,Таблица3[#All],2,FALSE)</f>
        <v>#N/A</v>
      </c>
      <c r="H34" s="21">
        <v>0</v>
      </c>
      <c r="I34" s="21"/>
      <c r="J34" s="21">
        <v>0</v>
      </c>
      <c r="K34" s="21" t="s">
        <v>1473</v>
      </c>
      <c r="L34" s="21" t="s">
        <v>1473</v>
      </c>
      <c r="M34" s="21" t="s">
        <v>1473</v>
      </c>
      <c r="N34" s="21" t="s">
        <v>1473</v>
      </c>
      <c r="O34" s="108">
        <f t="shared" si="0"/>
        <v>0</v>
      </c>
      <c r="R34" s="18" t="s">
        <v>1525</v>
      </c>
      <c r="S34" s="9">
        <v>1</v>
      </c>
      <c r="T34" s="9">
        <v>3</v>
      </c>
    </row>
    <row r="35" spans="1:21" x14ac:dyDescent="0.35">
      <c r="A35" s="74" t="s">
        <v>1529</v>
      </c>
      <c r="B35" s="21"/>
      <c r="C35" s="21" t="e">
        <f>VLOOKUP(B35,Таблица1[#All],2)</f>
        <v>#N/A</v>
      </c>
      <c r="D35" s="21"/>
      <c r="E35" s="21"/>
      <c r="F35" s="21"/>
      <c r="G35" s="21" t="e">
        <f>VLOOKUP(F35,Таблица3[#All],2,FALSE)</f>
        <v>#N/A</v>
      </c>
      <c r="H35" s="21">
        <v>0</v>
      </c>
      <c r="I35" s="21"/>
      <c r="J35" s="21">
        <v>0</v>
      </c>
      <c r="K35" s="21" t="s">
        <v>1473</v>
      </c>
      <c r="L35" s="21" t="s">
        <v>1473</v>
      </c>
      <c r="M35" s="21" t="s">
        <v>1473</v>
      </c>
      <c r="N35" s="21" t="s">
        <v>1473</v>
      </c>
      <c r="O35" s="108">
        <f t="shared" si="0"/>
        <v>0</v>
      </c>
      <c r="R35" s="18" t="s">
        <v>1476</v>
      </c>
      <c r="S35" s="9">
        <v>1.1000000000000001</v>
      </c>
      <c r="T35" s="9" t="s">
        <v>1827</v>
      </c>
    </row>
    <row r="36" spans="1:21" x14ac:dyDescent="0.35">
      <c r="A36" s="74" t="s">
        <v>1531</v>
      </c>
      <c r="B36" s="21"/>
      <c r="C36" s="21" t="e">
        <f>VLOOKUP(B36,Таблица1[#All],2)</f>
        <v>#N/A</v>
      </c>
      <c r="D36" s="21"/>
      <c r="E36" s="21"/>
      <c r="F36" s="21"/>
      <c r="G36" s="21" t="e">
        <f>VLOOKUP(F36,Таблица3[#All],2,FALSE)</f>
        <v>#N/A</v>
      </c>
      <c r="H36" s="21">
        <v>0</v>
      </c>
      <c r="I36" s="21"/>
      <c r="J36" s="21">
        <v>0</v>
      </c>
      <c r="K36" s="21" t="s">
        <v>1473</v>
      </c>
      <c r="L36" s="21" t="s">
        <v>1473</v>
      </c>
      <c r="M36" s="21" t="s">
        <v>1473</v>
      </c>
      <c r="N36" s="21" t="s">
        <v>1473</v>
      </c>
      <c r="O36" s="108">
        <f t="shared" si="0"/>
        <v>0</v>
      </c>
      <c r="R36" s="18" t="s">
        <v>1528</v>
      </c>
      <c r="S36" s="9">
        <v>1.1000000000000001</v>
      </c>
      <c r="T36" s="9">
        <v>1</v>
      </c>
    </row>
    <row r="37" spans="1:21" x14ac:dyDescent="0.35">
      <c r="A37" s="74" t="s">
        <v>1533</v>
      </c>
      <c r="B37" s="21"/>
      <c r="C37" s="21" t="e">
        <f>VLOOKUP(B37,Таблица1[#All],2)</f>
        <v>#N/A</v>
      </c>
      <c r="D37" s="21"/>
      <c r="E37" s="21"/>
      <c r="F37" s="21"/>
      <c r="G37" s="21" t="e">
        <f>VLOOKUP(F37,Таблица3[#All],2,FALSE)</f>
        <v>#N/A</v>
      </c>
      <c r="H37" s="21">
        <v>0</v>
      </c>
      <c r="I37" s="21"/>
      <c r="J37" s="21">
        <v>0</v>
      </c>
      <c r="K37" s="21" t="s">
        <v>1473</v>
      </c>
      <c r="L37" s="21" t="s">
        <v>1473</v>
      </c>
      <c r="M37" s="21" t="s">
        <v>1473</v>
      </c>
      <c r="N37" s="21" t="s">
        <v>1473</v>
      </c>
      <c r="O37" s="108">
        <f t="shared" si="0"/>
        <v>0</v>
      </c>
      <c r="R37" s="18" t="s">
        <v>1530</v>
      </c>
      <c r="S37" s="9">
        <v>1.1000000000000001</v>
      </c>
      <c r="T37" s="9">
        <v>3</v>
      </c>
    </row>
    <row r="38" spans="1:21" x14ac:dyDescent="0.35">
      <c r="A38" s="74" t="s">
        <v>1535</v>
      </c>
      <c r="B38" s="21"/>
      <c r="C38" s="21" t="e">
        <f>VLOOKUP(B38,Таблица1[#All],2)</f>
        <v>#N/A</v>
      </c>
      <c r="D38" s="21"/>
      <c r="E38" s="21"/>
      <c r="F38" s="21"/>
      <c r="G38" s="21" t="e">
        <f>VLOOKUP(F38,Таблица3[#All],2,FALSE)</f>
        <v>#N/A</v>
      </c>
      <c r="H38" s="21">
        <v>0</v>
      </c>
      <c r="I38" s="21"/>
      <c r="J38" s="21">
        <v>0</v>
      </c>
      <c r="K38" s="21" t="s">
        <v>1473</v>
      </c>
      <c r="L38" s="21" t="s">
        <v>1473</v>
      </c>
      <c r="M38" s="21" t="s">
        <v>1473</v>
      </c>
      <c r="N38" s="21" t="s">
        <v>1473</v>
      </c>
      <c r="O38" s="108">
        <f t="shared" si="0"/>
        <v>0</v>
      </c>
      <c r="R38" s="18" t="s">
        <v>1532</v>
      </c>
      <c r="S38" s="9">
        <v>1.1000000000000001</v>
      </c>
      <c r="T38" s="9">
        <v>1</v>
      </c>
    </row>
    <row r="39" spans="1:21" x14ac:dyDescent="0.35">
      <c r="A39" s="74" t="s">
        <v>1537</v>
      </c>
      <c r="B39" s="21"/>
      <c r="C39" s="21" t="e">
        <f>VLOOKUP(B39,Таблица1[#All],2)</f>
        <v>#N/A</v>
      </c>
      <c r="D39" s="21"/>
      <c r="E39" s="21"/>
      <c r="F39" s="21"/>
      <c r="G39" s="21" t="e">
        <f>VLOOKUP(F39,Таблица3[#All],2,FALSE)</f>
        <v>#N/A</v>
      </c>
      <c r="H39" s="21">
        <v>0</v>
      </c>
      <c r="I39" s="21"/>
      <c r="J39" s="21">
        <v>0</v>
      </c>
      <c r="K39" s="21" t="s">
        <v>1473</v>
      </c>
      <c r="L39" s="21" t="s">
        <v>1473</v>
      </c>
      <c r="M39" s="21" t="s">
        <v>1473</v>
      </c>
      <c r="N39" s="21" t="s">
        <v>1473</v>
      </c>
      <c r="O39" s="108">
        <f t="shared" si="0"/>
        <v>0</v>
      </c>
      <c r="R39" s="18" t="s">
        <v>1534</v>
      </c>
      <c r="S39" s="9">
        <v>1</v>
      </c>
      <c r="T39" s="9">
        <v>2</v>
      </c>
    </row>
    <row r="40" spans="1:21" x14ac:dyDescent="0.35">
      <c r="A40" s="74" t="s">
        <v>1539</v>
      </c>
      <c r="B40" s="21"/>
      <c r="C40" s="21" t="e">
        <f>VLOOKUP(B40,Таблица1[#All],2)</f>
        <v>#N/A</v>
      </c>
      <c r="D40" s="21"/>
      <c r="E40" s="21"/>
      <c r="F40" s="21"/>
      <c r="G40" s="21" t="e">
        <f>VLOOKUP(F40,Таблица3[#All],2,FALSE)</f>
        <v>#N/A</v>
      </c>
      <c r="H40" s="21">
        <v>0</v>
      </c>
      <c r="I40" s="21"/>
      <c r="J40" s="21">
        <v>0</v>
      </c>
      <c r="K40" s="21" t="s">
        <v>1473</v>
      </c>
      <c r="L40" s="21" t="s">
        <v>1473</v>
      </c>
      <c r="M40" s="21" t="s">
        <v>1473</v>
      </c>
      <c r="N40" s="21" t="s">
        <v>1473</v>
      </c>
      <c r="O40" s="108">
        <f t="shared" si="0"/>
        <v>0</v>
      </c>
      <c r="R40" s="18" t="s">
        <v>1536</v>
      </c>
      <c r="S40" s="9">
        <v>1</v>
      </c>
      <c r="T40" s="9">
        <v>2</v>
      </c>
    </row>
    <row r="41" spans="1:21" x14ac:dyDescent="0.35">
      <c r="A41" s="74" t="s">
        <v>1541</v>
      </c>
      <c r="B41" s="21"/>
      <c r="C41" s="21" t="e">
        <f>VLOOKUP(B41,Таблица1[#All],2)</f>
        <v>#N/A</v>
      </c>
      <c r="D41" s="21"/>
      <c r="E41" s="21"/>
      <c r="F41" s="21"/>
      <c r="G41" s="21" t="e">
        <f>VLOOKUP(F41,Таблица3[#All],2,FALSE)</f>
        <v>#N/A</v>
      </c>
      <c r="H41" s="21">
        <v>0</v>
      </c>
      <c r="I41" s="21"/>
      <c r="J41" s="21">
        <v>0</v>
      </c>
      <c r="K41" s="21" t="s">
        <v>1473</v>
      </c>
      <c r="L41" s="21" t="s">
        <v>1473</v>
      </c>
      <c r="M41" s="21" t="s">
        <v>1473</v>
      </c>
      <c r="N41" s="21" t="s">
        <v>1473</v>
      </c>
      <c r="O41" s="108">
        <f t="shared" si="0"/>
        <v>0</v>
      </c>
      <c r="R41" s="18" t="s">
        <v>1538</v>
      </c>
      <c r="S41" s="9">
        <v>1</v>
      </c>
      <c r="T41" s="9">
        <v>3</v>
      </c>
    </row>
    <row r="42" spans="1:21" x14ac:dyDescent="0.35">
      <c r="A42" s="74" t="s">
        <v>1543</v>
      </c>
      <c r="B42" s="21"/>
      <c r="C42" s="21" t="e">
        <f>VLOOKUP(B42,Таблица1[#All],2)</f>
        <v>#N/A</v>
      </c>
      <c r="D42" s="21"/>
      <c r="E42" s="21"/>
      <c r="F42" s="21"/>
      <c r="G42" s="21" t="e">
        <f>VLOOKUP(F42,Таблица3[#All],2,FALSE)</f>
        <v>#N/A</v>
      </c>
      <c r="H42" s="21">
        <v>0</v>
      </c>
      <c r="I42" s="21"/>
      <c r="J42" s="21">
        <v>0</v>
      </c>
      <c r="K42" s="21" t="s">
        <v>1473</v>
      </c>
      <c r="L42" s="21" t="s">
        <v>1473</v>
      </c>
      <c r="M42" s="21" t="s">
        <v>1473</v>
      </c>
      <c r="N42" s="21" t="s">
        <v>1473</v>
      </c>
      <c r="O42" s="108">
        <f t="shared" si="0"/>
        <v>0</v>
      </c>
      <c r="R42" s="18" t="s">
        <v>1540</v>
      </c>
      <c r="S42" s="9">
        <v>1.1000000000000001</v>
      </c>
      <c r="T42" s="9" t="s">
        <v>1824</v>
      </c>
      <c r="U42" s="9" t="s">
        <v>1825</v>
      </c>
    </row>
    <row r="43" spans="1:21" x14ac:dyDescent="0.35">
      <c r="A43" s="74" t="s">
        <v>1545</v>
      </c>
      <c r="B43" s="21"/>
      <c r="C43" s="21" t="e">
        <f>VLOOKUP(B43,Таблица1[#All],2)</f>
        <v>#N/A</v>
      </c>
      <c r="D43" s="21"/>
      <c r="E43" s="21"/>
      <c r="F43" s="21"/>
      <c r="G43" s="21" t="e">
        <f>VLOOKUP(F43,Таблица3[#All],2,FALSE)</f>
        <v>#N/A</v>
      </c>
      <c r="H43" s="21">
        <v>0</v>
      </c>
      <c r="I43" s="21"/>
      <c r="J43" s="21">
        <v>0</v>
      </c>
      <c r="K43" s="21" t="s">
        <v>1473</v>
      </c>
      <c r="L43" s="21" t="s">
        <v>1473</v>
      </c>
      <c r="M43" s="21" t="s">
        <v>1473</v>
      </c>
      <c r="N43" s="21" t="s">
        <v>1473</v>
      </c>
      <c r="O43" s="108">
        <f t="shared" si="0"/>
        <v>0</v>
      </c>
      <c r="R43" s="18" t="s">
        <v>1542</v>
      </c>
      <c r="S43" s="9">
        <v>1.1000000000000001</v>
      </c>
      <c r="T43" s="9">
        <v>3</v>
      </c>
    </row>
    <row r="44" spans="1:21" x14ac:dyDescent="0.35">
      <c r="A44" s="74" t="s">
        <v>1547</v>
      </c>
      <c r="B44" s="21"/>
      <c r="C44" s="21" t="e">
        <f>VLOOKUP(B44,Таблица1[#All],2)</f>
        <v>#N/A</v>
      </c>
      <c r="D44" s="21"/>
      <c r="E44" s="21"/>
      <c r="F44" s="21"/>
      <c r="G44" s="21" t="e">
        <f>VLOOKUP(F44,Таблица3[#All],2,FALSE)</f>
        <v>#N/A</v>
      </c>
      <c r="H44" s="21">
        <v>0</v>
      </c>
      <c r="I44" s="21"/>
      <c r="J44" s="21">
        <v>0</v>
      </c>
      <c r="K44" s="21" t="s">
        <v>1473</v>
      </c>
      <c r="L44" s="21" t="s">
        <v>1473</v>
      </c>
      <c r="M44" s="21" t="s">
        <v>1473</v>
      </c>
      <c r="N44" s="21" t="s">
        <v>1473</v>
      </c>
      <c r="O44" s="108">
        <f t="shared" si="0"/>
        <v>0</v>
      </c>
      <c r="R44" s="18" t="s">
        <v>1544</v>
      </c>
      <c r="S44" s="9">
        <v>1.1000000000000001</v>
      </c>
      <c r="T44" s="9">
        <v>1</v>
      </c>
      <c r="U44" s="9" t="s">
        <v>1826</v>
      </c>
    </row>
    <row r="45" spans="1:21" x14ac:dyDescent="0.35">
      <c r="A45" s="74" t="s">
        <v>1549</v>
      </c>
      <c r="B45" s="21"/>
      <c r="C45" s="21" t="e">
        <f>VLOOKUP(B45,Таблица1[#All],2)</f>
        <v>#N/A</v>
      </c>
      <c r="D45" s="21"/>
      <c r="E45" s="21"/>
      <c r="F45" s="21"/>
      <c r="G45" s="21" t="e">
        <f>VLOOKUP(F45,Таблица3[#All],2,FALSE)</f>
        <v>#N/A</v>
      </c>
      <c r="H45" s="21">
        <v>0</v>
      </c>
      <c r="I45" s="21"/>
      <c r="J45" s="21">
        <v>0</v>
      </c>
      <c r="K45" s="21" t="s">
        <v>1473</v>
      </c>
      <c r="L45" s="21" t="s">
        <v>1473</v>
      </c>
      <c r="M45" s="21" t="s">
        <v>1473</v>
      </c>
      <c r="N45" s="21" t="s">
        <v>1473</v>
      </c>
      <c r="O45" s="108">
        <f t="shared" si="0"/>
        <v>0</v>
      </c>
      <c r="R45" s="18" t="s">
        <v>1546</v>
      </c>
      <c r="S45" s="9">
        <v>1.3</v>
      </c>
      <c r="T45" s="9">
        <v>1</v>
      </c>
    </row>
    <row r="46" spans="1:21" x14ac:dyDescent="0.35">
      <c r="A46" s="74" t="s">
        <v>1551</v>
      </c>
      <c r="B46" s="21"/>
      <c r="C46" s="21" t="e">
        <f>VLOOKUP(B46,Таблица1[#All],2)</f>
        <v>#N/A</v>
      </c>
      <c r="D46" s="21"/>
      <c r="E46" s="21"/>
      <c r="F46" s="21"/>
      <c r="G46" s="21" t="e">
        <f>VLOOKUP(F46,Таблица3[#All],2,FALSE)</f>
        <v>#N/A</v>
      </c>
      <c r="H46" s="21">
        <v>0</v>
      </c>
      <c r="I46" s="21"/>
      <c r="J46" s="21">
        <v>0</v>
      </c>
      <c r="K46" s="21" t="s">
        <v>1473</v>
      </c>
      <c r="L46" s="21" t="s">
        <v>1473</v>
      </c>
      <c r="M46" s="21" t="s">
        <v>1473</v>
      </c>
      <c r="N46" s="21" t="s">
        <v>1473</v>
      </c>
      <c r="O46" s="108">
        <f t="shared" si="0"/>
        <v>0</v>
      </c>
      <c r="R46" s="18" t="s">
        <v>1548</v>
      </c>
      <c r="S46" s="9">
        <v>1.3</v>
      </c>
      <c r="T46" s="9">
        <v>1</v>
      </c>
    </row>
    <row r="47" spans="1:21" x14ac:dyDescent="0.35">
      <c r="A47" s="74" t="s">
        <v>1553</v>
      </c>
      <c r="B47" s="21"/>
      <c r="C47" s="21" t="e">
        <f>VLOOKUP(B47,Таблица1[#All],2)</f>
        <v>#N/A</v>
      </c>
      <c r="D47" s="21"/>
      <c r="E47" s="21"/>
      <c r="F47" s="21"/>
      <c r="G47" s="21" t="e">
        <f>VLOOKUP(F47,Таблица3[#All],2,FALSE)</f>
        <v>#N/A</v>
      </c>
      <c r="H47" s="21">
        <v>0</v>
      </c>
      <c r="I47" s="21"/>
      <c r="J47" s="21">
        <v>0</v>
      </c>
      <c r="K47" s="21" t="s">
        <v>1473</v>
      </c>
      <c r="L47" s="21" t="s">
        <v>1473</v>
      </c>
      <c r="M47" s="21" t="s">
        <v>1473</v>
      </c>
      <c r="N47" s="21" t="s">
        <v>1473</v>
      </c>
      <c r="O47" s="108">
        <f t="shared" si="0"/>
        <v>0</v>
      </c>
      <c r="R47" s="18" t="s">
        <v>1550</v>
      </c>
      <c r="S47" s="9">
        <v>1.1000000000000001</v>
      </c>
      <c r="T47" s="9">
        <v>5</v>
      </c>
    </row>
    <row r="48" spans="1:21" x14ac:dyDescent="0.35">
      <c r="A48" s="74" t="s">
        <v>1555</v>
      </c>
      <c r="B48" s="21"/>
      <c r="C48" s="21" t="e">
        <f>VLOOKUP(B48,Таблица1[#All],2)</f>
        <v>#N/A</v>
      </c>
      <c r="D48" s="21"/>
      <c r="E48" s="21"/>
      <c r="F48" s="21"/>
      <c r="G48" s="21" t="e">
        <f>VLOOKUP(F48,Таблица3[#All],2,FALSE)</f>
        <v>#N/A</v>
      </c>
      <c r="H48" s="21">
        <v>0</v>
      </c>
      <c r="I48" s="21"/>
      <c r="J48" s="21">
        <v>0</v>
      </c>
      <c r="K48" s="21" t="s">
        <v>1473</v>
      </c>
      <c r="L48" s="21" t="s">
        <v>1473</v>
      </c>
      <c r="M48" s="21" t="s">
        <v>1473</v>
      </c>
      <c r="N48" s="21" t="s">
        <v>1473</v>
      </c>
      <c r="O48" s="108">
        <f t="shared" si="0"/>
        <v>0</v>
      </c>
      <c r="R48" s="18" t="s">
        <v>1552</v>
      </c>
      <c r="S48" s="9">
        <v>1.1000000000000001</v>
      </c>
      <c r="T48" s="9">
        <v>4</v>
      </c>
      <c r="U48" s="9" t="s">
        <v>1829</v>
      </c>
    </row>
    <row r="49" spans="1:20" x14ac:dyDescent="0.35">
      <c r="A49" s="74" t="s">
        <v>1557</v>
      </c>
      <c r="B49" s="21"/>
      <c r="C49" s="21" t="e">
        <f>VLOOKUP(B49,Таблица1[#All],2)</f>
        <v>#N/A</v>
      </c>
      <c r="D49" s="21"/>
      <c r="E49" s="21"/>
      <c r="F49" s="21"/>
      <c r="G49" s="21" t="e">
        <f>VLOOKUP(F49,Таблица3[#All],2,FALSE)</f>
        <v>#N/A</v>
      </c>
      <c r="H49" s="21">
        <v>0</v>
      </c>
      <c r="I49" s="21"/>
      <c r="J49" s="21">
        <v>0</v>
      </c>
      <c r="K49" s="21" t="s">
        <v>1473</v>
      </c>
      <c r="L49" s="21" t="s">
        <v>1473</v>
      </c>
      <c r="M49" s="21" t="s">
        <v>1473</v>
      </c>
      <c r="N49" s="21" t="s">
        <v>1473</v>
      </c>
      <c r="O49" s="108">
        <f t="shared" si="0"/>
        <v>0</v>
      </c>
      <c r="R49" s="18" t="s">
        <v>1554</v>
      </c>
      <c r="S49" s="9">
        <v>1.1000000000000001</v>
      </c>
      <c r="T49" s="9" t="s">
        <v>1824</v>
      </c>
    </row>
    <row r="50" spans="1:20" x14ac:dyDescent="0.35">
      <c r="A50" s="74" t="s">
        <v>1559</v>
      </c>
      <c r="B50" s="21"/>
      <c r="C50" s="21" t="e">
        <f>VLOOKUP(B50,Таблица1[#All],2)</f>
        <v>#N/A</v>
      </c>
      <c r="D50" s="21"/>
      <c r="E50" s="21"/>
      <c r="F50" s="21"/>
      <c r="G50" s="21" t="e">
        <f>VLOOKUP(F50,Таблица3[#All],2,FALSE)</f>
        <v>#N/A</v>
      </c>
      <c r="H50" s="21">
        <v>0</v>
      </c>
      <c r="I50" s="21"/>
      <c r="J50" s="21">
        <v>0</v>
      </c>
      <c r="K50" s="21" t="s">
        <v>1473</v>
      </c>
      <c r="L50" s="21" t="s">
        <v>1473</v>
      </c>
      <c r="M50" s="21" t="s">
        <v>1473</v>
      </c>
      <c r="N50" s="21" t="s">
        <v>1473</v>
      </c>
      <c r="O50" s="108">
        <f t="shared" si="0"/>
        <v>0</v>
      </c>
      <c r="R50" s="18" t="s">
        <v>1556</v>
      </c>
      <c r="S50" s="9">
        <v>1.1000000000000001</v>
      </c>
      <c r="T50" s="9">
        <v>3</v>
      </c>
    </row>
    <row r="51" spans="1:20" x14ac:dyDescent="0.35">
      <c r="A51" s="74" t="s">
        <v>1561</v>
      </c>
      <c r="B51" s="21"/>
      <c r="C51" s="21" t="e">
        <f>VLOOKUP(B51,Таблица1[#All],2)</f>
        <v>#N/A</v>
      </c>
      <c r="D51" s="21"/>
      <c r="E51" s="21"/>
      <c r="F51" s="21"/>
      <c r="G51" s="21" t="e">
        <f>VLOOKUP(F51,Таблица3[#All],2,FALSE)</f>
        <v>#N/A</v>
      </c>
      <c r="H51" s="21">
        <v>0</v>
      </c>
      <c r="I51" s="21"/>
      <c r="J51" s="21">
        <v>0</v>
      </c>
      <c r="K51" s="21" t="s">
        <v>1473</v>
      </c>
      <c r="L51" s="21" t="s">
        <v>1473</v>
      </c>
      <c r="M51" s="21" t="s">
        <v>1473</v>
      </c>
      <c r="N51" s="21" t="s">
        <v>1473</v>
      </c>
      <c r="O51" s="108">
        <f t="shared" si="0"/>
        <v>0</v>
      </c>
      <c r="R51" s="18" t="s">
        <v>1558</v>
      </c>
      <c r="S51" s="9">
        <v>1.1000000000000001</v>
      </c>
      <c r="T51" s="9">
        <v>1</v>
      </c>
    </row>
    <row r="52" spans="1:20" x14ac:dyDescent="0.35">
      <c r="A52" s="74" t="s">
        <v>1563</v>
      </c>
      <c r="B52" s="21"/>
      <c r="C52" s="21" t="e">
        <f>VLOOKUP(B52,Таблица1[#All],2)</f>
        <v>#N/A</v>
      </c>
      <c r="D52" s="21"/>
      <c r="E52" s="21"/>
      <c r="F52" s="21"/>
      <c r="G52" s="21" t="e">
        <f>VLOOKUP(F52,Таблица3[#All],2,FALSE)</f>
        <v>#N/A</v>
      </c>
      <c r="H52" s="21">
        <v>0</v>
      </c>
      <c r="I52" s="21"/>
      <c r="J52" s="21">
        <v>0</v>
      </c>
      <c r="K52" s="21" t="s">
        <v>1473</v>
      </c>
      <c r="L52" s="21" t="s">
        <v>1473</v>
      </c>
      <c r="M52" s="21" t="s">
        <v>1473</v>
      </c>
      <c r="N52" s="21" t="s">
        <v>1473</v>
      </c>
      <c r="O52" s="108">
        <f t="shared" si="0"/>
        <v>0</v>
      </c>
      <c r="R52" s="18" t="s">
        <v>1560</v>
      </c>
      <c r="S52" s="9">
        <v>1.1000000000000001</v>
      </c>
      <c r="T52" s="9">
        <v>1</v>
      </c>
    </row>
    <row r="53" spans="1:20" x14ac:dyDescent="0.35">
      <c r="A53" s="74" t="s">
        <v>1565</v>
      </c>
      <c r="B53" s="21"/>
      <c r="C53" s="21" t="e">
        <f>VLOOKUP(B53,Таблица1[#All],2)</f>
        <v>#N/A</v>
      </c>
      <c r="D53" s="21"/>
      <c r="E53" s="21"/>
      <c r="F53" s="21"/>
      <c r="G53" s="21" t="e">
        <f>VLOOKUP(F53,Таблица3[#All],2,FALSE)</f>
        <v>#N/A</v>
      </c>
      <c r="H53" s="21">
        <v>0</v>
      </c>
      <c r="I53" s="21"/>
      <c r="J53" s="21">
        <v>0</v>
      </c>
      <c r="K53" s="21" t="s">
        <v>1473</v>
      </c>
      <c r="L53" s="21" t="s">
        <v>1473</v>
      </c>
      <c r="M53" s="21" t="s">
        <v>1473</v>
      </c>
      <c r="N53" s="21" t="s">
        <v>1473</v>
      </c>
      <c r="O53" s="108">
        <f t="shared" si="0"/>
        <v>0</v>
      </c>
      <c r="R53" s="18" t="s">
        <v>1562</v>
      </c>
      <c r="S53" s="9">
        <v>1.1000000000000001</v>
      </c>
      <c r="T53" s="9">
        <v>1</v>
      </c>
    </row>
    <row r="54" spans="1:20" x14ac:dyDescent="0.35">
      <c r="A54" s="74" t="s">
        <v>1567</v>
      </c>
      <c r="B54" s="21"/>
      <c r="C54" s="21" t="e">
        <f>VLOOKUP(B54,Таблица1[#All],2)</f>
        <v>#N/A</v>
      </c>
      <c r="D54" s="21"/>
      <c r="E54" s="21"/>
      <c r="F54" s="21"/>
      <c r="G54" s="21" t="e">
        <f>VLOOKUP(F54,Таблица3[#All],2,FALSE)</f>
        <v>#N/A</v>
      </c>
      <c r="H54" s="21">
        <v>0</v>
      </c>
      <c r="I54" s="21"/>
      <c r="J54" s="21">
        <v>0</v>
      </c>
      <c r="K54" s="21" t="s">
        <v>1473</v>
      </c>
      <c r="L54" s="21" t="s">
        <v>1473</v>
      </c>
      <c r="M54" s="21" t="s">
        <v>1473</v>
      </c>
      <c r="N54" s="21" t="s">
        <v>1473</v>
      </c>
      <c r="O54" s="108">
        <f t="shared" si="0"/>
        <v>0</v>
      </c>
      <c r="R54" s="18" t="s">
        <v>1564</v>
      </c>
      <c r="S54" s="9">
        <v>1.1000000000000001</v>
      </c>
      <c r="T54" s="9">
        <v>1</v>
      </c>
    </row>
    <row r="55" spans="1:20" x14ac:dyDescent="0.35">
      <c r="A55" s="74" t="s">
        <v>1569</v>
      </c>
      <c r="B55" s="21"/>
      <c r="C55" s="21" t="e">
        <f>VLOOKUP(B55,Таблица1[#All],2)</f>
        <v>#N/A</v>
      </c>
      <c r="D55" s="21"/>
      <c r="E55" s="21"/>
      <c r="F55" s="21"/>
      <c r="G55" s="21" t="e">
        <f>VLOOKUP(F55,Таблица3[#All],2,FALSE)</f>
        <v>#N/A</v>
      </c>
      <c r="H55" s="21">
        <v>0</v>
      </c>
      <c r="I55" s="21"/>
      <c r="J55" s="21">
        <v>0</v>
      </c>
      <c r="K55" s="21" t="s">
        <v>1473</v>
      </c>
      <c r="L55" s="21" t="s">
        <v>1473</v>
      </c>
      <c r="M55" s="21" t="s">
        <v>1473</v>
      </c>
      <c r="N55" s="21" t="s">
        <v>1473</v>
      </c>
      <c r="O55" s="108">
        <f t="shared" si="0"/>
        <v>0</v>
      </c>
      <c r="R55" s="18" t="s">
        <v>1566</v>
      </c>
      <c r="S55" s="9">
        <v>1.3</v>
      </c>
      <c r="T55" s="9">
        <v>5</v>
      </c>
    </row>
    <row r="56" spans="1:20" x14ac:dyDescent="0.35">
      <c r="A56" s="74" t="s">
        <v>1571</v>
      </c>
      <c r="B56" s="21"/>
      <c r="C56" s="21" t="e">
        <f>VLOOKUP(B56,Таблица1[#All],2)</f>
        <v>#N/A</v>
      </c>
      <c r="D56" s="21"/>
      <c r="E56" s="21"/>
      <c r="F56" s="21"/>
      <c r="G56" s="21" t="e">
        <f>VLOOKUP(F56,Таблица3[#All],2,FALSE)</f>
        <v>#N/A</v>
      </c>
      <c r="H56" s="21">
        <v>0</v>
      </c>
      <c r="I56" s="21"/>
      <c r="J56" s="21">
        <v>0</v>
      </c>
      <c r="K56" s="21" t="s">
        <v>1473</v>
      </c>
      <c r="L56" s="21" t="s">
        <v>1473</v>
      </c>
      <c r="M56" s="21" t="s">
        <v>1473</v>
      </c>
      <c r="N56" s="21" t="s">
        <v>1473</v>
      </c>
      <c r="O56" s="108">
        <f t="shared" si="0"/>
        <v>0</v>
      </c>
      <c r="R56" s="18" t="s">
        <v>1568</v>
      </c>
      <c r="S56" s="9">
        <v>1.3</v>
      </c>
      <c r="T56" s="9">
        <v>5</v>
      </c>
    </row>
    <row r="57" spans="1:20" x14ac:dyDescent="0.35">
      <c r="A57" s="74" t="s">
        <v>1573</v>
      </c>
      <c r="B57" s="21"/>
      <c r="C57" s="21" t="e">
        <f>VLOOKUP(B57,Таблица1[#All],2)</f>
        <v>#N/A</v>
      </c>
      <c r="D57" s="21"/>
      <c r="E57" s="21"/>
      <c r="F57" s="21"/>
      <c r="G57" s="21" t="e">
        <f>VLOOKUP(F57,Таблица3[#All],2,FALSE)</f>
        <v>#N/A</v>
      </c>
      <c r="H57" s="21">
        <v>0</v>
      </c>
      <c r="I57" s="21"/>
      <c r="J57" s="21">
        <v>0</v>
      </c>
      <c r="K57" s="21" t="s">
        <v>1473</v>
      </c>
      <c r="L57" s="21" t="s">
        <v>1473</v>
      </c>
      <c r="M57" s="21" t="s">
        <v>1473</v>
      </c>
      <c r="N57" s="21" t="s">
        <v>1473</v>
      </c>
      <c r="O57" s="108">
        <f t="shared" si="0"/>
        <v>0</v>
      </c>
      <c r="R57" s="18" t="s">
        <v>1570</v>
      </c>
      <c r="S57" s="9">
        <v>1</v>
      </c>
      <c r="T57" s="9">
        <v>3</v>
      </c>
    </row>
    <row r="58" spans="1:20" x14ac:dyDescent="0.35">
      <c r="A58" s="74" t="s">
        <v>1574</v>
      </c>
      <c r="B58" s="21"/>
      <c r="C58" s="21" t="e">
        <f>VLOOKUP(B58,Таблица1[#All],2)</f>
        <v>#N/A</v>
      </c>
      <c r="D58" s="21"/>
      <c r="E58" s="21"/>
      <c r="F58" s="21"/>
      <c r="G58" s="21" t="e">
        <f>VLOOKUP(F58,Таблица3[#All],2,FALSE)</f>
        <v>#N/A</v>
      </c>
      <c r="H58" s="21">
        <v>0</v>
      </c>
      <c r="I58" s="21"/>
      <c r="J58" s="21">
        <v>0</v>
      </c>
      <c r="K58" s="21" t="s">
        <v>1473</v>
      </c>
      <c r="L58" s="21" t="s">
        <v>1473</v>
      </c>
      <c r="M58" s="21" t="s">
        <v>1473</v>
      </c>
      <c r="N58" s="21" t="s">
        <v>1473</v>
      </c>
      <c r="O58" s="108">
        <f t="shared" si="0"/>
        <v>0</v>
      </c>
      <c r="R58" s="18" t="s">
        <v>1572</v>
      </c>
      <c r="S58" s="9">
        <v>1</v>
      </c>
      <c r="T58" s="9">
        <v>2</v>
      </c>
    </row>
    <row r="59" spans="1:20" x14ac:dyDescent="0.35">
      <c r="A59" s="74" t="s">
        <v>1575</v>
      </c>
      <c r="B59" s="21"/>
      <c r="C59" s="21" t="e">
        <f>VLOOKUP(B59,Таблица1[#All],2)</f>
        <v>#N/A</v>
      </c>
      <c r="D59" s="21"/>
      <c r="E59" s="21"/>
      <c r="F59" s="21"/>
      <c r="G59" s="21" t="e">
        <f>VLOOKUP(F59,Таблица3[#All],2,FALSE)</f>
        <v>#N/A</v>
      </c>
      <c r="H59" s="21">
        <v>0</v>
      </c>
      <c r="I59" s="21"/>
      <c r="J59" s="21">
        <v>0</v>
      </c>
      <c r="K59" s="21" t="s">
        <v>1473</v>
      </c>
      <c r="L59" s="21" t="s">
        <v>1473</v>
      </c>
      <c r="M59" s="21" t="s">
        <v>1473</v>
      </c>
      <c r="N59" s="21" t="s">
        <v>1473</v>
      </c>
      <c r="O59" s="108">
        <f t="shared" si="0"/>
        <v>0</v>
      </c>
      <c r="R59" s="18" t="s">
        <v>1479</v>
      </c>
      <c r="S59" s="9">
        <v>1</v>
      </c>
      <c r="T59" s="9">
        <v>3</v>
      </c>
    </row>
    <row r="60" spans="1:20" x14ac:dyDescent="0.35">
      <c r="A60" s="74" t="s">
        <v>1576</v>
      </c>
      <c r="B60" s="21"/>
      <c r="C60" s="21" t="e">
        <f>VLOOKUP(B60,Таблица1[#All],2)</f>
        <v>#N/A</v>
      </c>
      <c r="D60" s="21"/>
      <c r="E60" s="21"/>
      <c r="F60" s="21"/>
      <c r="G60" s="21" t="e">
        <f>VLOOKUP(F60,Таблица3[#All],2,FALSE)</f>
        <v>#N/A</v>
      </c>
      <c r="H60" s="21">
        <v>0</v>
      </c>
      <c r="I60" s="21"/>
      <c r="J60" s="21">
        <v>0</v>
      </c>
      <c r="K60" s="21" t="s">
        <v>1473</v>
      </c>
      <c r="L60" s="21" t="s">
        <v>1473</v>
      </c>
      <c r="M60" s="21" t="s">
        <v>1473</v>
      </c>
      <c r="N60" s="21" t="s">
        <v>1473</v>
      </c>
      <c r="O60" s="108">
        <f t="shared" si="0"/>
        <v>0</v>
      </c>
    </row>
    <row r="61" spans="1:20" x14ac:dyDescent="0.35">
      <c r="A61" s="74" t="s">
        <v>1577</v>
      </c>
      <c r="B61" s="21"/>
      <c r="C61" s="21" t="e">
        <f>VLOOKUP(B61,Таблица1[#All],2)</f>
        <v>#N/A</v>
      </c>
      <c r="D61" s="21"/>
      <c r="E61" s="21"/>
      <c r="F61" s="21"/>
      <c r="G61" s="21" t="e">
        <f>VLOOKUP(F61,Таблица3[#All],2,FALSE)</f>
        <v>#N/A</v>
      </c>
      <c r="H61" s="21">
        <v>0</v>
      </c>
      <c r="I61" s="21"/>
      <c r="J61" s="21">
        <v>0</v>
      </c>
      <c r="K61" s="21" t="s">
        <v>1473</v>
      </c>
      <c r="L61" s="21" t="s">
        <v>1473</v>
      </c>
      <c r="M61" s="21" t="s">
        <v>1473</v>
      </c>
      <c r="N61" s="21" t="s">
        <v>1473</v>
      </c>
      <c r="O61" s="108">
        <f t="shared" si="0"/>
        <v>0</v>
      </c>
    </row>
    <row r="62" spans="1:20" x14ac:dyDescent="0.35">
      <c r="A62" s="74" t="s">
        <v>1578</v>
      </c>
      <c r="B62" s="21"/>
      <c r="C62" s="21" t="e">
        <f>VLOOKUP(B62,Таблица1[#All],2)</f>
        <v>#N/A</v>
      </c>
      <c r="D62" s="21"/>
      <c r="E62" s="21"/>
      <c r="F62" s="21"/>
      <c r="G62" s="21" t="e">
        <f>VLOOKUP(F62,Таблица3[#All],2,FALSE)</f>
        <v>#N/A</v>
      </c>
      <c r="H62" s="21">
        <v>0</v>
      </c>
      <c r="I62" s="21"/>
      <c r="J62" s="21">
        <v>0</v>
      </c>
      <c r="K62" s="21" t="s">
        <v>1473</v>
      </c>
      <c r="L62" s="21" t="s">
        <v>1473</v>
      </c>
      <c r="M62" s="21" t="s">
        <v>1473</v>
      </c>
      <c r="N62" s="21" t="s">
        <v>1473</v>
      </c>
      <c r="O62" s="108">
        <f t="shared" si="0"/>
        <v>0</v>
      </c>
    </row>
    <row r="63" spans="1:20" x14ac:dyDescent="0.35">
      <c r="A63" s="74" t="s">
        <v>1579</v>
      </c>
      <c r="B63" s="21"/>
      <c r="C63" s="21" t="e">
        <f>VLOOKUP(B63,Таблица1[#All],2)</f>
        <v>#N/A</v>
      </c>
      <c r="D63" s="21"/>
      <c r="E63" s="21"/>
      <c r="F63" s="21"/>
      <c r="G63" s="21" t="e">
        <f>VLOOKUP(F63,Таблица3[#All],2,FALSE)</f>
        <v>#N/A</v>
      </c>
      <c r="H63" s="21">
        <v>0</v>
      </c>
      <c r="I63" s="21"/>
      <c r="J63" s="21">
        <v>0</v>
      </c>
      <c r="K63" s="21" t="s">
        <v>1473</v>
      </c>
      <c r="L63" s="21" t="s">
        <v>1473</v>
      </c>
      <c r="M63" s="21" t="s">
        <v>1473</v>
      </c>
      <c r="N63" s="21" t="s">
        <v>1473</v>
      </c>
      <c r="O63" s="108">
        <f t="shared" si="0"/>
        <v>0</v>
      </c>
    </row>
    <row r="64" spans="1:20" x14ac:dyDescent="0.35">
      <c r="A64" s="74" t="s">
        <v>1580</v>
      </c>
      <c r="B64" s="21"/>
      <c r="C64" s="21" t="e">
        <f>VLOOKUP(B64,Таблица1[#All],2)</f>
        <v>#N/A</v>
      </c>
      <c r="D64" s="21"/>
      <c r="E64" s="21"/>
      <c r="F64" s="21"/>
      <c r="G64" s="21" t="e">
        <f>VLOOKUP(F64,Таблица3[#All],2,FALSE)</f>
        <v>#N/A</v>
      </c>
      <c r="H64" s="21">
        <v>0</v>
      </c>
      <c r="I64" s="21"/>
      <c r="J64" s="21">
        <v>0</v>
      </c>
      <c r="K64" s="21" t="s">
        <v>1473</v>
      </c>
      <c r="L64" s="21" t="s">
        <v>1473</v>
      </c>
      <c r="M64" s="21" t="s">
        <v>1473</v>
      </c>
      <c r="N64" s="21" t="s">
        <v>1473</v>
      </c>
      <c r="O64" s="108">
        <f t="shared" si="0"/>
        <v>0</v>
      </c>
    </row>
    <row r="65" spans="1:15" x14ac:dyDescent="0.35">
      <c r="A65" s="74" t="s">
        <v>1581</v>
      </c>
      <c r="B65" s="21"/>
      <c r="C65" s="21" t="e">
        <f>VLOOKUP(B65,Таблица1[#All],2)</f>
        <v>#N/A</v>
      </c>
      <c r="D65" s="21"/>
      <c r="E65" s="21"/>
      <c r="F65" s="21"/>
      <c r="G65" s="21" t="e">
        <f>VLOOKUP(F65,Таблица3[#All],2,FALSE)</f>
        <v>#N/A</v>
      </c>
      <c r="H65" s="21">
        <v>0</v>
      </c>
      <c r="I65" s="21"/>
      <c r="J65" s="21">
        <v>0</v>
      </c>
      <c r="K65" s="21" t="s">
        <v>1473</v>
      </c>
      <c r="L65" s="21" t="s">
        <v>1473</v>
      </c>
      <c r="M65" s="21" t="s">
        <v>1473</v>
      </c>
      <c r="N65" s="21" t="s">
        <v>1473</v>
      </c>
      <c r="O65" s="108">
        <f t="shared" si="0"/>
        <v>0</v>
      </c>
    </row>
    <row r="66" spans="1:15" x14ac:dyDescent="0.35">
      <c r="A66" s="74" t="s">
        <v>1582</v>
      </c>
      <c r="B66" s="21"/>
      <c r="C66" s="21" t="e">
        <f>VLOOKUP(B66,Таблица1[#All],2)</f>
        <v>#N/A</v>
      </c>
      <c r="D66" s="21"/>
      <c r="E66" s="21"/>
      <c r="F66" s="21"/>
      <c r="G66" s="21" t="e">
        <f>VLOOKUP(F66,Таблица3[#All],2,FALSE)</f>
        <v>#N/A</v>
      </c>
      <c r="H66" s="21">
        <v>0</v>
      </c>
      <c r="I66" s="21"/>
      <c r="J66" s="21">
        <v>0</v>
      </c>
      <c r="K66" s="21" t="s">
        <v>1473</v>
      </c>
      <c r="L66" s="21" t="s">
        <v>1473</v>
      </c>
      <c r="M66" s="21" t="s">
        <v>1473</v>
      </c>
      <c r="N66" s="21" t="s">
        <v>1473</v>
      </c>
      <c r="O66" s="108">
        <f t="shared" si="0"/>
        <v>0</v>
      </c>
    </row>
    <row r="67" spans="1:15" x14ac:dyDescent="0.35">
      <c r="A67" s="74" t="s">
        <v>1583</v>
      </c>
      <c r="B67" s="21"/>
      <c r="C67" s="21" t="e">
        <f>VLOOKUP(B67,Таблица1[#All],2)</f>
        <v>#N/A</v>
      </c>
      <c r="D67" s="21"/>
      <c r="E67" s="21"/>
      <c r="F67" s="21"/>
      <c r="G67" s="21" t="e">
        <f>VLOOKUP(F67,Таблица3[#All],2,FALSE)</f>
        <v>#N/A</v>
      </c>
      <c r="H67" s="21">
        <v>0</v>
      </c>
      <c r="I67" s="21"/>
      <c r="J67" s="21">
        <v>0</v>
      </c>
      <c r="K67" s="21" t="s">
        <v>1473</v>
      </c>
      <c r="L67" s="21" t="s">
        <v>1473</v>
      </c>
      <c r="M67" s="21" t="s">
        <v>1473</v>
      </c>
      <c r="N67" s="21" t="s">
        <v>1473</v>
      </c>
      <c r="O67" s="108">
        <f t="shared" ref="O67:O130" si="1">$S$10*I67*(IF(K67="Да",1,0)*$S$11+IF(L67="Да",1,0)*$S$12+IF(M67="Да",1,0)*$S$13+IF(N67="Да",1,0)*$S$14)*J67*IF($P$2="Да",0.5,1)+$S$10*H67*(IF(K67="Да",1,0)*$S$11+IF(L67="Да",1,0)*$S$12+IF(M67="Да",1,0)*$S$13+IF(N67="Да",1,0)*$S$14)*IF($P$2="Да",0.5,1)</f>
        <v>0</v>
      </c>
    </row>
    <row r="68" spans="1:15" x14ac:dyDescent="0.35">
      <c r="A68" s="74" t="s">
        <v>1584</v>
      </c>
      <c r="B68" s="21"/>
      <c r="C68" s="21" t="e">
        <f>VLOOKUP(B68,Таблица1[#All],2)</f>
        <v>#N/A</v>
      </c>
      <c r="D68" s="21"/>
      <c r="E68" s="21"/>
      <c r="F68" s="21"/>
      <c r="G68" s="21" t="e">
        <f>VLOOKUP(F68,Таблица3[#All],2,FALSE)</f>
        <v>#N/A</v>
      </c>
      <c r="H68" s="21">
        <v>0</v>
      </c>
      <c r="I68" s="21"/>
      <c r="J68" s="21">
        <v>0</v>
      </c>
      <c r="K68" s="21" t="s">
        <v>1473</v>
      </c>
      <c r="L68" s="21" t="s">
        <v>1473</v>
      </c>
      <c r="M68" s="21" t="s">
        <v>1473</v>
      </c>
      <c r="N68" s="21" t="s">
        <v>1473</v>
      </c>
      <c r="O68" s="108">
        <f t="shared" si="1"/>
        <v>0</v>
      </c>
    </row>
    <row r="69" spans="1:15" x14ac:dyDescent="0.35">
      <c r="A69" s="74" t="s">
        <v>1585</v>
      </c>
      <c r="B69" s="21"/>
      <c r="C69" s="21" t="e">
        <f>VLOOKUP(B69,Таблица1[#All],2)</f>
        <v>#N/A</v>
      </c>
      <c r="D69" s="21"/>
      <c r="E69" s="21"/>
      <c r="F69" s="21"/>
      <c r="G69" s="21" t="e">
        <f>VLOOKUP(F69,Таблица3[#All],2,FALSE)</f>
        <v>#N/A</v>
      </c>
      <c r="H69" s="21">
        <v>0</v>
      </c>
      <c r="I69" s="21"/>
      <c r="J69" s="21">
        <v>0</v>
      </c>
      <c r="K69" s="21" t="s">
        <v>1473</v>
      </c>
      <c r="L69" s="21" t="s">
        <v>1473</v>
      </c>
      <c r="M69" s="21" t="s">
        <v>1473</v>
      </c>
      <c r="N69" s="21" t="s">
        <v>1473</v>
      </c>
      <c r="O69" s="108">
        <f t="shared" si="1"/>
        <v>0</v>
      </c>
    </row>
    <row r="70" spans="1:15" x14ac:dyDescent="0.35">
      <c r="A70" s="74" t="s">
        <v>1586</v>
      </c>
      <c r="B70" s="21"/>
      <c r="C70" s="21" t="e">
        <f>VLOOKUP(B70,Таблица1[#All],2)</f>
        <v>#N/A</v>
      </c>
      <c r="D70" s="21"/>
      <c r="E70" s="21"/>
      <c r="F70" s="21"/>
      <c r="G70" s="21" t="e">
        <f>VLOOKUP(F70,Таблица3[#All],2,FALSE)</f>
        <v>#N/A</v>
      </c>
      <c r="H70" s="21">
        <v>0</v>
      </c>
      <c r="I70" s="21"/>
      <c r="J70" s="21">
        <v>0</v>
      </c>
      <c r="K70" s="21" t="s">
        <v>1473</v>
      </c>
      <c r="L70" s="21" t="s">
        <v>1473</v>
      </c>
      <c r="M70" s="21" t="s">
        <v>1473</v>
      </c>
      <c r="N70" s="21" t="s">
        <v>1473</v>
      </c>
      <c r="O70" s="108">
        <f t="shared" si="1"/>
        <v>0</v>
      </c>
    </row>
    <row r="71" spans="1:15" x14ac:dyDescent="0.35">
      <c r="A71" s="74" t="s">
        <v>1587</v>
      </c>
      <c r="B71" s="21"/>
      <c r="C71" s="21" t="e">
        <f>VLOOKUP(B71,Таблица1[#All],2)</f>
        <v>#N/A</v>
      </c>
      <c r="D71" s="21"/>
      <c r="E71" s="21"/>
      <c r="F71" s="21"/>
      <c r="G71" s="21" t="e">
        <f>VLOOKUP(F71,Таблица3[#All],2,FALSE)</f>
        <v>#N/A</v>
      </c>
      <c r="H71" s="21">
        <v>0</v>
      </c>
      <c r="I71" s="21"/>
      <c r="J71" s="21">
        <v>0</v>
      </c>
      <c r="K71" s="21" t="s">
        <v>1473</v>
      </c>
      <c r="L71" s="21" t="s">
        <v>1473</v>
      </c>
      <c r="M71" s="21" t="s">
        <v>1473</v>
      </c>
      <c r="N71" s="21" t="s">
        <v>1473</v>
      </c>
      <c r="O71" s="108">
        <f t="shared" si="1"/>
        <v>0</v>
      </c>
    </row>
    <row r="72" spans="1:15" x14ac:dyDescent="0.35">
      <c r="A72" s="74" t="s">
        <v>1588</v>
      </c>
      <c r="B72" s="21"/>
      <c r="C72" s="21" t="e">
        <f>VLOOKUP(B72,Таблица1[#All],2)</f>
        <v>#N/A</v>
      </c>
      <c r="D72" s="21"/>
      <c r="E72" s="21"/>
      <c r="F72" s="21"/>
      <c r="G72" s="21" t="e">
        <f>VLOOKUP(F72,Таблица3[#All],2,FALSE)</f>
        <v>#N/A</v>
      </c>
      <c r="H72" s="21">
        <v>0</v>
      </c>
      <c r="I72" s="21"/>
      <c r="J72" s="21">
        <v>0</v>
      </c>
      <c r="K72" s="21" t="s">
        <v>1473</v>
      </c>
      <c r="L72" s="21" t="s">
        <v>1473</v>
      </c>
      <c r="M72" s="21" t="s">
        <v>1473</v>
      </c>
      <c r="N72" s="21" t="s">
        <v>1473</v>
      </c>
      <c r="O72" s="108">
        <f t="shared" si="1"/>
        <v>0</v>
      </c>
    </row>
    <row r="73" spans="1:15" x14ac:dyDescent="0.35">
      <c r="A73" s="74" t="s">
        <v>1589</v>
      </c>
      <c r="B73" s="21"/>
      <c r="C73" s="21" t="e">
        <f>VLOOKUP(B73,Таблица1[#All],2)</f>
        <v>#N/A</v>
      </c>
      <c r="D73" s="21"/>
      <c r="E73" s="21"/>
      <c r="F73" s="21"/>
      <c r="G73" s="21" t="e">
        <f>VLOOKUP(F73,Таблица3[#All],2,FALSE)</f>
        <v>#N/A</v>
      </c>
      <c r="H73" s="21">
        <v>0</v>
      </c>
      <c r="I73" s="21"/>
      <c r="J73" s="21">
        <v>0</v>
      </c>
      <c r="K73" s="21" t="s">
        <v>1473</v>
      </c>
      <c r="L73" s="21" t="s">
        <v>1473</v>
      </c>
      <c r="M73" s="21" t="s">
        <v>1473</v>
      </c>
      <c r="N73" s="21" t="s">
        <v>1473</v>
      </c>
      <c r="O73" s="108">
        <f t="shared" si="1"/>
        <v>0</v>
      </c>
    </row>
    <row r="74" spans="1:15" x14ac:dyDescent="0.35">
      <c r="A74" s="74" t="s">
        <v>1590</v>
      </c>
      <c r="B74" s="21"/>
      <c r="C74" s="21" t="e">
        <f>VLOOKUP(B74,Таблица1[#All],2)</f>
        <v>#N/A</v>
      </c>
      <c r="D74" s="21"/>
      <c r="E74" s="21"/>
      <c r="F74" s="21"/>
      <c r="G74" s="21" t="e">
        <f>VLOOKUP(F74,Таблица3[#All],2,FALSE)</f>
        <v>#N/A</v>
      </c>
      <c r="H74" s="21">
        <v>0</v>
      </c>
      <c r="I74" s="21"/>
      <c r="J74" s="21">
        <v>0</v>
      </c>
      <c r="K74" s="21" t="s">
        <v>1473</v>
      </c>
      <c r="L74" s="21" t="s">
        <v>1473</v>
      </c>
      <c r="M74" s="21" t="s">
        <v>1473</v>
      </c>
      <c r="N74" s="21" t="s">
        <v>1473</v>
      </c>
      <c r="O74" s="108">
        <f t="shared" si="1"/>
        <v>0</v>
      </c>
    </row>
    <row r="75" spans="1:15" x14ac:dyDescent="0.35">
      <c r="A75" s="74" t="s">
        <v>1591</v>
      </c>
      <c r="B75" s="21"/>
      <c r="C75" s="21" t="e">
        <f>VLOOKUP(B75,Таблица1[#All],2)</f>
        <v>#N/A</v>
      </c>
      <c r="D75" s="21"/>
      <c r="E75" s="21"/>
      <c r="F75" s="21"/>
      <c r="G75" s="21" t="e">
        <f>VLOOKUP(F75,Таблица3[#All],2,FALSE)</f>
        <v>#N/A</v>
      </c>
      <c r="H75" s="21">
        <v>0</v>
      </c>
      <c r="I75" s="21"/>
      <c r="J75" s="21">
        <v>0</v>
      </c>
      <c r="K75" s="21" t="s">
        <v>1473</v>
      </c>
      <c r="L75" s="21" t="s">
        <v>1473</v>
      </c>
      <c r="M75" s="21" t="s">
        <v>1473</v>
      </c>
      <c r="N75" s="21" t="s">
        <v>1473</v>
      </c>
      <c r="O75" s="108">
        <f t="shared" si="1"/>
        <v>0</v>
      </c>
    </row>
    <row r="76" spans="1:15" x14ac:dyDescent="0.35">
      <c r="A76" s="74" t="s">
        <v>1592</v>
      </c>
      <c r="B76" s="21"/>
      <c r="C76" s="21" t="e">
        <f>VLOOKUP(B76,Таблица1[#All],2)</f>
        <v>#N/A</v>
      </c>
      <c r="D76" s="21"/>
      <c r="E76" s="21"/>
      <c r="F76" s="21"/>
      <c r="G76" s="21" t="e">
        <f>VLOOKUP(F76,Таблица3[#All],2,FALSE)</f>
        <v>#N/A</v>
      </c>
      <c r="H76" s="21">
        <v>0</v>
      </c>
      <c r="I76" s="21"/>
      <c r="J76" s="21">
        <v>0</v>
      </c>
      <c r="K76" s="21" t="s">
        <v>1473</v>
      </c>
      <c r="L76" s="21" t="s">
        <v>1473</v>
      </c>
      <c r="M76" s="21" t="s">
        <v>1473</v>
      </c>
      <c r="N76" s="21" t="s">
        <v>1473</v>
      </c>
      <c r="O76" s="108">
        <f t="shared" si="1"/>
        <v>0</v>
      </c>
    </row>
    <row r="77" spans="1:15" x14ac:dyDescent="0.35">
      <c r="A77" s="74" t="s">
        <v>1593</v>
      </c>
      <c r="B77" s="21"/>
      <c r="C77" s="21" t="e">
        <f>VLOOKUP(B77,Таблица1[#All],2)</f>
        <v>#N/A</v>
      </c>
      <c r="D77" s="21"/>
      <c r="E77" s="21"/>
      <c r="F77" s="21"/>
      <c r="G77" s="21" t="e">
        <f>VLOOKUP(F77,Таблица3[#All],2,FALSE)</f>
        <v>#N/A</v>
      </c>
      <c r="H77" s="21">
        <v>0</v>
      </c>
      <c r="I77" s="21"/>
      <c r="J77" s="21">
        <v>0</v>
      </c>
      <c r="K77" s="21" t="s">
        <v>1473</v>
      </c>
      <c r="L77" s="21" t="s">
        <v>1473</v>
      </c>
      <c r="M77" s="21" t="s">
        <v>1473</v>
      </c>
      <c r="N77" s="21" t="s">
        <v>1473</v>
      </c>
      <c r="O77" s="108">
        <f t="shared" si="1"/>
        <v>0</v>
      </c>
    </row>
    <row r="78" spans="1:15" x14ac:dyDescent="0.35">
      <c r="A78" s="74" t="s">
        <v>1594</v>
      </c>
      <c r="B78" s="21"/>
      <c r="C78" s="21" t="e">
        <f>VLOOKUP(B78,Таблица1[#All],2)</f>
        <v>#N/A</v>
      </c>
      <c r="D78" s="21"/>
      <c r="E78" s="21"/>
      <c r="F78" s="21"/>
      <c r="G78" s="21" t="e">
        <f>VLOOKUP(F78,Таблица3[#All],2,FALSE)</f>
        <v>#N/A</v>
      </c>
      <c r="H78" s="21">
        <v>0</v>
      </c>
      <c r="I78" s="21"/>
      <c r="J78" s="21">
        <v>0</v>
      </c>
      <c r="K78" s="21" t="s">
        <v>1473</v>
      </c>
      <c r="L78" s="21" t="s">
        <v>1473</v>
      </c>
      <c r="M78" s="21" t="s">
        <v>1473</v>
      </c>
      <c r="N78" s="21" t="s">
        <v>1473</v>
      </c>
      <c r="O78" s="108">
        <f t="shared" si="1"/>
        <v>0</v>
      </c>
    </row>
    <row r="79" spans="1:15" x14ac:dyDescent="0.35">
      <c r="A79" s="74" t="s">
        <v>1595</v>
      </c>
      <c r="B79" s="21"/>
      <c r="C79" s="21" t="e">
        <f>VLOOKUP(B79,Таблица1[#All],2)</f>
        <v>#N/A</v>
      </c>
      <c r="D79" s="21"/>
      <c r="E79" s="21"/>
      <c r="F79" s="21"/>
      <c r="G79" s="21" t="e">
        <f>VLOOKUP(F79,Таблица3[#All],2,FALSE)</f>
        <v>#N/A</v>
      </c>
      <c r="H79" s="21">
        <v>0</v>
      </c>
      <c r="I79" s="21"/>
      <c r="J79" s="21">
        <v>0</v>
      </c>
      <c r="K79" s="21" t="s">
        <v>1473</v>
      </c>
      <c r="L79" s="21" t="s">
        <v>1473</v>
      </c>
      <c r="M79" s="21" t="s">
        <v>1473</v>
      </c>
      <c r="N79" s="21" t="s">
        <v>1473</v>
      </c>
      <c r="O79" s="108">
        <f t="shared" si="1"/>
        <v>0</v>
      </c>
    </row>
    <row r="80" spans="1:15" x14ac:dyDescent="0.35">
      <c r="A80" s="74" t="s">
        <v>1596</v>
      </c>
      <c r="B80" s="21"/>
      <c r="C80" s="21" t="e">
        <f>VLOOKUP(B80,Таблица1[#All],2)</f>
        <v>#N/A</v>
      </c>
      <c r="D80" s="21"/>
      <c r="E80" s="21"/>
      <c r="F80" s="21"/>
      <c r="G80" s="21" t="e">
        <f>VLOOKUP(F80,Таблица3[#All],2,FALSE)</f>
        <v>#N/A</v>
      </c>
      <c r="H80" s="21">
        <v>0</v>
      </c>
      <c r="I80" s="21"/>
      <c r="J80" s="21">
        <v>0</v>
      </c>
      <c r="K80" s="21" t="s">
        <v>1473</v>
      </c>
      <c r="L80" s="21" t="s">
        <v>1473</v>
      </c>
      <c r="M80" s="21" t="s">
        <v>1473</v>
      </c>
      <c r="N80" s="21" t="s">
        <v>1473</v>
      </c>
      <c r="O80" s="108">
        <f t="shared" si="1"/>
        <v>0</v>
      </c>
    </row>
    <row r="81" spans="1:15" x14ac:dyDescent="0.35">
      <c r="A81" s="74" t="s">
        <v>1597</v>
      </c>
      <c r="B81" s="21"/>
      <c r="C81" s="21" t="e">
        <f>VLOOKUP(B81,Таблица1[#All],2)</f>
        <v>#N/A</v>
      </c>
      <c r="D81" s="21"/>
      <c r="E81" s="21"/>
      <c r="F81" s="21"/>
      <c r="G81" s="21" t="e">
        <f>VLOOKUP(F81,Таблица3[#All],2,FALSE)</f>
        <v>#N/A</v>
      </c>
      <c r="H81" s="21">
        <v>0</v>
      </c>
      <c r="I81" s="21"/>
      <c r="J81" s="21">
        <v>0</v>
      </c>
      <c r="K81" s="21" t="s">
        <v>1473</v>
      </c>
      <c r="L81" s="21" t="s">
        <v>1473</v>
      </c>
      <c r="M81" s="21" t="s">
        <v>1473</v>
      </c>
      <c r="N81" s="21" t="s">
        <v>1473</v>
      </c>
      <c r="O81" s="108">
        <f t="shared" si="1"/>
        <v>0</v>
      </c>
    </row>
    <row r="82" spans="1:15" x14ac:dyDescent="0.35">
      <c r="A82" s="74" t="s">
        <v>1598</v>
      </c>
      <c r="B82" s="21"/>
      <c r="C82" s="21" t="e">
        <f>VLOOKUP(B82,Таблица1[#All],2)</f>
        <v>#N/A</v>
      </c>
      <c r="D82" s="21"/>
      <c r="E82" s="21"/>
      <c r="F82" s="21"/>
      <c r="G82" s="21" t="e">
        <f>VLOOKUP(F82,Таблица3[#All],2,FALSE)</f>
        <v>#N/A</v>
      </c>
      <c r="H82" s="21">
        <v>0</v>
      </c>
      <c r="I82" s="21"/>
      <c r="J82" s="21">
        <v>0</v>
      </c>
      <c r="K82" s="21" t="s">
        <v>1473</v>
      </c>
      <c r="L82" s="21" t="s">
        <v>1473</v>
      </c>
      <c r="M82" s="21" t="s">
        <v>1473</v>
      </c>
      <c r="N82" s="21" t="s">
        <v>1473</v>
      </c>
      <c r="O82" s="108">
        <f t="shared" si="1"/>
        <v>0</v>
      </c>
    </row>
    <row r="83" spans="1:15" x14ac:dyDescent="0.35">
      <c r="A83" s="74" t="s">
        <v>1599</v>
      </c>
      <c r="B83" s="21"/>
      <c r="C83" s="21" t="e">
        <f>VLOOKUP(B83,Таблица1[#All],2)</f>
        <v>#N/A</v>
      </c>
      <c r="D83" s="21"/>
      <c r="E83" s="21"/>
      <c r="F83" s="21"/>
      <c r="G83" s="21" t="e">
        <f>VLOOKUP(F83,Таблица3[#All],2,FALSE)</f>
        <v>#N/A</v>
      </c>
      <c r="H83" s="21">
        <v>0</v>
      </c>
      <c r="I83" s="21"/>
      <c r="J83" s="21">
        <v>0</v>
      </c>
      <c r="K83" s="21" t="s">
        <v>1473</v>
      </c>
      <c r="L83" s="21" t="s">
        <v>1473</v>
      </c>
      <c r="M83" s="21" t="s">
        <v>1473</v>
      </c>
      <c r="N83" s="21" t="s">
        <v>1473</v>
      </c>
      <c r="O83" s="108">
        <f t="shared" si="1"/>
        <v>0</v>
      </c>
    </row>
    <row r="84" spans="1:15" x14ac:dyDescent="0.35">
      <c r="A84" s="74" t="s">
        <v>1600</v>
      </c>
      <c r="B84" s="21"/>
      <c r="C84" s="21" t="e">
        <f>VLOOKUP(B84,Таблица1[#All],2)</f>
        <v>#N/A</v>
      </c>
      <c r="D84" s="21"/>
      <c r="E84" s="21"/>
      <c r="F84" s="21"/>
      <c r="G84" s="21" t="e">
        <f>VLOOKUP(F84,Таблица3[#All],2,FALSE)</f>
        <v>#N/A</v>
      </c>
      <c r="H84" s="21">
        <v>0</v>
      </c>
      <c r="I84" s="21"/>
      <c r="J84" s="21">
        <v>0</v>
      </c>
      <c r="K84" s="21" t="s">
        <v>1473</v>
      </c>
      <c r="L84" s="21" t="s">
        <v>1473</v>
      </c>
      <c r="M84" s="21" t="s">
        <v>1473</v>
      </c>
      <c r="N84" s="21" t="s">
        <v>1473</v>
      </c>
      <c r="O84" s="108">
        <f t="shared" si="1"/>
        <v>0</v>
      </c>
    </row>
    <row r="85" spans="1:15" x14ac:dyDescent="0.35">
      <c r="A85" s="74" t="s">
        <v>1601</v>
      </c>
      <c r="B85" s="21"/>
      <c r="C85" s="21" t="e">
        <f>VLOOKUP(B85,Таблица1[#All],2)</f>
        <v>#N/A</v>
      </c>
      <c r="D85" s="21"/>
      <c r="E85" s="21"/>
      <c r="F85" s="21"/>
      <c r="G85" s="21" t="e">
        <f>VLOOKUP(F85,Таблица3[#All],2,FALSE)</f>
        <v>#N/A</v>
      </c>
      <c r="H85" s="21">
        <v>0</v>
      </c>
      <c r="I85" s="21"/>
      <c r="J85" s="21">
        <v>0</v>
      </c>
      <c r="K85" s="21" t="s">
        <v>1473</v>
      </c>
      <c r="L85" s="21" t="s">
        <v>1473</v>
      </c>
      <c r="M85" s="21" t="s">
        <v>1473</v>
      </c>
      <c r="N85" s="21" t="s">
        <v>1473</v>
      </c>
      <c r="O85" s="108">
        <f t="shared" si="1"/>
        <v>0</v>
      </c>
    </row>
    <row r="86" spans="1:15" x14ac:dyDescent="0.35">
      <c r="A86" s="74" t="s">
        <v>1602</v>
      </c>
      <c r="B86" s="21"/>
      <c r="C86" s="21" t="e">
        <f>VLOOKUP(B86,Таблица1[#All],2)</f>
        <v>#N/A</v>
      </c>
      <c r="D86" s="21"/>
      <c r="E86" s="21"/>
      <c r="F86" s="21"/>
      <c r="G86" s="21" t="e">
        <f>VLOOKUP(F86,Таблица3[#All],2,FALSE)</f>
        <v>#N/A</v>
      </c>
      <c r="H86" s="21">
        <v>0</v>
      </c>
      <c r="I86" s="21"/>
      <c r="J86" s="21">
        <v>0</v>
      </c>
      <c r="K86" s="21" t="s">
        <v>1473</v>
      </c>
      <c r="L86" s="21" t="s">
        <v>1473</v>
      </c>
      <c r="M86" s="21" t="s">
        <v>1473</v>
      </c>
      <c r="N86" s="21" t="s">
        <v>1473</v>
      </c>
      <c r="O86" s="108">
        <f t="shared" si="1"/>
        <v>0</v>
      </c>
    </row>
    <row r="87" spans="1:15" x14ac:dyDescent="0.35">
      <c r="A87" s="74" t="s">
        <v>1603</v>
      </c>
      <c r="B87" s="21"/>
      <c r="C87" s="21" t="e">
        <f>VLOOKUP(B87,Таблица1[#All],2)</f>
        <v>#N/A</v>
      </c>
      <c r="D87" s="21"/>
      <c r="E87" s="21"/>
      <c r="F87" s="21"/>
      <c r="G87" s="21" t="e">
        <f>VLOOKUP(F87,Таблица3[#All],2,FALSE)</f>
        <v>#N/A</v>
      </c>
      <c r="H87" s="21">
        <v>0</v>
      </c>
      <c r="I87" s="21"/>
      <c r="J87" s="21">
        <v>0</v>
      </c>
      <c r="K87" s="21" t="s">
        <v>1473</v>
      </c>
      <c r="L87" s="21" t="s">
        <v>1473</v>
      </c>
      <c r="M87" s="21" t="s">
        <v>1473</v>
      </c>
      <c r="N87" s="21" t="s">
        <v>1473</v>
      </c>
      <c r="O87" s="108">
        <f t="shared" si="1"/>
        <v>0</v>
      </c>
    </row>
    <row r="88" spans="1:15" x14ac:dyDescent="0.35">
      <c r="A88" s="74" t="s">
        <v>1604</v>
      </c>
      <c r="B88" s="21"/>
      <c r="C88" s="21" t="e">
        <f>VLOOKUP(B88,Таблица1[#All],2)</f>
        <v>#N/A</v>
      </c>
      <c r="D88" s="21"/>
      <c r="E88" s="21"/>
      <c r="F88" s="21"/>
      <c r="G88" s="21" t="e">
        <f>VLOOKUP(F88,Таблица3[#All],2,FALSE)</f>
        <v>#N/A</v>
      </c>
      <c r="H88" s="21">
        <v>0</v>
      </c>
      <c r="I88" s="21"/>
      <c r="J88" s="21">
        <v>0</v>
      </c>
      <c r="K88" s="21" t="s">
        <v>1473</v>
      </c>
      <c r="L88" s="21" t="s">
        <v>1473</v>
      </c>
      <c r="M88" s="21" t="s">
        <v>1473</v>
      </c>
      <c r="N88" s="21" t="s">
        <v>1473</v>
      </c>
      <c r="O88" s="108">
        <f t="shared" si="1"/>
        <v>0</v>
      </c>
    </row>
    <row r="89" spans="1:15" x14ac:dyDescent="0.35">
      <c r="A89" s="74" t="s">
        <v>1605</v>
      </c>
      <c r="B89" s="21"/>
      <c r="C89" s="21" t="e">
        <f>VLOOKUP(B89,Таблица1[#All],2)</f>
        <v>#N/A</v>
      </c>
      <c r="D89" s="21"/>
      <c r="E89" s="21"/>
      <c r="F89" s="21"/>
      <c r="G89" s="21" t="e">
        <f>VLOOKUP(F89,Таблица3[#All],2,FALSE)</f>
        <v>#N/A</v>
      </c>
      <c r="H89" s="21">
        <v>0</v>
      </c>
      <c r="I89" s="21"/>
      <c r="J89" s="21">
        <v>0</v>
      </c>
      <c r="K89" s="21" t="s">
        <v>1473</v>
      </c>
      <c r="L89" s="21" t="s">
        <v>1473</v>
      </c>
      <c r="M89" s="21" t="s">
        <v>1473</v>
      </c>
      <c r="N89" s="21" t="s">
        <v>1473</v>
      </c>
      <c r="O89" s="108">
        <f t="shared" si="1"/>
        <v>0</v>
      </c>
    </row>
    <row r="90" spans="1:15" x14ac:dyDescent="0.35">
      <c r="A90" s="74" t="s">
        <v>1606</v>
      </c>
      <c r="B90" s="21"/>
      <c r="C90" s="21" t="e">
        <f>VLOOKUP(B90,Таблица1[#All],2)</f>
        <v>#N/A</v>
      </c>
      <c r="D90" s="21"/>
      <c r="E90" s="21"/>
      <c r="F90" s="21"/>
      <c r="G90" s="21" t="e">
        <f>VLOOKUP(F90,Таблица3[#All],2,FALSE)</f>
        <v>#N/A</v>
      </c>
      <c r="H90" s="21">
        <v>0</v>
      </c>
      <c r="I90" s="21"/>
      <c r="J90" s="21">
        <v>0</v>
      </c>
      <c r="K90" s="21" t="s">
        <v>1473</v>
      </c>
      <c r="L90" s="21" t="s">
        <v>1473</v>
      </c>
      <c r="M90" s="21" t="s">
        <v>1473</v>
      </c>
      <c r="N90" s="21" t="s">
        <v>1473</v>
      </c>
      <c r="O90" s="108">
        <f t="shared" si="1"/>
        <v>0</v>
      </c>
    </row>
    <row r="91" spans="1:15" x14ac:dyDescent="0.35">
      <c r="A91" s="74" t="s">
        <v>1607</v>
      </c>
      <c r="B91" s="21"/>
      <c r="C91" s="21" t="e">
        <f>VLOOKUP(B91,Таблица1[#All],2)</f>
        <v>#N/A</v>
      </c>
      <c r="D91" s="21"/>
      <c r="E91" s="21"/>
      <c r="F91" s="21"/>
      <c r="G91" s="21" t="e">
        <f>VLOOKUP(F91,Таблица3[#All],2,FALSE)</f>
        <v>#N/A</v>
      </c>
      <c r="H91" s="21">
        <v>0</v>
      </c>
      <c r="I91" s="21"/>
      <c r="J91" s="21">
        <v>0</v>
      </c>
      <c r="K91" s="21" t="s">
        <v>1473</v>
      </c>
      <c r="L91" s="21" t="s">
        <v>1473</v>
      </c>
      <c r="M91" s="21" t="s">
        <v>1473</v>
      </c>
      <c r="N91" s="21" t="s">
        <v>1473</v>
      </c>
      <c r="O91" s="108">
        <f t="shared" si="1"/>
        <v>0</v>
      </c>
    </row>
    <row r="92" spans="1:15" x14ac:dyDescent="0.35">
      <c r="A92" s="74" t="s">
        <v>1608</v>
      </c>
      <c r="B92" s="21"/>
      <c r="C92" s="21" t="e">
        <f>VLOOKUP(B92,Таблица1[#All],2)</f>
        <v>#N/A</v>
      </c>
      <c r="D92" s="21"/>
      <c r="E92" s="21"/>
      <c r="F92" s="21"/>
      <c r="G92" s="21" t="e">
        <f>VLOOKUP(F92,Таблица3[#All],2,FALSE)</f>
        <v>#N/A</v>
      </c>
      <c r="H92" s="21">
        <v>0</v>
      </c>
      <c r="I92" s="21"/>
      <c r="J92" s="21">
        <v>0</v>
      </c>
      <c r="K92" s="21" t="s">
        <v>1473</v>
      </c>
      <c r="L92" s="21" t="s">
        <v>1473</v>
      </c>
      <c r="M92" s="21" t="s">
        <v>1473</v>
      </c>
      <c r="N92" s="21" t="s">
        <v>1473</v>
      </c>
      <c r="O92" s="108">
        <f t="shared" si="1"/>
        <v>0</v>
      </c>
    </row>
    <row r="93" spans="1:15" x14ac:dyDescent="0.35">
      <c r="A93" s="74" t="s">
        <v>1609</v>
      </c>
      <c r="B93" s="21"/>
      <c r="C93" s="21" t="e">
        <f>VLOOKUP(B93,Таблица1[#All],2)</f>
        <v>#N/A</v>
      </c>
      <c r="D93" s="21"/>
      <c r="E93" s="21"/>
      <c r="F93" s="21"/>
      <c r="G93" s="21" t="e">
        <f>VLOOKUP(F93,Таблица3[#All],2,FALSE)</f>
        <v>#N/A</v>
      </c>
      <c r="H93" s="21">
        <v>0</v>
      </c>
      <c r="I93" s="21"/>
      <c r="J93" s="21">
        <v>0</v>
      </c>
      <c r="K93" s="21" t="s">
        <v>1473</v>
      </c>
      <c r="L93" s="21" t="s">
        <v>1473</v>
      </c>
      <c r="M93" s="21" t="s">
        <v>1473</v>
      </c>
      <c r="N93" s="21" t="s">
        <v>1473</v>
      </c>
      <c r="O93" s="108">
        <f t="shared" si="1"/>
        <v>0</v>
      </c>
    </row>
    <row r="94" spans="1:15" x14ac:dyDescent="0.35">
      <c r="A94" s="74" t="s">
        <v>1610</v>
      </c>
      <c r="B94" s="21"/>
      <c r="C94" s="21" t="e">
        <f>VLOOKUP(B94,Таблица1[#All],2)</f>
        <v>#N/A</v>
      </c>
      <c r="D94" s="21"/>
      <c r="E94" s="21"/>
      <c r="F94" s="21"/>
      <c r="G94" s="21" t="e">
        <f>VLOOKUP(F94,Таблица3[#All],2,FALSE)</f>
        <v>#N/A</v>
      </c>
      <c r="H94" s="21">
        <v>0</v>
      </c>
      <c r="I94" s="21"/>
      <c r="J94" s="21">
        <v>0</v>
      </c>
      <c r="K94" s="21" t="s">
        <v>1473</v>
      </c>
      <c r="L94" s="21" t="s">
        <v>1473</v>
      </c>
      <c r="M94" s="21" t="s">
        <v>1473</v>
      </c>
      <c r="N94" s="21" t="s">
        <v>1473</v>
      </c>
      <c r="O94" s="108">
        <f t="shared" si="1"/>
        <v>0</v>
      </c>
    </row>
    <row r="95" spans="1:15" x14ac:dyDescent="0.35">
      <c r="A95" s="74" t="s">
        <v>1611</v>
      </c>
      <c r="B95" s="21"/>
      <c r="C95" s="21" t="e">
        <f>VLOOKUP(B95,Таблица1[#All],2)</f>
        <v>#N/A</v>
      </c>
      <c r="D95" s="21"/>
      <c r="E95" s="21"/>
      <c r="F95" s="21"/>
      <c r="G95" s="21" t="e">
        <f>VLOOKUP(F95,Таблица3[#All],2,FALSE)</f>
        <v>#N/A</v>
      </c>
      <c r="H95" s="21">
        <v>0</v>
      </c>
      <c r="I95" s="21"/>
      <c r="J95" s="21">
        <v>0</v>
      </c>
      <c r="K95" s="21" t="s">
        <v>1473</v>
      </c>
      <c r="L95" s="21" t="s">
        <v>1473</v>
      </c>
      <c r="M95" s="21" t="s">
        <v>1473</v>
      </c>
      <c r="N95" s="21" t="s">
        <v>1473</v>
      </c>
      <c r="O95" s="108">
        <f t="shared" si="1"/>
        <v>0</v>
      </c>
    </row>
    <row r="96" spans="1:15" x14ac:dyDescent="0.35">
      <c r="A96" s="74" t="s">
        <v>1612</v>
      </c>
      <c r="B96" s="21"/>
      <c r="C96" s="21" t="e">
        <f>VLOOKUP(B96,Таблица1[#All],2)</f>
        <v>#N/A</v>
      </c>
      <c r="D96" s="21"/>
      <c r="E96" s="21"/>
      <c r="F96" s="21"/>
      <c r="G96" s="21" t="e">
        <f>VLOOKUP(F96,Таблица3[#All],2,FALSE)</f>
        <v>#N/A</v>
      </c>
      <c r="H96" s="21">
        <v>0</v>
      </c>
      <c r="I96" s="21"/>
      <c r="J96" s="21">
        <v>0</v>
      </c>
      <c r="K96" s="21" t="s">
        <v>1473</v>
      </c>
      <c r="L96" s="21" t="s">
        <v>1473</v>
      </c>
      <c r="M96" s="21" t="s">
        <v>1473</v>
      </c>
      <c r="N96" s="21" t="s">
        <v>1473</v>
      </c>
      <c r="O96" s="108">
        <f t="shared" si="1"/>
        <v>0</v>
      </c>
    </row>
    <row r="97" spans="1:15" x14ac:dyDescent="0.35">
      <c r="A97" s="74" t="s">
        <v>1613</v>
      </c>
      <c r="B97" s="21"/>
      <c r="C97" s="21" t="e">
        <f>VLOOKUP(B97,Таблица1[#All],2)</f>
        <v>#N/A</v>
      </c>
      <c r="D97" s="21"/>
      <c r="E97" s="21"/>
      <c r="F97" s="21"/>
      <c r="G97" s="21" t="e">
        <f>VLOOKUP(F97,Таблица3[#All],2,FALSE)</f>
        <v>#N/A</v>
      </c>
      <c r="H97" s="21">
        <v>0</v>
      </c>
      <c r="I97" s="21"/>
      <c r="J97" s="21">
        <v>0</v>
      </c>
      <c r="K97" s="21" t="s">
        <v>1473</v>
      </c>
      <c r="L97" s="21" t="s">
        <v>1473</v>
      </c>
      <c r="M97" s="21" t="s">
        <v>1473</v>
      </c>
      <c r="N97" s="21" t="s">
        <v>1473</v>
      </c>
      <c r="O97" s="108">
        <f t="shared" si="1"/>
        <v>0</v>
      </c>
    </row>
    <row r="98" spans="1:15" x14ac:dyDescent="0.35">
      <c r="A98" s="74" t="s">
        <v>1614</v>
      </c>
      <c r="B98" s="21"/>
      <c r="C98" s="21" t="e">
        <f>VLOOKUP(B98,Таблица1[#All],2)</f>
        <v>#N/A</v>
      </c>
      <c r="D98" s="21"/>
      <c r="E98" s="21"/>
      <c r="F98" s="21"/>
      <c r="G98" s="21" t="e">
        <f>VLOOKUP(F98,Таблица3[#All],2,FALSE)</f>
        <v>#N/A</v>
      </c>
      <c r="H98" s="21">
        <v>0</v>
      </c>
      <c r="I98" s="21"/>
      <c r="J98" s="21">
        <v>0</v>
      </c>
      <c r="K98" s="21" t="s">
        <v>1473</v>
      </c>
      <c r="L98" s="21" t="s">
        <v>1473</v>
      </c>
      <c r="M98" s="21" t="s">
        <v>1473</v>
      </c>
      <c r="N98" s="21" t="s">
        <v>1473</v>
      </c>
      <c r="O98" s="108">
        <f t="shared" si="1"/>
        <v>0</v>
      </c>
    </row>
    <row r="99" spans="1:15" x14ac:dyDescent="0.35">
      <c r="A99" s="74" t="s">
        <v>1615</v>
      </c>
      <c r="B99" s="21"/>
      <c r="C99" s="21" t="e">
        <f>VLOOKUP(B99,Таблица1[#All],2)</f>
        <v>#N/A</v>
      </c>
      <c r="D99" s="21"/>
      <c r="E99" s="21"/>
      <c r="F99" s="21"/>
      <c r="G99" s="21" t="e">
        <f>VLOOKUP(F99,Таблица3[#All],2,FALSE)</f>
        <v>#N/A</v>
      </c>
      <c r="H99" s="21">
        <v>0</v>
      </c>
      <c r="I99" s="21"/>
      <c r="J99" s="21">
        <v>0</v>
      </c>
      <c r="K99" s="21" t="s">
        <v>1473</v>
      </c>
      <c r="L99" s="21" t="s">
        <v>1473</v>
      </c>
      <c r="M99" s="21" t="s">
        <v>1473</v>
      </c>
      <c r="N99" s="21" t="s">
        <v>1473</v>
      </c>
      <c r="O99" s="108">
        <f t="shared" si="1"/>
        <v>0</v>
      </c>
    </row>
    <row r="100" spans="1:15" x14ac:dyDescent="0.35">
      <c r="A100" s="74" t="s">
        <v>1616</v>
      </c>
      <c r="B100" s="21"/>
      <c r="C100" s="21" t="e">
        <f>VLOOKUP(B100,Таблица1[#All],2)</f>
        <v>#N/A</v>
      </c>
      <c r="D100" s="21"/>
      <c r="E100" s="21"/>
      <c r="F100" s="21"/>
      <c r="G100" s="21" t="e">
        <f>VLOOKUP(F100,Таблица3[#All],2,FALSE)</f>
        <v>#N/A</v>
      </c>
      <c r="H100" s="21">
        <v>0</v>
      </c>
      <c r="I100" s="21"/>
      <c r="J100" s="21">
        <v>0</v>
      </c>
      <c r="K100" s="21" t="s">
        <v>1473</v>
      </c>
      <c r="L100" s="21" t="s">
        <v>1473</v>
      </c>
      <c r="M100" s="21" t="s">
        <v>1473</v>
      </c>
      <c r="N100" s="21" t="s">
        <v>1473</v>
      </c>
      <c r="O100" s="108">
        <f t="shared" si="1"/>
        <v>0</v>
      </c>
    </row>
    <row r="101" spans="1:15" ht="29" x14ac:dyDescent="0.35">
      <c r="A101" s="74" t="s">
        <v>1617</v>
      </c>
      <c r="B101" s="21"/>
      <c r="C101" s="21" t="e">
        <f>VLOOKUP(B101,Таблица1[#All],2)</f>
        <v>#N/A</v>
      </c>
      <c r="D101" s="21"/>
      <c r="E101" s="21"/>
      <c r="F101" s="21"/>
      <c r="G101" s="21" t="e">
        <f>VLOOKUP(F101,Таблица3[#All],2,FALSE)</f>
        <v>#N/A</v>
      </c>
      <c r="H101" s="21">
        <v>0</v>
      </c>
      <c r="I101" s="21"/>
      <c r="J101" s="21">
        <v>0</v>
      </c>
      <c r="K101" s="21" t="s">
        <v>1473</v>
      </c>
      <c r="L101" s="21" t="s">
        <v>1473</v>
      </c>
      <c r="M101" s="21" t="s">
        <v>1473</v>
      </c>
      <c r="N101" s="21" t="s">
        <v>1473</v>
      </c>
      <c r="O101" s="108">
        <f t="shared" si="1"/>
        <v>0</v>
      </c>
    </row>
    <row r="102" spans="1:15" ht="29" x14ac:dyDescent="0.35">
      <c r="A102" s="74" t="s">
        <v>1618</v>
      </c>
      <c r="B102" s="21"/>
      <c r="C102" s="21" t="e">
        <f>VLOOKUP(B102,Таблица1[#All],2)</f>
        <v>#N/A</v>
      </c>
      <c r="D102" s="21"/>
      <c r="E102" s="21"/>
      <c r="F102" s="21"/>
      <c r="G102" s="21" t="e">
        <f>VLOOKUP(F102,Таблица3[#All],2,FALSE)</f>
        <v>#N/A</v>
      </c>
      <c r="H102" s="21">
        <v>0</v>
      </c>
      <c r="I102" s="21"/>
      <c r="J102" s="21">
        <v>0</v>
      </c>
      <c r="K102" s="21" t="s">
        <v>1473</v>
      </c>
      <c r="L102" s="21" t="s">
        <v>1473</v>
      </c>
      <c r="M102" s="21" t="s">
        <v>1473</v>
      </c>
      <c r="N102" s="21" t="s">
        <v>1473</v>
      </c>
      <c r="O102" s="108">
        <f t="shared" si="1"/>
        <v>0</v>
      </c>
    </row>
    <row r="103" spans="1:15" ht="29" x14ac:dyDescent="0.35">
      <c r="A103" s="74" t="s">
        <v>1619</v>
      </c>
      <c r="B103" s="21"/>
      <c r="C103" s="21" t="e">
        <f>VLOOKUP(B103,Таблица1[#All],2)</f>
        <v>#N/A</v>
      </c>
      <c r="D103" s="21"/>
      <c r="E103" s="21"/>
      <c r="F103" s="21"/>
      <c r="G103" s="21" t="e">
        <f>VLOOKUP(F103,Таблица3[#All],2,FALSE)</f>
        <v>#N/A</v>
      </c>
      <c r="H103" s="21">
        <v>0</v>
      </c>
      <c r="I103" s="21"/>
      <c r="J103" s="21">
        <v>0</v>
      </c>
      <c r="K103" s="21" t="s">
        <v>1473</v>
      </c>
      <c r="L103" s="21" t="s">
        <v>1473</v>
      </c>
      <c r="M103" s="21" t="s">
        <v>1473</v>
      </c>
      <c r="N103" s="21" t="s">
        <v>1473</v>
      </c>
      <c r="O103" s="108">
        <f t="shared" si="1"/>
        <v>0</v>
      </c>
    </row>
    <row r="104" spans="1:15" ht="29" x14ac:dyDescent="0.35">
      <c r="A104" s="74" t="s">
        <v>1620</v>
      </c>
      <c r="B104" s="21"/>
      <c r="C104" s="21" t="e">
        <f>VLOOKUP(B104,Таблица1[#All],2)</f>
        <v>#N/A</v>
      </c>
      <c r="D104" s="21"/>
      <c r="E104" s="21"/>
      <c r="F104" s="21"/>
      <c r="G104" s="21" t="e">
        <f>VLOOKUP(F104,Таблица3[#All],2,FALSE)</f>
        <v>#N/A</v>
      </c>
      <c r="H104" s="21">
        <v>0</v>
      </c>
      <c r="I104" s="21"/>
      <c r="J104" s="21">
        <v>0</v>
      </c>
      <c r="K104" s="21" t="s">
        <v>1473</v>
      </c>
      <c r="L104" s="21" t="s">
        <v>1473</v>
      </c>
      <c r="M104" s="21" t="s">
        <v>1473</v>
      </c>
      <c r="N104" s="21" t="s">
        <v>1473</v>
      </c>
      <c r="O104" s="108">
        <f t="shared" si="1"/>
        <v>0</v>
      </c>
    </row>
    <row r="105" spans="1:15" ht="29" x14ac:dyDescent="0.35">
      <c r="A105" s="74" t="s">
        <v>1621</v>
      </c>
      <c r="B105" s="21"/>
      <c r="C105" s="21" t="e">
        <f>VLOOKUP(B105,Таблица1[#All],2)</f>
        <v>#N/A</v>
      </c>
      <c r="D105" s="21"/>
      <c r="E105" s="21"/>
      <c r="F105" s="21"/>
      <c r="G105" s="21" t="e">
        <f>VLOOKUP(F105,Таблица3[#All],2,FALSE)</f>
        <v>#N/A</v>
      </c>
      <c r="H105" s="21">
        <v>0</v>
      </c>
      <c r="I105" s="21"/>
      <c r="J105" s="21">
        <v>0</v>
      </c>
      <c r="K105" s="21" t="s">
        <v>1473</v>
      </c>
      <c r="L105" s="21" t="s">
        <v>1473</v>
      </c>
      <c r="M105" s="21" t="s">
        <v>1473</v>
      </c>
      <c r="N105" s="21" t="s">
        <v>1473</v>
      </c>
      <c r="O105" s="108">
        <f t="shared" si="1"/>
        <v>0</v>
      </c>
    </row>
    <row r="106" spans="1:15" ht="29" x14ac:dyDescent="0.35">
      <c r="A106" s="74" t="s">
        <v>1622</v>
      </c>
      <c r="B106" s="21"/>
      <c r="C106" s="21" t="e">
        <f>VLOOKUP(B106,Таблица1[#All],2)</f>
        <v>#N/A</v>
      </c>
      <c r="D106" s="21"/>
      <c r="E106" s="21"/>
      <c r="F106" s="21"/>
      <c r="G106" s="21" t="e">
        <f>VLOOKUP(F106,Таблица3[#All],2,FALSE)</f>
        <v>#N/A</v>
      </c>
      <c r="H106" s="21">
        <v>0</v>
      </c>
      <c r="I106" s="21"/>
      <c r="J106" s="21">
        <v>0</v>
      </c>
      <c r="K106" s="21" t="s">
        <v>1473</v>
      </c>
      <c r="L106" s="21" t="s">
        <v>1473</v>
      </c>
      <c r="M106" s="21" t="s">
        <v>1473</v>
      </c>
      <c r="N106" s="21" t="s">
        <v>1473</v>
      </c>
      <c r="O106" s="108">
        <f t="shared" si="1"/>
        <v>0</v>
      </c>
    </row>
    <row r="107" spans="1:15" ht="29" x14ac:dyDescent="0.35">
      <c r="A107" s="74" t="s">
        <v>1623</v>
      </c>
      <c r="B107" s="21"/>
      <c r="C107" s="21" t="e">
        <f>VLOOKUP(B107,Таблица1[#All],2)</f>
        <v>#N/A</v>
      </c>
      <c r="D107" s="21"/>
      <c r="E107" s="21"/>
      <c r="F107" s="21"/>
      <c r="G107" s="21" t="e">
        <f>VLOOKUP(F107,Таблица3[#All],2,FALSE)</f>
        <v>#N/A</v>
      </c>
      <c r="H107" s="21">
        <v>0</v>
      </c>
      <c r="I107" s="21"/>
      <c r="J107" s="21">
        <v>0</v>
      </c>
      <c r="K107" s="21" t="s">
        <v>1473</v>
      </c>
      <c r="L107" s="21" t="s">
        <v>1473</v>
      </c>
      <c r="M107" s="21" t="s">
        <v>1473</v>
      </c>
      <c r="N107" s="21" t="s">
        <v>1473</v>
      </c>
      <c r="O107" s="108">
        <f t="shared" si="1"/>
        <v>0</v>
      </c>
    </row>
    <row r="108" spans="1:15" ht="29" x14ac:dyDescent="0.35">
      <c r="A108" s="74" t="s">
        <v>1624</v>
      </c>
      <c r="B108" s="21"/>
      <c r="C108" s="21" t="e">
        <f>VLOOKUP(B108,Таблица1[#All],2)</f>
        <v>#N/A</v>
      </c>
      <c r="D108" s="21"/>
      <c r="E108" s="21"/>
      <c r="F108" s="21"/>
      <c r="G108" s="21" t="e">
        <f>VLOOKUP(F108,Таблица3[#All],2,FALSE)</f>
        <v>#N/A</v>
      </c>
      <c r="H108" s="21">
        <v>0</v>
      </c>
      <c r="I108" s="21"/>
      <c r="J108" s="21">
        <v>0</v>
      </c>
      <c r="K108" s="21" t="s">
        <v>1473</v>
      </c>
      <c r="L108" s="21" t="s">
        <v>1473</v>
      </c>
      <c r="M108" s="21" t="s">
        <v>1473</v>
      </c>
      <c r="N108" s="21" t="s">
        <v>1473</v>
      </c>
      <c r="O108" s="108">
        <f t="shared" si="1"/>
        <v>0</v>
      </c>
    </row>
    <row r="109" spans="1:15" ht="29" x14ac:dyDescent="0.35">
      <c r="A109" s="74" t="s">
        <v>1625</v>
      </c>
      <c r="B109" s="21"/>
      <c r="C109" s="21" t="e">
        <f>VLOOKUP(B109,Таблица1[#All],2)</f>
        <v>#N/A</v>
      </c>
      <c r="D109" s="21"/>
      <c r="E109" s="21"/>
      <c r="F109" s="21"/>
      <c r="G109" s="21" t="e">
        <f>VLOOKUP(F109,Таблица3[#All],2,FALSE)</f>
        <v>#N/A</v>
      </c>
      <c r="H109" s="21">
        <v>0</v>
      </c>
      <c r="I109" s="21"/>
      <c r="J109" s="21">
        <v>0</v>
      </c>
      <c r="K109" s="21" t="s">
        <v>1473</v>
      </c>
      <c r="L109" s="21" t="s">
        <v>1473</v>
      </c>
      <c r="M109" s="21" t="s">
        <v>1473</v>
      </c>
      <c r="N109" s="21" t="s">
        <v>1473</v>
      </c>
      <c r="O109" s="108">
        <f t="shared" si="1"/>
        <v>0</v>
      </c>
    </row>
    <row r="110" spans="1:15" ht="29" x14ac:dyDescent="0.35">
      <c r="A110" s="74" t="s">
        <v>1626</v>
      </c>
      <c r="B110" s="21"/>
      <c r="C110" s="21" t="e">
        <f>VLOOKUP(B110,Таблица1[#All],2)</f>
        <v>#N/A</v>
      </c>
      <c r="D110" s="21"/>
      <c r="E110" s="21"/>
      <c r="F110" s="21"/>
      <c r="G110" s="21" t="e">
        <f>VLOOKUP(F110,Таблица3[#All],2,FALSE)</f>
        <v>#N/A</v>
      </c>
      <c r="H110" s="21">
        <v>0</v>
      </c>
      <c r="I110" s="21"/>
      <c r="J110" s="21">
        <v>0</v>
      </c>
      <c r="K110" s="21" t="s">
        <v>1473</v>
      </c>
      <c r="L110" s="21" t="s">
        <v>1473</v>
      </c>
      <c r="M110" s="21" t="s">
        <v>1473</v>
      </c>
      <c r="N110" s="21" t="s">
        <v>1473</v>
      </c>
      <c r="O110" s="108">
        <f t="shared" si="1"/>
        <v>0</v>
      </c>
    </row>
    <row r="111" spans="1:15" ht="29" x14ac:dyDescent="0.35">
      <c r="A111" s="74" t="s">
        <v>1627</v>
      </c>
      <c r="B111" s="21"/>
      <c r="C111" s="21" t="e">
        <f>VLOOKUP(B111,Таблица1[#All],2)</f>
        <v>#N/A</v>
      </c>
      <c r="D111" s="21"/>
      <c r="E111" s="21"/>
      <c r="F111" s="21"/>
      <c r="G111" s="21" t="e">
        <f>VLOOKUP(F111,Таблица3[#All],2,FALSE)</f>
        <v>#N/A</v>
      </c>
      <c r="H111" s="21">
        <v>0</v>
      </c>
      <c r="I111" s="21"/>
      <c r="J111" s="21">
        <v>0</v>
      </c>
      <c r="K111" s="21" t="s">
        <v>1473</v>
      </c>
      <c r="L111" s="21" t="s">
        <v>1473</v>
      </c>
      <c r="M111" s="21" t="s">
        <v>1473</v>
      </c>
      <c r="N111" s="21" t="s">
        <v>1473</v>
      </c>
      <c r="O111" s="108">
        <f t="shared" si="1"/>
        <v>0</v>
      </c>
    </row>
    <row r="112" spans="1:15" ht="29" x14ac:dyDescent="0.35">
      <c r="A112" s="74" t="s">
        <v>1628</v>
      </c>
      <c r="B112" s="21"/>
      <c r="C112" s="21" t="e">
        <f>VLOOKUP(B112,Таблица1[#All],2)</f>
        <v>#N/A</v>
      </c>
      <c r="D112" s="21"/>
      <c r="E112" s="21"/>
      <c r="F112" s="21"/>
      <c r="G112" s="21" t="e">
        <f>VLOOKUP(F112,Таблица3[#All],2,FALSE)</f>
        <v>#N/A</v>
      </c>
      <c r="H112" s="21">
        <v>0</v>
      </c>
      <c r="I112" s="21"/>
      <c r="J112" s="21">
        <v>0</v>
      </c>
      <c r="K112" s="21" t="s">
        <v>1473</v>
      </c>
      <c r="L112" s="21" t="s">
        <v>1473</v>
      </c>
      <c r="M112" s="21" t="s">
        <v>1473</v>
      </c>
      <c r="N112" s="21" t="s">
        <v>1473</v>
      </c>
      <c r="O112" s="108">
        <f t="shared" si="1"/>
        <v>0</v>
      </c>
    </row>
    <row r="113" spans="1:15" ht="29" x14ac:dyDescent="0.35">
      <c r="A113" s="74" t="s">
        <v>1629</v>
      </c>
      <c r="B113" s="21"/>
      <c r="C113" s="21" t="e">
        <f>VLOOKUP(B113,Таблица1[#All],2)</f>
        <v>#N/A</v>
      </c>
      <c r="D113" s="21"/>
      <c r="E113" s="21"/>
      <c r="F113" s="21"/>
      <c r="G113" s="21" t="e">
        <f>VLOOKUP(F113,Таблица3[#All],2,FALSE)</f>
        <v>#N/A</v>
      </c>
      <c r="H113" s="21">
        <v>0</v>
      </c>
      <c r="I113" s="21"/>
      <c r="J113" s="21">
        <v>0</v>
      </c>
      <c r="K113" s="21" t="s">
        <v>1473</v>
      </c>
      <c r="L113" s="21" t="s">
        <v>1473</v>
      </c>
      <c r="M113" s="21" t="s">
        <v>1473</v>
      </c>
      <c r="N113" s="21" t="s">
        <v>1473</v>
      </c>
      <c r="O113" s="108">
        <f t="shared" si="1"/>
        <v>0</v>
      </c>
    </row>
    <row r="114" spans="1:15" ht="29" x14ac:dyDescent="0.35">
      <c r="A114" s="74" t="s">
        <v>1630</v>
      </c>
      <c r="B114" s="21"/>
      <c r="C114" s="21" t="e">
        <f>VLOOKUP(B114,Таблица1[#All],2)</f>
        <v>#N/A</v>
      </c>
      <c r="D114" s="21"/>
      <c r="E114" s="21"/>
      <c r="F114" s="21"/>
      <c r="G114" s="21" t="e">
        <f>VLOOKUP(F114,Таблица3[#All],2,FALSE)</f>
        <v>#N/A</v>
      </c>
      <c r="H114" s="21">
        <v>0</v>
      </c>
      <c r="I114" s="21"/>
      <c r="J114" s="21">
        <v>0</v>
      </c>
      <c r="K114" s="21" t="s">
        <v>1473</v>
      </c>
      <c r="L114" s="21" t="s">
        <v>1473</v>
      </c>
      <c r="M114" s="21" t="s">
        <v>1473</v>
      </c>
      <c r="N114" s="21" t="s">
        <v>1473</v>
      </c>
      <c r="O114" s="108">
        <f t="shared" si="1"/>
        <v>0</v>
      </c>
    </row>
    <row r="115" spans="1:15" ht="29" x14ac:dyDescent="0.35">
      <c r="A115" s="74" t="s">
        <v>1631</v>
      </c>
      <c r="B115" s="21"/>
      <c r="C115" s="21" t="e">
        <f>VLOOKUP(B115,Таблица1[#All],2)</f>
        <v>#N/A</v>
      </c>
      <c r="D115" s="21"/>
      <c r="E115" s="21"/>
      <c r="F115" s="21"/>
      <c r="G115" s="21" t="e">
        <f>VLOOKUP(F115,Таблица3[#All],2,FALSE)</f>
        <v>#N/A</v>
      </c>
      <c r="H115" s="21">
        <v>0</v>
      </c>
      <c r="I115" s="21"/>
      <c r="J115" s="21">
        <v>0</v>
      </c>
      <c r="K115" s="21" t="s">
        <v>1473</v>
      </c>
      <c r="L115" s="21" t="s">
        <v>1473</v>
      </c>
      <c r="M115" s="21" t="s">
        <v>1473</v>
      </c>
      <c r="N115" s="21" t="s">
        <v>1473</v>
      </c>
      <c r="O115" s="108">
        <f t="shared" si="1"/>
        <v>0</v>
      </c>
    </row>
    <row r="116" spans="1:15" ht="29" x14ac:dyDescent="0.35">
      <c r="A116" s="74" t="s">
        <v>1632</v>
      </c>
      <c r="B116" s="21"/>
      <c r="C116" s="21" t="e">
        <f>VLOOKUP(B116,Таблица1[#All],2)</f>
        <v>#N/A</v>
      </c>
      <c r="D116" s="21"/>
      <c r="E116" s="21"/>
      <c r="F116" s="21"/>
      <c r="G116" s="21" t="e">
        <f>VLOOKUP(F116,Таблица3[#All],2,FALSE)</f>
        <v>#N/A</v>
      </c>
      <c r="H116" s="21">
        <v>0</v>
      </c>
      <c r="I116" s="21"/>
      <c r="J116" s="21">
        <v>0</v>
      </c>
      <c r="K116" s="21" t="s">
        <v>1473</v>
      </c>
      <c r="L116" s="21" t="s">
        <v>1473</v>
      </c>
      <c r="M116" s="21" t="s">
        <v>1473</v>
      </c>
      <c r="N116" s="21" t="s">
        <v>1473</v>
      </c>
      <c r="O116" s="108">
        <f t="shared" si="1"/>
        <v>0</v>
      </c>
    </row>
    <row r="117" spans="1:15" ht="29" x14ac:dyDescent="0.35">
      <c r="A117" s="74" t="s">
        <v>1633</v>
      </c>
      <c r="B117" s="21"/>
      <c r="C117" s="21" t="e">
        <f>VLOOKUP(B117,Таблица1[#All],2)</f>
        <v>#N/A</v>
      </c>
      <c r="D117" s="21"/>
      <c r="E117" s="21"/>
      <c r="F117" s="21"/>
      <c r="G117" s="21" t="e">
        <f>VLOOKUP(F117,Таблица3[#All],2,FALSE)</f>
        <v>#N/A</v>
      </c>
      <c r="H117" s="21">
        <v>0</v>
      </c>
      <c r="I117" s="21"/>
      <c r="J117" s="21">
        <v>0</v>
      </c>
      <c r="K117" s="21" t="s">
        <v>1473</v>
      </c>
      <c r="L117" s="21" t="s">
        <v>1473</v>
      </c>
      <c r="M117" s="21" t="s">
        <v>1473</v>
      </c>
      <c r="N117" s="21" t="s">
        <v>1473</v>
      </c>
      <c r="O117" s="108">
        <f t="shared" si="1"/>
        <v>0</v>
      </c>
    </row>
    <row r="118" spans="1:15" ht="29" x14ac:dyDescent="0.35">
      <c r="A118" s="74" t="s">
        <v>1634</v>
      </c>
      <c r="B118" s="21"/>
      <c r="C118" s="21" t="e">
        <f>VLOOKUP(B118,Таблица1[#All],2)</f>
        <v>#N/A</v>
      </c>
      <c r="D118" s="21"/>
      <c r="E118" s="21"/>
      <c r="F118" s="21"/>
      <c r="G118" s="21" t="e">
        <f>VLOOKUP(F118,Таблица3[#All],2,FALSE)</f>
        <v>#N/A</v>
      </c>
      <c r="H118" s="21">
        <v>0</v>
      </c>
      <c r="I118" s="21"/>
      <c r="J118" s="21">
        <v>0</v>
      </c>
      <c r="K118" s="21" t="s">
        <v>1473</v>
      </c>
      <c r="L118" s="21" t="s">
        <v>1473</v>
      </c>
      <c r="M118" s="21" t="s">
        <v>1473</v>
      </c>
      <c r="N118" s="21" t="s">
        <v>1473</v>
      </c>
      <c r="O118" s="108">
        <f t="shared" si="1"/>
        <v>0</v>
      </c>
    </row>
    <row r="119" spans="1:15" ht="29" x14ac:dyDescent="0.35">
      <c r="A119" s="74" t="s">
        <v>1635</v>
      </c>
      <c r="B119" s="21"/>
      <c r="C119" s="21" t="e">
        <f>VLOOKUP(B119,Таблица1[#All],2)</f>
        <v>#N/A</v>
      </c>
      <c r="D119" s="21"/>
      <c r="E119" s="21"/>
      <c r="F119" s="21"/>
      <c r="G119" s="21" t="e">
        <f>VLOOKUP(F119,Таблица3[#All],2,FALSE)</f>
        <v>#N/A</v>
      </c>
      <c r="H119" s="21">
        <v>0</v>
      </c>
      <c r="I119" s="21"/>
      <c r="J119" s="21">
        <v>0</v>
      </c>
      <c r="K119" s="21" t="s">
        <v>1473</v>
      </c>
      <c r="L119" s="21" t="s">
        <v>1473</v>
      </c>
      <c r="M119" s="21" t="s">
        <v>1473</v>
      </c>
      <c r="N119" s="21" t="s">
        <v>1473</v>
      </c>
      <c r="O119" s="108">
        <f t="shared" si="1"/>
        <v>0</v>
      </c>
    </row>
    <row r="120" spans="1:15" ht="29" x14ac:dyDescent="0.35">
      <c r="A120" s="74" t="s">
        <v>1636</v>
      </c>
      <c r="B120" s="21"/>
      <c r="C120" s="21" t="e">
        <f>VLOOKUP(B120,Таблица1[#All],2)</f>
        <v>#N/A</v>
      </c>
      <c r="D120" s="21"/>
      <c r="E120" s="21"/>
      <c r="F120" s="21"/>
      <c r="G120" s="21" t="e">
        <f>VLOOKUP(F120,Таблица3[#All],2,FALSE)</f>
        <v>#N/A</v>
      </c>
      <c r="H120" s="21">
        <v>0</v>
      </c>
      <c r="I120" s="21"/>
      <c r="J120" s="21">
        <v>0</v>
      </c>
      <c r="K120" s="21" t="s">
        <v>1473</v>
      </c>
      <c r="L120" s="21" t="s">
        <v>1473</v>
      </c>
      <c r="M120" s="21" t="s">
        <v>1473</v>
      </c>
      <c r="N120" s="21" t="s">
        <v>1473</v>
      </c>
      <c r="O120" s="108">
        <f t="shared" si="1"/>
        <v>0</v>
      </c>
    </row>
    <row r="121" spans="1:15" ht="29" x14ac:dyDescent="0.35">
      <c r="A121" s="74" t="s">
        <v>1637</v>
      </c>
      <c r="B121" s="21"/>
      <c r="C121" s="21" t="e">
        <f>VLOOKUP(B121,Таблица1[#All],2)</f>
        <v>#N/A</v>
      </c>
      <c r="D121" s="21"/>
      <c r="E121" s="21"/>
      <c r="F121" s="21"/>
      <c r="G121" s="21" t="e">
        <f>VLOOKUP(F121,Таблица3[#All],2,FALSE)</f>
        <v>#N/A</v>
      </c>
      <c r="H121" s="21">
        <v>0</v>
      </c>
      <c r="I121" s="21"/>
      <c r="J121" s="21">
        <v>0</v>
      </c>
      <c r="K121" s="21" t="s">
        <v>1473</v>
      </c>
      <c r="L121" s="21" t="s">
        <v>1473</v>
      </c>
      <c r="M121" s="21" t="s">
        <v>1473</v>
      </c>
      <c r="N121" s="21" t="s">
        <v>1473</v>
      </c>
      <c r="O121" s="108">
        <f t="shared" si="1"/>
        <v>0</v>
      </c>
    </row>
    <row r="122" spans="1:15" ht="29" x14ac:dyDescent="0.35">
      <c r="A122" s="74" t="s">
        <v>1638</v>
      </c>
      <c r="B122" s="21"/>
      <c r="C122" s="21" t="e">
        <f>VLOOKUP(B122,Таблица1[#All],2)</f>
        <v>#N/A</v>
      </c>
      <c r="D122" s="21"/>
      <c r="E122" s="21"/>
      <c r="F122" s="21"/>
      <c r="G122" s="21" t="e">
        <f>VLOOKUP(F122,Таблица3[#All],2,FALSE)</f>
        <v>#N/A</v>
      </c>
      <c r="H122" s="21">
        <v>0</v>
      </c>
      <c r="I122" s="21"/>
      <c r="J122" s="21">
        <v>0</v>
      </c>
      <c r="K122" s="21" t="s">
        <v>1473</v>
      </c>
      <c r="L122" s="21" t="s">
        <v>1473</v>
      </c>
      <c r="M122" s="21" t="s">
        <v>1473</v>
      </c>
      <c r="N122" s="21" t="s">
        <v>1473</v>
      </c>
      <c r="O122" s="108">
        <f t="shared" si="1"/>
        <v>0</v>
      </c>
    </row>
    <row r="123" spans="1:15" ht="29" x14ac:dyDescent="0.35">
      <c r="A123" s="74" t="s">
        <v>1639</v>
      </c>
      <c r="B123" s="21"/>
      <c r="C123" s="21" t="e">
        <f>VLOOKUP(B123,Таблица1[#All],2)</f>
        <v>#N/A</v>
      </c>
      <c r="D123" s="21"/>
      <c r="E123" s="21"/>
      <c r="F123" s="21"/>
      <c r="G123" s="21" t="e">
        <f>VLOOKUP(F123,Таблица3[#All],2,FALSE)</f>
        <v>#N/A</v>
      </c>
      <c r="H123" s="21">
        <v>0</v>
      </c>
      <c r="I123" s="21"/>
      <c r="J123" s="21">
        <v>0</v>
      </c>
      <c r="K123" s="21" t="s">
        <v>1473</v>
      </c>
      <c r="L123" s="21" t="s">
        <v>1473</v>
      </c>
      <c r="M123" s="21" t="s">
        <v>1473</v>
      </c>
      <c r="N123" s="21" t="s">
        <v>1473</v>
      </c>
      <c r="O123" s="108">
        <f t="shared" si="1"/>
        <v>0</v>
      </c>
    </row>
    <row r="124" spans="1:15" ht="29" x14ac:dyDescent="0.35">
      <c r="A124" s="74" t="s">
        <v>1640</v>
      </c>
      <c r="B124" s="21"/>
      <c r="C124" s="21" t="e">
        <f>VLOOKUP(B124,Таблица1[#All],2)</f>
        <v>#N/A</v>
      </c>
      <c r="D124" s="21"/>
      <c r="E124" s="21"/>
      <c r="F124" s="21"/>
      <c r="G124" s="21" t="e">
        <f>VLOOKUP(F124,Таблица3[#All],2,FALSE)</f>
        <v>#N/A</v>
      </c>
      <c r="H124" s="21">
        <v>0</v>
      </c>
      <c r="I124" s="21"/>
      <c r="J124" s="21">
        <v>0</v>
      </c>
      <c r="K124" s="21" t="s">
        <v>1473</v>
      </c>
      <c r="L124" s="21" t="s">
        <v>1473</v>
      </c>
      <c r="M124" s="21" t="s">
        <v>1473</v>
      </c>
      <c r="N124" s="21" t="s">
        <v>1473</v>
      </c>
      <c r="O124" s="108">
        <f t="shared" si="1"/>
        <v>0</v>
      </c>
    </row>
    <row r="125" spans="1:15" ht="29" x14ac:dyDescent="0.35">
      <c r="A125" s="74" t="s">
        <v>1641</v>
      </c>
      <c r="B125" s="21"/>
      <c r="C125" s="21" t="e">
        <f>VLOOKUP(B125,Таблица1[#All],2)</f>
        <v>#N/A</v>
      </c>
      <c r="D125" s="21"/>
      <c r="E125" s="21"/>
      <c r="F125" s="21"/>
      <c r="G125" s="21" t="e">
        <f>VLOOKUP(F125,Таблица3[#All],2,FALSE)</f>
        <v>#N/A</v>
      </c>
      <c r="H125" s="21">
        <v>0</v>
      </c>
      <c r="I125" s="21"/>
      <c r="J125" s="21">
        <v>0</v>
      </c>
      <c r="K125" s="21" t="s">
        <v>1473</v>
      </c>
      <c r="L125" s="21" t="s">
        <v>1473</v>
      </c>
      <c r="M125" s="21" t="s">
        <v>1473</v>
      </c>
      <c r="N125" s="21" t="s">
        <v>1473</v>
      </c>
      <c r="O125" s="108">
        <f t="shared" si="1"/>
        <v>0</v>
      </c>
    </row>
    <row r="126" spans="1:15" ht="29" x14ac:dyDescent="0.35">
      <c r="A126" s="74" t="s">
        <v>1642</v>
      </c>
      <c r="B126" s="21"/>
      <c r="C126" s="21" t="e">
        <f>VLOOKUP(B126,Таблица1[#All],2)</f>
        <v>#N/A</v>
      </c>
      <c r="D126" s="21"/>
      <c r="E126" s="21"/>
      <c r="F126" s="21"/>
      <c r="G126" s="21" t="e">
        <f>VLOOKUP(F126,Таблица3[#All],2,FALSE)</f>
        <v>#N/A</v>
      </c>
      <c r="H126" s="21">
        <v>0</v>
      </c>
      <c r="I126" s="21"/>
      <c r="J126" s="21">
        <v>0</v>
      </c>
      <c r="K126" s="21" t="s">
        <v>1473</v>
      </c>
      <c r="L126" s="21" t="s">
        <v>1473</v>
      </c>
      <c r="M126" s="21" t="s">
        <v>1473</v>
      </c>
      <c r="N126" s="21" t="s">
        <v>1473</v>
      </c>
      <c r="O126" s="108">
        <f t="shared" si="1"/>
        <v>0</v>
      </c>
    </row>
    <row r="127" spans="1:15" ht="29" x14ac:dyDescent="0.35">
      <c r="A127" s="74" t="s">
        <v>1643</v>
      </c>
      <c r="B127" s="21"/>
      <c r="C127" s="21" t="e">
        <f>VLOOKUP(B127,Таблица1[#All],2)</f>
        <v>#N/A</v>
      </c>
      <c r="D127" s="21"/>
      <c r="E127" s="21"/>
      <c r="F127" s="21"/>
      <c r="G127" s="21" t="e">
        <f>VLOOKUP(F127,Таблица3[#All],2,FALSE)</f>
        <v>#N/A</v>
      </c>
      <c r="H127" s="21">
        <v>0</v>
      </c>
      <c r="I127" s="21"/>
      <c r="J127" s="21">
        <v>0</v>
      </c>
      <c r="K127" s="21" t="s">
        <v>1473</v>
      </c>
      <c r="L127" s="21" t="s">
        <v>1473</v>
      </c>
      <c r="M127" s="21" t="s">
        <v>1473</v>
      </c>
      <c r="N127" s="21" t="s">
        <v>1473</v>
      </c>
      <c r="O127" s="108">
        <f t="shared" si="1"/>
        <v>0</v>
      </c>
    </row>
    <row r="128" spans="1:15" ht="29" x14ac:dyDescent="0.35">
      <c r="A128" s="74" t="s">
        <v>1644</v>
      </c>
      <c r="B128" s="21"/>
      <c r="C128" s="21" t="e">
        <f>VLOOKUP(B128,Таблица1[#All],2)</f>
        <v>#N/A</v>
      </c>
      <c r="D128" s="21"/>
      <c r="E128" s="21"/>
      <c r="F128" s="21"/>
      <c r="G128" s="21" t="e">
        <f>VLOOKUP(F128,Таблица3[#All],2,FALSE)</f>
        <v>#N/A</v>
      </c>
      <c r="H128" s="21">
        <v>0</v>
      </c>
      <c r="I128" s="21"/>
      <c r="J128" s="21">
        <v>0</v>
      </c>
      <c r="K128" s="21" t="s">
        <v>1473</v>
      </c>
      <c r="L128" s="21" t="s">
        <v>1473</v>
      </c>
      <c r="M128" s="21" t="s">
        <v>1473</v>
      </c>
      <c r="N128" s="21" t="s">
        <v>1473</v>
      </c>
      <c r="O128" s="108">
        <f t="shared" si="1"/>
        <v>0</v>
      </c>
    </row>
    <row r="129" spans="1:15" ht="29" x14ac:dyDescent="0.35">
      <c r="A129" s="74" t="s">
        <v>1645</v>
      </c>
      <c r="B129" s="21"/>
      <c r="C129" s="21" t="e">
        <f>VLOOKUP(B129,Таблица1[#All],2)</f>
        <v>#N/A</v>
      </c>
      <c r="D129" s="21"/>
      <c r="E129" s="21"/>
      <c r="F129" s="21"/>
      <c r="G129" s="21" t="e">
        <f>VLOOKUP(F129,Таблица3[#All],2,FALSE)</f>
        <v>#N/A</v>
      </c>
      <c r="H129" s="21">
        <v>0</v>
      </c>
      <c r="I129" s="21"/>
      <c r="J129" s="21">
        <v>0</v>
      </c>
      <c r="K129" s="21" t="s">
        <v>1473</v>
      </c>
      <c r="L129" s="21" t="s">
        <v>1473</v>
      </c>
      <c r="M129" s="21" t="s">
        <v>1473</v>
      </c>
      <c r="N129" s="21" t="s">
        <v>1473</v>
      </c>
      <c r="O129" s="108">
        <f t="shared" si="1"/>
        <v>0</v>
      </c>
    </row>
    <row r="130" spans="1:15" ht="29" x14ac:dyDescent="0.35">
      <c r="A130" s="74" t="s">
        <v>1646</v>
      </c>
      <c r="B130" s="21"/>
      <c r="C130" s="21" t="e">
        <f>VLOOKUP(B130,Таблица1[#All],2)</f>
        <v>#N/A</v>
      </c>
      <c r="D130" s="21"/>
      <c r="E130" s="21"/>
      <c r="F130" s="21"/>
      <c r="G130" s="21" t="e">
        <f>VLOOKUP(F130,Таблица3[#All],2,FALSE)</f>
        <v>#N/A</v>
      </c>
      <c r="H130" s="21">
        <v>0</v>
      </c>
      <c r="I130" s="21"/>
      <c r="J130" s="21">
        <v>0</v>
      </c>
      <c r="K130" s="21" t="s">
        <v>1473</v>
      </c>
      <c r="L130" s="21" t="s">
        <v>1473</v>
      </c>
      <c r="M130" s="21" t="s">
        <v>1473</v>
      </c>
      <c r="N130" s="21" t="s">
        <v>1473</v>
      </c>
      <c r="O130" s="108">
        <f t="shared" si="1"/>
        <v>0</v>
      </c>
    </row>
    <row r="131" spans="1:15" ht="29" x14ac:dyDescent="0.35">
      <c r="A131" s="74" t="s">
        <v>1647</v>
      </c>
      <c r="B131" s="21"/>
      <c r="C131" s="21" t="e">
        <f>VLOOKUP(B131,Таблица1[#All],2)</f>
        <v>#N/A</v>
      </c>
      <c r="D131" s="21"/>
      <c r="E131" s="21"/>
      <c r="F131" s="21"/>
      <c r="G131" s="21" t="e">
        <f>VLOOKUP(F131,Таблица3[#All],2,FALSE)</f>
        <v>#N/A</v>
      </c>
      <c r="H131" s="21">
        <v>0</v>
      </c>
      <c r="I131" s="21"/>
      <c r="J131" s="21">
        <v>0</v>
      </c>
      <c r="K131" s="21" t="s">
        <v>1473</v>
      </c>
      <c r="L131" s="21" t="s">
        <v>1473</v>
      </c>
      <c r="M131" s="21" t="s">
        <v>1473</v>
      </c>
      <c r="N131" s="21" t="s">
        <v>1473</v>
      </c>
      <c r="O131" s="108">
        <f t="shared" ref="O131:O194" si="2">$S$10*I131*(IF(K131="Да",1,0)*$S$11+IF(L131="Да",1,0)*$S$12+IF(M131="Да",1,0)*$S$13+IF(N131="Да",1,0)*$S$14)*J131*IF($P$2="Да",0.5,1)+$S$10*H131*(IF(K131="Да",1,0)*$S$11+IF(L131="Да",1,0)*$S$12+IF(M131="Да",1,0)*$S$13+IF(N131="Да",1,0)*$S$14)*IF($P$2="Да",0.5,1)</f>
        <v>0</v>
      </c>
    </row>
    <row r="132" spans="1:15" ht="29" x14ac:dyDescent="0.35">
      <c r="A132" s="74" t="s">
        <v>1648</v>
      </c>
      <c r="B132" s="21"/>
      <c r="C132" s="21" t="e">
        <f>VLOOKUP(B132,Таблица1[#All],2)</f>
        <v>#N/A</v>
      </c>
      <c r="D132" s="21"/>
      <c r="E132" s="21"/>
      <c r="F132" s="21"/>
      <c r="G132" s="21" t="e">
        <f>VLOOKUP(F132,Таблица3[#All],2,FALSE)</f>
        <v>#N/A</v>
      </c>
      <c r="H132" s="21">
        <v>0</v>
      </c>
      <c r="I132" s="21"/>
      <c r="J132" s="21">
        <v>0</v>
      </c>
      <c r="K132" s="21" t="s">
        <v>1473</v>
      </c>
      <c r="L132" s="21" t="s">
        <v>1473</v>
      </c>
      <c r="M132" s="21" t="s">
        <v>1473</v>
      </c>
      <c r="N132" s="21" t="s">
        <v>1473</v>
      </c>
      <c r="O132" s="108">
        <f t="shared" si="2"/>
        <v>0</v>
      </c>
    </row>
    <row r="133" spans="1:15" ht="29" x14ac:dyDescent="0.35">
      <c r="A133" s="74" t="s">
        <v>1649</v>
      </c>
      <c r="B133" s="21"/>
      <c r="C133" s="21" t="e">
        <f>VLOOKUP(B133,Таблица1[#All],2)</f>
        <v>#N/A</v>
      </c>
      <c r="D133" s="21"/>
      <c r="E133" s="21"/>
      <c r="F133" s="21"/>
      <c r="G133" s="21" t="e">
        <f>VLOOKUP(F133,Таблица3[#All],2,FALSE)</f>
        <v>#N/A</v>
      </c>
      <c r="H133" s="21">
        <v>0</v>
      </c>
      <c r="I133" s="21"/>
      <c r="J133" s="21">
        <v>0</v>
      </c>
      <c r="K133" s="21" t="s">
        <v>1473</v>
      </c>
      <c r="L133" s="21" t="s">
        <v>1473</v>
      </c>
      <c r="M133" s="21" t="s">
        <v>1473</v>
      </c>
      <c r="N133" s="21" t="s">
        <v>1473</v>
      </c>
      <c r="O133" s="108">
        <f t="shared" si="2"/>
        <v>0</v>
      </c>
    </row>
    <row r="134" spans="1:15" ht="29" x14ac:dyDescent="0.35">
      <c r="A134" s="74" t="s">
        <v>1650</v>
      </c>
      <c r="B134" s="21"/>
      <c r="C134" s="21" t="e">
        <f>VLOOKUP(B134,Таблица1[#All],2)</f>
        <v>#N/A</v>
      </c>
      <c r="D134" s="21"/>
      <c r="E134" s="21"/>
      <c r="F134" s="21"/>
      <c r="G134" s="21" t="e">
        <f>VLOOKUP(F134,Таблица3[#All],2,FALSE)</f>
        <v>#N/A</v>
      </c>
      <c r="H134" s="21">
        <v>0</v>
      </c>
      <c r="I134" s="21"/>
      <c r="J134" s="21">
        <v>0</v>
      </c>
      <c r="K134" s="21" t="s">
        <v>1473</v>
      </c>
      <c r="L134" s="21" t="s">
        <v>1473</v>
      </c>
      <c r="M134" s="21" t="s">
        <v>1473</v>
      </c>
      <c r="N134" s="21" t="s">
        <v>1473</v>
      </c>
      <c r="O134" s="108">
        <f t="shared" si="2"/>
        <v>0</v>
      </c>
    </row>
    <row r="135" spans="1:15" ht="29" x14ac:dyDescent="0.35">
      <c r="A135" s="74" t="s">
        <v>1651</v>
      </c>
      <c r="B135" s="21"/>
      <c r="C135" s="21" t="e">
        <f>VLOOKUP(B135,Таблица1[#All],2)</f>
        <v>#N/A</v>
      </c>
      <c r="D135" s="21"/>
      <c r="E135" s="21"/>
      <c r="F135" s="21"/>
      <c r="G135" s="21" t="e">
        <f>VLOOKUP(F135,Таблица3[#All],2,FALSE)</f>
        <v>#N/A</v>
      </c>
      <c r="H135" s="21">
        <v>0</v>
      </c>
      <c r="I135" s="21"/>
      <c r="J135" s="21">
        <v>0</v>
      </c>
      <c r="K135" s="21" t="s">
        <v>1473</v>
      </c>
      <c r="L135" s="21" t="s">
        <v>1473</v>
      </c>
      <c r="M135" s="21" t="s">
        <v>1473</v>
      </c>
      <c r="N135" s="21" t="s">
        <v>1473</v>
      </c>
      <c r="O135" s="108">
        <f t="shared" si="2"/>
        <v>0</v>
      </c>
    </row>
    <row r="136" spans="1:15" ht="29" x14ac:dyDescent="0.35">
      <c r="A136" s="74" t="s">
        <v>1652</v>
      </c>
      <c r="B136" s="21"/>
      <c r="C136" s="21" t="e">
        <f>VLOOKUP(B136,Таблица1[#All],2)</f>
        <v>#N/A</v>
      </c>
      <c r="D136" s="21"/>
      <c r="E136" s="21"/>
      <c r="F136" s="21"/>
      <c r="G136" s="21" t="e">
        <f>VLOOKUP(F136,Таблица3[#All],2,FALSE)</f>
        <v>#N/A</v>
      </c>
      <c r="H136" s="21">
        <v>0</v>
      </c>
      <c r="I136" s="21"/>
      <c r="J136" s="21">
        <v>0</v>
      </c>
      <c r="K136" s="21" t="s">
        <v>1473</v>
      </c>
      <c r="L136" s="21" t="s">
        <v>1473</v>
      </c>
      <c r="M136" s="21" t="s">
        <v>1473</v>
      </c>
      <c r="N136" s="21" t="s">
        <v>1473</v>
      </c>
      <c r="O136" s="108">
        <f t="shared" si="2"/>
        <v>0</v>
      </c>
    </row>
    <row r="137" spans="1:15" ht="29" x14ac:dyDescent="0.35">
      <c r="A137" s="74" t="s">
        <v>1653</v>
      </c>
      <c r="B137" s="21"/>
      <c r="C137" s="21" t="e">
        <f>VLOOKUP(B137,Таблица1[#All],2)</f>
        <v>#N/A</v>
      </c>
      <c r="D137" s="21"/>
      <c r="E137" s="21"/>
      <c r="F137" s="21"/>
      <c r="G137" s="21" t="e">
        <f>VLOOKUP(F137,Таблица3[#All],2,FALSE)</f>
        <v>#N/A</v>
      </c>
      <c r="H137" s="21">
        <v>0</v>
      </c>
      <c r="I137" s="21"/>
      <c r="J137" s="21">
        <v>0</v>
      </c>
      <c r="K137" s="21" t="s">
        <v>1473</v>
      </c>
      <c r="L137" s="21" t="s">
        <v>1473</v>
      </c>
      <c r="M137" s="21" t="s">
        <v>1473</v>
      </c>
      <c r="N137" s="21" t="s">
        <v>1473</v>
      </c>
      <c r="O137" s="108">
        <f t="shared" si="2"/>
        <v>0</v>
      </c>
    </row>
    <row r="138" spans="1:15" ht="29" x14ac:dyDescent="0.35">
      <c r="A138" s="74" t="s">
        <v>1654</v>
      </c>
      <c r="B138" s="21"/>
      <c r="C138" s="21" t="e">
        <f>VLOOKUP(B138,Таблица1[#All],2)</f>
        <v>#N/A</v>
      </c>
      <c r="D138" s="21"/>
      <c r="E138" s="21"/>
      <c r="F138" s="21"/>
      <c r="G138" s="21" t="e">
        <f>VLOOKUP(F138,Таблица3[#All],2,FALSE)</f>
        <v>#N/A</v>
      </c>
      <c r="H138" s="21">
        <v>0</v>
      </c>
      <c r="I138" s="21"/>
      <c r="J138" s="21">
        <v>0</v>
      </c>
      <c r="K138" s="21" t="s">
        <v>1473</v>
      </c>
      <c r="L138" s="21" t="s">
        <v>1473</v>
      </c>
      <c r="M138" s="21" t="s">
        <v>1473</v>
      </c>
      <c r="N138" s="21" t="s">
        <v>1473</v>
      </c>
      <c r="O138" s="108">
        <f t="shared" si="2"/>
        <v>0</v>
      </c>
    </row>
    <row r="139" spans="1:15" ht="29" x14ac:dyDescent="0.35">
      <c r="A139" s="74" t="s">
        <v>1655</v>
      </c>
      <c r="B139" s="21"/>
      <c r="C139" s="21" t="e">
        <f>VLOOKUP(B139,Таблица1[#All],2)</f>
        <v>#N/A</v>
      </c>
      <c r="D139" s="21"/>
      <c r="E139" s="21"/>
      <c r="F139" s="21"/>
      <c r="G139" s="21" t="e">
        <f>VLOOKUP(F139,Таблица3[#All],2,FALSE)</f>
        <v>#N/A</v>
      </c>
      <c r="H139" s="21">
        <v>0</v>
      </c>
      <c r="I139" s="21"/>
      <c r="J139" s="21">
        <v>0</v>
      </c>
      <c r="K139" s="21" t="s">
        <v>1473</v>
      </c>
      <c r="L139" s="21" t="s">
        <v>1473</v>
      </c>
      <c r="M139" s="21" t="s">
        <v>1473</v>
      </c>
      <c r="N139" s="21" t="s">
        <v>1473</v>
      </c>
      <c r="O139" s="108">
        <f t="shared" si="2"/>
        <v>0</v>
      </c>
    </row>
    <row r="140" spans="1:15" ht="29" x14ac:dyDescent="0.35">
      <c r="A140" s="74" t="s">
        <v>1656</v>
      </c>
      <c r="B140" s="21"/>
      <c r="C140" s="21" t="e">
        <f>VLOOKUP(B140,Таблица1[#All],2)</f>
        <v>#N/A</v>
      </c>
      <c r="D140" s="21"/>
      <c r="E140" s="21"/>
      <c r="F140" s="21"/>
      <c r="G140" s="21" t="e">
        <f>VLOOKUP(F140,Таблица3[#All],2,FALSE)</f>
        <v>#N/A</v>
      </c>
      <c r="H140" s="21">
        <v>0</v>
      </c>
      <c r="I140" s="21"/>
      <c r="J140" s="21">
        <v>0</v>
      </c>
      <c r="K140" s="21" t="s">
        <v>1473</v>
      </c>
      <c r="L140" s="21" t="s">
        <v>1473</v>
      </c>
      <c r="M140" s="21" t="s">
        <v>1473</v>
      </c>
      <c r="N140" s="21" t="s">
        <v>1473</v>
      </c>
      <c r="O140" s="108">
        <f t="shared" si="2"/>
        <v>0</v>
      </c>
    </row>
    <row r="141" spans="1:15" ht="29" x14ac:dyDescent="0.35">
      <c r="A141" s="74" t="s">
        <v>1657</v>
      </c>
      <c r="B141" s="21"/>
      <c r="C141" s="21" t="e">
        <f>VLOOKUP(B141,Таблица1[#All],2)</f>
        <v>#N/A</v>
      </c>
      <c r="D141" s="21"/>
      <c r="E141" s="21"/>
      <c r="F141" s="21"/>
      <c r="G141" s="21" t="e">
        <f>VLOOKUP(F141,Таблица3[#All],2,FALSE)</f>
        <v>#N/A</v>
      </c>
      <c r="H141" s="21">
        <v>0</v>
      </c>
      <c r="I141" s="21"/>
      <c r="J141" s="21">
        <v>0</v>
      </c>
      <c r="K141" s="21" t="s">
        <v>1473</v>
      </c>
      <c r="L141" s="21" t="s">
        <v>1473</v>
      </c>
      <c r="M141" s="21" t="s">
        <v>1473</v>
      </c>
      <c r="N141" s="21" t="s">
        <v>1473</v>
      </c>
      <c r="O141" s="108">
        <f t="shared" si="2"/>
        <v>0</v>
      </c>
    </row>
    <row r="142" spans="1:15" ht="29" x14ac:dyDescent="0.35">
      <c r="A142" s="74" t="s">
        <v>1658</v>
      </c>
      <c r="B142" s="21"/>
      <c r="C142" s="21" t="e">
        <f>VLOOKUP(B142,Таблица1[#All],2)</f>
        <v>#N/A</v>
      </c>
      <c r="D142" s="21"/>
      <c r="E142" s="21"/>
      <c r="F142" s="21"/>
      <c r="G142" s="21" t="e">
        <f>VLOOKUP(F142,Таблица3[#All],2,FALSE)</f>
        <v>#N/A</v>
      </c>
      <c r="H142" s="21">
        <v>0</v>
      </c>
      <c r="I142" s="21"/>
      <c r="J142" s="21">
        <v>0</v>
      </c>
      <c r="K142" s="21" t="s">
        <v>1473</v>
      </c>
      <c r="L142" s="21" t="s">
        <v>1473</v>
      </c>
      <c r="M142" s="21" t="s">
        <v>1473</v>
      </c>
      <c r="N142" s="21" t="s">
        <v>1473</v>
      </c>
      <c r="O142" s="108">
        <f t="shared" si="2"/>
        <v>0</v>
      </c>
    </row>
    <row r="143" spans="1:15" ht="29" x14ac:dyDescent="0.35">
      <c r="A143" s="74" t="s">
        <v>1659</v>
      </c>
      <c r="B143" s="21"/>
      <c r="C143" s="21" t="e">
        <f>VLOOKUP(B143,Таблица1[#All],2)</f>
        <v>#N/A</v>
      </c>
      <c r="D143" s="21"/>
      <c r="E143" s="21"/>
      <c r="F143" s="21"/>
      <c r="G143" s="21" t="e">
        <f>VLOOKUP(F143,Таблица3[#All],2,FALSE)</f>
        <v>#N/A</v>
      </c>
      <c r="H143" s="21">
        <v>0</v>
      </c>
      <c r="I143" s="21"/>
      <c r="J143" s="21">
        <v>0</v>
      </c>
      <c r="K143" s="21" t="s">
        <v>1473</v>
      </c>
      <c r="L143" s="21" t="s">
        <v>1473</v>
      </c>
      <c r="M143" s="21" t="s">
        <v>1473</v>
      </c>
      <c r="N143" s="21" t="s">
        <v>1473</v>
      </c>
      <c r="O143" s="108">
        <f t="shared" si="2"/>
        <v>0</v>
      </c>
    </row>
    <row r="144" spans="1:15" ht="29" x14ac:dyDescent="0.35">
      <c r="A144" s="74" t="s">
        <v>1660</v>
      </c>
      <c r="B144" s="21"/>
      <c r="C144" s="21" t="e">
        <f>VLOOKUP(B144,Таблица1[#All],2)</f>
        <v>#N/A</v>
      </c>
      <c r="D144" s="21"/>
      <c r="E144" s="21"/>
      <c r="F144" s="21"/>
      <c r="G144" s="21" t="e">
        <f>VLOOKUP(F144,Таблица3[#All],2,FALSE)</f>
        <v>#N/A</v>
      </c>
      <c r="H144" s="21">
        <v>0</v>
      </c>
      <c r="I144" s="21"/>
      <c r="J144" s="21">
        <v>0</v>
      </c>
      <c r="K144" s="21" t="s">
        <v>1473</v>
      </c>
      <c r="L144" s="21" t="s">
        <v>1473</v>
      </c>
      <c r="M144" s="21" t="s">
        <v>1473</v>
      </c>
      <c r="N144" s="21" t="s">
        <v>1473</v>
      </c>
      <c r="O144" s="108">
        <f t="shared" si="2"/>
        <v>0</v>
      </c>
    </row>
    <row r="145" spans="1:15" ht="29" x14ac:dyDescent="0.35">
      <c r="A145" s="74" t="s">
        <v>1661</v>
      </c>
      <c r="B145" s="21"/>
      <c r="C145" s="21" t="e">
        <f>VLOOKUP(B145,Таблица1[#All],2)</f>
        <v>#N/A</v>
      </c>
      <c r="D145" s="21"/>
      <c r="E145" s="21"/>
      <c r="F145" s="21"/>
      <c r="G145" s="21" t="e">
        <f>VLOOKUP(F145,Таблица3[#All],2,FALSE)</f>
        <v>#N/A</v>
      </c>
      <c r="H145" s="21">
        <v>0</v>
      </c>
      <c r="I145" s="21"/>
      <c r="J145" s="21">
        <v>0</v>
      </c>
      <c r="K145" s="21" t="s">
        <v>1473</v>
      </c>
      <c r="L145" s="21" t="s">
        <v>1473</v>
      </c>
      <c r="M145" s="21" t="s">
        <v>1473</v>
      </c>
      <c r="N145" s="21" t="s">
        <v>1473</v>
      </c>
      <c r="O145" s="108">
        <f t="shared" si="2"/>
        <v>0</v>
      </c>
    </row>
    <row r="146" spans="1:15" ht="29" x14ac:dyDescent="0.35">
      <c r="A146" s="74" t="s">
        <v>1662</v>
      </c>
      <c r="B146" s="21"/>
      <c r="C146" s="21" t="e">
        <f>VLOOKUP(B146,Таблица1[#All],2)</f>
        <v>#N/A</v>
      </c>
      <c r="D146" s="21"/>
      <c r="E146" s="21"/>
      <c r="F146" s="21"/>
      <c r="G146" s="21" t="e">
        <f>VLOOKUP(F146,Таблица3[#All],2,FALSE)</f>
        <v>#N/A</v>
      </c>
      <c r="H146" s="21">
        <v>0</v>
      </c>
      <c r="I146" s="21"/>
      <c r="J146" s="21">
        <v>0</v>
      </c>
      <c r="K146" s="21" t="s">
        <v>1473</v>
      </c>
      <c r="L146" s="21" t="s">
        <v>1473</v>
      </c>
      <c r="M146" s="21" t="s">
        <v>1473</v>
      </c>
      <c r="N146" s="21" t="s">
        <v>1473</v>
      </c>
      <c r="O146" s="108">
        <f t="shared" si="2"/>
        <v>0</v>
      </c>
    </row>
    <row r="147" spans="1:15" ht="29" x14ac:dyDescent="0.35">
      <c r="A147" s="74" t="s">
        <v>1663</v>
      </c>
      <c r="B147" s="21"/>
      <c r="C147" s="21" t="e">
        <f>VLOOKUP(B147,Таблица1[#All],2)</f>
        <v>#N/A</v>
      </c>
      <c r="D147" s="21"/>
      <c r="E147" s="21"/>
      <c r="F147" s="21"/>
      <c r="G147" s="21" t="e">
        <f>VLOOKUP(F147,Таблица3[#All],2,FALSE)</f>
        <v>#N/A</v>
      </c>
      <c r="H147" s="21">
        <v>0</v>
      </c>
      <c r="I147" s="21"/>
      <c r="J147" s="21">
        <v>0</v>
      </c>
      <c r="K147" s="21" t="s">
        <v>1473</v>
      </c>
      <c r="L147" s="21" t="s">
        <v>1473</v>
      </c>
      <c r="M147" s="21" t="s">
        <v>1473</v>
      </c>
      <c r="N147" s="21" t="s">
        <v>1473</v>
      </c>
      <c r="O147" s="108">
        <f t="shared" si="2"/>
        <v>0</v>
      </c>
    </row>
    <row r="148" spans="1:15" ht="29" x14ac:dyDescent="0.35">
      <c r="A148" s="74" t="s">
        <v>1664</v>
      </c>
      <c r="B148" s="21"/>
      <c r="C148" s="21" t="e">
        <f>VLOOKUP(B148,Таблица1[#All],2)</f>
        <v>#N/A</v>
      </c>
      <c r="D148" s="21"/>
      <c r="E148" s="21"/>
      <c r="F148" s="21"/>
      <c r="G148" s="21" t="e">
        <f>VLOOKUP(F148,Таблица3[#All],2,FALSE)</f>
        <v>#N/A</v>
      </c>
      <c r="H148" s="21">
        <v>0</v>
      </c>
      <c r="I148" s="21"/>
      <c r="J148" s="21">
        <v>0</v>
      </c>
      <c r="K148" s="21" t="s">
        <v>1473</v>
      </c>
      <c r="L148" s="21" t="s">
        <v>1473</v>
      </c>
      <c r="M148" s="21" t="s">
        <v>1473</v>
      </c>
      <c r="N148" s="21" t="s">
        <v>1473</v>
      </c>
      <c r="O148" s="108">
        <f t="shared" si="2"/>
        <v>0</v>
      </c>
    </row>
    <row r="149" spans="1:15" ht="29" x14ac:dyDescent="0.35">
      <c r="A149" s="74" t="s">
        <v>1665</v>
      </c>
      <c r="B149" s="21"/>
      <c r="C149" s="21" t="e">
        <f>VLOOKUP(B149,Таблица1[#All],2)</f>
        <v>#N/A</v>
      </c>
      <c r="D149" s="21"/>
      <c r="E149" s="21"/>
      <c r="F149" s="21"/>
      <c r="G149" s="21" t="e">
        <f>VLOOKUP(F149,Таблица3[#All],2,FALSE)</f>
        <v>#N/A</v>
      </c>
      <c r="H149" s="21">
        <v>0</v>
      </c>
      <c r="I149" s="21"/>
      <c r="J149" s="21">
        <v>0</v>
      </c>
      <c r="K149" s="21" t="s">
        <v>1473</v>
      </c>
      <c r="L149" s="21" t="s">
        <v>1473</v>
      </c>
      <c r="M149" s="21" t="s">
        <v>1473</v>
      </c>
      <c r="N149" s="21" t="s">
        <v>1473</v>
      </c>
      <c r="O149" s="108">
        <f t="shared" si="2"/>
        <v>0</v>
      </c>
    </row>
    <row r="150" spans="1:15" ht="29" x14ac:dyDescent="0.35">
      <c r="A150" s="74" t="s">
        <v>1666</v>
      </c>
      <c r="B150" s="21"/>
      <c r="C150" s="21" t="e">
        <f>VLOOKUP(B150,Таблица1[#All],2)</f>
        <v>#N/A</v>
      </c>
      <c r="D150" s="21"/>
      <c r="E150" s="21"/>
      <c r="F150" s="21"/>
      <c r="G150" s="21" t="e">
        <f>VLOOKUP(F150,Таблица3[#All],2,FALSE)</f>
        <v>#N/A</v>
      </c>
      <c r="H150" s="21">
        <v>0</v>
      </c>
      <c r="I150" s="21"/>
      <c r="J150" s="21">
        <v>0</v>
      </c>
      <c r="K150" s="21" t="s">
        <v>1473</v>
      </c>
      <c r="L150" s="21" t="s">
        <v>1473</v>
      </c>
      <c r="M150" s="21" t="s">
        <v>1473</v>
      </c>
      <c r="N150" s="21" t="s">
        <v>1473</v>
      </c>
      <c r="O150" s="108">
        <f t="shared" si="2"/>
        <v>0</v>
      </c>
    </row>
    <row r="151" spans="1:15" ht="29" x14ac:dyDescent="0.35">
      <c r="A151" s="74" t="s">
        <v>1667</v>
      </c>
      <c r="B151" s="21"/>
      <c r="C151" s="21" t="e">
        <f>VLOOKUP(B151,Таблица1[#All],2)</f>
        <v>#N/A</v>
      </c>
      <c r="D151" s="21"/>
      <c r="E151" s="21"/>
      <c r="F151" s="21"/>
      <c r="G151" s="21" t="e">
        <f>VLOOKUP(F151,Таблица3[#All],2,FALSE)</f>
        <v>#N/A</v>
      </c>
      <c r="H151" s="21">
        <v>0</v>
      </c>
      <c r="I151" s="21"/>
      <c r="J151" s="21">
        <v>0</v>
      </c>
      <c r="K151" s="21" t="s">
        <v>1473</v>
      </c>
      <c r="L151" s="21" t="s">
        <v>1473</v>
      </c>
      <c r="M151" s="21" t="s">
        <v>1473</v>
      </c>
      <c r="N151" s="21" t="s">
        <v>1473</v>
      </c>
      <c r="O151" s="108">
        <f t="shared" si="2"/>
        <v>0</v>
      </c>
    </row>
    <row r="152" spans="1:15" ht="29" x14ac:dyDescent="0.35">
      <c r="A152" s="74" t="s">
        <v>1668</v>
      </c>
      <c r="B152" s="21"/>
      <c r="C152" s="21" t="e">
        <f>VLOOKUP(B152,Таблица1[#All],2)</f>
        <v>#N/A</v>
      </c>
      <c r="D152" s="21"/>
      <c r="E152" s="21"/>
      <c r="F152" s="21"/>
      <c r="G152" s="21" t="e">
        <f>VLOOKUP(F152,Таблица3[#All],2,FALSE)</f>
        <v>#N/A</v>
      </c>
      <c r="H152" s="21">
        <v>0</v>
      </c>
      <c r="I152" s="21"/>
      <c r="J152" s="21">
        <v>0</v>
      </c>
      <c r="K152" s="21" t="s">
        <v>1473</v>
      </c>
      <c r="L152" s="21" t="s">
        <v>1473</v>
      </c>
      <c r="M152" s="21" t="s">
        <v>1473</v>
      </c>
      <c r="N152" s="21" t="s">
        <v>1473</v>
      </c>
      <c r="O152" s="108">
        <f t="shared" si="2"/>
        <v>0</v>
      </c>
    </row>
    <row r="153" spans="1:15" ht="29" x14ac:dyDescent="0.35">
      <c r="A153" s="74" t="s">
        <v>1669</v>
      </c>
      <c r="B153" s="21"/>
      <c r="C153" s="21" t="e">
        <f>VLOOKUP(B153,Таблица1[#All],2)</f>
        <v>#N/A</v>
      </c>
      <c r="D153" s="21"/>
      <c r="E153" s="21"/>
      <c r="F153" s="21"/>
      <c r="G153" s="21" t="e">
        <f>VLOOKUP(F153,Таблица3[#All],2,FALSE)</f>
        <v>#N/A</v>
      </c>
      <c r="H153" s="21">
        <v>0</v>
      </c>
      <c r="I153" s="21"/>
      <c r="J153" s="21">
        <v>0</v>
      </c>
      <c r="K153" s="21" t="s">
        <v>1473</v>
      </c>
      <c r="L153" s="21" t="s">
        <v>1473</v>
      </c>
      <c r="M153" s="21" t="s">
        <v>1473</v>
      </c>
      <c r="N153" s="21" t="s">
        <v>1473</v>
      </c>
      <c r="O153" s="108">
        <f t="shared" si="2"/>
        <v>0</v>
      </c>
    </row>
    <row r="154" spans="1:15" ht="29" x14ac:dyDescent="0.35">
      <c r="A154" s="74" t="s">
        <v>1670</v>
      </c>
      <c r="B154" s="21"/>
      <c r="C154" s="21" t="e">
        <f>VLOOKUP(B154,Таблица1[#All],2)</f>
        <v>#N/A</v>
      </c>
      <c r="D154" s="21"/>
      <c r="E154" s="21"/>
      <c r="F154" s="21"/>
      <c r="G154" s="21" t="e">
        <f>VLOOKUP(F154,Таблица3[#All],2,FALSE)</f>
        <v>#N/A</v>
      </c>
      <c r="H154" s="21">
        <v>0</v>
      </c>
      <c r="I154" s="21"/>
      <c r="J154" s="21">
        <v>0</v>
      </c>
      <c r="K154" s="21" t="s">
        <v>1473</v>
      </c>
      <c r="L154" s="21" t="s">
        <v>1473</v>
      </c>
      <c r="M154" s="21" t="s">
        <v>1473</v>
      </c>
      <c r="N154" s="21" t="s">
        <v>1473</v>
      </c>
      <c r="O154" s="108">
        <f t="shared" si="2"/>
        <v>0</v>
      </c>
    </row>
    <row r="155" spans="1:15" ht="29" x14ac:dyDescent="0.35">
      <c r="A155" s="74" t="s">
        <v>1671</v>
      </c>
      <c r="B155" s="21"/>
      <c r="C155" s="21" t="e">
        <f>VLOOKUP(B155,Таблица1[#All],2)</f>
        <v>#N/A</v>
      </c>
      <c r="D155" s="21"/>
      <c r="E155" s="21"/>
      <c r="F155" s="21"/>
      <c r="G155" s="21" t="e">
        <f>VLOOKUP(F155,Таблица3[#All],2,FALSE)</f>
        <v>#N/A</v>
      </c>
      <c r="H155" s="21">
        <v>0</v>
      </c>
      <c r="I155" s="21"/>
      <c r="J155" s="21">
        <v>0</v>
      </c>
      <c r="K155" s="21" t="s">
        <v>1473</v>
      </c>
      <c r="L155" s="21" t="s">
        <v>1473</v>
      </c>
      <c r="M155" s="21" t="s">
        <v>1473</v>
      </c>
      <c r="N155" s="21" t="s">
        <v>1473</v>
      </c>
      <c r="O155" s="108">
        <f t="shared" si="2"/>
        <v>0</v>
      </c>
    </row>
    <row r="156" spans="1:15" ht="29" x14ac:dyDescent="0.35">
      <c r="A156" s="74" t="s">
        <v>1672</v>
      </c>
      <c r="B156" s="21"/>
      <c r="C156" s="21" t="e">
        <f>VLOOKUP(B156,Таблица1[#All],2)</f>
        <v>#N/A</v>
      </c>
      <c r="D156" s="21"/>
      <c r="E156" s="21"/>
      <c r="F156" s="21"/>
      <c r="G156" s="21" t="e">
        <f>VLOOKUP(F156,Таблица3[#All],2,FALSE)</f>
        <v>#N/A</v>
      </c>
      <c r="H156" s="21">
        <v>0</v>
      </c>
      <c r="I156" s="21"/>
      <c r="J156" s="21">
        <v>0</v>
      </c>
      <c r="K156" s="21" t="s">
        <v>1473</v>
      </c>
      <c r="L156" s="21" t="s">
        <v>1473</v>
      </c>
      <c r="M156" s="21" t="s">
        <v>1473</v>
      </c>
      <c r="N156" s="21" t="s">
        <v>1473</v>
      </c>
      <c r="O156" s="108">
        <f t="shared" si="2"/>
        <v>0</v>
      </c>
    </row>
    <row r="157" spans="1:15" ht="29" x14ac:dyDescent="0.35">
      <c r="A157" s="74" t="s">
        <v>1673</v>
      </c>
      <c r="B157" s="21"/>
      <c r="C157" s="21" t="e">
        <f>VLOOKUP(B157,Таблица1[#All],2)</f>
        <v>#N/A</v>
      </c>
      <c r="D157" s="21"/>
      <c r="E157" s="21"/>
      <c r="F157" s="21"/>
      <c r="G157" s="21" t="e">
        <f>VLOOKUP(F157,Таблица3[#All],2,FALSE)</f>
        <v>#N/A</v>
      </c>
      <c r="H157" s="21">
        <v>0</v>
      </c>
      <c r="I157" s="21"/>
      <c r="J157" s="21">
        <v>0</v>
      </c>
      <c r="K157" s="21" t="s">
        <v>1473</v>
      </c>
      <c r="L157" s="21" t="s">
        <v>1473</v>
      </c>
      <c r="M157" s="21" t="s">
        <v>1473</v>
      </c>
      <c r="N157" s="21" t="s">
        <v>1473</v>
      </c>
      <c r="O157" s="108">
        <f t="shared" si="2"/>
        <v>0</v>
      </c>
    </row>
    <row r="158" spans="1:15" ht="29" x14ac:dyDescent="0.35">
      <c r="A158" s="74" t="s">
        <v>1674</v>
      </c>
      <c r="B158" s="21"/>
      <c r="C158" s="21" t="e">
        <f>VLOOKUP(B158,Таблица1[#All],2)</f>
        <v>#N/A</v>
      </c>
      <c r="D158" s="21"/>
      <c r="E158" s="21"/>
      <c r="F158" s="21"/>
      <c r="G158" s="21" t="e">
        <f>VLOOKUP(F158,Таблица3[#All],2,FALSE)</f>
        <v>#N/A</v>
      </c>
      <c r="H158" s="21">
        <v>0</v>
      </c>
      <c r="I158" s="21"/>
      <c r="J158" s="21">
        <v>0</v>
      </c>
      <c r="K158" s="21" t="s">
        <v>1473</v>
      </c>
      <c r="L158" s="21" t="s">
        <v>1473</v>
      </c>
      <c r="M158" s="21" t="s">
        <v>1473</v>
      </c>
      <c r="N158" s="21" t="s">
        <v>1473</v>
      </c>
      <c r="O158" s="108">
        <f t="shared" si="2"/>
        <v>0</v>
      </c>
    </row>
    <row r="159" spans="1:15" ht="29" x14ac:dyDescent="0.35">
      <c r="A159" s="74" t="s">
        <v>1675</v>
      </c>
      <c r="B159" s="21"/>
      <c r="C159" s="21" t="e">
        <f>VLOOKUP(B159,Таблица1[#All],2)</f>
        <v>#N/A</v>
      </c>
      <c r="D159" s="21"/>
      <c r="E159" s="21"/>
      <c r="F159" s="21"/>
      <c r="G159" s="21" t="e">
        <f>VLOOKUP(F159,Таблица3[#All],2,FALSE)</f>
        <v>#N/A</v>
      </c>
      <c r="H159" s="21">
        <v>0</v>
      </c>
      <c r="I159" s="21"/>
      <c r="J159" s="21">
        <v>0</v>
      </c>
      <c r="K159" s="21" t="s">
        <v>1473</v>
      </c>
      <c r="L159" s="21" t="s">
        <v>1473</v>
      </c>
      <c r="M159" s="21" t="s">
        <v>1473</v>
      </c>
      <c r="N159" s="21" t="s">
        <v>1473</v>
      </c>
      <c r="O159" s="108">
        <f t="shared" si="2"/>
        <v>0</v>
      </c>
    </row>
    <row r="160" spans="1:15" ht="29" x14ac:dyDescent="0.35">
      <c r="A160" s="74" t="s">
        <v>1676</v>
      </c>
      <c r="B160" s="21"/>
      <c r="C160" s="21" t="e">
        <f>VLOOKUP(B160,Таблица1[#All],2)</f>
        <v>#N/A</v>
      </c>
      <c r="D160" s="21"/>
      <c r="E160" s="21"/>
      <c r="F160" s="21"/>
      <c r="G160" s="21" t="e">
        <f>VLOOKUP(F160,Таблица3[#All],2,FALSE)</f>
        <v>#N/A</v>
      </c>
      <c r="H160" s="21">
        <v>0</v>
      </c>
      <c r="I160" s="21"/>
      <c r="J160" s="21">
        <v>0</v>
      </c>
      <c r="K160" s="21" t="s">
        <v>1473</v>
      </c>
      <c r="L160" s="21" t="s">
        <v>1473</v>
      </c>
      <c r="M160" s="21" t="s">
        <v>1473</v>
      </c>
      <c r="N160" s="21" t="s">
        <v>1473</v>
      </c>
      <c r="O160" s="108">
        <f t="shared" si="2"/>
        <v>0</v>
      </c>
    </row>
    <row r="161" spans="1:15" ht="29" x14ac:dyDescent="0.35">
      <c r="A161" s="74" t="s">
        <v>1677</v>
      </c>
      <c r="B161" s="21"/>
      <c r="C161" s="21" t="e">
        <f>VLOOKUP(B161,Таблица1[#All],2)</f>
        <v>#N/A</v>
      </c>
      <c r="D161" s="21"/>
      <c r="E161" s="21"/>
      <c r="F161" s="21"/>
      <c r="G161" s="21" t="e">
        <f>VLOOKUP(F161,Таблица3[#All],2,FALSE)</f>
        <v>#N/A</v>
      </c>
      <c r="H161" s="21">
        <v>0</v>
      </c>
      <c r="I161" s="21"/>
      <c r="J161" s="21">
        <v>0</v>
      </c>
      <c r="K161" s="21" t="s">
        <v>1473</v>
      </c>
      <c r="L161" s="21" t="s">
        <v>1473</v>
      </c>
      <c r="M161" s="21" t="s">
        <v>1473</v>
      </c>
      <c r="N161" s="21" t="s">
        <v>1473</v>
      </c>
      <c r="O161" s="108">
        <f t="shared" si="2"/>
        <v>0</v>
      </c>
    </row>
    <row r="162" spans="1:15" ht="29" x14ac:dyDescent="0.35">
      <c r="A162" s="74" t="s">
        <v>1678</v>
      </c>
      <c r="B162" s="21"/>
      <c r="C162" s="21" t="e">
        <f>VLOOKUP(B162,Таблица1[#All],2)</f>
        <v>#N/A</v>
      </c>
      <c r="D162" s="21"/>
      <c r="E162" s="21"/>
      <c r="F162" s="21"/>
      <c r="G162" s="21" t="e">
        <f>VLOOKUP(F162,Таблица3[#All],2,FALSE)</f>
        <v>#N/A</v>
      </c>
      <c r="H162" s="21">
        <v>0</v>
      </c>
      <c r="I162" s="21"/>
      <c r="J162" s="21">
        <v>0</v>
      </c>
      <c r="K162" s="21" t="s">
        <v>1473</v>
      </c>
      <c r="L162" s="21" t="s">
        <v>1473</v>
      </c>
      <c r="M162" s="21" t="s">
        <v>1473</v>
      </c>
      <c r="N162" s="21" t="s">
        <v>1473</v>
      </c>
      <c r="O162" s="108">
        <f t="shared" si="2"/>
        <v>0</v>
      </c>
    </row>
    <row r="163" spans="1:15" ht="29" x14ac:dyDescent="0.35">
      <c r="A163" s="74" t="s">
        <v>1679</v>
      </c>
      <c r="B163" s="21"/>
      <c r="C163" s="21" t="e">
        <f>VLOOKUP(B163,Таблица1[#All],2)</f>
        <v>#N/A</v>
      </c>
      <c r="D163" s="21"/>
      <c r="E163" s="21"/>
      <c r="F163" s="21"/>
      <c r="G163" s="21" t="e">
        <f>VLOOKUP(F163,Таблица3[#All],2,FALSE)</f>
        <v>#N/A</v>
      </c>
      <c r="H163" s="21">
        <v>0</v>
      </c>
      <c r="I163" s="21"/>
      <c r="J163" s="21">
        <v>0</v>
      </c>
      <c r="K163" s="21" t="s">
        <v>1473</v>
      </c>
      <c r="L163" s="21" t="s">
        <v>1473</v>
      </c>
      <c r="M163" s="21" t="s">
        <v>1473</v>
      </c>
      <c r="N163" s="21" t="s">
        <v>1473</v>
      </c>
      <c r="O163" s="108">
        <f t="shared" si="2"/>
        <v>0</v>
      </c>
    </row>
    <row r="164" spans="1:15" ht="29" x14ac:dyDescent="0.35">
      <c r="A164" s="74" t="s">
        <v>1680</v>
      </c>
      <c r="B164" s="21"/>
      <c r="C164" s="21" t="e">
        <f>VLOOKUP(B164,Таблица1[#All],2)</f>
        <v>#N/A</v>
      </c>
      <c r="D164" s="21"/>
      <c r="E164" s="21"/>
      <c r="F164" s="21"/>
      <c r="G164" s="21" t="e">
        <f>VLOOKUP(F164,Таблица3[#All],2,FALSE)</f>
        <v>#N/A</v>
      </c>
      <c r="H164" s="21">
        <v>0</v>
      </c>
      <c r="I164" s="21"/>
      <c r="J164" s="21">
        <v>0</v>
      </c>
      <c r="K164" s="21" t="s">
        <v>1473</v>
      </c>
      <c r="L164" s="21" t="s">
        <v>1473</v>
      </c>
      <c r="M164" s="21" t="s">
        <v>1473</v>
      </c>
      <c r="N164" s="21" t="s">
        <v>1473</v>
      </c>
      <c r="O164" s="108">
        <f t="shared" si="2"/>
        <v>0</v>
      </c>
    </row>
    <row r="165" spans="1:15" ht="29" x14ac:dyDescent="0.35">
      <c r="A165" s="74" t="s">
        <v>1681</v>
      </c>
      <c r="B165" s="21"/>
      <c r="C165" s="21" t="e">
        <f>VLOOKUP(B165,Таблица1[#All],2)</f>
        <v>#N/A</v>
      </c>
      <c r="D165" s="21"/>
      <c r="E165" s="21"/>
      <c r="F165" s="21"/>
      <c r="G165" s="21" t="e">
        <f>VLOOKUP(F165,Таблица3[#All],2,FALSE)</f>
        <v>#N/A</v>
      </c>
      <c r="H165" s="21">
        <v>0</v>
      </c>
      <c r="I165" s="21"/>
      <c r="J165" s="21">
        <v>0</v>
      </c>
      <c r="K165" s="21" t="s">
        <v>1473</v>
      </c>
      <c r="L165" s="21" t="s">
        <v>1473</v>
      </c>
      <c r="M165" s="21" t="s">
        <v>1473</v>
      </c>
      <c r="N165" s="21" t="s">
        <v>1473</v>
      </c>
      <c r="O165" s="108">
        <f t="shared" si="2"/>
        <v>0</v>
      </c>
    </row>
    <row r="166" spans="1:15" ht="29" x14ac:dyDescent="0.35">
      <c r="A166" s="74" t="s">
        <v>1682</v>
      </c>
      <c r="B166" s="21"/>
      <c r="C166" s="21" t="e">
        <f>VLOOKUP(B166,Таблица1[#All],2)</f>
        <v>#N/A</v>
      </c>
      <c r="D166" s="21"/>
      <c r="E166" s="21"/>
      <c r="F166" s="21"/>
      <c r="G166" s="21" t="e">
        <f>VLOOKUP(F166,Таблица3[#All],2,FALSE)</f>
        <v>#N/A</v>
      </c>
      <c r="H166" s="21">
        <v>0</v>
      </c>
      <c r="I166" s="21"/>
      <c r="J166" s="21">
        <v>0</v>
      </c>
      <c r="K166" s="21" t="s">
        <v>1473</v>
      </c>
      <c r="L166" s="21" t="s">
        <v>1473</v>
      </c>
      <c r="M166" s="21" t="s">
        <v>1473</v>
      </c>
      <c r="N166" s="21" t="s">
        <v>1473</v>
      </c>
      <c r="O166" s="108">
        <f t="shared" si="2"/>
        <v>0</v>
      </c>
    </row>
    <row r="167" spans="1:15" ht="29" x14ac:dyDescent="0.35">
      <c r="A167" s="74" t="s">
        <v>1683</v>
      </c>
      <c r="B167" s="21"/>
      <c r="C167" s="21" t="e">
        <f>VLOOKUP(B167,Таблица1[#All],2)</f>
        <v>#N/A</v>
      </c>
      <c r="D167" s="21"/>
      <c r="E167" s="21"/>
      <c r="F167" s="21"/>
      <c r="G167" s="21" t="e">
        <f>VLOOKUP(F167,Таблица3[#All],2,FALSE)</f>
        <v>#N/A</v>
      </c>
      <c r="H167" s="21">
        <v>0</v>
      </c>
      <c r="I167" s="21"/>
      <c r="J167" s="21">
        <v>0</v>
      </c>
      <c r="K167" s="21" t="s">
        <v>1473</v>
      </c>
      <c r="L167" s="21" t="s">
        <v>1473</v>
      </c>
      <c r="M167" s="21" t="s">
        <v>1473</v>
      </c>
      <c r="N167" s="21" t="s">
        <v>1473</v>
      </c>
      <c r="O167" s="108">
        <f t="shared" si="2"/>
        <v>0</v>
      </c>
    </row>
    <row r="168" spans="1:15" ht="29" x14ac:dyDescent="0.35">
      <c r="A168" s="74" t="s">
        <v>1684</v>
      </c>
      <c r="B168" s="21"/>
      <c r="C168" s="21" t="e">
        <f>VLOOKUP(B168,Таблица1[#All],2)</f>
        <v>#N/A</v>
      </c>
      <c r="D168" s="21"/>
      <c r="E168" s="21"/>
      <c r="F168" s="21"/>
      <c r="G168" s="21" t="e">
        <f>VLOOKUP(F168,Таблица3[#All],2,FALSE)</f>
        <v>#N/A</v>
      </c>
      <c r="H168" s="21">
        <v>0</v>
      </c>
      <c r="I168" s="21"/>
      <c r="J168" s="21">
        <v>0</v>
      </c>
      <c r="K168" s="21" t="s">
        <v>1473</v>
      </c>
      <c r="L168" s="21" t="s">
        <v>1473</v>
      </c>
      <c r="M168" s="21" t="s">
        <v>1473</v>
      </c>
      <c r="N168" s="21" t="s">
        <v>1473</v>
      </c>
      <c r="O168" s="108">
        <f t="shared" si="2"/>
        <v>0</v>
      </c>
    </row>
    <row r="169" spans="1:15" ht="29" x14ac:dyDescent="0.35">
      <c r="A169" s="74" t="s">
        <v>1685</v>
      </c>
      <c r="B169" s="21"/>
      <c r="C169" s="21" t="e">
        <f>VLOOKUP(B169,Таблица1[#All],2)</f>
        <v>#N/A</v>
      </c>
      <c r="D169" s="21"/>
      <c r="E169" s="21"/>
      <c r="F169" s="21"/>
      <c r="G169" s="21" t="e">
        <f>VLOOKUP(F169,Таблица3[#All],2,FALSE)</f>
        <v>#N/A</v>
      </c>
      <c r="H169" s="21">
        <v>0</v>
      </c>
      <c r="I169" s="21"/>
      <c r="J169" s="21">
        <v>0</v>
      </c>
      <c r="K169" s="21" t="s">
        <v>1473</v>
      </c>
      <c r="L169" s="21" t="s">
        <v>1473</v>
      </c>
      <c r="M169" s="21" t="s">
        <v>1473</v>
      </c>
      <c r="N169" s="21" t="s">
        <v>1473</v>
      </c>
      <c r="O169" s="108">
        <f t="shared" si="2"/>
        <v>0</v>
      </c>
    </row>
    <row r="170" spans="1:15" ht="29" x14ac:dyDescent="0.35">
      <c r="A170" s="74" t="s">
        <v>1686</v>
      </c>
      <c r="B170" s="21"/>
      <c r="C170" s="21" t="e">
        <f>VLOOKUP(B170,Таблица1[#All],2)</f>
        <v>#N/A</v>
      </c>
      <c r="D170" s="21"/>
      <c r="E170" s="21"/>
      <c r="F170" s="21"/>
      <c r="G170" s="21" t="e">
        <f>VLOOKUP(F170,Таблица3[#All],2,FALSE)</f>
        <v>#N/A</v>
      </c>
      <c r="H170" s="21">
        <v>0</v>
      </c>
      <c r="I170" s="21"/>
      <c r="J170" s="21">
        <v>0</v>
      </c>
      <c r="K170" s="21" t="s">
        <v>1473</v>
      </c>
      <c r="L170" s="21" t="s">
        <v>1473</v>
      </c>
      <c r="M170" s="21" t="s">
        <v>1473</v>
      </c>
      <c r="N170" s="21" t="s">
        <v>1473</v>
      </c>
      <c r="O170" s="108">
        <f t="shared" si="2"/>
        <v>0</v>
      </c>
    </row>
    <row r="171" spans="1:15" ht="29" x14ac:dyDescent="0.35">
      <c r="A171" s="74" t="s">
        <v>1687</v>
      </c>
      <c r="B171" s="21"/>
      <c r="C171" s="21" t="e">
        <f>VLOOKUP(B171,Таблица1[#All],2)</f>
        <v>#N/A</v>
      </c>
      <c r="D171" s="21"/>
      <c r="E171" s="21"/>
      <c r="F171" s="21"/>
      <c r="G171" s="21" t="e">
        <f>VLOOKUP(F171,Таблица3[#All],2,FALSE)</f>
        <v>#N/A</v>
      </c>
      <c r="H171" s="21">
        <v>0</v>
      </c>
      <c r="I171" s="21"/>
      <c r="J171" s="21">
        <v>0</v>
      </c>
      <c r="K171" s="21" t="s">
        <v>1473</v>
      </c>
      <c r="L171" s="21" t="s">
        <v>1473</v>
      </c>
      <c r="M171" s="21" t="s">
        <v>1473</v>
      </c>
      <c r="N171" s="21" t="s">
        <v>1473</v>
      </c>
      <c r="O171" s="108">
        <f t="shared" si="2"/>
        <v>0</v>
      </c>
    </row>
    <row r="172" spans="1:15" ht="29" x14ac:dyDescent="0.35">
      <c r="A172" s="74" t="s">
        <v>1688</v>
      </c>
      <c r="B172" s="21"/>
      <c r="C172" s="21" t="e">
        <f>VLOOKUP(B172,Таблица1[#All],2)</f>
        <v>#N/A</v>
      </c>
      <c r="D172" s="21"/>
      <c r="E172" s="21"/>
      <c r="F172" s="21"/>
      <c r="G172" s="21" t="e">
        <f>VLOOKUP(F172,Таблица3[#All],2,FALSE)</f>
        <v>#N/A</v>
      </c>
      <c r="H172" s="21">
        <v>0</v>
      </c>
      <c r="I172" s="21"/>
      <c r="J172" s="21">
        <v>0</v>
      </c>
      <c r="K172" s="21" t="s">
        <v>1473</v>
      </c>
      <c r="L172" s="21" t="s">
        <v>1473</v>
      </c>
      <c r="M172" s="21" t="s">
        <v>1473</v>
      </c>
      <c r="N172" s="21" t="s">
        <v>1473</v>
      </c>
      <c r="O172" s="108">
        <f t="shared" si="2"/>
        <v>0</v>
      </c>
    </row>
    <row r="173" spans="1:15" ht="29" x14ac:dyDescent="0.35">
      <c r="A173" s="74" t="s">
        <v>1689</v>
      </c>
      <c r="B173" s="21"/>
      <c r="C173" s="21" t="e">
        <f>VLOOKUP(B173,Таблица1[#All],2)</f>
        <v>#N/A</v>
      </c>
      <c r="D173" s="21"/>
      <c r="E173" s="21"/>
      <c r="F173" s="21"/>
      <c r="G173" s="21" t="e">
        <f>VLOOKUP(F173,Таблица3[#All],2,FALSE)</f>
        <v>#N/A</v>
      </c>
      <c r="H173" s="21">
        <v>0</v>
      </c>
      <c r="I173" s="21"/>
      <c r="J173" s="21">
        <v>0</v>
      </c>
      <c r="K173" s="21" t="s">
        <v>1473</v>
      </c>
      <c r="L173" s="21" t="s">
        <v>1473</v>
      </c>
      <c r="M173" s="21" t="s">
        <v>1473</v>
      </c>
      <c r="N173" s="21" t="s">
        <v>1473</v>
      </c>
      <c r="O173" s="108">
        <f t="shared" si="2"/>
        <v>0</v>
      </c>
    </row>
    <row r="174" spans="1:15" ht="29" x14ac:dyDescent="0.35">
      <c r="A174" s="74" t="s">
        <v>1690</v>
      </c>
      <c r="B174" s="21"/>
      <c r="C174" s="21" t="e">
        <f>VLOOKUP(B174,Таблица1[#All],2)</f>
        <v>#N/A</v>
      </c>
      <c r="D174" s="21"/>
      <c r="E174" s="21"/>
      <c r="F174" s="21"/>
      <c r="G174" s="21" t="e">
        <f>VLOOKUP(F174,Таблица3[#All],2,FALSE)</f>
        <v>#N/A</v>
      </c>
      <c r="H174" s="21">
        <v>0</v>
      </c>
      <c r="I174" s="21"/>
      <c r="J174" s="21">
        <v>0</v>
      </c>
      <c r="K174" s="21" t="s">
        <v>1473</v>
      </c>
      <c r="L174" s="21" t="s">
        <v>1473</v>
      </c>
      <c r="M174" s="21" t="s">
        <v>1473</v>
      </c>
      <c r="N174" s="21" t="s">
        <v>1473</v>
      </c>
      <c r="O174" s="108">
        <f t="shared" si="2"/>
        <v>0</v>
      </c>
    </row>
    <row r="175" spans="1:15" ht="29" x14ac:dyDescent="0.35">
      <c r="A175" s="74" t="s">
        <v>1691</v>
      </c>
      <c r="B175" s="21"/>
      <c r="C175" s="21" t="e">
        <f>VLOOKUP(B175,Таблица1[#All],2)</f>
        <v>#N/A</v>
      </c>
      <c r="D175" s="21"/>
      <c r="E175" s="21"/>
      <c r="F175" s="21"/>
      <c r="G175" s="21" t="e">
        <f>VLOOKUP(F175,Таблица3[#All],2,FALSE)</f>
        <v>#N/A</v>
      </c>
      <c r="H175" s="21">
        <v>0</v>
      </c>
      <c r="I175" s="21"/>
      <c r="J175" s="21">
        <v>0</v>
      </c>
      <c r="K175" s="21" t="s">
        <v>1473</v>
      </c>
      <c r="L175" s="21" t="s">
        <v>1473</v>
      </c>
      <c r="M175" s="21" t="s">
        <v>1473</v>
      </c>
      <c r="N175" s="21" t="s">
        <v>1473</v>
      </c>
      <c r="O175" s="108">
        <f t="shared" si="2"/>
        <v>0</v>
      </c>
    </row>
    <row r="176" spans="1:15" ht="29" x14ac:dyDescent="0.35">
      <c r="A176" s="74" t="s">
        <v>1692</v>
      </c>
      <c r="B176" s="21"/>
      <c r="C176" s="21" t="e">
        <f>VLOOKUP(B176,Таблица1[#All],2)</f>
        <v>#N/A</v>
      </c>
      <c r="D176" s="21"/>
      <c r="E176" s="21"/>
      <c r="F176" s="21"/>
      <c r="G176" s="21" t="e">
        <f>VLOOKUP(F176,Таблица3[#All],2,FALSE)</f>
        <v>#N/A</v>
      </c>
      <c r="H176" s="21">
        <v>0</v>
      </c>
      <c r="I176" s="21"/>
      <c r="J176" s="21">
        <v>0</v>
      </c>
      <c r="K176" s="21" t="s">
        <v>1473</v>
      </c>
      <c r="L176" s="21" t="s">
        <v>1473</v>
      </c>
      <c r="M176" s="21" t="s">
        <v>1473</v>
      </c>
      <c r="N176" s="21" t="s">
        <v>1473</v>
      </c>
      <c r="O176" s="108">
        <f t="shared" si="2"/>
        <v>0</v>
      </c>
    </row>
    <row r="177" spans="1:15" ht="29" x14ac:dyDescent="0.35">
      <c r="A177" s="74" t="s">
        <v>1693</v>
      </c>
      <c r="B177" s="21"/>
      <c r="C177" s="21" t="e">
        <f>VLOOKUP(B177,Таблица1[#All],2)</f>
        <v>#N/A</v>
      </c>
      <c r="D177" s="21"/>
      <c r="E177" s="21"/>
      <c r="F177" s="21"/>
      <c r="G177" s="21" t="e">
        <f>VLOOKUP(F177,Таблица3[#All],2,FALSE)</f>
        <v>#N/A</v>
      </c>
      <c r="H177" s="21">
        <v>0</v>
      </c>
      <c r="I177" s="21"/>
      <c r="J177" s="21">
        <v>0</v>
      </c>
      <c r="K177" s="21" t="s">
        <v>1473</v>
      </c>
      <c r="L177" s="21" t="s">
        <v>1473</v>
      </c>
      <c r="M177" s="21" t="s">
        <v>1473</v>
      </c>
      <c r="N177" s="21" t="s">
        <v>1473</v>
      </c>
      <c r="O177" s="108">
        <f t="shared" si="2"/>
        <v>0</v>
      </c>
    </row>
    <row r="178" spans="1:15" ht="29" x14ac:dyDescent="0.35">
      <c r="A178" s="74" t="s">
        <v>1694</v>
      </c>
      <c r="B178" s="21"/>
      <c r="C178" s="21" t="e">
        <f>VLOOKUP(B178,Таблица1[#All],2)</f>
        <v>#N/A</v>
      </c>
      <c r="D178" s="21"/>
      <c r="E178" s="21"/>
      <c r="F178" s="21"/>
      <c r="G178" s="21" t="e">
        <f>VLOOKUP(F178,Таблица3[#All],2,FALSE)</f>
        <v>#N/A</v>
      </c>
      <c r="H178" s="21">
        <v>0</v>
      </c>
      <c r="I178" s="21"/>
      <c r="J178" s="21">
        <v>0</v>
      </c>
      <c r="K178" s="21" t="s">
        <v>1473</v>
      </c>
      <c r="L178" s="21" t="s">
        <v>1473</v>
      </c>
      <c r="M178" s="21" t="s">
        <v>1473</v>
      </c>
      <c r="N178" s="21" t="s">
        <v>1473</v>
      </c>
      <c r="O178" s="108">
        <f t="shared" si="2"/>
        <v>0</v>
      </c>
    </row>
    <row r="179" spans="1:15" ht="29" x14ac:dyDescent="0.35">
      <c r="A179" s="74" t="s">
        <v>1695</v>
      </c>
      <c r="B179" s="21"/>
      <c r="C179" s="21" t="e">
        <f>VLOOKUP(B179,Таблица1[#All],2)</f>
        <v>#N/A</v>
      </c>
      <c r="D179" s="21"/>
      <c r="E179" s="21"/>
      <c r="F179" s="21"/>
      <c r="G179" s="21" t="e">
        <f>VLOOKUP(F179,Таблица3[#All],2,FALSE)</f>
        <v>#N/A</v>
      </c>
      <c r="H179" s="21">
        <v>0</v>
      </c>
      <c r="I179" s="21"/>
      <c r="J179" s="21">
        <v>0</v>
      </c>
      <c r="K179" s="21" t="s">
        <v>1473</v>
      </c>
      <c r="L179" s="21" t="s">
        <v>1473</v>
      </c>
      <c r="M179" s="21" t="s">
        <v>1473</v>
      </c>
      <c r="N179" s="21" t="s">
        <v>1473</v>
      </c>
      <c r="O179" s="108">
        <f t="shared" si="2"/>
        <v>0</v>
      </c>
    </row>
    <row r="180" spans="1:15" ht="29" x14ac:dyDescent="0.35">
      <c r="A180" s="74" t="s">
        <v>1696</v>
      </c>
      <c r="B180" s="21"/>
      <c r="C180" s="21" t="e">
        <f>VLOOKUP(B180,Таблица1[#All],2)</f>
        <v>#N/A</v>
      </c>
      <c r="D180" s="21"/>
      <c r="E180" s="21"/>
      <c r="F180" s="21"/>
      <c r="G180" s="21" t="e">
        <f>VLOOKUP(F180,Таблица3[#All],2,FALSE)</f>
        <v>#N/A</v>
      </c>
      <c r="H180" s="21">
        <v>0</v>
      </c>
      <c r="I180" s="21"/>
      <c r="J180" s="21">
        <v>0</v>
      </c>
      <c r="K180" s="21" t="s">
        <v>1473</v>
      </c>
      <c r="L180" s="21" t="s">
        <v>1473</v>
      </c>
      <c r="M180" s="21" t="s">
        <v>1473</v>
      </c>
      <c r="N180" s="21" t="s">
        <v>1473</v>
      </c>
      <c r="O180" s="108">
        <f t="shared" si="2"/>
        <v>0</v>
      </c>
    </row>
    <row r="181" spans="1:15" ht="29" x14ac:dyDescent="0.35">
      <c r="A181" s="74" t="s">
        <v>1697</v>
      </c>
      <c r="B181" s="21"/>
      <c r="C181" s="21" t="e">
        <f>VLOOKUP(B181,Таблица1[#All],2)</f>
        <v>#N/A</v>
      </c>
      <c r="D181" s="21"/>
      <c r="E181" s="21"/>
      <c r="F181" s="21"/>
      <c r="G181" s="21" t="e">
        <f>VLOOKUP(F181,Таблица3[#All],2,FALSE)</f>
        <v>#N/A</v>
      </c>
      <c r="H181" s="21">
        <v>0</v>
      </c>
      <c r="I181" s="21"/>
      <c r="J181" s="21">
        <v>0</v>
      </c>
      <c r="K181" s="21" t="s">
        <v>1473</v>
      </c>
      <c r="L181" s="21" t="s">
        <v>1473</v>
      </c>
      <c r="M181" s="21" t="s">
        <v>1473</v>
      </c>
      <c r="N181" s="21" t="s">
        <v>1473</v>
      </c>
      <c r="O181" s="108">
        <f t="shared" si="2"/>
        <v>0</v>
      </c>
    </row>
    <row r="182" spans="1:15" ht="29" x14ac:dyDescent="0.35">
      <c r="A182" s="74" t="s">
        <v>1698</v>
      </c>
      <c r="B182" s="21"/>
      <c r="C182" s="21" t="e">
        <f>VLOOKUP(B182,Таблица1[#All],2)</f>
        <v>#N/A</v>
      </c>
      <c r="D182" s="21"/>
      <c r="E182" s="21"/>
      <c r="F182" s="21"/>
      <c r="G182" s="21" t="e">
        <f>VLOOKUP(F182,Таблица3[#All],2,FALSE)</f>
        <v>#N/A</v>
      </c>
      <c r="H182" s="21">
        <v>0</v>
      </c>
      <c r="I182" s="21"/>
      <c r="J182" s="21">
        <v>0</v>
      </c>
      <c r="K182" s="21" t="s">
        <v>1473</v>
      </c>
      <c r="L182" s="21" t="s">
        <v>1473</v>
      </c>
      <c r="M182" s="21" t="s">
        <v>1473</v>
      </c>
      <c r="N182" s="21" t="s">
        <v>1473</v>
      </c>
      <c r="O182" s="108">
        <f t="shared" si="2"/>
        <v>0</v>
      </c>
    </row>
    <row r="183" spans="1:15" ht="29" x14ac:dyDescent="0.35">
      <c r="A183" s="74" t="s">
        <v>1699</v>
      </c>
      <c r="B183" s="21"/>
      <c r="C183" s="21" t="e">
        <f>VLOOKUP(B183,Таблица1[#All],2)</f>
        <v>#N/A</v>
      </c>
      <c r="D183" s="21"/>
      <c r="E183" s="21"/>
      <c r="F183" s="21"/>
      <c r="G183" s="21" t="e">
        <f>VLOOKUP(F183,Таблица3[#All],2,FALSE)</f>
        <v>#N/A</v>
      </c>
      <c r="H183" s="21">
        <v>0</v>
      </c>
      <c r="I183" s="21"/>
      <c r="J183" s="21">
        <v>0</v>
      </c>
      <c r="K183" s="21" t="s">
        <v>1473</v>
      </c>
      <c r="L183" s="21" t="s">
        <v>1473</v>
      </c>
      <c r="M183" s="21" t="s">
        <v>1473</v>
      </c>
      <c r="N183" s="21" t="s">
        <v>1473</v>
      </c>
      <c r="O183" s="108">
        <f t="shared" si="2"/>
        <v>0</v>
      </c>
    </row>
    <row r="184" spans="1:15" ht="29" x14ac:dyDescent="0.35">
      <c r="A184" s="74" t="s">
        <v>1700</v>
      </c>
      <c r="B184" s="21"/>
      <c r="C184" s="21" t="e">
        <f>VLOOKUP(B184,Таблица1[#All],2)</f>
        <v>#N/A</v>
      </c>
      <c r="D184" s="21"/>
      <c r="E184" s="21"/>
      <c r="F184" s="21"/>
      <c r="G184" s="21" t="e">
        <f>VLOOKUP(F184,Таблица3[#All],2,FALSE)</f>
        <v>#N/A</v>
      </c>
      <c r="H184" s="21">
        <v>0</v>
      </c>
      <c r="I184" s="21"/>
      <c r="J184" s="21">
        <v>0</v>
      </c>
      <c r="K184" s="21" t="s">
        <v>1473</v>
      </c>
      <c r="L184" s="21" t="s">
        <v>1473</v>
      </c>
      <c r="M184" s="21" t="s">
        <v>1473</v>
      </c>
      <c r="N184" s="21" t="s">
        <v>1473</v>
      </c>
      <c r="O184" s="108">
        <f t="shared" si="2"/>
        <v>0</v>
      </c>
    </row>
    <row r="185" spans="1:15" ht="29" x14ac:dyDescent="0.35">
      <c r="A185" s="74" t="s">
        <v>1701</v>
      </c>
      <c r="B185" s="21"/>
      <c r="C185" s="21" t="e">
        <f>VLOOKUP(B185,Таблица1[#All],2)</f>
        <v>#N/A</v>
      </c>
      <c r="D185" s="21"/>
      <c r="E185" s="21"/>
      <c r="F185" s="21"/>
      <c r="G185" s="21" t="e">
        <f>VLOOKUP(F185,Таблица3[#All],2,FALSE)</f>
        <v>#N/A</v>
      </c>
      <c r="H185" s="21">
        <v>0</v>
      </c>
      <c r="I185" s="21"/>
      <c r="J185" s="21">
        <v>0</v>
      </c>
      <c r="K185" s="21" t="s">
        <v>1473</v>
      </c>
      <c r="L185" s="21" t="s">
        <v>1473</v>
      </c>
      <c r="M185" s="21" t="s">
        <v>1473</v>
      </c>
      <c r="N185" s="21" t="s">
        <v>1473</v>
      </c>
      <c r="O185" s="108">
        <f t="shared" si="2"/>
        <v>0</v>
      </c>
    </row>
    <row r="186" spans="1:15" ht="29" x14ac:dyDescent="0.35">
      <c r="A186" s="74" t="s">
        <v>1702</v>
      </c>
      <c r="B186" s="21"/>
      <c r="C186" s="21" t="e">
        <f>VLOOKUP(B186,Таблица1[#All],2)</f>
        <v>#N/A</v>
      </c>
      <c r="D186" s="21"/>
      <c r="E186" s="21"/>
      <c r="F186" s="21"/>
      <c r="G186" s="21" t="e">
        <f>VLOOKUP(F186,Таблица3[#All],2,FALSE)</f>
        <v>#N/A</v>
      </c>
      <c r="H186" s="21">
        <v>0</v>
      </c>
      <c r="I186" s="21"/>
      <c r="J186" s="21">
        <v>0</v>
      </c>
      <c r="K186" s="21" t="s">
        <v>1473</v>
      </c>
      <c r="L186" s="21" t="s">
        <v>1473</v>
      </c>
      <c r="M186" s="21" t="s">
        <v>1473</v>
      </c>
      <c r="N186" s="21" t="s">
        <v>1473</v>
      </c>
      <c r="O186" s="108">
        <f t="shared" si="2"/>
        <v>0</v>
      </c>
    </row>
    <row r="187" spans="1:15" ht="29" x14ac:dyDescent="0.35">
      <c r="A187" s="74" t="s">
        <v>1703</v>
      </c>
      <c r="B187" s="21"/>
      <c r="C187" s="21" t="e">
        <f>VLOOKUP(B187,Таблица1[#All],2)</f>
        <v>#N/A</v>
      </c>
      <c r="D187" s="21"/>
      <c r="E187" s="21"/>
      <c r="F187" s="21"/>
      <c r="G187" s="21" t="e">
        <f>VLOOKUP(F187,Таблица3[#All],2,FALSE)</f>
        <v>#N/A</v>
      </c>
      <c r="H187" s="21">
        <v>0</v>
      </c>
      <c r="I187" s="21"/>
      <c r="J187" s="21">
        <v>0</v>
      </c>
      <c r="K187" s="21" t="s">
        <v>1473</v>
      </c>
      <c r="L187" s="21" t="s">
        <v>1473</v>
      </c>
      <c r="M187" s="21" t="s">
        <v>1473</v>
      </c>
      <c r="N187" s="21" t="s">
        <v>1473</v>
      </c>
      <c r="O187" s="108">
        <f t="shared" si="2"/>
        <v>0</v>
      </c>
    </row>
    <row r="188" spans="1:15" ht="29" x14ac:dyDescent="0.35">
      <c r="A188" s="74" t="s">
        <v>1704</v>
      </c>
      <c r="B188" s="21"/>
      <c r="C188" s="21" t="e">
        <f>VLOOKUP(B188,Таблица1[#All],2)</f>
        <v>#N/A</v>
      </c>
      <c r="D188" s="21"/>
      <c r="E188" s="21"/>
      <c r="F188" s="21"/>
      <c r="G188" s="21" t="e">
        <f>VLOOKUP(F188,Таблица3[#All],2,FALSE)</f>
        <v>#N/A</v>
      </c>
      <c r="H188" s="21">
        <v>0</v>
      </c>
      <c r="I188" s="21"/>
      <c r="J188" s="21">
        <v>0</v>
      </c>
      <c r="K188" s="21" t="s">
        <v>1473</v>
      </c>
      <c r="L188" s="21" t="s">
        <v>1473</v>
      </c>
      <c r="M188" s="21" t="s">
        <v>1473</v>
      </c>
      <c r="N188" s="21" t="s">
        <v>1473</v>
      </c>
      <c r="O188" s="108">
        <f t="shared" si="2"/>
        <v>0</v>
      </c>
    </row>
    <row r="189" spans="1:15" ht="29" x14ac:dyDescent="0.35">
      <c r="A189" s="74" t="s">
        <v>1705</v>
      </c>
      <c r="B189" s="21"/>
      <c r="C189" s="21" t="e">
        <f>VLOOKUP(B189,Таблица1[#All],2)</f>
        <v>#N/A</v>
      </c>
      <c r="D189" s="21"/>
      <c r="E189" s="21"/>
      <c r="F189" s="21"/>
      <c r="G189" s="21" t="e">
        <f>VLOOKUP(F189,Таблица3[#All],2,FALSE)</f>
        <v>#N/A</v>
      </c>
      <c r="H189" s="21">
        <v>0</v>
      </c>
      <c r="I189" s="21"/>
      <c r="J189" s="21">
        <v>0</v>
      </c>
      <c r="K189" s="21" t="s">
        <v>1473</v>
      </c>
      <c r="L189" s="21" t="s">
        <v>1473</v>
      </c>
      <c r="M189" s="21" t="s">
        <v>1473</v>
      </c>
      <c r="N189" s="21" t="s">
        <v>1473</v>
      </c>
      <c r="O189" s="108">
        <f t="shared" si="2"/>
        <v>0</v>
      </c>
    </row>
    <row r="190" spans="1:15" ht="29" x14ac:dyDescent="0.35">
      <c r="A190" s="74" t="s">
        <v>1706</v>
      </c>
      <c r="B190" s="21"/>
      <c r="C190" s="21" t="e">
        <f>VLOOKUP(B190,Таблица1[#All],2)</f>
        <v>#N/A</v>
      </c>
      <c r="D190" s="21"/>
      <c r="E190" s="21"/>
      <c r="F190" s="21"/>
      <c r="G190" s="21" t="e">
        <f>VLOOKUP(F190,Таблица3[#All],2,FALSE)</f>
        <v>#N/A</v>
      </c>
      <c r="H190" s="21">
        <v>0</v>
      </c>
      <c r="I190" s="21"/>
      <c r="J190" s="21">
        <v>0</v>
      </c>
      <c r="K190" s="21" t="s">
        <v>1473</v>
      </c>
      <c r="L190" s="21" t="s">
        <v>1473</v>
      </c>
      <c r="M190" s="21" t="s">
        <v>1473</v>
      </c>
      <c r="N190" s="21" t="s">
        <v>1473</v>
      </c>
      <c r="O190" s="108">
        <f t="shared" si="2"/>
        <v>0</v>
      </c>
    </row>
    <row r="191" spans="1:15" ht="29" x14ac:dyDescent="0.35">
      <c r="A191" s="74" t="s">
        <v>1707</v>
      </c>
      <c r="B191" s="21"/>
      <c r="C191" s="21" t="e">
        <f>VLOOKUP(B191,Таблица1[#All],2)</f>
        <v>#N/A</v>
      </c>
      <c r="D191" s="21"/>
      <c r="E191" s="21"/>
      <c r="F191" s="21"/>
      <c r="G191" s="21" t="e">
        <f>VLOOKUP(F191,Таблица3[#All],2,FALSE)</f>
        <v>#N/A</v>
      </c>
      <c r="H191" s="21">
        <v>0</v>
      </c>
      <c r="I191" s="21"/>
      <c r="J191" s="21">
        <v>0</v>
      </c>
      <c r="K191" s="21" t="s">
        <v>1473</v>
      </c>
      <c r="L191" s="21" t="s">
        <v>1473</v>
      </c>
      <c r="M191" s="21" t="s">
        <v>1473</v>
      </c>
      <c r="N191" s="21" t="s">
        <v>1473</v>
      </c>
      <c r="O191" s="108">
        <f t="shared" si="2"/>
        <v>0</v>
      </c>
    </row>
    <row r="192" spans="1:15" ht="29" x14ac:dyDescent="0.35">
      <c r="A192" s="74" t="s">
        <v>1708</v>
      </c>
      <c r="B192" s="21"/>
      <c r="C192" s="21" t="e">
        <f>VLOOKUP(B192,Таблица1[#All],2)</f>
        <v>#N/A</v>
      </c>
      <c r="D192" s="21"/>
      <c r="E192" s="21"/>
      <c r="F192" s="21"/>
      <c r="G192" s="21" t="e">
        <f>VLOOKUP(F192,Таблица3[#All],2,FALSE)</f>
        <v>#N/A</v>
      </c>
      <c r="H192" s="21">
        <v>0</v>
      </c>
      <c r="I192" s="21"/>
      <c r="J192" s="21">
        <v>0</v>
      </c>
      <c r="K192" s="21" t="s">
        <v>1473</v>
      </c>
      <c r="L192" s="21" t="s">
        <v>1473</v>
      </c>
      <c r="M192" s="21" t="s">
        <v>1473</v>
      </c>
      <c r="N192" s="21" t="s">
        <v>1473</v>
      </c>
      <c r="O192" s="108">
        <f t="shared" si="2"/>
        <v>0</v>
      </c>
    </row>
    <row r="193" spans="1:15" ht="29" x14ac:dyDescent="0.35">
      <c r="A193" s="74" t="s">
        <v>1709</v>
      </c>
      <c r="B193" s="21"/>
      <c r="C193" s="21" t="e">
        <f>VLOOKUP(B193,Таблица1[#All],2)</f>
        <v>#N/A</v>
      </c>
      <c r="D193" s="21"/>
      <c r="E193" s="21"/>
      <c r="F193" s="21"/>
      <c r="G193" s="21" t="e">
        <f>VLOOKUP(F193,Таблица3[#All],2,FALSE)</f>
        <v>#N/A</v>
      </c>
      <c r="H193" s="21">
        <v>0</v>
      </c>
      <c r="I193" s="21"/>
      <c r="J193" s="21">
        <v>0</v>
      </c>
      <c r="K193" s="21" t="s">
        <v>1473</v>
      </c>
      <c r="L193" s="21" t="s">
        <v>1473</v>
      </c>
      <c r="M193" s="21" t="s">
        <v>1473</v>
      </c>
      <c r="N193" s="21" t="s">
        <v>1473</v>
      </c>
      <c r="O193" s="108">
        <f t="shared" si="2"/>
        <v>0</v>
      </c>
    </row>
    <row r="194" spans="1:15" ht="29" x14ac:dyDescent="0.35">
      <c r="A194" s="74" t="s">
        <v>1710</v>
      </c>
      <c r="B194" s="21"/>
      <c r="C194" s="21" t="e">
        <f>VLOOKUP(B194,Таблица1[#All],2)</f>
        <v>#N/A</v>
      </c>
      <c r="D194" s="21"/>
      <c r="E194" s="21"/>
      <c r="F194" s="21"/>
      <c r="G194" s="21" t="e">
        <f>VLOOKUP(F194,Таблица3[#All],2,FALSE)</f>
        <v>#N/A</v>
      </c>
      <c r="H194" s="21">
        <v>0</v>
      </c>
      <c r="I194" s="21"/>
      <c r="J194" s="21">
        <v>0</v>
      </c>
      <c r="K194" s="21" t="s">
        <v>1473</v>
      </c>
      <c r="L194" s="21" t="s">
        <v>1473</v>
      </c>
      <c r="M194" s="21" t="s">
        <v>1473</v>
      </c>
      <c r="N194" s="21" t="s">
        <v>1473</v>
      </c>
      <c r="O194" s="108">
        <f t="shared" si="2"/>
        <v>0</v>
      </c>
    </row>
    <row r="195" spans="1:15" ht="29" x14ac:dyDescent="0.35">
      <c r="A195" s="74" t="s">
        <v>1711</v>
      </c>
      <c r="B195" s="21"/>
      <c r="C195" s="21" t="e">
        <f>VLOOKUP(B195,Таблица1[#All],2)</f>
        <v>#N/A</v>
      </c>
      <c r="D195" s="21"/>
      <c r="E195" s="21"/>
      <c r="F195" s="21"/>
      <c r="G195" s="21" t="e">
        <f>VLOOKUP(F195,Таблица3[#All],2,FALSE)</f>
        <v>#N/A</v>
      </c>
      <c r="H195" s="21">
        <v>0</v>
      </c>
      <c r="I195" s="21"/>
      <c r="J195" s="21">
        <v>0</v>
      </c>
      <c r="K195" s="21" t="s">
        <v>1473</v>
      </c>
      <c r="L195" s="21" t="s">
        <v>1473</v>
      </c>
      <c r="M195" s="21" t="s">
        <v>1473</v>
      </c>
      <c r="N195" s="21" t="s">
        <v>1473</v>
      </c>
      <c r="O195" s="108">
        <f t="shared" ref="O195:O258" si="3">$S$10*I195*(IF(K195="Да",1,0)*$S$11+IF(L195="Да",1,0)*$S$12+IF(M195="Да",1,0)*$S$13+IF(N195="Да",1,0)*$S$14)*J195*IF($P$2="Да",0.5,1)+$S$10*H195*(IF(K195="Да",1,0)*$S$11+IF(L195="Да",1,0)*$S$12+IF(M195="Да",1,0)*$S$13+IF(N195="Да",1,0)*$S$14)*IF($P$2="Да",0.5,1)</f>
        <v>0</v>
      </c>
    </row>
    <row r="196" spans="1:15" ht="29" x14ac:dyDescent="0.35">
      <c r="A196" s="74" t="s">
        <v>1712</v>
      </c>
      <c r="B196" s="21"/>
      <c r="C196" s="21" t="e">
        <f>VLOOKUP(B196,Таблица1[#All],2)</f>
        <v>#N/A</v>
      </c>
      <c r="D196" s="21"/>
      <c r="E196" s="21"/>
      <c r="F196" s="21"/>
      <c r="G196" s="21" t="e">
        <f>VLOOKUP(F196,Таблица3[#All],2,FALSE)</f>
        <v>#N/A</v>
      </c>
      <c r="H196" s="21">
        <v>0</v>
      </c>
      <c r="I196" s="21"/>
      <c r="J196" s="21">
        <v>0</v>
      </c>
      <c r="K196" s="21" t="s">
        <v>1473</v>
      </c>
      <c r="L196" s="21" t="s">
        <v>1473</v>
      </c>
      <c r="M196" s="21" t="s">
        <v>1473</v>
      </c>
      <c r="N196" s="21" t="s">
        <v>1473</v>
      </c>
      <c r="O196" s="108">
        <f t="shared" si="3"/>
        <v>0</v>
      </c>
    </row>
    <row r="197" spans="1:15" ht="29" x14ac:dyDescent="0.35">
      <c r="A197" s="74" t="s">
        <v>1713</v>
      </c>
      <c r="B197" s="21"/>
      <c r="C197" s="21" t="e">
        <f>VLOOKUP(B197,Таблица1[#All],2)</f>
        <v>#N/A</v>
      </c>
      <c r="D197" s="21"/>
      <c r="E197" s="21"/>
      <c r="F197" s="21"/>
      <c r="G197" s="21" t="e">
        <f>VLOOKUP(F197,Таблица3[#All],2,FALSE)</f>
        <v>#N/A</v>
      </c>
      <c r="H197" s="21">
        <v>0</v>
      </c>
      <c r="I197" s="21"/>
      <c r="J197" s="21">
        <v>0</v>
      </c>
      <c r="K197" s="21" t="s">
        <v>1473</v>
      </c>
      <c r="L197" s="21" t="s">
        <v>1473</v>
      </c>
      <c r="M197" s="21" t="s">
        <v>1473</v>
      </c>
      <c r="N197" s="21" t="s">
        <v>1473</v>
      </c>
      <c r="O197" s="108">
        <f t="shared" si="3"/>
        <v>0</v>
      </c>
    </row>
    <row r="198" spans="1:15" ht="29" x14ac:dyDescent="0.35">
      <c r="A198" s="74" t="s">
        <v>1714</v>
      </c>
      <c r="B198" s="21"/>
      <c r="C198" s="21" t="e">
        <f>VLOOKUP(B198,Таблица1[#All],2)</f>
        <v>#N/A</v>
      </c>
      <c r="D198" s="21"/>
      <c r="E198" s="21"/>
      <c r="F198" s="21"/>
      <c r="G198" s="21" t="e">
        <f>VLOOKUP(F198,Таблица3[#All],2,FALSE)</f>
        <v>#N/A</v>
      </c>
      <c r="H198" s="21">
        <v>0</v>
      </c>
      <c r="I198" s="21"/>
      <c r="J198" s="21">
        <v>0</v>
      </c>
      <c r="K198" s="21" t="s">
        <v>1473</v>
      </c>
      <c r="L198" s="21" t="s">
        <v>1473</v>
      </c>
      <c r="M198" s="21" t="s">
        <v>1473</v>
      </c>
      <c r="N198" s="21" t="s">
        <v>1473</v>
      </c>
      <c r="O198" s="108">
        <f t="shared" si="3"/>
        <v>0</v>
      </c>
    </row>
    <row r="199" spans="1:15" ht="29" x14ac:dyDescent="0.35">
      <c r="A199" s="74" t="s">
        <v>1715</v>
      </c>
      <c r="B199" s="21"/>
      <c r="C199" s="21" t="e">
        <f>VLOOKUP(B199,Таблица1[#All],2)</f>
        <v>#N/A</v>
      </c>
      <c r="D199" s="21"/>
      <c r="E199" s="21"/>
      <c r="F199" s="21"/>
      <c r="G199" s="21" t="e">
        <f>VLOOKUP(F199,Таблица3[#All],2,FALSE)</f>
        <v>#N/A</v>
      </c>
      <c r="H199" s="21">
        <v>0</v>
      </c>
      <c r="I199" s="21"/>
      <c r="J199" s="21">
        <v>0</v>
      </c>
      <c r="K199" s="21" t="s">
        <v>1473</v>
      </c>
      <c r="L199" s="21" t="s">
        <v>1473</v>
      </c>
      <c r="M199" s="21" t="s">
        <v>1473</v>
      </c>
      <c r="N199" s="21" t="s">
        <v>1473</v>
      </c>
      <c r="O199" s="108">
        <f t="shared" si="3"/>
        <v>0</v>
      </c>
    </row>
    <row r="200" spans="1:15" ht="29" x14ac:dyDescent="0.35">
      <c r="A200" s="74" t="s">
        <v>1716</v>
      </c>
      <c r="B200" s="21"/>
      <c r="C200" s="21" t="e">
        <f>VLOOKUP(B200,Таблица1[#All],2)</f>
        <v>#N/A</v>
      </c>
      <c r="D200" s="21"/>
      <c r="E200" s="21"/>
      <c r="F200" s="21"/>
      <c r="G200" s="21" t="e">
        <f>VLOOKUP(F200,Таблица3[#All],2,FALSE)</f>
        <v>#N/A</v>
      </c>
      <c r="H200" s="21">
        <v>0</v>
      </c>
      <c r="I200" s="21"/>
      <c r="J200" s="21">
        <v>0</v>
      </c>
      <c r="K200" s="21" t="s">
        <v>1473</v>
      </c>
      <c r="L200" s="21" t="s">
        <v>1473</v>
      </c>
      <c r="M200" s="21" t="s">
        <v>1473</v>
      </c>
      <c r="N200" s="21" t="s">
        <v>1473</v>
      </c>
      <c r="O200" s="108">
        <f t="shared" si="3"/>
        <v>0</v>
      </c>
    </row>
    <row r="201" spans="1:15" ht="29" x14ac:dyDescent="0.35">
      <c r="A201" s="74" t="s">
        <v>1717</v>
      </c>
      <c r="B201" s="21"/>
      <c r="C201" s="21" t="e">
        <f>VLOOKUP(B201,Таблица1[#All],2)</f>
        <v>#N/A</v>
      </c>
      <c r="D201" s="21"/>
      <c r="E201" s="21"/>
      <c r="F201" s="21"/>
      <c r="G201" s="21" t="e">
        <f>VLOOKUP(F201,Таблица3[#All],2,FALSE)</f>
        <v>#N/A</v>
      </c>
      <c r="H201" s="21">
        <v>0</v>
      </c>
      <c r="I201" s="21"/>
      <c r="J201" s="21">
        <v>0</v>
      </c>
      <c r="K201" s="21" t="s">
        <v>1473</v>
      </c>
      <c r="L201" s="21" t="s">
        <v>1473</v>
      </c>
      <c r="M201" s="21" t="s">
        <v>1473</v>
      </c>
      <c r="N201" s="21" t="s">
        <v>1473</v>
      </c>
      <c r="O201" s="108">
        <f t="shared" si="3"/>
        <v>0</v>
      </c>
    </row>
    <row r="202" spans="1:15" ht="29" x14ac:dyDescent="0.35">
      <c r="A202" s="74" t="s">
        <v>1718</v>
      </c>
      <c r="B202" s="21"/>
      <c r="C202" s="21" t="e">
        <f>VLOOKUP(B202,Таблица1[#All],2)</f>
        <v>#N/A</v>
      </c>
      <c r="D202" s="21"/>
      <c r="E202" s="21"/>
      <c r="F202" s="21"/>
      <c r="G202" s="21" t="e">
        <f>VLOOKUP(F202,Таблица3[#All],2,FALSE)</f>
        <v>#N/A</v>
      </c>
      <c r="H202" s="21">
        <v>0</v>
      </c>
      <c r="I202" s="21"/>
      <c r="J202" s="21">
        <v>0</v>
      </c>
      <c r="K202" s="21" t="s">
        <v>1473</v>
      </c>
      <c r="L202" s="21" t="s">
        <v>1473</v>
      </c>
      <c r="M202" s="21" t="s">
        <v>1473</v>
      </c>
      <c r="N202" s="21" t="s">
        <v>1473</v>
      </c>
      <c r="O202" s="108">
        <f t="shared" si="3"/>
        <v>0</v>
      </c>
    </row>
    <row r="203" spans="1:15" ht="29" x14ac:dyDescent="0.35">
      <c r="A203" s="74" t="s">
        <v>1719</v>
      </c>
      <c r="B203" s="21"/>
      <c r="C203" s="21" t="e">
        <f>VLOOKUP(B203,Таблица1[#All],2)</f>
        <v>#N/A</v>
      </c>
      <c r="D203" s="21"/>
      <c r="E203" s="21"/>
      <c r="F203" s="21"/>
      <c r="G203" s="21" t="e">
        <f>VLOOKUP(F203,Таблица3[#All],2,FALSE)</f>
        <v>#N/A</v>
      </c>
      <c r="H203" s="21">
        <v>0</v>
      </c>
      <c r="I203" s="21"/>
      <c r="J203" s="21">
        <v>0</v>
      </c>
      <c r="K203" s="21" t="s">
        <v>1473</v>
      </c>
      <c r="L203" s="21" t="s">
        <v>1473</v>
      </c>
      <c r="M203" s="21" t="s">
        <v>1473</v>
      </c>
      <c r="N203" s="21" t="s">
        <v>1473</v>
      </c>
      <c r="O203" s="108">
        <f t="shared" si="3"/>
        <v>0</v>
      </c>
    </row>
    <row r="204" spans="1:15" ht="29" x14ac:dyDescent="0.35">
      <c r="A204" s="74" t="s">
        <v>1720</v>
      </c>
      <c r="B204" s="21"/>
      <c r="C204" s="21" t="e">
        <f>VLOOKUP(B204,Таблица1[#All],2)</f>
        <v>#N/A</v>
      </c>
      <c r="D204" s="21"/>
      <c r="E204" s="21"/>
      <c r="F204" s="21"/>
      <c r="G204" s="21" t="e">
        <f>VLOOKUP(F204,Таблица3[#All],2,FALSE)</f>
        <v>#N/A</v>
      </c>
      <c r="H204" s="21">
        <v>0</v>
      </c>
      <c r="I204" s="21"/>
      <c r="J204" s="21">
        <v>0</v>
      </c>
      <c r="K204" s="21" t="s">
        <v>1473</v>
      </c>
      <c r="L204" s="21" t="s">
        <v>1473</v>
      </c>
      <c r="M204" s="21" t="s">
        <v>1473</v>
      </c>
      <c r="N204" s="21" t="s">
        <v>1473</v>
      </c>
      <c r="O204" s="108">
        <f t="shared" si="3"/>
        <v>0</v>
      </c>
    </row>
    <row r="205" spans="1:15" ht="29" x14ac:dyDescent="0.35">
      <c r="A205" s="74" t="s">
        <v>1721</v>
      </c>
      <c r="B205" s="21"/>
      <c r="C205" s="21" t="e">
        <f>VLOOKUP(B205,Таблица1[#All],2)</f>
        <v>#N/A</v>
      </c>
      <c r="D205" s="21"/>
      <c r="E205" s="21"/>
      <c r="F205" s="21"/>
      <c r="G205" s="21" t="e">
        <f>VLOOKUP(F205,Таблица3[#All],2,FALSE)</f>
        <v>#N/A</v>
      </c>
      <c r="H205" s="21">
        <v>0</v>
      </c>
      <c r="I205" s="21"/>
      <c r="J205" s="21">
        <v>0</v>
      </c>
      <c r="K205" s="21" t="s">
        <v>1473</v>
      </c>
      <c r="L205" s="21" t="s">
        <v>1473</v>
      </c>
      <c r="M205" s="21" t="s">
        <v>1473</v>
      </c>
      <c r="N205" s="21" t="s">
        <v>1473</v>
      </c>
      <c r="O205" s="108">
        <f t="shared" si="3"/>
        <v>0</v>
      </c>
    </row>
    <row r="206" spans="1:15" ht="29" x14ac:dyDescent="0.35">
      <c r="A206" s="74" t="s">
        <v>1722</v>
      </c>
      <c r="B206" s="21"/>
      <c r="C206" s="21" t="e">
        <f>VLOOKUP(B206,Таблица1[#All],2)</f>
        <v>#N/A</v>
      </c>
      <c r="D206" s="21"/>
      <c r="E206" s="21"/>
      <c r="F206" s="21"/>
      <c r="G206" s="21" t="e">
        <f>VLOOKUP(F206,Таблица3[#All],2,FALSE)</f>
        <v>#N/A</v>
      </c>
      <c r="H206" s="21">
        <v>0</v>
      </c>
      <c r="I206" s="21"/>
      <c r="J206" s="21">
        <v>0</v>
      </c>
      <c r="K206" s="21" t="s">
        <v>1473</v>
      </c>
      <c r="L206" s="21" t="s">
        <v>1473</v>
      </c>
      <c r="M206" s="21" t="s">
        <v>1473</v>
      </c>
      <c r="N206" s="21" t="s">
        <v>1473</v>
      </c>
      <c r="O206" s="108">
        <f t="shared" si="3"/>
        <v>0</v>
      </c>
    </row>
    <row r="207" spans="1:15" ht="29" x14ac:dyDescent="0.35">
      <c r="A207" s="74" t="s">
        <v>1723</v>
      </c>
      <c r="B207" s="21"/>
      <c r="C207" s="21" t="e">
        <f>VLOOKUP(B207,Таблица1[#All],2)</f>
        <v>#N/A</v>
      </c>
      <c r="D207" s="21"/>
      <c r="E207" s="21"/>
      <c r="F207" s="21"/>
      <c r="G207" s="21" t="e">
        <f>VLOOKUP(F207,Таблица3[#All],2,FALSE)</f>
        <v>#N/A</v>
      </c>
      <c r="H207" s="21">
        <v>0</v>
      </c>
      <c r="I207" s="21"/>
      <c r="J207" s="21">
        <v>0</v>
      </c>
      <c r="K207" s="21" t="s">
        <v>1473</v>
      </c>
      <c r="L207" s="21" t="s">
        <v>1473</v>
      </c>
      <c r="M207" s="21" t="s">
        <v>1473</v>
      </c>
      <c r="N207" s="21" t="s">
        <v>1473</v>
      </c>
      <c r="O207" s="108">
        <f t="shared" si="3"/>
        <v>0</v>
      </c>
    </row>
    <row r="208" spans="1:15" ht="29" x14ac:dyDescent="0.35">
      <c r="A208" s="74" t="s">
        <v>1724</v>
      </c>
      <c r="B208" s="21"/>
      <c r="C208" s="21" t="e">
        <f>VLOOKUP(B208,Таблица1[#All],2)</f>
        <v>#N/A</v>
      </c>
      <c r="D208" s="21"/>
      <c r="E208" s="21"/>
      <c r="F208" s="21"/>
      <c r="G208" s="21" t="e">
        <f>VLOOKUP(F208,Таблица3[#All],2,FALSE)</f>
        <v>#N/A</v>
      </c>
      <c r="H208" s="21">
        <v>0</v>
      </c>
      <c r="I208" s="21"/>
      <c r="J208" s="21">
        <v>0</v>
      </c>
      <c r="K208" s="21" t="s">
        <v>1473</v>
      </c>
      <c r="L208" s="21" t="s">
        <v>1473</v>
      </c>
      <c r="M208" s="21" t="s">
        <v>1473</v>
      </c>
      <c r="N208" s="21" t="s">
        <v>1473</v>
      </c>
      <c r="O208" s="108">
        <f t="shared" si="3"/>
        <v>0</v>
      </c>
    </row>
    <row r="209" spans="1:15" ht="29" x14ac:dyDescent="0.35">
      <c r="A209" s="74" t="s">
        <v>1725</v>
      </c>
      <c r="B209" s="21"/>
      <c r="C209" s="21" t="e">
        <f>VLOOKUP(B209,Таблица1[#All],2)</f>
        <v>#N/A</v>
      </c>
      <c r="D209" s="21"/>
      <c r="E209" s="21"/>
      <c r="F209" s="21"/>
      <c r="G209" s="21" t="e">
        <f>VLOOKUP(F209,Таблица3[#All],2,FALSE)</f>
        <v>#N/A</v>
      </c>
      <c r="H209" s="21">
        <v>0</v>
      </c>
      <c r="I209" s="21"/>
      <c r="J209" s="21">
        <v>0</v>
      </c>
      <c r="K209" s="21" t="s">
        <v>1473</v>
      </c>
      <c r="L209" s="21" t="s">
        <v>1473</v>
      </c>
      <c r="M209" s="21" t="s">
        <v>1473</v>
      </c>
      <c r="N209" s="21" t="s">
        <v>1473</v>
      </c>
      <c r="O209" s="108">
        <f t="shared" si="3"/>
        <v>0</v>
      </c>
    </row>
    <row r="210" spans="1:15" ht="29" x14ac:dyDescent="0.35">
      <c r="A210" s="74" t="s">
        <v>1726</v>
      </c>
      <c r="B210" s="21"/>
      <c r="C210" s="21" t="e">
        <f>VLOOKUP(B210,Таблица1[#All],2)</f>
        <v>#N/A</v>
      </c>
      <c r="D210" s="21"/>
      <c r="E210" s="21"/>
      <c r="F210" s="21"/>
      <c r="G210" s="21" t="e">
        <f>VLOOKUP(F210,Таблица3[#All],2,FALSE)</f>
        <v>#N/A</v>
      </c>
      <c r="H210" s="21">
        <v>0</v>
      </c>
      <c r="I210" s="21"/>
      <c r="J210" s="21">
        <v>0</v>
      </c>
      <c r="K210" s="21" t="s">
        <v>1473</v>
      </c>
      <c r="L210" s="21" t="s">
        <v>1473</v>
      </c>
      <c r="M210" s="21" t="s">
        <v>1473</v>
      </c>
      <c r="N210" s="21" t="s">
        <v>1473</v>
      </c>
      <c r="O210" s="108">
        <f t="shared" si="3"/>
        <v>0</v>
      </c>
    </row>
    <row r="211" spans="1:15" ht="29" x14ac:dyDescent="0.35">
      <c r="A211" s="74" t="s">
        <v>1727</v>
      </c>
      <c r="B211" s="21"/>
      <c r="C211" s="21" t="e">
        <f>VLOOKUP(B211,Таблица1[#All],2)</f>
        <v>#N/A</v>
      </c>
      <c r="D211" s="21"/>
      <c r="E211" s="21"/>
      <c r="F211" s="21"/>
      <c r="G211" s="21" t="e">
        <f>VLOOKUP(F211,Таблица3[#All],2,FALSE)</f>
        <v>#N/A</v>
      </c>
      <c r="H211" s="21">
        <v>0</v>
      </c>
      <c r="I211" s="21"/>
      <c r="J211" s="21">
        <v>0</v>
      </c>
      <c r="K211" s="21" t="s">
        <v>1473</v>
      </c>
      <c r="L211" s="21" t="s">
        <v>1473</v>
      </c>
      <c r="M211" s="21" t="s">
        <v>1473</v>
      </c>
      <c r="N211" s="21" t="s">
        <v>1473</v>
      </c>
      <c r="O211" s="108">
        <f t="shared" si="3"/>
        <v>0</v>
      </c>
    </row>
    <row r="212" spans="1:15" ht="29" x14ac:dyDescent="0.35">
      <c r="A212" s="74" t="s">
        <v>1728</v>
      </c>
      <c r="B212" s="21"/>
      <c r="C212" s="21" t="e">
        <f>VLOOKUP(B212,Таблица1[#All],2)</f>
        <v>#N/A</v>
      </c>
      <c r="D212" s="21"/>
      <c r="E212" s="21"/>
      <c r="F212" s="21"/>
      <c r="G212" s="21" t="e">
        <f>VLOOKUP(F212,Таблица3[#All],2,FALSE)</f>
        <v>#N/A</v>
      </c>
      <c r="H212" s="21">
        <v>0</v>
      </c>
      <c r="I212" s="21"/>
      <c r="J212" s="21">
        <v>0</v>
      </c>
      <c r="K212" s="21" t="s">
        <v>1473</v>
      </c>
      <c r="L212" s="21" t="s">
        <v>1473</v>
      </c>
      <c r="M212" s="21" t="s">
        <v>1473</v>
      </c>
      <c r="N212" s="21" t="s">
        <v>1473</v>
      </c>
      <c r="O212" s="108">
        <f t="shared" si="3"/>
        <v>0</v>
      </c>
    </row>
    <row r="213" spans="1:15" ht="29" x14ac:dyDescent="0.35">
      <c r="A213" s="74" t="s">
        <v>1729</v>
      </c>
      <c r="B213" s="21"/>
      <c r="C213" s="21" t="e">
        <f>VLOOKUP(B213,Таблица1[#All],2)</f>
        <v>#N/A</v>
      </c>
      <c r="D213" s="21"/>
      <c r="E213" s="21"/>
      <c r="F213" s="21"/>
      <c r="G213" s="21" t="e">
        <f>VLOOKUP(F213,Таблица3[#All],2,FALSE)</f>
        <v>#N/A</v>
      </c>
      <c r="H213" s="21">
        <v>0</v>
      </c>
      <c r="I213" s="21"/>
      <c r="J213" s="21">
        <v>0</v>
      </c>
      <c r="K213" s="21" t="s">
        <v>1473</v>
      </c>
      <c r="L213" s="21" t="s">
        <v>1473</v>
      </c>
      <c r="M213" s="21" t="s">
        <v>1473</v>
      </c>
      <c r="N213" s="21" t="s">
        <v>1473</v>
      </c>
      <c r="O213" s="108">
        <f t="shared" si="3"/>
        <v>0</v>
      </c>
    </row>
    <row r="214" spans="1:15" ht="29" x14ac:dyDescent="0.35">
      <c r="A214" s="74" t="s">
        <v>1730</v>
      </c>
      <c r="B214" s="21"/>
      <c r="C214" s="21" t="e">
        <f>VLOOKUP(B214,Таблица1[#All],2)</f>
        <v>#N/A</v>
      </c>
      <c r="D214" s="21"/>
      <c r="E214" s="21"/>
      <c r="F214" s="21"/>
      <c r="G214" s="21" t="e">
        <f>VLOOKUP(F214,Таблица3[#All],2,FALSE)</f>
        <v>#N/A</v>
      </c>
      <c r="H214" s="21">
        <v>0</v>
      </c>
      <c r="I214" s="21"/>
      <c r="J214" s="21">
        <v>0</v>
      </c>
      <c r="K214" s="21" t="s">
        <v>1473</v>
      </c>
      <c r="L214" s="21" t="s">
        <v>1473</v>
      </c>
      <c r="M214" s="21" t="s">
        <v>1473</v>
      </c>
      <c r="N214" s="21" t="s">
        <v>1473</v>
      </c>
      <c r="O214" s="108">
        <f t="shared" si="3"/>
        <v>0</v>
      </c>
    </row>
    <row r="215" spans="1:15" ht="29" x14ac:dyDescent="0.35">
      <c r="A215" s="74" t="s">
        <v>1731</v>
      </c>
      <c r="B215" s="21"/>
      <c r="C215" s="21" t="e">
        <f>VLOOKUP(B215,Таблица1[#All],2)</f>
        <v>#N/A</v>
      </c>
      <c r="D215" s="21"/>
      <c r="E215" s="21"/>
      <c r="F215" s="21"/>
      <c r="G215" s="21" t="e">
        <f>VLOOKUP(F215,Таблица3[#All],2,FALSE)</f>
        <v>#N/A</v>
      </c>
      <c r="H215" s="21">
        <v>0</v>
      </c>
      <c r="I215" s="21"/>
      <c r="J215" s="21">
        <v>0</v>
      </c>
      <c r="K215" s="21" t="s">
        <v>1473</v>
      </c>
      <c r="L215" s="21" t="s">
        <v>1473</v>
      </c>
      <c r="M215" s="21" t="s">
        <v>1473</v>
      </c>
      <c r="N215" s="21" t="s">
        <v>1473</v>
      </c>
      <c r="O215" s="108">
        <f t="shared" si="3"/>
        <v>0</v>
      </c>
    </row>
    <row r="216" spans="1:15" ht="29" x14ac:dyDescent="0.35">
      <c r="A216" s="74" t="s">
        <v>1732</v>
      </c>
      <c r="B216" s="21"/>
      <c r="C216" s="21" t="e">
        <f>VLOOKUP(B216,Таблица1[#All],2)</f>
        <v>#N/A</v>
      </c>
      <c r="D216" s="21"/>
      <c r="E216" s="21"/>
      <c r="F216" s="21"/>
      <c r="G216" s="21" t="e">
        <f>VLOOKUP(F216,Таблица3[#All],2,FALSE)</f>
        <v>#N/A</v>
      </c>
      <c r="H216" s="21">
        <v>0</v>
      </c>
      <c r="I216" s="21"/>
      <c r="J216" s="21">
        <v>0</v>
      </c>
      <c r="K216" s="21" t="s">
        <v>1473</v>
      </c>
      <c r="L216" s="21" t="s">
        <v>1473</v>
      </c>
      <c r="M216" s="21" t="s">
        <v>1473</v>
      </c>
      <c r="N216" s="21" t="s">
        <v>1473</v>
      </c>
      <c r="O216" s="108">
        <f t="shared" si="3"/>
        <v>0</v>
      </c>
    </row>
    <row r="217" spans="1:15" ht="29" x14ac:dyDescent="0.35">
      <c r="A217" s="74" t="s">
        <v>1733</v>
      </c>
      <c r="B217" s="21"/>
      <c r="C217" s="21" t="e">
        <f>VLOOKUP(B217,Таблица1[#All],2)</f>
        <v>#N/A</v>
      </c>
      <c r="D217" s="21"/>
      <c r="E217" s="21"/>
      <c r="F217" s="21"/>
      <c r="G217" s="21" t="e">
        <f>VLOOKUP(F217,Таблица3[#All],2,FALSE)</f>
        <v>#N/A</v>
      </c>
      <c r="H217" s="21">
        <v>0</v>
      </c>
      <c r="I217" s="21"/>
      <c r="J217" s="21">
        <v>0</v>
      </c>
      <c r="K217" s="21" t="s">
        <v>1473</v>
      </c>
      <c r="L217" s="21" t="s">
        <v>1473</v>
      </c>
      <c r="M217" s="21" t="s">
        <v>1473</v>
      </c>
      <c r="N217" s="21" t="s">
        <v>1473</v>
      </c>
      <c r="O217" s="108">
        <f t="shared" si="3"/>
        <v>0</v>
      </c>
    </row>
    <row r="218" spans="1:15" ht="29" x14ac:dyDescent="0.35">
      <c r="A218" s="74" t="s">
        <v>1734</v>
      </c>
      <c r="B218" s="21"/>
      <c r="C218" s="21" t="e">
        <f>VLOOKUP(B218,Таблица1[#All],2)</f>
        <v>#N/A</v>
      </c>
      <c r="D218" s="21"/>
      <c r="E218" s="21"/>
      <c r="F218" s="21"/>
      <c r="G218" s="21" t="e">
        <f>VLOOKUP(F218,Таблица3[#All],2,FALSE)</f>
        <v>#N/A</v>
      </c>
      <c r="H218" s="21">
        <v>0</v>
      </c>
      <c r="I218" s="21"/>
      <c r="J218" s="21">
        <v>0</v>
      </c>
      <c r="K218" s="21" t="s">
        <v>1473</v>
      </c>
      <c r="L218" s="21" t="s">
        <v>1473</v>
      </c>
      <c r="M218" s="21" t="s">
        <v>1473</v>
      </c>
      <c r="N218" s="21" t="s">
        <v>1473</v>
      </c>
      <c r="O218" s="108">
        <f t="shared" si="3"/>
        <v>0</v>
      </c>
    </row>
    <row r="219" spans="1:15" ht="29" x14ac:dyDescent="0.35">
      <c r="A219" s="74" t="s">
        <v>1735</v>
      </c>
      <c r="B219" s="21"/>
      <c r="C219" s="21" t="e">
        <f>VLOOKUP(B219,Таблица1[#All],2)</f>
        <v>#N/A</v>
      </c>
      <c r="D219" s="21"/>
      <c r="E219" s="21"/>
      <c r="F219" s="21"/>
      <c r="G219" s="21" t="e">
        <f>VLOOKUP(F219,Таблица3[#All],2,FALSE)</f>
        <v>#N/A</v>
      </c>
      <c r="H219" s="21">
        <v>0</v>
      </c>
      <c r="I219" s="21"/>
      <c r="J219" s="21">
        <v>0</v>
      </c>
      <c r="K219" s="21" t="s">
        <v>1473</v>
      </c>
      <c r="L219" s="21" t="s">
        <v>1473</v>
      </c>
      <c r="M219" s="21" t="s">
        <v>1473</v>
      </c>
      <c r="N219" s="21" t="s">
        <v>1473</v>
      </c>
      <c r="O219" s="108">
        <f t="shared" si="3"/>
        <v>0</v>
      </c>
    </row>
    <row r="220" spans="1:15" ht="29" x14ac:dyDescent="0.35">
      <c r="A220" s="74" t="s">
        <v>1736</v>
      </c>
      <c r="B220" s="21"/>
      <c r="C220" s="21" t="e">
        <f>VLOOKUP(B220,Таблица1[#All],2)</f>
        <v>#N/A</v>
      </c>
      <c r="D220" s="21"/>
      <c r="E220" s="21"/>
      <c r="F220" s="21"/>
      <c r="G220" s="21" t="e">
        <f>VLOOKUP(F220,Таблица3[#All],2,FALSE)</f>
        <v>#N/A</v>
      </c>
      <c r="H220" s="21">
        <v>0</v>
      </c>
      <c r="I220" s="21"/>
      <c r="J220" s="21">
        <v>0</v>
      </c>
      <c r="K220" s="21" t="s">
        <v>1473</v>
      </c>
      <c r="L220" s="21" t="s">
        <v>1473</v>
      </c>
      <c r="M220" s="21" t="s">
        <v>1473</v>
      </c>
      <c r="N220" s="21" t="s">
        <v>1473</v>
      </c>
      <c r="O220" s="108">
        <f t="shared" si="3"/>
        <v>0</v>
      </c>
    </row>
    <row r="221" spans="1:15" ht="29" x14ac:dyDescent="0.35">
      <c r="A221" s="74" t="s">
        <v>1737</v>
      </c>
      <c r="B221" s="21"/>
      <c r="C221" s="21" t="e">
        <f>VLOOKUP(B221,Таблица1[#All],2)</f>
        <v>#N/A</v>
      </c>
      <c r="D221" s="21"/>
      <c r="E221" s="21"/>
      <c r="F221" s="21"/>
      <c r="G221" s="21" t="e">
        <f>VLOOKUP(F221,Таблица3[#All],2,FALSE)</f>
        <v>#N/A</v>
      </c>
      <c r="H221" s="21">
        <v>0</v>
      </c>
      <c r="I221" s="21"/>
      <c r="J221" s="21">
        <v>0</v>
      </c>
      <c r="K221" s="21" t="s">
        <v>1473</v>
      </c>
      <c r="L221" s="21" t="s">
        <v>1473</v>
      </c>
      <c r="M221" s="21" t="s">
        <v>1473</v>
      </c>
      <c r="N221" s="21" t="s">
        <v>1473</v>
      </c>
      <c r="O221" s="108">
        <f t="shared" si="3"/>
        <v>0</v>
      </c>
    </row>
    <row r="222" spans="1:15" ht="29" x14ac:dyDescent="0.35">
      <c r="A222" s="74" t="s">
        <v>1738</v>
      </c>
      <c r="B222" s="21"/>
      <c r="C222" s="21" t="e">
        <f>VLOOKUP(B222,Таблица1[#All],2)</f>
        <v>#N/A</v>
      </c>
      <c r="D222" s="21"/>
      <c r="E222" s="21"/>
      <c r="F222" s="21"/>
      <c r="G222" s="21" t="e">
        <f>VLOOKUP(F222,Таблица3[#All],2,FALSE)</f>
        <v>#N/A</v>
      </c>
      <c r="H222" s="21">
        <v>0</v>
      </c>
      <c r="I222" s="21"/>
      <c r="J222" s="21">
        <v>0</v>
      </c>
      <c r="K222" s="21" t="s">
        <v>1473</v>
      </c>
      <c r="L222" s="21" t="s">
        <v>1473</v>
      </c>
      <c r="M222" s="21" t="s">
        <v>1473</v>
      </c>
      <c r="N222" s="21" t="s">
        <v>1473</v>
      </c>
      <c r="O222" s="108">
        <f t="shared" si="3"/>
        <v>0</v>
      </c>
    </row>
    <row r="223" spans="1:15" ht="29" x14ac:dyDescent="0.35">
      <c r="A223" s="74" t="s">
        <v>1739</v>
      </c>
      <c r="B223" s="21"/>
      <c r="C223" s="21" t="e">
        <f>VLOOKUP(B223,Таблица1[#All],2)</f>
        <v>#N/A</v>
      </c>
      <c r="D223" s="21"/>
      <c r="E223" s="21"/>
      <c r="F223" s="21"/>
      <c r="G223" s="21" t="e">
        <f>VLOOKUP(F223,Таблица3[#All],2,FALSE)</f>
        <v>#N/A</v>
      </c>
      <c r="H223" s="21">
        <v>0</v>
      </c>
      <c r="I223" s="21"/>
      <c r="J223" s="21">
        <v>0</v>
      </c>
      <c r="K223" s="21" t="s">
        <v>1473</v>
      </c>
      <c r="L223" s="21" t="s">
        <v>1473</v>
      </c>
      <c r="M223" s="21" t="s">
        <v>1473</v>
      </c>
      <c r="N223" s="21" t="s">
        <v>1473</v>
      </c>
      <c r="O223" s="108">
        <f t="shared" si="3"/>
        <v>0</v>
      </c>
    </row>
    <row r="224" spans="1:15" ht="29" x14ac:dyDescent="0.35">
      <c r="A224" s="74" t="s">
        <v>1740</v>
      </c>
      <c r="B224" s="21"/>
      <c r="C224" s="21" t="e">
        <f>VLOOKUP(B224,Таблица1[#All],2)</f>
        <v>#N/A</v>
      </c>
      <c r="D224" s="21"/>
      <c r="E224" s="21"/>
      <c r="F224" s="21"/>
      <c r="G224" s="21" t="e">
        <f>VLOOKUP(F224,Таблица3[#All],2,FALSE)</f>
        <v>#N/A</v>
      </c>
      <c r="H224" s="21">
        <v>0</v>
      </c>
      <c r="I224" s="21"/>
      <c r="J224" s="21">
        <v>0</v>
      </c>
      <c r="K224" s="21" t="s">
        <v>1473</v>
      </c>
      <c r="L224" s="21" t="s">
        <v>1473</v>
      </c>
      <c r="M224" s="21" t="s">
        <v>1473</v>
      </c>
      <c r="N224" s="21" t="s">
        <v>1473</v>
      </c>
      <c r="O224" s="108">
        <f t="shared" si="3"/>
        <v>0</v>
      </c>
    </row>
    <row r="225" spans="1:15" ht="29" x14ac:dyDescent="0.35">
      <c r="A225" s="74" t="s">
        <v>1741</v>
      </c>
      <c r="B225" s="21"/>
      <c r="C225" s="21" t="e">
        <f>VLOOKUP(B225,Таблица1[#All],2)</f>
        <v>#N/A</v>
      </c>
      <c r="D225" s="21"/>
      <c r="E225" s="21"/>
      <c r="F225" s="21"/>
      <c r="G225" s="21" t="e">
        <f>VLOOKUP(F225,Таблица3[#All],2,FALSE)</f>
        <v>#N/A</v>
      </c>
      <c r="H225" s="21">
        <v>0</v>
      </c>
      <c r="I225" s="21"/>
      <c r="J225" s="21">
        <v>0</v>
      </c>
      <c r="K225" s="21" t="s">
        <v>1473</v>
      </c>
      <c r="L225" s="21" t="s">
        <v>1473</v>
      </c>
      <c r="M225" s="21" t="s">
        <v>1473</v>
      </c>
      <c r="N225" s="21" t="s">
        <v>1473</v>
      </c>
      <c r="O225" s="108">
        <f t="shared" si="3"/>
        <v>0</v>
      </c>
    </row>
    <row r="226" spans="1:15" ht="29" x14ac:dyDescent="0.35">
      <c r="A226" s="74" t="s">
        <v>1742</v>
      </c>
      <c r="B226" s="21"/>
      <c r="C226" s="21" t="e">
        <f>VLOOKUP(B226,Таблица1[#All],2)</f>
        <v>#N/A</v>
      </c>
      <c r="D226" s="21"/>
      <c r="E226" s="21"/>
      <c r="F226" s="21"/>
      <c r="G226" s="21" t="e">
        <f>VLOOKUP(F226,Таблица3[#All],2,FALSE)</f>
        <v>#N/A</v>
      </c>
      <c r="H226" s="21">
        <v>0</v>
      </c>
      <c r="I226" s="21"/>
      <c r="J226" s="21">
        <v>0</v>
      </c>
      <c r="K226" s="21" t="s">
        <v>1473</v>
      </c>
      <c r="L226" s="21" t="s">
        <v>1473</v>
      </c>
      <c r="M226" s="21" t="s">
        <v>1473</v>
      </c>
      <c r="N226" s="21" t="s">
        <v>1473</v>
      </c>
      <c r="O226" s="108">
        <f t="shared" si="3"/>
        <v>0</v>
      </c>
    </row>
    <row r="227" spans="1:15" ht="29" x14ac:dyDescent="0.35">
      <c r="A227" s="74" t="s">
        <v>1743</v>
      </c>
      <c r="B227" s="21"/>
      <c r="C227" s="21" t="e">
        <f>VLOOKUP(B227,Таблица1[#All],2)</f>
        <v>#N/A</v>
      </c>
      <c r="D227" s="21"/>
      <c r="E227" s="21"/>
      <c r="F227" s="21"/>
      <c r="G227" s="21" t="e">
        <f>VLOOKUP(F227,Таблица3[#All],2,FALSE)</f>
        <v>#N/A</v>
      </c>
      <c r="H227" s="21">
        <v>0</v>
      </c>
      <c r="I227" s="21"/>
      <c r="J227" s="21">
        <v>0</v>
      </c>
      <c r="K227" s="21" t="s">
        <v>1473</v>
      </c>
      <c r="L227" s="21" t="s">
        <v>1473</v>
      </c>
      <c r="M227" s="21" t="s">
        <v>1473</v>
      </c>
      <c r="N227" s="21" t="s">
        <v>1473</v>
      </c>
      <c r="O227" s="108">
        <f t="shared" si="3"/>
        <v>0</v>
      </c>
    </row>
    <row r="228" spans="1:15" ht="29" x14ac:dyDescent="0.35">
      <c r="A228" s="74" t="s">
        <v>1744</v>
      </c>
      <c r="B228" s="21"/>
      <c r="C228" s="21" t="e">
        <f>VLOOKUP(B228,Таблица1[#All],2)</f>
        <v>#N/A</v>
      </c>
      <c r="D228" s="21"/>
      <c r="E228" s="21"/>
      <c r="F228" s="21"/>
      <c r="G228" s="21" t="e">
        <f>VLOOKUP(F228,Таблица3[#All],2,FALSE)</f>
        <v>#N/A</v>
      </c>
      <c r="H228" s="21">
        <v>0</v>
      </c>
      <c r="I228" s="21"/>
      <c r="J228" s="21">
        <v>0</v>
      </c>
      <c r="K228" s="21" t="s">
        <v>1473</v>
      </c>
      <c r="L228" s="21" t="s">
        <v>1473</v>
      </c>
      <c r="M228" s="21" t="s">
        <v>1473</v>
      </c>
      <c r="N228" s="21" t="s">
        <v>1473</v>
      </c>
      <c r="O228" s="108">
        <f t="shared" si="3"/>
        <v>0</v>
      </c>
    </row>
    <row r="229" spans="1:15" ht="29" x14ac:dyDescent="0.35">
      <c r="A229" s="74" t="s">
        <v>1745</v>
      </c>
      <c r="B229" s="21"/>
      <c r="C229" s="21" t="e">
        <f>VLOOKUP(B229,Таблица1[#All],2)</f>
        <v>#N/A</v>
      </c>
      <c r="D229" s="21"/>
      <c r="E229" s="21"/>
      <c r="F229" s="21"/>
      <c r="G229" s="21" t="e">
        <f>VLOOKUP(F229,Таблица3[#All],2,FALSE)</f>
        <v>#N/A</v>
      </c>
      <c r="H229" s="21">
        <v>0</v>
      </c>
      <c r="I229" s="21"/>
      <c r="J229" s="21">
        <v>0</v>
      </c>
      <c r="K229" s="21" t="s">
        <v>1473</v>
      </c>
      <c r="L229" s="21" t="s">
        <v>1473</v>
      </c>
      <c r="M229" s="21" t="s">
        <v>1473</v>
      </c>
      <c r="N229" s="21" t="s">
        <v>1473</v>
      </c>
      <c r="O229" s="108">
        <f t="shared" si="3"/>
        <v>0</v>
      </c>
    </row>
    <row r="230" spans="1:15" ht="29" x14ac:dyDescent="0.35">
      <c r="A230" s="74" t="s">
        <v>1746</v>
      </c>
      <c r="B230" s="21"/>
      <c r="C230" s="21" t="e">
        <f>VLOOKUP(B230,Таблица1[#All],2)</f>
        <v>#N/A</v>
      </c>
      <c r="D230" s="21"/>
      <c r="E230" s="21"/>
      <c r="F230" s="21"/>
      <c r="G230" s="21" t="e">
        <f>VLOOKUP(F230,Таблица3[#All],2,FALSE)</f>
        <v>#N/A</v>
      </c>
      <c r="H230" s="21">
        <v>0</v>
      </c>
      <c r="I230" s="21"/>
      <c r="J230" s="21">
        <v>0</v>
      </c>
      <c r="K230" s="21" t="s">
        <v>1473</v>
      </c>
      <c r="L230" s="21" t="s">
        <v>1473</v>
      </c>
      <c r="M230" s="21" t="s">
        <v>1473</v>
      </c>
      <c r="N230" s="21" t="s">
        <v>1473</v>
      </c>
      <c r="O230" s="108">
        <f t="shared" si="3"/>
        <v>0</v>
      </c>
    </row>
    <row r="231" spans="1:15" ht="29" x14ac:dyDescent="0.35">
      <c r="A231" s="74" t="s">
        <v>1747</v>
      </c>
      <c r="B231" s="21"/>
      <c r="C231" s="21" t="e">
        <f>VLOOKUP(B231,Таблица1[#All],2)</f>
        <v>#N/A</v>
      </c>
      <c r="D231" s="21"/>
      <c r="E231" s="21"/>
      <c r="F231" s="21"/>
      <c r="G231" s="21" t="e">
        <f>VLOOKUP(F231,Таблица3[#All],2,FALSE)</f>
        <v>#N/A</v>
      </c>
      <c r="H231" s="21">
        <v>0</v>
      </c>
      <c r="I231" s="21"/>
      <c r="J231" s="21">
        <v>0</v>
      </c>
      <c r="K231" s="21" t="s">
        <v>1473</v>
      </c>
      <c r="L231" s="21" t="s">
        <v>1473</v>
      </c>
      <c r="M231" s="21" t="s">
        <v>1473</v>
      </c>
      <c r="N231" s="21" t="s">
        <v>1473</v>
      </c>
      <c r="O231" s="108">
        <f t="shared" si="3"/>
        <v>0</v>
      </c>
    </row>
    <row r="232" spans="1:15" ht="29" x14ac:dyDescent="0.35">
      <c r="A232" s="74" t="s">
        <v>1748</v>
      </c>
      <c r="B232" s="21"/>
      <c r="C232" s="21" t="e">
        <f>VLOOKUP(B232,Таблица1[#All],2)</f>
        <v>#N/A</v>
      </c>
      <c r="D232" s="21"/>
      <c r="E232" s="21"/>
      <c r="F232" s="21"/>
      <c r="G232" s="21" t="e">
        <f>VLOOKUP(F232,Таблица3[#All],2,FALSE)</f>
        <v>#N/A</v>
      </c>
      <c r="H232" s="21">
        <v>0</v>
      </c>
      <c r="I232" s="21"/>
      <c r="J232" s="21">
        <v>0</v>
      </c>
      <c r="K232" s="21" t="s">
        <v>1473</v>
      </c>
      <c r="L232" s="21" t="s">
        <v>1473</v>
      </c>
      <c r="M232" s="21" t="s">
        <v>1473</v>
      </c>
      <c r="N232" s="21" t="s">
        <v>1473</v>
      </c>
      <c r="O232" s="108">
        <f t="shared" si="3"/>
        <v>0</v>
      </c>
    </row>
    <row r="233" spans="1:15" ht="29" x14ac:dyDescent="0.35">
      <c r="A233" s="74" t="s">
        <v>1749</v>
      </c>
      <c r="B233" s="21"/>
      <c r="C233" s="21" t="e">
        <f>VLOOKUP(B233,Таблица1[#All],2)</f>
        <v>#N/A</v>
      </c>
      <c r="D233" s="21"/>
      <c r="E233" s="21"/>
      <c r="F233" s="21"/>
      <c r="G233" s="21" t="e">
        <f>VLOOKUP(F233,Таблица3[#All],2,FALSE)</f>
        <v>#N/A</v>
      </c>
      <c r="H233" s="21">
        <v>0</v>
      </c>
      <c r="I233" s="21"/>
      <c r="J233" s="21">
        <v>0</v>
      </c>
      <c r="K233" s="21" t="s">
        <v>1473</v>
      </c>
      <c r="L233" s="21" t="s">
        <v>1473</v>
      </c>
      <c r="M233" s="21" t="s">
        <v>1473</v>
      </c>
      <c r="N233" s="21" t="s">
        <v>1473</v>
      </c>
      <c r="O233" s="108">
        <f t="shared" si="3"/>
        <v>0</v>
      </c>
    </row>
    <row r="234" spans="1:15" ht="29" x14ac:dyDescent="0.35">
      <c r="A234" s="74" t="s">
        <v>1750</v>
      </c>
      <c r="B234" s="21"/>
      <c r="C234" s="21" t="e">
        <f>VLOOKUP(B234,Таблица1[#All],2)</f>
        <v>#N/A</v>
      </c>
      <c r="D234" s="21"/>
      <c r="E234" s="21"/>
      <c r="F234" s="21"/>
      <c r="G234" s="21" t="e">
        <f>VLOOKUP(F234,Таблица3[#All],2,FALSE)</f>
        <v>#N/A</v>
      </c>
      <c r="H234" s="21">
        <v>0</v>
      </c>
      <c r="I234" s="21"/>
      <c r="J234" s="21">
        <v>0</v>
      </c>
      <c r="K234" s="21" t="s">
        <v>1473</v>
      </c>
      <c r="L234" s="21" t="s">
        <v>1473</v>
      </c>
      <c r="M234" s="21" t="s">
        <v>1473</v>
      </c>
      <c r="N234" s="21" t="s">
        <v>1473</v>
      </c>
      <c r="O234" s="108">
        <f t="shared" si="3"/>
        <v>0</v>
      </c>
    </row>
    <row r="235" spans="1:15" ht="29" x14ac:dyDescent="0.35">
      <c r="A235" s="74" t="s">
        <v>1751</v>
      </c>
      <c r="B235" s="21"/>
      <c r="C235" s="21" t="e">
        <f>VLOOKUP(B235,Таблица1[#All],2)</f>
        <v>#N/A</v>
      </c>
      <c r="D235" s="21"/>
      <c r="E235" s="21"/>
      <c r="F235" s="21"/>
      <c r="G235" s="21" t="e">
        <f>VLOOKUP(F235,Таблица3[#All],2,FALSE)</f>
        <v>#N/A</v>
      </c>
      <c r="H235" s="21">
        <v>0</v>
      </c>
      <c r="I235" s="21"/>
      <c r="J235" s="21">
        <v>0</v>
      </c>
      <c r="K235" s="21" t="s">
        <v>1473</v>
      </c>
      <c r="L235" s="21" t="s">
        <v>1473</v>
      </c>
      <c r="M235" s="21" t="s">
        <v>1473</v>
      </c>
      <c r="N235" s="21" t="s">
        <v>1473</v>
      </c>
      <c r="O235" s="108">
        <f t="shared" si="3"/>
        <v>0</v>
      </c>
    </row>
    <row r="236" spans="1:15" ht="29" x14ac:dyDescent="0.35">
      <c r="A236" s="74" t="s">
        <v>1752</v>
      </c>
      <c r="B236" s="21"/>
      <c r="C236" s="21" t="e">
        <f>VLOOKUP(B236,Таблица1[#All],2)</f>
        <v>#N/A</v>
      </c>
      <c r="D236" s="21"/>
      <c r="E236" s="21"/>
      <c r="F236" s="21"/>
      <c r="G236" s="21" t="e">
        <f>VLOOKUP(F236,Таблица3[#All],2,FALSE)</f>
        <v>#N/A</v>
      </c>
      <c r="H236" s="21">
        <v>0</v>
      </c>
      <c r="I236" s="21"/>
      <c r="J236" s="21">
        <v>0</v>
      </c>
      <c r="K236" s="21" t="s">
        <v>1473</v>
      </c>
      <c r="L236" s="21" t="s">
        <v>1473</v>
      </c>
      <c r="M236" s="21" t="s">
        <v>1473</v>
      </c>
      <c r="N236" s="21" t="s">
        <v>1473</v>
      </c>
      <c r="O236" s="108">
        <f t="shared" si="3"/>
        <v>0</v>
      </c>
    </row>
    <row r="237" spans="1:15" ht="29" x14ac:dyDescent="0.35">
      <c r="A237" s="74" t="s">
        <v>1753</v>
      </c>
      <c r="B237" s="21"/>
      <c r="C237" s="21" t="e">
        <f>VLOOKUP(B237,Таблица1[#All],2)</f>
        <v>#N/A</v>
      </c>
      <c r="D237" s="21"/>
      <c r="E237" s="21"/>
      <c r="F237" s="21"/>
      <c r="G237" s="21" t="e">
        <f>VLOOKUP(F237,Таблица3[#All],2,FALSE)</f>
        <v>#N/A</v>
      </c>
      <c r="H237" s="21">
        <v>0</v>
      </c>
      <c r="I237" s="21"/>
      <c r="J237" s="21">
        <v>0</v>
      </c>
      <c r="K237" s="21" t="s">
        <v>1473</v>
      </c>
      <c r="L237" s="21" t="s">
        <v>1473</v>
      </c>
      <c r="M237" s="21" t="s">
        <v>1473</v>
      </c>
      <c r="N237" s="21" t="s">
        <v>1473</v>
      </c>
      <c r="O237" s="108">
        <f t="shared" si="3"/>
        <v>0</v>
      </c>
    </row>
    <row r="238" spans="1:15" ht="29" x14ac:dyDescent="0.35">
      <c r="A238" s="74" t="s">
        <v>1754</v>
      </c>
      <c r="B238" s="21"/>
      <c r="C238" s="21" t="e">
        <f>VLOOKUP(B238,Таблица1[#All],2)</f>
        <v>#N/A</v>
      </c>
      <c r="D238" s="21"/>
      <c r="E238" s="21"/>
      <c r="F238" s="21"/>
      <c r="G238" s="21" t="e">
        <f>VLOOKUP(F238,Таблица3[#All],2,FALSE)</f>
        <v>#N/A</v>
      </c>
      <c r="H238" s="21">
        <v>0</v>
      </c>
      <c r="I238" s="21"/>
      <c r="J238" s="21">
        <v>0</v>
      </c>
      <c r="K238" s="21" t="s">
        <v>1473</v>
      </c>
      <c r="L238" s="21" t="s">
        <v>1473</v>
      </c>
      <c r="M238" s="21" t="s">
        <v>1473</v>
      </c>
      <c r="N238" s="21" t="s">
        <v>1473</v>
      </c>
      <c r="O238" s="108">
        <f t="shared" si="3"/>
        <v>0</v>
      </c>
    </row>
    <row r="239" spans="1:15" ht="29" x14ac:dyDescent="0.35">
      <c r="A239" s="74" t="s">
        <v>1755</v>
      </c>
      <c r="B239" s="21"/>
      <c r="C239" s="21" t="e">
        <f>VLOOKUP(B239,Таблица1[#All],2)</f>
        <v>#N/A</v>
      </c>
      <c r="D239" s="21"/>
      <c r="E239" s="21"/>
      <c r="F239" s="21"/>
      <c r="G239" s="21" t="e">
        <f>VLOOKUP(F239,Таблица3[#All],2,FALSE)</f>
        <v>#N/A</v>
      </c>
      <c r="H239" s="21">
        <v>0</v>
      </c>
      <c r="I239" s="21"/>
      <c r="J239" s="21">
        <v>0</v>
      </c>
      <c r="K239" s="21" t="s">
        <v>1473</v>
      </c>
      <c r="L239" s="21" t="s">
        <v>1473</v>
      </c>
      <c r="M239" s="21" t="s">
        <v>1473</v>
      </c>
      <c r="N239" s="21" t="s">
        <v>1473</v>
      </c>
      <c r="O239" s="108">
        <f t="shared" si="3"/>
        <v>0</v>
      </c>
    </row>
    <row r="240" spans="1:15" ht="29" x14ac:dyDescent="0.35">
      <c r="A240" s="74" t="s">
        <v>1756</v>
      </c>
      <c r="B240" s="21"/>
      <c r="C240" s="21" t="e">
        <f>VLOOKUP(B240,Таблица1[#All],2)</f>
        <v>#N/A</v>
      </c>
      <c r="D240" s="21"/>
      <c r="E240" s="21"/>
      <c r="F240" s="21"/>
      <c r="G240" s="21" t="e">
        <f>VLOOKUP(F240,Таблица3[#All],2,FALSE)</f>
        <v>#N/A</v>
      </c>
      <c r="H240" s="21">
        <v>0</v>
      </c>
      <c r="I240" s="21"/>
      <c r="J240" s="21">
        <v>0</v>
      </c>
      <c r="K240" s="21" t="s">
        <v>1473</v>
      </c>
      <c r="L240" s="21" t="s">
        <v>1473</v>
      </c>
      <c r="M240" s="21" t="s">
        <v>1473</v>
      </c>
      <c r="N240" s="21" t="s">
        <v>1473</v>
      </c>
      <c r="O240" s="108">
        <f t="shared" si="3"/>
        <v>0</v>
      </c>
    </row>
    <row r="241" spans="1:15" ht="29" x14ac:dyDescent="0.35">
      <c r="A241" s="74" t="s">
        <v>1757</v>
      </c>
      <c r="B241" s="21"/>
      <c r="C241" s="21" t="e">
        <f>VLOOKUP(B241,Таблица1[#All],2)</f>
        <v>#N/A</v>
      </c>
      <c r="D241" s="21"/>
      <c r="E241" s="21"/>
      <c r="F241" s="21"/>
      <c r="G241" s="21" t="e">
        <f>VLOOKUP(F241,Таблица3[#All],2,FALSE)</f>
        <v>#N/A</v>
      </c>
      <c r="H241" s="21">
        <v>0</v>
      </c>
      <c r="I241" s="21"/>
      <c r="J241" s="21">
        <v>0</v>
      </c>
      <c r="K241" s="21" t="s">
        <v>1473</v>
      </c>
      <c r="L241" s="21" t="s">
        <v>1473</v>
      </c>
      <c r="M241" s="21" t="s">
        <v>1473</v>
      </c>
      <c r="N241" s="21" t="s">
        <v>1473</v>
      </c>
      <c r="O241" s="108">
        <f t="shared" si="3"/>
        <v>0</v>
      </c>
    </row>
    <row r="242" spans="1:15" ht="29" x14ac:dyDescent="0.35">
      <c r="A242" s="74" t="s">
        <v>1758</v>
      </c>
      <c r="B242" s="21"/>
      <c r="C242" s="21" t="e">
        <f>VLOOKUP(B242,Таблица1[#All],2)</f>
        <v>#N/A</v>
      </c>
      <c r="D242" s="21"/>
      <c r="E242" s="21"/>
      <c r="F242" s="21"/>
      <c r="G242" s="21" t="e">
        <f>VLOOKUP(F242,Таблица3[#All],2,FALSE)</f>
        <v>#N/A</v>
      </c>
      <c r="H242" s="21">
        <v>0</v>
      </c>
      <c r="I242" s="21"/>
      <c r="J242" s="21">
        <v>0</v>
      </c>
      <c r="K242" s="21" t="s">
        <v>1473</v>
      </c>
      <c r="L242" s="21" t="s">
        <v>1473</v>
      </c>
      <c r="M242" s="21" t="s">
        <v>1473</v>
      </c>
      <c r="N242" s="21" t="s">
        <v>1473</v>
      </c>
      <c r="O242" s="108">
        <f t="shared" si="3"/>
        <v>0</v>
      </c>
    </row>
    <row r="243" spans="1:15" ht="29" x14ac:dyDescent="0.35">
      <c r="A243" s="74" t="s">
        <v>1759</v>
      </c>
      <c r="B243" s="21"/>
      <c r="C243" s="21" t="e">
        <f>VLOOKUP(B243,Таблица1[#All],2)</f>
        <v>#N/A</v>
      </c>
      <c r="D243" s="21"/>
      <c r="E243" s="21"/>
      <c r="F243" s="21"/>
      <c r="G243" s="21" t="e">
        <f>VLOOKUP(F243,Таблица3[#All],2,FALSE)</f>
        <v>#N/A</v>
      </c>
      <c r="H243" s="21">
        <v>0</v>
      </c>
      <c r="I243" s="21"/>
      <c r="J243" s="21">
        <v>0</v>
      </c>
      <c r="K243" s="21" t="s">
        <v>1473</v>
      </c>
      <c r="L243" s="21" t="s">
        <v>1473</v>
      </c>
      <c r="M243" s="21" t="s">
        <v>1473</v>
      </c>
      <c r="N243" s="21" t="s">
        <v>1473</v>
      </c>
      <c r="O243" s="108">
        <f t="shared" si="3"/>
        <v>0</v>
      </c>
    </row>
    <row r="244" spans="1:15" ht="29" x14ac:dyDescent="0.35">
      <c r="A244" s="74" t="s">
        <v>1760</v>
      </c>
      <c r="B244" s="21"/>
      <c r="C244" s="21" t="e">
        <f>VLOOKUP(B244,Таблица1[#All],2)</f>
        <v>#N/A</v>
      </c>
      <c r="D244" s="21"/>
      <c r="E244" s="21"/>
      <c r="F244" s="21"/>
      <c r="G244" s="21" t="e">
        <f>VLOOKUP(F244,Таблица3[#All],2,FALSE)</f>
        <v>#N/A</v>
      </c>
      <c r="H244" s="21">
        <v>0</v>
      </c>
      <c r="I244" s="21"/>
      <c r="J244" s="21">
        <v>0</v>
      </c>
      <c r="K244" s="21" t="s">
        <v>1473</v>
      </c>
      <c r="L244" s="21" t="s">
        <v>1473</v>
      </c>
      <c r="M244" s="21" t="s">
        <v>1473</v>
      </c>
      <c r="N244" s="21" t="s">
        <v>1473</v>
      </c>
      <c r="O244" s="108">
        <f t="shared" si="3"/>
        <v>0</v>
      </c>
    </row>
    <row r="245" spans="1:15" ht="29" x14ac:dyDescent="0.35">
      <c r="A245" s="74" t="s">
        <v>1761</v>
      </c>
      <c r="B245" s="21"/>
      <c r="C245" s="21" t="e">
        <f>VLOOKUP(B245,Таблица1[#All],2)</f>
        <v>#N/A</v>
      </c>
      <c r="D245" s="21"/>
      <c r="E245" s="21"/>
      <c r="F245" s="21"/>
      <c r="G245" s="21" t="e">
        <f>VLOOKUP(F245,Таблица3[#All],2,FALSE)</f>
        <v>#N/A</v>
      </c>
      <c r="H245" s="21">
        <v>0</v>
      </c>
      <c r="I245" s="21"/>
      <c r="J245" s="21">
        <v>0</v>
      </c>
      <c r="K245" s="21" t="s">
        <v>1473</v>
      </c>
      <c r="L245" s="21" t="s">
        <v>1473</v>
      </c>
      <c r="M245" s="21" t="s">
        <v>1473</v>
      </c>
      <c r="N245" s="21" t="s">
        <v>1473</v>
      </c>
      <c r="O245" s="108">
        <f t="shared" si="3"/>
        <v>0</v>
      </c>
    </row>
    <row r="246" spans="1:15" ht="29" x14ac:dyDescent="0.35">
      <c r="A246" s="74" t="s">
        <v>1762</v>
      </c>
      <c r="B246" s="21"/>
      <c r="C246" s="21" t="e">
        <f>VLOOKUP(B246,Таблица1[#All],2)</f>
        <v>#N/A</v>
      </c>
      <c r="D246" s="21"/>
      <c r="E246" s="21"/>
      <c r="F246" s="21"/>
      <c r="G246" s="21" t="e">
        <f>VLOOKUP(F246,Таблица3[#All],2,FALSE)</f>
        <v>#N/A</v>
      </c>
      <c r="H246" s="21">
        <v>0</v>
      </c>
      <c r="I246" s="21"/>
      <c r="J246" s="21">
        <v>0</v>
      </c>
      <c r="K246" s="21" t="s">
        <v>1473</v>
      </c>
      <c r="L246" s="21" t="s">
        <v>1473</v>
      </c>
      <c r="M246" s="21" t="s">
        <v>1473</v>
      </c>
      <c r="N246" s="21" t="s">
        <v>1473</v>
      </c>
      <c r="O246" s="108">
        <f t="shared" si="3"/>
        <v>0</v>
      </c>
    </row>
    <row r="247" spans="1:15" ht="29" x14ac:dyDescent="0.35">
      <c r="A247" s="74" t="s">
        <v>1763</v>
      </c>
      <c r="B247" s="21"/>
      <c r="C247" s="21" t="e">
        <f>VLOOKUP(B247,Таблица1[#All],2)</f>
        <v>#N/A</v>
      </c>
      <c r="D247" s="21"/>
      <c r="E247" s="21"/>
      <c r="F247" s="21"/>
      <c r="G247" s="21" t="e">
        <f>VLOOKUP(F247,Таблица3[#All],2,FALSE)</f>
        <v>#N/A</v>
      </c>
      <c r="H247" s="21">
        <v>0</v>
      </c>
      <c r="I247" s="21"/>
      <c r="J247" s="21">
        <v>0</v>
      </c>
      <c r="K247" s="21" t="s">
        <v>1473</v>
      </c>
      <c r="L247" s="21" t="s">
        <v>1473</v>
      </c>
      <c r="M247" s="21" t="s">
        <v>1473</v>
      </c>
      <c r="N247" s="21" t="s">
        <v>1473</v>
      </c>
      <c r="O247" s="108">
        <f t="shared" si="3"/>
        <v>0</v>
      </c>
    </row>
    <row r="248" spans="1:15" ht="29" x14ac:dyDescent="0.35">
      <c r="A248" s="74" t="s">
        <v>1764</v>
      </c>
      <c r="B248" s="21"/>
      <c r="C248" s="21" t="e">
        <f>VLOOKUP(B248,Таблица1[#All],2)</f>
        <v>#N/A</v>
      </c>
      <c r="D248" s="21"/>
      <c r="E248" s="21"/>
      <c r="F248" s="21"/>
      <c r="G248" s="21" t="e">
        <f>VLOOKUP(F248,Таблица3[#All],2,FALSE)</f>
        <v>#N/A</v>
      </c>
      <c r="H248" s="21">
        <v>0</v>
      </c>
      <c r="I248" s="21"/>
      <c r="J248" s="21">
        <v>0</v>
      </c>
      <c r="K248" s="21" t="s">
        <v>1473</v>
      </c>
      <c r="L248" s="21" t="s">
        <v>1473</v>
      </c>
      <c r="M248" s="21" t="s">
        <v>1473</v>
      </c>
      <c r="N248" s="21" t="s">
        <v>1473</v>
      </c>
      <c r="O248" s="108">
        <f t="shared" si="3"/>
        <v>0</v>
      </c>
    </row>
    <row r="249" spans="1:15" ht="29" x14ac:dyDescent="0.35">
      <c r="A249" s="74" t="s">
        <v>1765</v>
      </c>
      <c r="B249" s="21"/>
      <c r="C249" s="21" t="e">
        <f>VLOOKUP(B249,Таблица1[#All],2)</f>
        <v>#N/A</v>
      </c>
      <c r="D249" s="21"/>
      <c r="E249" s="21"/>
      <c r="F249" s="21"/>
      <c r="G249" s="21" t="e">
        <f>VLOOKUP(F249,Таблица3[#All],2,FALSE)</f>
        <v>#N/A</v>
      </c>
      <c r="H249" s="21">
        <v>0</v>
      </c>
      <c r="I249" s="21"/>
      <c r="J249" s="21">
        <v>0</v>
      </c>
      <c r="K249" s="21" t="s">
        <v>1473</v>
      </c>
      <c r="L249" s="21" t="s">
        <v>1473</v>
      </c>
      <c r="M249" s="21" t="s">
        <v>1473</v>
      </c>
      <c r="N249" s="21" t="s">
        <v>1473</v>
      </c>
      <c r="O249" s="108">
        <f t="shared" si="3"/>
        <v>0</v>
      </c>
    </row>
    <row r="250" spans="1:15" ht="29" x14ac:dyDescent="0.35">
      <c r="A250" s="74" t="s">
        <v>1766</v>
      </c>
      <c r="B250" s="21"/>
      <c r="C250" s="21" t="e">
        <f>VLOOKUP(B250,Таблица1[#All],2)</f>
        <v>#N/A</v>
      </c>
      <c r="D250" s="21"/>
      <c r="E250" s="21"/>
      <c r="F250" s="21"/>
      <c r="G250" s="21" t="e">
        <f>VLOOKUP(F250,Таблица3[#All],2,FALSE)</f>
        <v>#N/A</v>
      </c>
      <c r="H250" s="21">
        <v>0</v>
      </c>
      <c r="I250" s="21"/>
      <c r="J250" s="21">
        <v>0</v>
      </c>
      <c r="K250" s="21" t="s">
        <v>1473</v>
      </c>
      <c r="L250" s="21" t="s">
        <v>1473</v>
      </c>
      <c r="M250" s="21" t="s">
        <v>1473</v>
      </c>
      <c r="N250" s="21" t="s">
        <v>1473</v>
      </c>
      <c r="O250" s="108">
        <f t="shared" si="3"/>
        <v>0</v>
      </c>
    </row>
    <row r="251" spans="1:15" ht="29" x14ac:dyDescent="0.35">
      <c r="A251" s="74" t="s">
        <v>1767</v>
      </c>
      <c r="B251" s="21"/>
      <c r="C251" s="21" t="e">
        <f>VLOOKUP(B251,Таблица1[#All],2)</f>
        <v>#N/A</v>
      </c>
      <c r="D251" s="21"/>
      <c r="E251" s="21"/>
      <c r="F251" s="21"/>
      <c r="G251" s="21" t="e">
        <f>VLOOKUP(F251,Таблица3[#All],2,FALSE)</f>
        <v>#N/A</v>
      </c>
      <c r="H251" s="21">
        <v>0</v>
      </c>
      <c r="I251" s="21"/>
      <c r="J251" s="21">
        <v>0</v>
      </c>
      <c r="K251" s="21" t="s">
        <v>1473</v>
      </c>
      <c r="L251" s="21" t="s">
        <v>1473</v>
      </c>
      <c r="M251" s="21" t="s">
        <v>1473</v>
      </c>
      <c r="N251" s="21" t="s">
        <v>1473</v>
      </c>
      <c r="O251" s="108">
        <f t="shared" si="3"/>
        <v>0</v>
      </c>
    </row>
    <row r="252" spans="1:15" ht="29" x14ac:dyDescent="0.35">
      <c r="A252" s="74" t="s">
        <v>1768</v>
      </c>
      <c r="B252" s="21"/>
      <c r="C252" s="21" t="e">
        <f>VLOOKUP(B252,Таблица1[#All],2)</f>
        <v>#N/A</v>
      </c>
      <c r="D252" s="21"/>
      <c r="E252" s="21"/>
      <c r="F252" s="21"/>
      <c r="G252" s="21" t="e">
        <f>VLOOKUP(F252,Таблица3[#All],2,FALSE)</f>
        <v>#N/A</v>
      </c>
      <c r="H252" s="21">
        <v>0</v>
      </c>
      <c r="I252" s="21"/>
      <c r="J252" s="21">
        <v>0</v>
      </c>
      <c r="K252" s="21" t="s">
        <v>1473</v>
      </c>
      <c r="L252" s="21" t="s">
        <v>1473</v>
      </c>
      <c r="M252" s="21" t="s">
        <v>1473</v>
      </c>
      <c r="N252" s="21" t="s">
        <v>1473</v>
      </c>
      <c r="O252" s="108">
        <f t="shared" si="3"/>
        <v>0</v>
      </c>
    </row>
    <row r="253" spans="1:15" ht="29" x14ac:dyDescent="0.35">
      <c r="A253" s="74" t="s">
        <v>1769</v>
      </c>
      <c r="B253" s="21"/>
      <c r="C253" s="21" t="e">
        <f>VLOOKUP(B253,Таблица1[#All],2)</f>
        <v>#N/A</v>
      </c>
      <c r="D253" s="21"/>
      <c r="E253" s="21"/>
      <c r="F253" s="21"/>
      <c r="G253" s="21" t="e">
        <f>VLOOKUP(F253,Таблица3[#All],2,FALSE)</f>
        <v>#N/A</v>
      </c>
      <c r="H253" s="21">
        <v>0</v>
      </c>
      <c r="I253" s="21"/>
      <c r="J253" s="21">
        <v>0</v>
      </c>
      <c r="K253" s="21" t="s">
        <v>1473</v>
      </c>
      <c r="L253" s="21" t="s">
        <v>1473</v>
      </c>
      <c r="M253" s="21" t="s">
        <v>1473</v>
      </c>
      <c r="N253" s="21" t="s">
        <v>1473</v>
      </c>
      <c r="O253" s="108">
        <f t="shared" si="3"/>
        <v>0</v>
      </c>
    </row>
    <row r="254" spans="1:15" ht="29" x14ac:dyDescent="0.35">
      <c r="A254" s="74" t="s">
        <v>1770</v>
      </c>
      <c r="B254" s="21"/>
      <c r="C254" s="21" t="e">
        <f>VLOOKUP(B254,Таблица1[#All],2)</f>
        <v>#N/A</v>
      </c>
      <c r="D254" s="21"/>
      <c r="E254" s="21"/>
      <c r="F254" s="21"/>
      <c r="G254" s="21" t="e">
        <f>VLOOKUP(F254,Таблица3[#All],2,FALSE)</f>
        <v>#N/A</v>
      </c>
      <c r="H254" s="21">
        <v>0</v>
      </c>
      <c r="I254" s="21"/>
      <c r="J254" s="21">
        <v>0</v>
      </c>
      <c r="K254" s="21" t="s">
        <v>1473</v>
      </c>
      <c r="L254" s="21" t="s">
        <v>1473</v>
      </c>
      <c r="M254" s="21" t="s">
        <v>1473</v>
      </c>
      <c r="N254" s="21" t="s">
        <v>1473</v>
      </c>
      <c r="O254" s="108">
        <f t="shared" si="3"/>
        <v>0</v>
      </c>
    </row>
    <row r="255" spans="1:15" ht="29" x14ac:dyDescent="0.35">
      <c r="A255" s="74" t="s">
        <v>1771</v>
      </c>
      <c r="B255" s="21"/>
      <c r="C255" s="21" t="e">
        <f>VLOOKUP(B255,Таблица1[#All],2)</f>
        <v>#N/A</v>
      </c>
      <c r="D255" s="21"/>
      <c r="E255" s="21"/>
      <c r="F255" s="21"/>
      <c r="G255" s="21" t="e">
        <f>VLOOKUP(F255,Таблица3[#All],2,FALSE)</f>
        <v>#N/A</v>
      </c>
      <c r="H255" s="21">
        <v>0</v>
      </c>
      <c r="I255" s="21"/>
      <c r="J255" s="21">
        <v>0</v>
      </c>
      <c r="K255" s="21" t="s">
        <v>1473</v>
      </c>
      <c r="L255" s="21" t="s">
        <v>1473</v>
      </c>
      <c r="M255" s="21" t="s">
        <v>1473</v>
      </c>
      <c r="N255" s="21" t="s">
        <v>1473</v>
      </c>
      <c r="O255" s="108">
        <f t="shared" si="3"/>
        <v>0</v>
      </c>
    </row>
    <row r="256" spans="1:15" ht="29" x14ac:dyDescent="0.35">
      <c r="A256" s="74" t="s">
        <v>1772</v>
      </c>
      <c r="B256" s="21"/>
      <c r="C256" s="21" t="e">
        <f>VLOOKUP(B256,Таблица1[#All],2)</f>
        <v>#N/A</v>
      </c>
      <c r="D256" s="21"/>
      <c r="E256" s="21"/>
      <c r="F256" s="21"/>
      <c r="G256" s="21" t="e">
        <f>VLOOKUP(F256,Таблица3[#All],2,FALSE)</f>
        <v>#N/A</v>
      </c>
      <c r="H256" s="21">
        <v>0</v>
      </c>
      <c r="I256" s="21"/>
      <c r="J256" s="21">
        <v>0</v>
      </c>
      <c r="K256" s="21" t="s">
        <v>1473</v>
      </c>
      <c r="L256" s="21" t="s">
        <v>1473</v>
      </c>
      <c r="M256" s="21" t="s">
        <v>1473</v>
      </c>
      <c r="N256" s="21" t="s">
        <v>1473</v>
      </c>
      <c r="O256" s="108">
        <f t="shared" si="3"/>
        <v>0</v>
      </c>
    </row>
    <row r="257" spans="1:15" ht="29" x14ac:dyDescent="0.35">
      <c r="A257" s="74" t="s">
        <v>1773</v>
      </c>
      <c r="B257" s="21"/>
      <c r="C257" s="21" t="e">
        <f>VLOOKUP(B257,Таблица1[#All],2)</f>
        <v>#N/A</v>
      </c>
      <c r="D257" s="21"/>
      <c r="E257" s="21"/>
      <c r="F257" s="21"/>
      <c r="G257" s="21" t="e">
        <f>VLOOKUP(F257,Таблица3[#All],2,FALSE)</f>
        <v>#N/A</v>
      </c>
      <c r="H257" s="21">
        <v>0</v>
      </c>
      <c r="I257" s="21"/>
      <c r="J257" s="21">
        <v>0</v>
      </c>
      <c r="K257" s="21" t="s">
        <v>1473</v>
      </c>
      <c r="L257" s="21" t="s">
        <v>1473</v>
      </c>
      <c r="M257" s="21" t="s">
        <v>1473</v>
      </c>
      <c r="N257" s="21" t="s">
        <v>1473</v>
      </c>
      <c r="O257" s="108">
        <f t="shared" si="3"/>
        <v>0</v>
      </c>
    </row>
    <row r="258" spans="1:15" ht="29" x14ac:dyDescent="0.35">
      <c r="A258" s="74" t="s">
        <v>1774</v>
      </c>
      <c r="B258" s="21"/>
      <c r="C258" s="21" t="e">
        <f>VLOOKUP(B258,Таблица1[#All],2)</f>
        <v>#N/A</v>
      </c>
      <c r="D258" s="21"/>
      <c r="E258" s="21"/>
      <c r="F258" s="21"/>
      <c r="G258" s="21" t="e">
        <f>VLOOKUP(F258,Таблица3[#All],2,FALSE)</f>
        <v>#N/A</v>
      </c>
      <c r="H258" s="21">
        <v>0</v>
      </c>
      <c r="I258" s="21"/>
      <c r="J258" s="21">
        <v>0</v>
      </c>
      <c r="K258" s="21" t="s">
        <v>1473</v>
      </c>
      <c r="L258" s="21" t="s">
        <v>1473</v>
      </c>
      <c r="M258" s="21" t="s">
        <v>1473</v>
      </c>
      <c r="N258" s="21" t="s">
        <v>1473</v>
      </c>
      <c r="O258" s="108">
        <f t="shared" si="3"/>
        <v>0</v>
      </c>
    </row>
    <row r="259" spans="1:15" ht="29" x14ac:dyDescent="0.35">
      <c r="A259" s="74" t="s">
        <v>1775</v>
      </c>
      <c r="B259" s="21"/>
      <c r="C259" s="21" t="e">
        <f>VLOOKUP(B259,Таблица1[#All],2)</f>
        <v>#N/A</v>
      </c>
      <c r="D259" s="21"/>
      <c r="E259" s="21"/>
      <c r="F259" s="21"/>
      <c r="G259" s="21" t="e">
        <f>VLOOKUP(F259,Таблица3[#All],2,FALSE)</f>
        <v>#N/A</v>
      </c>
      <c r="H259" s="21">
        <v>0</v>
      </c>
      <c r="I259" s="21"/>
      <c r="J259" s="21">
        <v>0</v>
      </c>
      <c r="K259" s="21" t="s">
        <v>1473</v>
      </c>
      <c r="L259" s="21" t="s">
        <v>1473</v>
      </c>
      <c r="M259" s="21" t="s">
        <v>1473</v>
      </c>
      <c r="N259" s="21" t="s">
        <v>1473</v>
      </c>
      <c r="O259" s="108">
        <f t="shared" ref="O259:O301" si="4">$S$10*I259*(IF(K259="Да",1,0)*$S$11+IF(L259="Да",1,0)*$S$12+IF(M259="Да",1,0)*$S$13+IF(N259="Да",1,0)*$S$14)*J259*IF($P$2="Да",0.5,1)+$S$10*H259*(IF(K259="Да",1,0)*$S$11+IF(L259="Да",1,0)*$S$12+IF(M259="Да",1,0)*$S$13+IF(N259="Да",1,0)*$S$14)*IF($P$2="Да",0.5,1)</f>
        <v>0</v>
      </c>
    </row>
    <row r="260" spans="1:15" ht="29" x14ac:dyDescent="0.35">
      <c r="A260" s="74" t="s">
        <v>1776</v>
      </c>
      <c r="B260" s="21"/>
      <c r="C260" s="21" t="e">
        <f>VLOOKUP(B260,Таблица1[#All],2)</f>
        <v>#N/A</v>
      </c>
      <c r="D260" s="21"/>
      <c r="E260" s="21"/>
      <c r="F260" s="21"/>
      <c r="G260" s="21" t="e">
        <f>VLOOKUP(F260,Таблица3[#All],2,FALSE)</f>
        <v>#N/A</v>
      </c>
      <c r="H260" s="21">
        <v>0</v>
      </c>
      <c r="I260" s="21"/>
      <c r="J260" s="21">
        <v>0</v>
      </c>
      <c r="K260" s="21" t="s">
        <v>1473</v>
      </c>
      <c r="L260" s="21" t="s">
        <v>1473</v>
      </c>
      <c r="M260" s="21" t="s">
        <v>1473</v>
      </c>
      <c r="N260" s="21" t="s">
        <v>1473</v>
      </c>
      <c r="O260" s="108">
        <f t="shared" si="4"/>
        <v>0</v>
      </c>
    </row>
    <row r="261" spans="1:15" ht="29" x14ac:dyDescent="0.35">
      <c r="A261" s="74" t="s">
        <v>1777</v>
      </c>
      <c r="B261" s="21"/>
      <c r="C261" s="21" t="e">
        <f>VLOOKUP(B261,Таблица1[#All],2)</f>
        <v>#N/A</v>
      </c>
      <c r="D261" s="21"/>
      <c r="E261" s="21"/>
      <c r="F261" s="21"/>
      <c r="G261" s="21" t="e">
        <f>VLOOKUP(F261,Таблица3[#All],2,FALSE)</f>
        <v>#N/A</v>
      </c>
      <c r="H261" s="21">
        <v>0</v>
      </c>
      <c r="I261" s="21"/>
      <c r="J261" s="21">
        <v>0</v>
      </c>
      <c r="K261" s="21" t="s">
        <v>1473</v>
      </c>
      <c r="L261" s="21" t="s">
        <v>1473</v>
      </c>
      <c r="M261" s="21" t="s">
        <v>1473</v>
      </c>
      <c r="N261" s="21" t="s">
        <v>1473</v>
      </c>
      <c r="O261" s="108">
        <f t="shared" si="4"/>
        <v>0</v>
      </c>
    </row>
    <row r="262" spans="1:15" ht="29" x14ac:dyDescent="0.35">
      <c r="A262" s="74" t="s">
        <v>1778</v>
      </c>
      <c r="B262" s="21"/>
      <c r="C262" s="21" t="e">
        <f>VLOOKUP(B262,Таблица1[#All],2)</f>
        <v>#N/A</v>
      </c>
      <c r="D262" s="21"/>
      <c r="E262" s="21"/>
      <c r="F262" s="21"/>
      <c r="G262" s="21" t="e">
        <f>VLOOKUP(F262,Таблица3[#All],2,FALSE)</f>
        <v>#N/A</v>
      </c>
      <c r="H262" s="21">
        <v>0</v>
      </c>
      <c r="I262" s="21"/>
      <c r="J262" s="21">
        <v>0</v>
      </c>
      <c r="K262" s="21" t="s">
        <v>1473</v>
      </c>
      <c r="L262" s="21" t="s">
        <v>1473</v>
      </c>
      <c r="M262" s="21" t="s">
        <v>1473</v>
      </c>
      <c r="N262" s="21" t="s">
        <v>1473</v>
      </c>
      <c r="O262" s="108">
        <f t="shared" si="4"/>
        <v>0</v>
      </c>
    </row>
    <row r="263" spans="1:15" ht="29" x14ac:dyDescent="0.35">
      <c r="A263" s="74" t="s">
        <v>1779</v>
      </c>
      <c r="B263" s="21"/>
      <c r="C263" s="21" t="e">
        <f>VLOOKUP(B263,Таблица1[#All],2)</f>
        <v>#N/A</v>
      </c>
      <c r="D263" s="21"/>
      <c r="E263" s="21"/>
      <c r="F263" s="21"/>
      <c r="G263" s="21" t="e">
        <f>VLOOKUP(F263,Таблица3[#All],2,FALSE)</f>
        <v>#N/A</v>
      </c>
      <c r="H263" s="21">
        <v>0</v>
      </c>
      <c r="I263" s="21"/>
      <c r="J263" s="21">
        <v>0</v>
      </c>
      <c r="K263" s="21" t="s">
        <v>1473</v>
      </c>
      <c r="L263" s="21" t="s">
        <v>1473</v>
      </c>
      <c r="M263" s="21" t="s">
        <v>1473</v>
      </c>
      <c r="N263" s="21" t="s">
        <v>1473</v>
      </c>
      <c r="O263" s="108">
        <f t="shared" si="4"/>
        <v>0</v>
      </c>
    </row>
    <row r="264" spans="1:15" ht="29" x14ac:dyDescent="0.35">
      <c r="A264" s="74" t="s">
        <v>1780</v>
      </c>
      <c r="B264" s="21"/>
      <c r="C264" s="21" t="e">
        <f>VLOOKUP(B264,Таблица1[#All],2)</f>
        <v>#N/A</v>
      </c>
      <c r="D264" s="21"/>
      <c r="E264" s="21"/>
      <c r="F264" s="21"/>
      <c r="G264" s="21" t="e">
        <f>VLOOKUP(F264,Таблица3[#All],2,FALSE)</f>
        <v>#N/A</v>
      </c>
      <c r="H264" s="21">
        <v>0</v>
      </c>
      <c r="I264" s="21"/>
      <c r="J264" s="21">
        <v>0</v>
      </c>
      <c r="K264" s="21" t="s">
        <v>1473</v>
      </c>
      <c r="L264" s="21" t="s">
        <v>1473</v>
      </c>
      <c r="M264" s="21" t="s">
        <v>1473</v>
      </c>
      <c r="N264" s="21" t="s">
        <v>1473</v>
      </c>
      <c r="O264" s="108">
        <f t="shared" si="4"/>
        <v>0</v>
      </c>
    </row>
    <row r="265" spans="1:15" ht="29" x14ac:dyDescent="0.35">
      <c r="A265" s="74" t="s">
        <v>1781</v>
      </c>
      <c r="B265" s="21"/>
      <c r="C265" s="21" t="e">
        <f>VLOOKUP(B265,Таблица1[#All],2)</f>
        <v>#N/A</v>
      </c>
      <c r="D265" s="21"/>
      <c r="E265" s="21"/>
      <c r="F265" s="21"/>
      <c r="G265" s="21" t="e">
        <f>VLOOKUP(F265,Таблица3[#All],2,FALSE)</f>
        <v>#N/A</v>
      </c>
      <c r="H265" s="21">
        <v>0</v>
      </c>
      <c r="I265" s="21"/>
      <c r="J265" s="21">
        <v>0</v>
      </c>
      <c r="K265" s="21" t="s">
        <v>1473</v>
      </c>
      <c r="L265" s="21" t="s">
        <v>1473</v>
      </c>
      <c r="M265" s="21" t="s">
        <v>1473</v>
      </c>
      <c r="N265" s="21" t="s">
        <v>1473</v>
      </c>
      <c r="O265" s="108">
        <f t="shared" si="4"/>
        <v>0</v>
      </c>
    </row>
    <row r="266" spans="1:15" ht="29" x14ac:dyDescent="0.35">
      <c r="A266" s="74" t="s">
        <v>1782</v>
      </c>
      <c r="B266" s="21"/>
      <c r="C266" s="21" t="e">
        <f>VLOOKUP(B266,Таблица1[#All],2)</f>
        <v>#N/A</v>
      </c>
      <c r="D266" s="21"/>
      <c r="E266" s="21"/>
      <c r="F266" s="21"/>
      <c r="G266" s="21" t="e">
        <f>VLOOKUP(F266,Таблица3[#All],2,FALSE)</f>
        <v>#N/A</v>
      </c>
      <c r="H266" s="21">
        <v>0</v>
      </c>
      <c r="I266" s="21"/>
      <c r="J266" s="21">
        <v>0</v>
      </c>
      <c r="K266" s="21" t="s">
        <v>1473</v>
      </c>
      <c r="L266" s="21" t="s">
        <v>1473</v>
      </c>
      <c r="M266" s="21" t="s">
        <v>1473</v>
      </c>
      <c r="N266" s="21" t="s">
        <v>1473</v>
      </c>
      <c r="O266" s="108">
        <f t="shared" si="4"/>
        <v>0</v>
      </c>
    </row>
    <row r="267" spans="1:15" ht="29" x14ac:dyDescent="0.35">
      <c r="A267" s="74" t="s">
        <v>1783</v>
      </c>
      <c r="B267" s="21"/>
      <c r="C267" s="21" t="e">
        <f>VLOOKUP(B267,Таблица1[#All],2)</f>
        <v>#N/A</v>
      </c>
      <c r="D267" s="21"/>
      <c r="E267" s="21"/>
      <c r="F267" s="21"/>
      <c r="G267" s="21" t="e">
        <f>VLOOKUP(F267,Таблица3[#All],2,FALSE)</f>
        <v>#N/A</v>
      </c>
      <c r="H267" s="21">
        <v>0</v>
      </c>
      <c r="I267" s="21"/>
      <c r="J267" s="21">
        <v>0</v>
      </c>
      <c r="K267" s="21" t="s">
        <v>1473</v>
      </c>
      <c r="L267" s="21" t="s">
        <v>1473</v>
      </c>
      <c r="M267" s="21" t="s">
        <v>1473</v>
      </c>
      <c r="N267" s="21" t="s">
        <v>1473</v>
      </c>
      <c r="O267" s="108">
        <f t="shared" si="4"/>
        <v>0</v>
      </c>
    </row>
    <row r="268" spans="1:15" ht="29" x14ac:dyDescent="0.35">
      <c r="A268" s="74" t="s">
        <v>1784</v>
      </c>
      <c r="B268" s="21"/>
      <c r="C268" s="21" t="e">
        <f>VLOOKUP(B268,Таблица1[#All],2)</f>
        <v>#N/A</v>
      </c>
      <c r="D268" s="21"/>
      <c r="E268" s="21"/>
      <c r="F268" s="21"/>
      <c r="G268" s="21" t="e">
        <f>VLOOKUP(F268,Таблица3[#All],2,FALSE)</f>
        <v>#N/A</v>
      </c>
      <c r="H268" s="21">
        <v>0</v>
      </c>
      <c r="I268" s="21"/>
      <c r="J268" s="21">
        <v>0</v>
      </c>
      <c r="K268" s="21" t="s">
        <v>1473</v>
      </c>
      <c r="L268" s="21" t="s">
        <v>1473</v>
      </c>
      <c r="M268" s="21" t="s">
        <v>1473</v>
      </c>
      <c r="N268" s="21" t="s">
        <v>1473</v>
      </c>
      <c r="O268" s="108">
        <f t="shared" si="4"/>
        <v>0</v>
      </c>
    </row>
    <row r="269" spans="1:15" ht="29" x14ac:dyDescent="0.35">
      <c r="A269" s="74" t="s">
        <v>1785</v>
      </c>
      <c r="B269" s="21"/>
      <c r="C269" s="21" t="e">
        <f>VLOOKUP(B269,Таблица1[#All],2)</f>
        <v>#N/A</v>
      </c>
      <c r="D269" s="21"/>
      <c r="E269" s="21"/>
      <c r="F269" s="21"/>
      <c r="G269" s="21" t="e">
        <f>VLOOKUP(F269,Таблица3[#All],2,FALSE)</f>
        <v>#N/A</v>
      </c>
      <c r="H269" s="21">
        <v>0</v>
      </c>
      <c r="I269" s="21"/>
      <c r="J269" s="21">
        <v>0</v>
      </c>
      <c r="K269" s="21" t="s">
        <v>1473</v>
      </c>
      <c r="L269" s="21" t="s">
        <v>1473</v>
      </c>
      <c r="M269" s="21" t="s">
        <v>1473</v>
      </c>
      <c r="N269" s="21" t="s">
        <v>1473</v>
      </c>
      <c r="O269" s="108">
        <f t="shared" si="4"/>
        <v>0</v>
      </c>
    </row>
    <row r="270" spans="1:15" ht="29" x14ac:dyDescent="0.35">
      <c r="A270" s="74" t="s">
        <v>1786</v>
      </c>
      <c r="B270" s="21"/>
      <c r="C270" s="21" t="e">
        <f>VLOOKUP(B270,Таблица1[#All],2)</f>
        <v>#N/A</v>
      </c>
      <c r="D270" s="21"/>
      <c r="E270" s="21"/>
      <c r="F270" s="21"/>
      <c r="G270" s="21" t="e">
        <f>VLOOKUP(F270,Таблица3[#All],2,FALSE)</f>
        <v>#N/A</v>
      </c>
      <c r="H270" s="21">
        <v>0</v>
      </c>
      <c r="I270" s="21"/>
      <c r="J270" s="21">
        <v>0</v>
      </c>
      <c r="K270" s="21" t="s">
        <v>1473</v>
      </c>
      <c r="L270" s="21" t="s">
        <v>1473</v>
      </c>
      <c r="M270" s="21" t="s">
        <v>1473</v>
      </c>
      <c r="N270" s="21" t="s">
        <v>1473</v>
      </c>
      <c r="O270" s="108">
        <f t="shared" si="4"/>
        <v>0</v>
      </c>
    </row>
    <row r="271" spans="1:15" ht="29" x14ac:dyDescent="0.35">
      <c r="A271" s="74" t="s">
        <v>1787</v>
      </c>
      <c r="B271" s="21"/>
      <c r="C271" s="21" t="e">
        <f>VLOOKUP(B271,Таблица1[#All],2)</f>
        <v>#N/A</v>
      </c>
      <c r="D271" s="21"/>
      <c r="E271" s="21"/>
      <c r="F271" s="21"/>
      <c r="G271" s="21" t="e">
        <f>VLOOKUP(F271,Таблица3[#All],2,FALSE)</f>
        <v>#N/A</v>
      </c>
      <c r="H271" s="21">
        <v>0</v>
      </c>
      <c r="I271" s="21"/>
      <c r="J271" s="21">
        <v>0</v>
      </c>
      <c r="K271" s="21" t="s">
        <v>1473</v>
      </c>
      <c r="L271" s="21" t="s">
        <v>1473</v>
      </c>
      <c r="M271" s="21" t="s">
        <v>1473</v>
      </c>
      <c r="N271" s="21" t="s">
        <v>1473</v>
      </c>
      <c r="O271" s="108">
        <f t="shared" si="4"/>
        <v>0</v>
      </c>
    </row>
    <row r="272" spans="1:15" ht="29" x14ac:dyDescent="0.35">
      <c r="A272" s="74" t="s">
        <v>1788</v>
      </c>
      <c r="B272" s="21"/>
      <c r="C272" s="21" t="e">
        <f>VLOOKUP(B272,Таблица1[#All],2)</f>
        <v>#N/A</v>
      </c>
      <c r="D272" s="21"/>
      <c r="E272" s="21"/>
      <c r="F272" s="21"/>
      <c r="G272" s="21" t="e">
        <f>VLOOKUP(F272,Таблица3[#All],2,FALSE)</f>
        <v>#N/A</v>
      </c>
      <c r="H272" s="21">
        <v>0</v>
      </c>
      <c r="I272" s="21"/>
      <c r="J272" s="21">
        <v>0</v>
      </c>
      <c r="K272" s="21" t="s">
        <v>1473</v>
      </c>
      <c r="L272" s="21" t="s">
        <v>1473</v>
      </c>
      <c r="M272" s="21" t="s">
        <v>1473</v>
      </c>
      <c r="N272" s="21" t="s">
        <v>1473</v>
      </c>
      <c r="O272" s="108">
        <f t="shared" si="4"/>
        <v>0</v>
      </c>
    </row>
    <row r="273" spans="1:15" ht="29" x14ac:dyDescent="0.35">
      <c r="A273" s="74" t="s">
        <v>1789</v>
      </c>
      <c r="B273" s="21"/>
      <c r="C273" s="21" t="e">
        <f>VLOOKUP(B273,Таблица1[#All],2)</f>
        <v>#N/A</v>
      </c>
      <c r="D273" s="21"/>
      <c r="E273" s="21"/>
      <c r="F273" s="21"/>
      <c r="G273" s="21" t="e">
        <f>VLOOKUP(F273,Таблица3[#All],2,FALSE)</f>
        <v>#N/A</v>
      </c>
      <c r="H273" s="21">
        <v>0</v>
      </c>
      <c r="I273" s="21"/>
      <c r="J273" s="21">
        <v>0</v>
      </c>
      <c r="K273" s="21" t="s">
        <v>1473</v>
      </c>
      <c r="L273" s="21" t="s">
        <v>1473</v>
      </c>
      <c r="M273" s="21" t="s">
        <v>1473</v>
      </c>
      <c r="N273" s="21" t="s">
        <v>1473</v>
      </c>
      <c r="O273" s="108">
        <f t="shared" si="4"/>
        <v>0</v>
      </c>
    </row>
    <row r="274" spans="1:15" ht="29" x14ac:dyDescent="0.35">
      <c r="A274" s="74" t="s">
        <v>1790</v>
      </c>
      <c r="B274" s="21"/>
      <c r="C274" s="21" t="e">
        <f>VLOOKUP(B274,Таблица1[#All],2)</f>
        <v>#N/A</v>
      </c>
      <c r="D274" s="21"/>
      <c r="E274" s="21"/>
      <c r="F274" s="21"/>
      <c r="G274" s="21" t="e">
        <f>VLOOKUP(F274,Таблица3[#All],2,FALSE)</f>
        <v>#N/A</v>
      </c>
      <c r="H274" s="21">
        <v>0</v>
      </c>
      <c r="I274" s="21"/>
      <c r="J274" s="21">
        <v>0</v>
      </c>
      <c r="K274" s="21" t="s">
        <v>1473</v>
      </c>
      <c r="L274" s="21" t="s">
        <v>1473</v>
      </c>
      <c r="M274" s="21" t="s">
        <v>1473</v>
      </c>
      <c r="N274" s="21" t="s">
        <v>1473</v>
      </c>
      <c r="O274" s="108">
        <f t="shared" si="4"/>
        <v>0</v>
      </c>
    </row>
    <row r="275" spans="1:15" ht="29" x14ac:dyDescent="0.35">
      <c r="A275" s="74" t="s">
        <v>1791</v>
      </c>
      <c r="B275" s="21"/>
      <c r="C275" s="21" t="e">
        <f>VLOOKUP(B275,Таблица1[#All],2)</f>
        <v>#N/A</v>
      </c>
      <c r="D275" s="21"/>
      <c r="E275" s="21"/>
      <c r="F275" s="21"/>
      <c r="G275" s="21" t="e">
        <f>VLOOKUP(F275,Таблица3[#All],2,FALSE)</f>
        <v>#N/A</v>
      </c>
      <c r="H275" s="21">
        <v>0</v>
      </c>
      <c r="I275" s="21"/>
      <c r="J275" s="21">
        <v>0</v>
      </c>
      <c r="K275" s="21" t="s">
        <v>1473</v>
      </c>
      <c r="L275" s="21" t="s">
        <v>1473</v>
      </c>
      <c r="M275" s="21" t="s">
        <v>1473</v>
      </c>
      <c r="N275" s="21" t="s">
        <v>1473</v>
      </c>
      <c r="O275" s="108">
        <f t="shared" si="4"/>
        <v>0</v>
      </c>
    </row>
    <row r="276" spans="1:15" ht="29" x14ac:dyDescent="0.35">
      <c r="A276" s="74" t="s">
        <v>1792</v>
      </c>
      <c r="B276" s="21"/>
      <c r="C276" s="21" t="e">
        <f>VLOOKUP(B276,Таблица1[#All],2)</f>
        <v>#N/A</v>
      </c>
      <c r="D276" s="21"/>
      <c r="E276" s="21"/>
      <c r="F276" s="21"/>
      <c r="G276" s="21" t="e">
        <f>VLOOKUP(F276,Таблица3[#All],2,FALSE)</f>
        <v>#N/A</v>
      </c>
      <c r="H276" s="21">
        <v>0</v>
      </c>
      <c r="I276" s="21"/>
      <c r="J276" s="21">
        <v>0</v>
      </c>
      <c r="K276" s="21" t="s">
        <v>1473</v>
      </c>
      <c r="L276" s="21" t="s">
        <v>1473</v>
      </c>
      <c r="M276" s="21" t="s">
        <v>1473</v>
      </c>
      <c r="N276" s="21" t="s">
        <v>1473</v>
      </c>
      <c r="O276" s="108">
        <f t="shared" si="4"/>
        <v>0</v>
      </c>
    </row>
    <row r="277" spans="1:15" ht="29" x14ac:dyDescent="0.35">
      <c r="A277" s="74" t="s">
        <v>1793</v>
      </c>
      <c r="B277" s="21"/>
      <c r="C277" s="21" t="e">
        <f>VLOOKUP(B277,Таблица1[#All],2)</f>
        <v>#N/A</v>
      </c>
      <c r="D277" s="21"/>
      <c r="E277" s="21"/>
      <c r="F277" s="21"/>
      <c r="G277" s="21" t="e">
        <f>VLOOKUP(F277,Таблица3[#All],2,FALSE)</f>
        <v>#N/A</v>
      </c>
      <c r="H277" s="21">
        <v>0</v>
      </c>
      <c r="I277" s="21"/>
      <c r="J277" s="21">
        <v>0</v>
      </c>
      <c r="K277" s="21" t="s">
        <v>1473</v>
      </c>
      <c r="L277" s="21" t="s">
        <v>1473</v>
      </c>
      <c r="M277" s="21" t="s">
        <v>1473</v>
      </c>
      <c r="N277" s="21" t="s">
        <v>1473</v>
      </c>
      <c r="O277" s="108">
        <f t="shared" si="4"/>
        <v>0</v>
      </c>
    </row>
    <row r="278" spans="1:15" ht="29" x14ac:dyDescent="0.35">
      <c r="A278" s="74" t="s">
        <v>1794</v>
      </c>
      <c r="B278" s="21"/>
      <c r="C278" s="21" t="e">
        <f>VLOOKUP(B278,Таблица1[#All],2)</f>
        <v>#N/A</v>
      </c>
      <c r="D278" s="21"/>
      <c r="E278" s="21"/>
      <c r="F278" s="21"/>
      <c r="G278" s="21" t="e">
        <f>VLOOKUP(F278,Таблица3[#All],2,FALSE)</f>
        <v>#N/A</v>
      </c>
      <c r="H278" s="21">
        <v>0</v>
      </c>
      <c r="I278" s="21"/>
      <c r="J278" s="21">
        <v>0</v>
      </c>
      <c r="K278" s="21" t="s">
        <v>1473</v>
      </c>
      <c r="L278" s="21" t="s">
        <v>1473</v>
      </c>
      <c r="M278" s="21" t="s">
        <v>1473</v>
      </c>
      <c r="N278" s="21" t="s">
        <v>1473</v>
      </c>
      <c r="O278" s="108">
        <f t="shared" si="4"/>
        <v>0</v>
      </c>
    </row>
    <row r="279" spans="1:15" ht="29" x14ac:dyDescent="0.35">
      <c r="A279" s="74" t="s">
        <v>1795</v>
      </c>
      <c r="B279" s="21"/>
      <c r="C279" s="21" t="e">
        <f>VLOOKUP(B279,Таблица1[#All],2)</f>
        <v>#N/A</v>
      </c>
      <c r="D279" s="21"/>
      <c r="E279" s="21"/>
      <c r="F279" s="21"/>
      <c r="G279" s="21" t="e">
        <f>VLOOKUP(F279,Таблица3[#All],2,FALSE)</f>
        <v>#N/A</v>
      </c>
      <c r="H279" s="21">
        <v>0</v>
      </c>
      <c r="I279" s="21"/>
      <c r="J279" s="21">
        <v>0</v>
      </c>
      <c r="K279" s="21" t="s">
        <v>1473</v>
      </c>
      <c r="L279" s="21" t="s">
        <v>1473</v>
      </c>
      <c r="M279" s="21" t="s">
        <v>1473</v>
      </c>
      <c r="N279" s="21" t="s">
        <v>1473</v>
      </c>
      <c r="O279" s="108">
        <f t="shared" si="4"/>
        <v>0</v>
      </c>
    </row>
    <row r="280" spans="1:15" ht="29" x14ac:dyDescent="0.35">
      <c r="A280" s="74" t="s">
        <v>1796</v>
      </c>
      <c r="B280" s="21"/>
      <c r="C280" s="21" t="e">
        <f>VLOOKUP(B280,Таблица1[#All],2)</f>
        <v>#N/A</v>
      </c>
      <c r="D280" s="21"/>
      <c r="E280" s="21"/>
      <c r="F280" s="21"/>
      <c r="G280" s="21" t="e">
        <f>VLOOKUP(F280,Таблица3[#All],2,FALSE)</f>
        <v>#N/A</v>
      </c>
      <c r="H280" s="21">
        <v>0</v>
      </c>
      <c r="I280" s="21"/>
      <c r="J280" s="21">
        <v>0</v>
      </c>
      <c r="K280" s="21" t="s">
        <v>1473</v>
      </c>
      <c r="L280" s="21" t="s">
        <v>1473</v>
      </c>
      <c r="M280" s="21" t="s">
        <v>1473</v>
      </c>
      <c r="N280" s="21" t="s">
        <v>1473</v>
      </c>
      <c r="O280" s="108">
        <f t="shared" si="4"/>
        <v>0</v>
      </c>
    </row>
    <row r="281" spans="1:15" ht="29" x14ac:dyDescent="0.35">
      <c r="A281" s="74" t="s">
        <v>1797</v>
      </c>
      <c r="B281" s="21"/>
      <c r="C281" s="21" t="e">
        <f>VLOOKUP(B281,Таблица1[#All],2)</f>
        <v>#N/A</v>
      </c>
      <c r="D281" s="21"/>
      <c r="E281" s="21"/>
      <c r="F281" s="21"/>
      <c r="G281" s="21" t="e">
        <f>VLOOKUP(F281,Таблица3[#All],2,FALSE)</f>
        <v>#N/A</v>
      </c>
      <c r="H281" s="21">
        <v>0</v>
      </c>
      <c r="I281" s="21"/>
      <c r="J281" s="21">
        <v>0</v>
      </c>
      <c r="K281" s="21" t="s">
        <v>1473</v>
      </c>
      <c r="L281" s="21" t="s">
        <v>1473</v>
      </c>
      <c r="M281" s="21" t="s">
        <v>1473</v>
      </c>
      <c r="N281" s="21" t="s">
        <v>1473</v>
      </c>
      <c r="O281" s="108">
        <f t="shared" si="4"/>
        <v>0</v>
      </c>
    </row>
    <row r="282" spans="1:15" ht="29" x14ac:dyDescent="0.35">
      <c r="A282" s="74" t="s">
        <v>1798</v>
      </c>
      <c r="B282" s="21"/>
      <c r="C282" s="21" t="e">
        <f>VLOOKUP(B282,Таблица1[#All],2)</f>
        <v>#N/A</v>
      </c>
      <c r="D282" s="21"/>
      <c r="E282" s="21"/>
      <c r="F282" s="21"/>
      <c r="G282" s="21" t="e">
        <f>VLOOKUP(F282,Таблица3[#All],2,FALSE)</f>
        <v>#N/A</v>
      </c>
      <c r="H282" s="21">
        <v>0</v>
      </c>
      <c r="I282" s="21"/>
      <c r="J282" s="21">
        <v>0</v>
      </c>
      <c r="K282" s="21" t="s">
        <v>1473</v>
      </c>
      <c r="L282" s="21" t="s">
        <v>1473</v>
      </c>
      <c r="M282" s="21" t="s">
        <v>1473</v>
      </c>
      <c r="N282" s="21" t="s">
        <v>1473</v>
      </c>
      <c r="O282" s="108">
        <f t="shared" si="4"/>
        <v>0</v>
      </c>
    </row>
    <row r="283" spans="1:15" ht="29" x14ac:dyDescent="0.35">
      <c r="A283" s="74" t="s">
        <v>1799</v>
      </c>
      <c r="B283" s="21"/>
      <c r="C283" s="21" t="e">
        <f>VLOOKUP(B283,Таблица1[#All],2)</f>
        <v>#N/A</v>
      </c>
      <c r="D283" s="21"/>
      <c r="E283" s="21"/>
      <c r="F283" s="21"/>
      <c r="G283" s="21" t="e">
        <f>VLOOKUP(F283,Таблица3[#All],2,FALSE)</f>
        <v>#N/A</v>
      </c>
      <c r="H283" s="21">
        <v>0</v>
      </c>
      <c r="I283" s="21"/>
      <c r="J283" s="21">
        <v>0</v>
      </c>
      <c r="K283" s="21" t="s">
        <v>1473</v>
      </c>
      <c r="L283" s="21" t="s">
        <v>1473</v>
      </c>
      <c r="M283" s="21" t="s">
        <v>1473</v>
      </c>
      <c r="N283" s="21" t="s">
        <v>1473</v>
      </c>
      <c r="O283" s="108">
        <f t="shared" si="4"/>
        <v>0</v>
      </c>
    </row>
    <row r="284" spans="1:15" ht="29" x14ac:dyDescent="0.35">
      <c r="A284" s="74" t="s">
        <v>1800</v>
      </c>
      <c r="B284" s="21"/>
      <c r="C284" s="21" t="e">
        <f>VLOOKUP(B284,Таблица1[#All],2)</f>
        <v>#N/A</v>
      </c>
      <c r="D284" s="21"/>
      <c r="E284" s="21"/>
      <c r="F284" s="21"/>
      <c r="G284" s="21" t="e">
        <f>VLOOKUP(F284,Таблица3[#All],2,FALSE)</f>
        <v>#N/A</v>
      </c>
      <c r="H284" s="21">
        <v>0</v>
      </c>
      <c r="I284" s="21"/>
      <c r="J284" s="21">
        <v>0</v>
      </c>
      <c r="K284" s="21" t="s">
        <v>1473</v>
      </c>
      <c r="L284" s="21" t="s">
        <v>1473</v>
      </c>
      <c r="M284" s="21" t="s">
        <v>1473</v>
      </c>
      <c r="N284" s="21" t="s">
        <v>1473</v>
      </c>
      <c r="O284" s="108">
        <f t="shared" si="4"/>
        <v>0</v>
      </c>
    </row>
    <row r="285" spans="1:15" ht="29" x14ac:dyDescent="0.35">
      <c r="A285" s="74" t="s">
        <v>1801</v>
      </c>
      <c r="B285" s="21"/>
      <c r="C285" s="21" t="e">
        <f>VLOOKUP(B285,Таблица1[#All],2)</f>
        <v>#N/A</v>
      </c>
      <c r="D285" s="21"/>
      <c r="E285" s="21"/>
      <c r="F285" s="21"/>
      <c r="G285" s="21" t="e">
        <f>VLOOKUP(F285,Таблица3[#All],2,FALSE)</f>
        <v>#N/A</v>
      </c>
      <c r="H285" s="21">
        <v>0</v>
      </c>
      <c r="I285" s="21"/>
      <c r="J285" s="21">
        <v>0</v>
      </c>
      <c r="K285" s="21" t="s">
        <v>1473</v>
      </c>
      <c r="L285" s="21" t="s">
        <v>1473</v>
      </c>
      <c r="M285" s="21" t="s">
        <v>1473</v>
      </c>
      <c r="N285" s="21" t="s">
        <v>1473</v>
      </c>
      <c r="O285" s="108">
        <f t="shared" si="4"/>
        <v>0</v>
      </c>
    </row>
    <row r="286" spans="1:15" ht="29" x14ac:dyDescent="0.35">
      <c r="A286" s="74" t="s">
        <v>1802</v>
      </c>
      <c r="B286" s="21"/>
      <c r="C286" s="21" t="e">
        <f>VLOOKUP(B286,Таблица1[#All],2)</f>
        <v>#N/A</v>
      </c>
      <c r="D286" s="21"/>
      <c r="E286" s="21"/>
      <c r="F286" s="21"/>
      <c r="G286" s="21" t="e">
        <f>VLOOKUP(F286,Таблица3[#All],2,FALSE)</f>
        <v>#N/A</v>
      </c>
      <c r="H286" s="21">
        <v>0</v>
      </c>
      <c r="I286" s="21"/>
      <c r="J286" s="21">
        <v>0</v>
      </c>
      <c r="K286" s="21" t="s">
        <v>1473</v>
      </c>
      <c r="L286" s="21" t="s">
        <v>1473</v>
      </c>
      <c r="M286" s="21" t="s">
        <v>1473</v>
      </c>
      <c r="N286" s="21" t="s">
        <v>1473</v>
      </c>
      <c r="O286" s="108">
        <f t="shared" si="4"/>
        <v>0</v>
      </c>
    </row>
    <row r="287" spans="1:15" ht="29" x14ac:dyDescent="0.35">
      <c r="A287" s="74" t="s">
        <v>1803</v>
      </c>
      <c r="B287" s="21"/>
      <c r="C287" s="21" t="e">
        <f>VLOOKUP(B287,Таблица1[#All],2)</f>
        <v>#N/A</v>
      </c>
      <c r="D287" s="21"/>
      <c r="E287" s="21"/>
      <c r="F287" s="21"/>
      <c r="G287" s="21" t="e">
        <f>VLOOKUP(F287,Таблица3[#All],2,FALSE)</f>
        <v>#N/A</v>
      </c>
      <c r="H287" s="21">
        <v>0</v>
      </c>
      <c r="I287" s="21"/>
      <c r="J287" s="21">
        <v>0</v>
      </c>
      <c r="K287" s="21" t="s">
        <v>1473</v>
      </c>
      <c r="L287" s="21" t="s">
        <v>1473</v>
      </c>
      <c r="M287" s="21" t="s">
        <v>1473</v>
      </c>
      <c r="N287" s="21" t="s">
        <v>1473</v>
      </c>
      <c r="O287" s="108">
        <f t="shared" si="4"/>
        <v>0</v>
      </c>
    </row>
    <row r="288" spans="1:15" ht="29" x14ac:dyDescent="0.35">
      <c r="A288" s="74" t="s">
        <v>1804</v>
      </c>
      <c r="B288" s="21"/>
      <c r="C288" s="21" t="e">
        <f>VLOOKUP(B288,Таблица1[#All],2)</f>
        <v>#N/A</v>
      </c>
      <c r="D288" s="21"/>
      <c r="E288" s="21"/>
      <c r="F288" s="21"/>
      <c r="G288" s="21" t="e">
        <f>VLOOKUP(F288,Таблица3[#All],2,FALSE)</f>
        <v>#N/A</v>
      </c>
      <c r="H288" s="21">
        <v>0</v>
      </c>
      <c r="I288" s="21"/>
      <c r="J288" s="21">
        <v>0</v>
      </c>
      <c r="K288" s="21" t="s">
        <v>1473</v>
      </c>
      <c r="L288" s="21" t="s">
        <v>1473</v>
      </c>
      <c r="M288" s="21" t="s">
        <v>1473</v>
      </c>
      <c r="N288" s="21" t="s">
        <v>1473</v>
      </c>
      <c r="O288" s="108">
        <f t="shared" si="4"/>
        <v>0</v>
      </c>
    </row>
    <row r="289" spans="1:15" ht="29" x14ac:dyDescent="0.35">
      <c r="A289" s="74" t="s">
        <v>1805</v>
      </c>
      <c r="B289" s="21"/>
      <c r="C289" s="21" t="e">
        <f>VLOOKUP(B289,Таблица1[#All],2)</f>
        <v>#N/A</v>
      </c>
      <c r="D289" s="21"/>
      <c r="E289" s="21"/>
      <c r="F289" s="21"/>
      <c r="G289" s="21" t="e">
        <f>VLOOKUP(F289,Таблица3[#All],2,FALSE)</f>
        <v>#N/A</v>
      </c>
      <c r="H289" s="21">
        <v>0</v>
      </c>
      <c r="I289" s="21"/>
      <c r="J289" s="21">
        <v>0</v>
      </c>
      <c r="K289" s="21" t="s">
        <v>1473</v>
      </c>
      <c r="L289" s="21" t="s">
        <v>1473</v>
      </c>
      <c r="M289" s="21" t="s">
        <v>1473</v>
      </c>
      <c r="N289" s="21" t="s">
        <v>1473</v>
      </c>
      <c r="O289" s="108">
        <f t="shared" si="4"/>
        <v>0</v>
      </c>
    </row>
    <row r="290" spans="1:15" ht="29" x14ac:dyDescent="0.35">
      <c r="A290" s="74" t="s">
        <v>1806</v>
      </c>
      <c r="B290" s="21"/>
      <c r="C290" s="21" t="e">
        <f>VLOOKUP(B290,Таблица1[#All],2)</f>
        <v>#N/A</v>
      </c>
      <c r="D290" s="21"/>
      <c r="E290" s="21"/>
      <c r="F290" s="21"/>
      <c r="G290" s="21" t="e">
        <f>VLOOKUP(F290,Таблица3[#All],2,FALSE)</f>
        <v>#N/A</v>
      </c>
      <c r="H290" s="21">
        <v>0</v>
      </c>
      <c r="I290" s="21"/>
      <c r="J290" s="21">
        <v>0</v>
      </c>
      <c r="K290" s="21" t="s">
        <v>1473</v>
      </c>
      <c r="L290" s="21" t="s">
        <v>1473</v>
      </c>
      <c r="M290" s="21" t="s">
        <v>1473</v>
      </c>
      <c r="N290" s="21" t="s">
        <v>1473</v>
      </c>
      <c r="O290" s="108">
        <f t="shared" si="4"/>
        <v>0</v>
      </c>
    </row>
    <row r="291" spans="1:15" ht="29" x14ac:dyDescent="0.35">
      <c r="A291" s="74" t="s">
        <v>1807</v>
      </c>
      <c r="B291" s="21"/>
      <c r="C291" s="21" t="e">
        <f>VLOOKUP(B291,Таблица1[#All],2)</f>
        <v>#N/A</v>
      </c>
      <c r="D291" s="21"/>
      <c r="E291" s="21"/>
      <c r="F291" s="21"/>
      <c r="G291" s="21" t="e">
        <f>VLOOKUP(F291,Таблица3[#All],2,FALSE)</f>
        <v>#N/A</v>
      </c>
      <c r="H291" s="21">
        <v>0</v>
      </c>
      <c r="I291" s="21"/>
      <c r="J291" s="21">
        <v>0</v>
      </c>
      <c r="K291" s="21" t="s">
        <v>1473</v>
      </c>
      <c r="L291" s="21" t="s">
        <v>1473</v>
      </c>
      <c r="M291" s="21" t="s">
        <v>1473</v>
      </c>
      <c r="N291" s="21" t="s">
        <v>1473</v>
      </c>
      <c r="O291" s="108">
        <f t="shared" si="4"/>
        <v>0</v>
      </c>
    </row>
    <row r="292" spans="1:15" ht="29" x14ac:dyDescent="0.35">
      <c r="A292" s="74" t="s">
        <v>1808</v>
      </c>
      <c r="B292" s="21"/>
      <c r="C292" s="21" t="e">
        <f>VLOOKUP(B292,Таблица1[#All],2)</f>
        <v>#N/A</v>
      </c>
      <c r="D292" s="21"/>
      <c r="E292" s="21"/>
      <c r="F292" s="21"/>
      <c r="G292" s="21" t="e">
        <f>VLOOKUP(F292,Таблица3[#All],2,FALSE)</f>
        <v>#N/A</v>
      </c>
      <c r="H292" s="21">
        <v>0</v>
      </c>
      <c r="I292" s="21"/>
      <c r="J292" s="21">
        <v>0</v>
      </c>
      <c r="K292" s="21" t="s">
        <v>1473</v>
      </c>
      <c r="L292" s="21" t="s">
        <v>1473</v>
      </c>
      <c r="M292" s="21" t="s">
        <v>1473</v>
      </c>
      <c r="N292" s="21" t="s">
        <v>1473</v>
      </c>
      <c r="O292" s="108">
        <f t="shared" si="4"/>
        <v>0</v>
      </c>
    </row>
    <row r="293" spans="1:15" ht="29" x14ac:dyDescent="0.35">
      <c r="A293" s="74" t="s">
        <v>1809</v>
      </c>
      <c r="B293" s="21"/>
      <c r="C293" s="21" t="e">
        <f>VLOOKUP(B293,Таблица1[#All],2)</f>
        <v>#N/A</v>
      </c>
      <c r="D293" s="21"/>
      <c r="E293" s="21"/>
      <c r="F293" s="21"/>
      <c r="G293" s="21" t="e">
        <f>VLOOKUP(F293,Таблица3[#All],2,FALSE)</f>
        <v>#N/A</v>
      </c>
      <c r="H293" s="21">
        <v>0</v>
      </c>
      <c r="I293" s="21"/>
      <c r="J293" s="21">
        <v>0</v>
      </c>
      <c r="K293" s="21" t="s">
        <v>1473</v>
      </c>
      <c r="L293" s="21" t="s">
        <v>1473</v>
      </c>
      <c r="M293" s="21" t="s">
        <v>1473</v>
      </c>
      <c r="N293" s="21" t="s">
        <v>1473</v>
      </c>
      <c r="O293" s="108">
        <f t="shared" si="4"/>
        <v>0</v>
      </c>
    </row>
    <row r="294" spans="1:15" ht="29" x14ac:dyDescent="0.35">
      <c r="A294" s="74" t="s">
        <v>1810</v>
      </c>
      <c r="B294" s="21"/>
      <c r="C294" s="21" t="e">
        <f>VLOOKUP(B294,Таблица1[#All],2)</f>
        <v>#N/A</v>
      </c>
      <c r="D294" s="21"/>
      <c r="E294" s="21"/>
      <c r="F294" s="21"/>
      <c r="G294" s="21" t="e">
        <f>VLOOKUP(F294,Таблица3[#All],2,FALSE)</f>
        <v>#N/A</v>
      </c>
      <c r="H294" s="21">
        <v>0</v>
      </c>
      <c r="I294" s="21"/>
      <c r="J294" s="21">
        <v>0</v>
      </c>
      <c r="K294" s="21" t="s">
        <v>1473</v>
      </c>
      <c r="L294" s="21" t="s">
        <v>1473</v>
      </c>
      <c r="M294" s="21" t="s">
        <v>1473</v>
      </c>
      <c r="N294" s="21" t="s">
        <v>1473</v>
      </c>
      <c r="O294" s="108">
        <f t="shared" si="4"/>
        <v>0</v>
      </c>
    </row>
    <row r="295" spans="1:15" ht="29" x14ac:dyDescent="0.35">
      <c r="A295" s="74" t="s">
        <v>1811</v>
      </c>
      <c r="B295" s="21"/>
      <c r="C295" s="21" t="e">
        <f>VLOOKUP(B295,Таблица1[#All],2)</f>
        <v>#N/A</v>
      </c>
      <c r="D295" s="21"/>
      <c r="E295" s="21"/>
      <c r="F295" s="21"/>
      <c r="G295" s="21" t="e">
        <f>VLOOKUP(F295,Таблица3[#All],2,FALSE)</f>
        <v>#N/A</v>
      </c>
      <c r="H295" s="21">
        <v>0</v>
      </c>
      <c r="I295" s="21"/>
      <c r="J295" s="21">
        <v>0</v>
      </c>
      <c r="K295" s="21" t="s">
        <v>1473</v>
      </c>
      <c r="L295" s="21" t="s">
        <v>1473</v>
      </c>
      <c r="M295" s="21" t="s">
        <v>1473</v>
      </c>
      <c r="N295" s="21" t="s">
        <v>1473</v>
      </c>
      <c r="O295" s="108">
        <f t="shared" si="4"/>
        <v>0</v>
      </c>
    </row>
    <row r="296" spans="1:15" ht="29" x14ac:dyDescent="0.35">
      <c r="A296" s="74" t="s">
        <v>1812</v>
      </c>
      <c r="B296" s="21"/>
      <c r="C296" s="21" t="e">
        <f>VLOOKUP(B296,Таблица1[#All],2)</f>
        <v>#N/A</v>
      </c>
      <c r="D296" s="21"/>
      <c r="E296" s="21"/>
      <c r="F296" s="21"/>
      <c r="G296" s="21" t="e">
        <f>VLOOKUP(F296,Таблица3[#All],2,FALSE)</f>
        <v>#N/A</v>
      </c>
      <c r="H296" s="21">
        <v>0</v>
      </c>
      <c r="I296" s="21"/>
      <c r="J296" s="21">
        <v>0</v>
      </c>
      <c r="K296" s="21" t="s">
        <v>1473</v>
      </c>
      <c r="L296" s="21" t="s">
        <v>1473</v>
      </c>
      <c r="M296" s="21" t="s">
        <v>1473</v>
      </c>
      <c r="N296" s="21" t="s">
        <v>1473</v>
      </c>
      <c r="O296" s="108">
        <f t="shared" si="4"/>
        <v>0</v>
      </c>
    </row>
    <row r="297" spans="1:15" ht="29" x14ac:dyDescent="0.35">
      <c r="A297" s="74" t="s">
        <v>1813</v>
      </c>
      <c r="B297" s="21"/>
      <c r="C297" s="21" t="e">
        <f>VLOOKUP(B297,Таблица1[#All],2)</f>
        <v>#N/A</v>
      </c>
      <c r="D297" s="21"/>
      <c r="E297" s="21"/>
      <c r="F297" s="21"/>
      <c r="G297" s="21" t="e">
        <f>VLOOKUP(F297,Таблица3[#All],2,FALSE)</f>
        <v>#N/A</v>
      </c>
      <c r="H297" s="21">
        <v>0</v>
      </c>
      <c r="I297" s="21"/>
      <c r="J297" s="21">
        <v>0</v>
      </c>
      <c r="K297" s="21" t="s">
        <v>1473</v>
      </c>
      <c r="L297" s="21" t="s">
        <v>1473</v>
      </c>
      <c r="M297" s="21" t="s">
        <v>1473</v>
      </c>
      <c r="N297" s="21" t="s">
        <v>1473</v>
      </c>
      <c r="O297" s="108">
        <f t="shared" si="4"/>
        <v>0</v>
      </c>
    </row>
    <row r="298" spans="1:15" ht="29" x14ac:dyDescent="0.35">
      <c r="A298" s="74" t="s">
        <v>1814</v>
      </c>
      <c r="B298" s="21"/>
      <c r="C298" s="21" t="e">
        <f>VLOOKUP(B298,Таблица1[#All],2)</f>
        <v>#N/A</v>
      </c>
      <c r="D298" s="21"/>
      <c r="E298" s="21"/>
      <c r="F298" s="21"/>
      <c r="G298" s="21" t="e">
        <f>VLOOKUP(F298,Таблица3[#All],2,FALSE)</f>
        <v>#N/A</v>
      </c>
      <c r="H298" s="21">
        <v>0</v>
      </c>
      <c r="I298" s="21"/>
      <c r="J298" s="21">
        <v>0</v>
      </c>
      <c r="K298" s="21" t="s">
        <v>1473</v>
      </c>
      <c r="L298" s="21" t="s">
        <v>1473</v>
      </c>
      <c r="M298" s="21" t="s">
        <v>1473</v>
      </c>
      <c r="N298" s="21" t="s">
        <v>1473</v>
      </c>
      <c r="O298" s="108">
        <f t="shared" si="4"/>
        <v>0</v>
      </c>
    </row>
    <row r="299" spans="1:15" ht="29" x14ac:dyDescent="0.35">
      <c r="A299" s="74" t="s">
        <v>1815</v>
      </c>
      <c r="B299" s="21"/>
      <c r="C299" s="21" t="e">
        <f>VLOOKUP(B299,Таблица1[#All],2)</f>
        <v>#N/A</v>
      </c>
      <c r="D299" s="21"/>
      <c r="E299" s="21"/>
      <c r="F299" s="21"/>
      <c r="G299" s="21" t="e">
        <f>VLOOKUP(F299,Таблица3[#All],2,FALSE)</f>
        <v>#N/A</v>
      </c>
      <c r="H299" s="21">
        <v>0</v>
      </c>
      <c r="I299" s="21"/>
      <c r="J299" s="21">
        <v>0</v>
      </c>
      <c r="K299" s="21" t="s">
        <v>1473</v>
      </c>
      <c r="L299" s="21" t="s">
        <v>1473</v>
      </c>
      <c r="M299" s="21" t="s">
        <v>1473</v>
      </c>
      <c r="N299" s="21" t="s">
        <v>1473</v>
      </c>
      <c r="O299" s="108">
        <f t="shared" si="4"/>
        <v>0</v>
      </c>
    </row>
    <row r="300" spans="1:15" ht="29" x14ac:dyDescent="0.35">
      <c r="A300" s="74" t="s">
        <v>1816</v>
      </c>
      <c r="B300" s="21"/>
      <c r="C300" s="21" t="e">
        <f>VLOOKUP(B300,Таблица1[#All],2)</f>
        <v>#N/A</v>
      </c>
      <c r="D300" s="21"/>
      <c r="E300" s="21"/>
      <c r="F300" s="21"/>
      <c r="G300" s="21" t="e">
        <f>VLOOKUP(F300,Таблица3[#All],2,FALSE)</f>
        <v>#N/A</v>
      </c>
      <c r="H300" s="21">
        <v>0</v>
      </c>
      <c r="I300" s="21"/>
      <c r="J300" s="21">
        <v>0</v>
      </c>
      <c r="K300" s="21" t="s">
        <v>1473</v>
      </c>
      <c r="L300" s="21" t="s">
        <v>1473</v>
      </c>
      <c r="M300" s="21" t="s">
        <v>1473</v>
      </c>
      <c r="N300" s="21" t="s">
        <v>1473</v>
      </c>
      <c r="O300" s="108">
        <f t="shared" si="4"/>
        <v>0</v>
      </c>
    </row>
    <row r="301" spans="1:15" ht="29" x14ac:dyDescent="0.35">
      <c r="A301" s="74" t="s">
        <v>1817</v>
      </c>
      <c r="B301" s="21"/>
      <c r="C301" s="21" t="e">
        <f>VLOOKUP(B301,Таблица1[#All],2)</f>
        <v>#N/A</v>
      </c>
      <c r="D301" s="21"/>
      <c r="E301" s="21"/>
      <c r="F301" s="21"/>
      <c r="G301" s="21" t="e">
        <f>VLOOKUP(F301,Таблица3[#All],2,FALSE)</f>
        <v>#N/A</v>
      </c>
      <c r="H301" s="21">
        <v>0</v>
      </c>
      <c r="I301" s="21"/>
      <c r="J301" s="21">
        <v>0</v>
      </c>
      <c r="K301" s="21" t="s">
        <v>1473</v>
      </c>
      <c r="L301" s="21" t="s">
        <v>1473</v>
      </c>
      <c r="M301" s="21" t="s">
        <v>1473</v>
      </c>
      <c r="N301" s="21" t="s">
        <v>1473</v>
      </c>
      <c r="O301" s="108">
        <f t="shared" si="4"/>
        <v>0</v>
      </c>
    </row>
  </sheetData>
  <mergeCells count="1">
    <mergeCell ref="R7:S7"/>
  </mergeCells>
  <dataValidations count="3">
    <dataValidation type="list" allowBlank="1" showInputMessage="1" showErrorMessage="1" sqref="B2:B301">
      <formula1>$R$26:$R$61</formula1>
    </dataValidation>
    <dataValidation type="list" allowBlank="1" showInputMessage="1" showErrorMessage="1" sqref="F2:F301">
      <formula1>$R$19:$R$22</formula1>
    </dataValidation>
    <dataValidation type="list" allowBlank="1" showInputMessage="1" showErrorMessage="1" sqref="P2 K2:N301">
      <formula1>$V$1:$V$2</formula1>
    </dataValidation>
  </dataValidations>
  <pageMargins left="0.7" right="0.7" top="0.75" bottom="0.75" header="0.3" footer="0.3"/>
  <pageSetup paperSize="9" orientation="portrait"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4"/>
  <dimension ref="A1:N239"/>
  <sheetViews>
    <sheetView zoomScale="85" zoomScaleNormal="85" workbookViewId="0">
      <pane ySplit="1" topLeftCell="A2" activePane="bottomLeft" state="frozen"/>
      <selection pane="bottomLeft" activeCell="G19" sqref="G19"/>
    </sheetView>
  </sheetViews>
  <sheetFormatPr defaultRowHeight="14.5" x14ac:dyDescent="0.35"/>
  <cols>
    <col min="1" max="1" width="12.54296875" style="200" bestFit="1" customWidth="1"/>
    <col min="2" max="2" width="35.54296875" style="200" bestFit="1" customWidth="1"/>
    <col min="3" max="3" width="46.1796875" style="200" bestFit="1" customWidth="1"/>
    <col min="4" max="4" width="53.54296875" style="200" bestFit="1" customWidth="1"/>
    <col min="5" max="5" width="6.54296875" style="200" bestFit="1" customWidth="1"/>
    <col min="6" max="6" width="22" style="200" bestFit="1" customWidth="1"/>
    <col min="7" max="7" width="20.81640625" style="200" bestFit="1" customWidth="1"/>
    <col min="8" max="8" width="11.81640625" style="200" customWidth="1"/>
    <col min="9" max="9" width="9.90625" style="200" bestFit="1" customWidth="1"/>
    <col min="10" max="10" width="13.1796875" style="200" bestFit="1" customWidth="1"/>
    <col min="11" max="11" width="8.7265625" style="200"/>
    <col min="12" max="12" width="10.81640625" style="200" bestFit="1" customWidth="1"/>
    <col min="13" max="13" width="16.54296875" style="200" bestFit="1" customWidth="1"/>
    <col min="14" max="14" width="20.1796875" style="200" bestFit="1" customWidth="1"/>
    <col min="15" max="16384" width="8.7265625" style="200"/>
  </cols>
  <sheetData>
    <row r="1" spans="1:14" ht="29" x14ac:dyDescent="0.35">
      <c r="A1" s="193" t="s">
        <v>2027</v>
      </c>
      <c r="B1" s="193" t="s">
        <v>2028</v>
      </c>
      <c r="C1" s="193" t="s">
        <v>1090</v>
      </c>
      <c r="D1" s="193" t="s">
        <v>750</v>
      </c>
      <c r="E1" s="193" t="s">
        <v>2</v>
      </c>
      <c r="F1" s="193" t="s">
        <v>2029</v>
      </c>
      <c r="G1" s="193" t="s">
        <v>2030</v>
      </c>
      <c r="H1" s="193" t="s">
        <v>2331</v>
      </c>
      <c r="I1" s="193" t="s">
        <v>2031</v>
      </c>
      <c r="J1" s="193" t="s">
        <v>1452</v>
      </c>
    </row>
    <row r="2" spans="1:14" ht="15.5" x14ac:dyDescent="0.35">
      <c r="A2" s="485" t="s">
        <v>2032</v>
      </c>
      <c r="B2" s="488" t="s">
        <v>2033</v>
      </c>
      <c r="C2" s="488" t="s">
        <v>2034</v>
      </c>
      <c r="D2" s="79" t="s">
        <v>1980</v>
      </c>
      <c r="E2" s="80" t="s">
        <v>1957</v>
      </c>
      <c r="F2" s="81"/>
      <c r="G2" s="82"/>
      <c r="H2" s="80">
        <v>0</v>
      </c>
      <c r="I2" s="80" t="s">
        <v>2035</v>
      </c>
      <c r="J2" s="80"/>
      <c r="L2" s="197" t="s">
        <v>2162</v>
      </c>
      <c r="M2" s="197" t="s">
        <v>2161</v>
      </c>
      <c r="N2" s="198" t="s">
        <v>2163</v>
      </c>
    </row>
    <row r="3" spans="1:14" x14ac:dyDescent="0.35">
      <c r="A3" s="486"/>
      <c r="B3" s="489"/>
      <c r="C3" s="489"/>
      <c r="D3" s="79" t="s">
        <v>1981</v>
      </c>
      <c r="E3" s="80" t="s">
        <v>1958</v>
      </c>
      <c r="F3" s="81"/>
      <c r="G3" s="82"/>
      <c r="H3" s="80">
        <v>0</v>
      </c>
      <c r="I3" s="80" t="s">
        <v>2035</v>
      </c>
      <c r="J3" s="80"/>
      <c r="L3" s="135">
        <f>COUNTA(G2:G239)</f>
        <v>216</v>
      </c>
      <c r="M3" s="135">
        <f>COUNTA(H2:H239)</f>
        <v>238</v>
      </c>
      <c r="N3" s="195">
        <f>(L3/M3)*100</f>
        <v>90.756302521008408</v>
      </c>
    </row>
    <row r="4" spans="1:14" x14ac:dyDescent="0.35">
      <c r="A4" s="486"/>
      <c r="B4" s="489"/>
      <c r="C4" s="489"/>
      <c r="D4" s="79" t="s">
        <v>1982</v>
      </c>
      <c r="E4" s="80" t="s">
        <v>1959</v>
      </c>
      <c r="F4" s="81"/>
      <c r="G4" s="82"/>
      <c r="H4" s="80">
        <v>0</v>
      </c>
      <c r="I4" s="80" t="s">
        <v>2035</v>
      </c>
      <c r="J4" s="80"/>
    </row>
    <row r="5" spans="1:14" x14ac:dyDescent="0.35">
      <c r="A5" s="486"/>
      <c r="B5" s="489"/>
      <c r="C5" s="489"/>
      <c r="D5" s="79" t="s">
        <v>1983</v>
      </c>
      <c r="E5" s="80" t="s">
        <v>1960</v>
      </c>
      <c r="F5" s="81"/>
      <c r="G5" s="82"/>
      <c r="H5" s="80">
        <v>0</v>
      </c>
      <c r="I5" s="80" t="s">
        <v>2035</v>
      </c>
      <c r="J5" s="80"/>
    </row>
    <row r="6" spans="1:14" x14ac:dyDescent="0.35">
      <c r="A6" s="486"/>
      <c r="B6" s="489"/>
      <c r="C6" s="490"/>
      <c r="D6" s="79" t="s">
        <v>2036</v>
      </c>
      <c r="E6" s="80" t="s">
        <v>1961</v>
      </c>
      <c r="F6" s="81"/>
      <c r="G6" s="82"/>
      <c r="H6" s="80">
        <v>0</v>
      </c>
      <c r="I6" s="80" t="s">
        <v>2035</v>
      </c>
      <c r="J6" s="80"/>
    </row>
    <row r="7" spans="1:14" x14ac:dyDescent="0.35">
      <c r="A7" s="486"/>
      <c r="B7" s="489"/>
      <c r="C7" s="488" t="s">
        <v>2037</v>
      </c>
      <c r="D7" s="79" t="s">
        <v>1984</v>
      </c>
      <c r="E7" s="80" t="s">
        <v>1962</v>
      </c>
      <c r="F7" s="81"/>
      <c r="G7" s="82"/>
      <c r="H7" s="80">
        <v>0</v>
      </c>
      <c r="I7" s="80" t="s">
        <v>2035</v>
      </c>
      <c r="J7" s="80"/>
    </row>
    <row r="8" spans="1:14" x14ac:dyDescent="0.35">
      <c r="A8" s="486"/>
      <c r="B8" s="489"/>
      <c r="C8" s="489"/>
      <c r="D8" s="491" t="s">
        <v>2038</v>
      </c>
      <c r="E8" s="493" t="s">
        <v>1934</v>
      </c>
      <c r="F8" s="79" t="s">
        <v>542</v>
      </c>
      <c r="G8" s="80" t="str">
        <f>'Маппинг со стандартами'!E309</f>
        <v>Не выполняется</v>
      </c>
      <c r="H8" s="80">
        <v>0</v>
      </c>
      <c r="I8" s="256">
        <f>'Маппинг со стандартами'!G309</f>
        <v>0</v>
      </c>
      <c r="J8" s="80">
        <f>'Маппинг со стандартами'!X309</f>
        <v>0</v>
      </c>
    </row>
    <row r="9" spans="1:14" x14ac:dyDescent="0.35">
      <c r="A9" s="486"/>
      <c r="B9" s="489"/>
      <c r="C9" s="489"/>
      <c r="D9" s="492"/>
      <c r="E9" s="494"/>
      <c r="F9" s="79" t="s">
        <v>550</v>
      </c>
      <c r="G9" s="80" t="str">
        <f>'Маппинг со стандартами'!E313</f>
        <v>Не выполняется</v>
      </c>
      <c r="H9" s="80">
        <v>0</v>
      </c>
      <c r="I9" s="256">
        <f>'Маппинг со стандартами'!G313</f>
        <v>0</v>
      </c>
      <c r="J9" s="80">
        <f>'Маппинг со стандартами'!X313</f>
        <v>0</v>
      </c>
    </row>
    <row r="10" spans="1:14" x14ac:dyDescent="0.35">
      <c r="A10" s="486"/>
      <c r="B10" s="489"/>
      <c r="C10" s="489"/>
      <c r="D10" s="79" t="s">
        <v>2039</v>
      </c>
      <c r="E10" s="80" t="s">
        <v>2040</v>
      </c>
      <c r="F10" s="79" t="s">
        <v>714</v>
      </c>
      <c r="G10" s="80" t="str">
        <f>'Маппинг со стандартами'!E400</f>
        <v>Не выполняется</v>
      </c>
      <c r="H10" s="80">
        <v>0</v>
      </c>
      <c r="I10" s="256">
        <f>'Маппинг со стандартами'!G400</f>
        <v>0</v>
      </c>
      <c r="J10" s="80">
        <f>'Маппинг со стандартами'!X400</f>
        <v>0</v>
      </c>
    </row>
    <row r="11" spans="1:14" x14ac:dyDescent="0.35">
      <c r="A11" s="486"/>
      <c r="B11" s="489"/>
      <c r="C11" s="489"/>
      <c r="D11" s="79" t="s">
        <v>1985</v>
      </c>
      <c r="E11" s="80" t="s">
        <v>1963</v>
      </c>
      <c r="F11" s="81"/>
      <c r="G11" s="82"/>
      <c r="H11" s="80">
        <v>0</v>
      </c>
      <c r="I11" s="80" t="s">
        <v>2035</v>
      </c>
      <c r="J11" s="80"/>
    </row>
    <row r="12" spans="1:14" x14ac:dyDescent="0.35">
      <c r="A12" s="486"/>
      <c r="B12" s="490"/>
      <c r="C12" s="490"/>
      <c r="D12" s="79" t="s">
        <v>2041</v>
      </c>
      <c r="E12" s="80" t="s">
        <v>1953</v>
      </c>
      <c r="F12" s="79" t="s">
        <v>671</v>
      </c>
      <c r="G12" s="80" t="str">
        <f>'Маппинг со стандартами'!E378</f>
        <v>Не выполняется</v>
      </c>
      <c r="H12" s="80">
        <v>0</v>
      </c>
      <c r="I12" s="256">
        <f>'Маппинг со стандартами'!G378</f>
        <v>0</v>
      </c>
      <c r="J12" s="80">
        <f>'Маппинг со стандартами'!X378</f>
        <v>0</v>
      </c>
    </row>
    <row r="13" spans="1:14" x14ac:dyDescent="0.35">
      <c r="A13" s="486"/>
      <c r="B13" s="495" t="s">
        <v>2042</v>
      </c>
      <c r="C13" s="495" t="s">
        <v>2043</v>
      </c>
      <c r="D13" s="83" t="s">
        <v>2044</v>
      </c>
      <c r="E13" s="84" t="s">
        <v>2045</v>
      </c>
      <c r="F13" s="83" t="s">
        <v>538</v>
      </c>
      <c r="G13" s="84" t="str">
        <f>'Маппинг со стандартами'!E307</f>
        <v>Верно</v>
      </c>
      <c r="H13" s="80">
        <v>0</v>
      </c>
      <c r="I13" s="257">
        <f>'Маппинг со стандартами'!G307</f>
        <v>1</v>
      </c>
      <c r="J13" s="84">
        <f>'Маппинг со стандартами'!X307</f>
        <v>0</v>
      </c>
    </row>
    <row r="14" spans="1:14" x14ac:dyDescent="0.35">
      <c r="A14" s="486"/>
      <c r="B14" s="496"/>
      <c r="C14" s="496"/>
      <c r="D14" s="498" t="s">
        <v>2046</v>
      </c>
      <c r="E14" s="501" t="s">
        <v>1935</v>
      </c>
      <c r="F14" s="83" t="s">
        <v>538</v>
      </c>
      <c r="G14" s="84" t="str">
        <f>'Маппинг со стандартами'!E307</f>
        <v>Верно</v>
      </c>
      <c r="H14" s="80">
        <v>0</v>
      </c>
      <c r="I14" s="257">
        <f>'Маппинг со стандартами'!G307</f>
        <v>1</v>
      </c>
      <c r="J14" s="84">
        <f>'Маппинг со стандартами'!X307</f>
        <v>0</v>
      </c>
    </row>
    <row r="15" spans="1:14" x14ac:dyDescent="0.35">
      <c r="A15" s="486"/>
      <c r="B15" s="496"/>
      <c r="C15" s="496"/>
      <c r="D15" s="499"/>
      <c r="E15" s="502"/>
      <c r="F15" s="83" t="s">
        <v>544</v>
      </c>
      <c r="G15" s="84" t="str">
        <f>'Маппинг со стандартами'!E310</f>
        <v>Не выполняется</v>
      </c>
      <c r="H15" s="80">
        <v>0</v>
      </c>
      <c r="I15" s="257">
        <f>'Маппинг со стандартами'!G310</f>
        <v>0</v>
      </c>
      <c r="J15" s="84">
        <f>'Маппинг со стандартами'!X310</f>
        <v>0</v>
      </c>
    </row>
    <row r="16" spans="1:14" x14ac:dyDescent="0.35">
      <c r="A16" s="486"/>
      <c r="B16" s="496"/>
      <c r="C16" s="496"/>
      <c r="D16" s="499"/>
      <c r="E16" s="502"/>
      <c r="F16" s="83" t="s">
        <v>546</v>
      </c>
      <c r="G16" s="84" t="str">
        <f>'Маппинг со стандартами'!E311</f>
        <v>Не выполняется</v>
      </c>
      <c r="H16" s="80">
        <v>0</v>
      </c>
      <c r="I16" s="257">
        <f>'Маппинг со стандартами'!G311</f>
        <v>0</v>
      </c>
      <c r="J16" s="84">
        <f>'Маппинг со стандартами'!X311</f>
        <v>0</v>
      </c>
    </row>
    <row r="17" spans="1:10" x14ac:dyDescent="0.35">
      <c r="A17" s="486"/>
      <c r="B17" s="496"/>
      <c r="C17" s="496"/>
      <c r="D17" s="499"/>
      <c r="E17" s="502"/>
      <c r="F17" s="83" t="s">
        <v>548</v>
      </c>
      <c r="G17" s="84" t="str">
        <f>'Маппинг со стандартами'!E312</f>
        <v>Не выполняется</v>
      </c>
      <c r="H17" s="80">
        <v>0</v>
      </c>
      <c r="I17" s="257">
        <f>'Маппинг со стандартами'!G312</f>
        <v>0</v>
      </c>
      <c r="J17" s="84">
        <f>'Маппинг со стандартами'!X312</f>
        <v>0</v>
      </c>
    </row>
    <row r="18" spans="1:10" x14ac:dyDescent="0.35">
      <c r="A18" s="486"/>
      <c r="B18" s="496"/>
      <c r="C18" s="496"/>
      <c r="D18" s="500"/>
      <c r="E18" s="503"/>
      <c r="F18" s="83" t="s">
        <v>557</v>
      </c>
      <c r="G18" s="84" t="str">
        <f>'Маппинг со стандартами'!E316</f>
        <v>Не выполняется</v>
      </c>
      <c r="H18" s="80">
        <v>0</v>
      </c>
      <c r="I18" s="257">
        <f>'Маппинг со стандартами'!G316</f>
        <v>0</v>
      </c>
      <c r="J18" s="84">
        <f>'Маппинг со стандартами'!X316</f>
        <v>0</v>
      </c>
    </row>
    <row r="19" spans="1:10" x14ac:dyDescent="0.35">
      <c r="A19" s="486"/>
      <c r="B19" s="496"/>
      <c r="C19" s="496"/>
      <c r="D19" s="83" t="s">
        <v>2047</v>
      </c>
      <c r="E19" s="84" t="s">
        <v>1933</v>
      </c>
      <c r="F19" s="83" t="s">
        <v>540</v>
      </c>
      <c r="G19" s="84" t="str">
        <f>'Маппинг со стандартами'!E308</f>
        <v>Не выполняется</v>
      </c>
      <c r="H19" s="80">
        <v>0</v>
      </c>
      <c r="I19" s="257">
        <f>'Маппинг со стандартами'!G308</f>
        <v>0</v>
      </c>
      <c r="J19" s="84">
        <f>'Маппинг со стандартами'!X308</f>
        <v>0</v>
      </c>
    </row>
    <row r="20" spans="1:10" x14ac:dyDescent="0.35">
      <c r="A20" s="486"/>
      <c r="B20" s="496"/>
      <c r="C20" s="496"/>
      <c r="D20" s="498" t="s">
        <v>2048</v>
      </c>
      <c r="E20" s="504" t="s">
        <v>1936</v>
      </c>
      <c r="F20" s="83" t="s">
        <v>562</v>
      </c>
      <c r="G20" s="84" t="str">
        <f>'Маппинг со стандартами'!E319</f>
        <v>Не выполняется</v>
      </c>
      <c r="H20" s="80">
        <v>0</v>
      </c>
      <c r="I20" s="257">
        <f>'Маппинг со стандартами'!G319</f>
        <v>0</v>
      </c>
      <c r="J20" s="84">
        <f>'Маппинг со стандартами'!X319</f>
        <v>0</v>
      </c>
    </row>
    <row r="21" spans="1:10" x14ac:dyDescent="0.35">
      <c r="A21" s="486"/>
      <c r="B21" s="496"/>
      <c r="C21" s="496"/>
      <c r="D21" s="500"/>
      <c r="E21" s="505"/>
      <c r="F21" s="83" t="s">
        <v>568</v>
      </c>
      <c r="G21" s="84" t="str">
        <f>'Маппинг со стандартами'!E322</f>
        <v>Не выполняется</v>
      </c>
      <c r="H21" s="80">
        <v>0</v>
      </c>
      <c r="I21" s="257">
        <f>'Маппинг со стандартами'!G322</f>
        <v>0</v>
      </c>
      <c r="J21" s="84">
        <f>'Маппинг со стандартами'!X322</f>
        <v>0</v>
      </c>
    </row>
    <row r="22" spans="1:10" x14ac:dyDescent="0.35">
      <c r="A22" s="486"/>
      <c r="B22" s="496"/>
      <c r="C22" s="496"/>
      <c r="D22" s="83" t="s">
        <v>2049</v>
      </c>
      <c r="E22" s="84" t="s">
        <v>2050</v>
      </c>
      <c r="F22" s="83" t="s">
        <v>575</v>
      </c>
      <c r="G22" s="84" t="str">
        <f>'Маппинг со стандартами'!E325</f>
        <v>Не выполняется</v>
      </c>
      <c r="H22" s="80">
        <v>0</v>
      </c>
      <c r="I22" s="257">
        <f>'Маппинг со стандартами'!G325</f>
        <v>0</v>
      </c>
      <c r="J22" s="84">
        <f>'Маппинг со стандартами'!X325</f>
        <v>0</v>
      </c>
    </row>
    <row r="23" spans="1:10" x14ac:dyDescent="0.35">
      <c r="A23" s="486"/>
      <c r="B23" s="496"/>
      <c r="C23" s="497"/>
      <c r="D23" s="83" t="s">
        <v>2051</v>
      </c>
      <c r="E23" s="84" t="s">
        <v>1937</v>
      </c>
      <c r="F23" s="83" t="s">
        <v>566</v>
      </c>
      <c r="G23" s="84" t="str">
        <f>'Маппинг со стандартами'!E321</f>
        <v>Не выполняется</v>
      </c>
      <c r="H23" s="80">
        <v>0</v>
      </c>
      <c r="I23" s="257">
        <f>'Маппинг со стандартами'!G321</f>
        <v>0</v>
      </c>
      <c r="J23" s="84">
        <f>'Маппинг со стандартами'!X321</f>
        <v>0</v>
      </c>
    </row>
    <row r="24" spans="1:10" x14ac:dyDescent="0.35">
      <c r="A24" s="486"/>
      <c r="B24" s="496"/>
      <c r="C24" s="495" t="s">
        <v>2052</v>
      </c>
      <c r="D24" s="83" t="s">
        <v>2053</v>
      </c>
      <c r="E24" s="84" t="s">
        <v>1950</v>
      </c>
      <c r="F24" s="83" t="s">
        <v>651</v>
      </c>
      <c r="G24" s="84" t="str">
        <f>'Маппинг со стандартами'!E369</f>
        <v>Верно</v>
      </c>
      <c r="H24" s="80">
        <v>0</v>
      </c>
      <c r="I24" s="257">
        <f>'Маппинг со стандартами'!G369</f>
        <v>1</v>
      </c>
      <c r="J24" s="84">
        <f>'Маппинг со стандартами'!X369</f>
        <v>0</v>
      </c>
    </row>
    <row r="25" spans="1:10" x14ac:dyDescent="0.35">
      <c r="A25" s="486"/>
      <c r="B25" s="496"/>
      <c r="C25" s="496"/>
      <c r="D25" s="83" t="s">
        <v>2054</v>
      </c>
      <c r="E25" s="84" t="s">
        <v>2055</v>
      </c>
      <c r="F25" s="83" t="s">
        <v>575</v>
      </c>
      <c r="G25" s="84" t="str">
        <f>'Маппинг со стандартами'!E325</f>
        <v>Не выполняется</v>
      </c>
      <c r="H25" s="80">
        <v>0</v>
      </c>
      <c r="I25" s="257">
        <f>'Маппинг со стандартами'!G325</f>
        <v>0</v>
      </c>
      <c r="J25" s="84">
        <f>'Маппинг со стандартами'!X325</f>
        <v>0</v>
      </c>
    </row>
    <row r="26" spans="1:10" x14ac:dyDescent="0.35">
      <c r="A26" s="486"/>
      <c r="B26" s="496"/>
      <c r="C26" s="496"/>
      <c r="D26" s="498" t="s">
        <v>2056</v>
      </c>
      <c r="E26" s="501" t="s">
        <v>1951</v>
      </c>
      <c r="F26" s="83" t="s">
        <v>652</v>
      </c>
      <c r="G26" s="84" t="str">
        <f>'Маппинг со стандартами'!E370</f>
        <v>Не выполняется</v>
      </c>
      <c r="H26" s="80">
        <v>0</v>
      </c>
      <c r="I26" s="257">
        <f>'Маппинг со стандартами'!G370</f>
        <v>0</v>
      </c>
      <c r="J26" s="84">
        <f>'Маппинг со стандартами'!X370</f>
        <v>0</v>
      </c>
    </row>
    <row r="27" spans="1:10" x14ac:dyDescent="0.35">
      <c r="A27" s="486"/>
      <c r="B27" s="496"/>
      <c r="C27" s="496"/>
      <c r="D27" s="500"/>
      <c r="E27" s="503"/>
      <c r="F27" s="83" t="s">
        <v>655</v>
      </c>
      <c r="G27" s="84" t="str">
        <f>'Маппинг со стандартами'!E371</f>
        <v>Не выполняется</v>
      </c>
      <c r="H27" s="80">
        <v>0</v>
      </c>
      <c r="I27" s="257">
        <f>'Маппинг со стандартами'!G371</f>
        <v>0</v>
      </c>
      <c r="J27" s="84">
        <f>'Маппинг со стандартами'!X371</f>
        <v>0</v>
      </c>
    </row>
    <row r="28" spans="1:10" x14ac:dyDescent="0.35">
      <c r="A28" s="486"/>
      <c r="B28" s="496"/>
      <c r="C28" s="497"/>
      <c r="D28" s="83" t="s">
        <v>2057</v>
      </c>
      <c r="E28" s="84" t="s">
        <v>1952</v>
      </c>
      <c r="F28" s="83" t="s">
        <v>658</v>
      </c>
      <c r="G28" s="84" t="str">
        <f>'Маппинг со стандартами'!E372</f>
        <v>Не выполняется</v>
      </c>
      <c r="H28" s="80">
        <v>0</v>
      </c>
      <c r="I28" s="257">
        <f>'Маппинг со стандартами'!G372</f>
        <v>0</v>
      </c>
      <c r="J28" s="84">
        <f>'Маппинг со стандартами'!X372</f>
        <v>0</v>
      </c>
    </row>
    <row r="29" spans="1:10" x14ac:dyDescent="0.35">
      <c r="A29" s="486"/>
      <c r="B29" s="496"/>
      <c r="C29" s="495" t="s">
        <v>2058</v>
      </c>
      <c r="D29" s="83" t="s">
        <v>1986</v>
      </c>
      <c r="E29" s="84" t="s">
        <v>1964</v>
      </c>
      <c r="F29" s="81"/>
      <c r="G29" s="82"/>
      <c r="H29" s="80">
        <v>0</v>
      </c>
      <c r="I29" s="82"/>
      <c r="J29" s="82"/>
    </row>
    <row r="30" spans="1:10" x14ac:dyDescent="0.35">
      <c r="A30" s="486"/>
      <c r="B30" s="496"/>
      <c r="C30" s="496"/>
      <c r="D30" s="83" t="s">
        <v>2059</v>
      </c>
      <c r="E30" s="84" t="s">
        <v>1876</v>
      </c>
      <c r="F30" s="83" t="s">
        <v>13</v>
      </c>
      <c r="G30" s="84" t="str">
        <f>'Маппинг со стандартами'!E4</f>
        <v>Не выполняется</v>
      </c>
      <c r="H30" s="80">
        <v>0</v>
      </c>
      <c r="I30" s="257">
        <f>'Маппинг со стандартами'!G4</f>
        <v>0</v>
      </c>
      <c r="J30" s="84">
        <f>'Маппинг со стандартами'!X4</f>
        <v>0</v>
      </c>
    </row>
    <row r="31" spans="1:10" x14ac:dyDescent="0.35">
      <c r="A31" s="486"/>
      <c r="B31" s="496"/>
      <c r="C31" s="496"/>
      <c r="D31" s="498" t="s">
        <v>2060</v>
      </c>
      <c r="E31" s="501" t="s">
        <v>1892</v>
      </c>
      <c r="F31" s="83" t="s">
        <v>101</v>
      </c>
      <c r="G31" s="84" t="str">
        <f>'Маппинг со стандартами'!E50</f>
        <v>Не выполняется</v>
      </c>
      <c r="H31" s="80">
        <v>0</v>
      </c>
      <c r="I31" s="257">
        <f>'Маппинг со стандартами'!G50</f>
        <v>0</v>
      </c>
      <c r="J31" s="84">
        <f>'Маппинг со стандартами'!X50</f>
        <v>0</v>
      </c>
    </row>
    <row r="32" spans="1:10" x14ac:dyDescent="0.35">
      <c r="A32" s="486"/>
      <c r="B32" s="496"/>
      <c r="C32" s="496"/>
      <c r="D32" s="500"/>
      <c r="E32" s="503"/>
      <c r="F32" s="83" t="s">
        <v>198</v>
      </c>
      <c r="G32" s="84" t="str">
        <f>'Маппинг со стандартами'!E103</f>
        <v>Не выполняется</v>
      </c>
      <c r="H32" s="80">
        <v>0</v>
      </c>
      <c r="I32" s="257">
        <f>'Маппинг со стандартами'!G103</f>
        <v>0</v>
      </c>
      <c r="J32" s="84">
        <f>'Маппинг со стандартами'!X103</f>
        <v>0</v>
      </c>
    </row>
    <row r="33" spans="1:10" x14ac:dyDescent="0.35">
      <c r="A33" s="486"/>
      <c r="B33" s="497"/>
      <c r="C33" s="497"/>
      <c r="D33" s="83" t="s">
        <v>2061</v>
      </c>
      <c r="E33" s="84" t="s">
        <v>1939</v>
      </c>
      <c r="F33" s="83" t="s">
        <v>577</v>
      </c>
      <c r="G33" s="84" t="str">
        <f>'Маппинг со стандартами'!E326</f>
        <v>Не выполняется</v>
      </c>
      <c r="H33" s="80">
        <v>0</v>
      </c>
      <c r="I33" s="257">
        <f>'Маппинг со стандартами'!G326</f>
        <v>0</v>
      </c>
      <c r="J33" s="84">
        <f>'Маппинг со стандартами'!X326</f>
        <v>0</v>
      </c>
    </row>
    <row r="34" spans="1:10" x14ac:dyDescent="0.35">
      <c r="A34" s="486"/>
      <c r="B34" s="476" t="s">
        <v>2062</v>
      </c>
      <c r="C34" s="476" t="s">
        <v>2063</v>
      </c>
      <c r="D34" s="479" t="s">
        <v>2064</v>
      </c>
      <c r="E34" s="473" t="s">
        <v>1893</v>
      </c>
      <c r="F34" s="85" t="s">
        <v>94</v>
      </c>
      <c r="G34" s="86" t="str">
        <f>'Маппинг со стандартами'!E47</f>
        <v>Не выполняется</v>
      </c>
      <c r="H34" s="80">
        <v>0</v>
      </c>
      <c r="I34" s="258">
        <f>'Маппинг со стандартами'!G47</f>
        <v>0</v>
      </c>
      <c r="J34" s="86">
        <f>'Маппинг со стандартами'!X47</f>
        <v>0</v>
      </c>
    </row>
    <row r="35" spans="1:10" x14ac:dyDescent="0.35">
      <c r="A35" s="486"/>
      <c r="B35" s="477"/>
      <c r="C35" s="477"/>
      <c r="D35" s="480"/>
      <c r="E35" s="474"/>
      <c r="F35" s="85" t="s">
        <v>142</v>
      </c>
      <c r="G35" s="86" t="str">
        <f>'Маппинг со стандартами'!E71</f>
        <v>Не выполняется</v>
      </c>
      <c r="H35" s="80">
        <v>0</v>
      </c>
      <c r="I35" s="258">
        <f>'Маппинг со стандартами'!G71</f>
        <v>0</v>
      </c>
      <c r="J35" s="86">
        <f>'Маппинг со стандартами'!X71</f>
        <v>0</v>
      </c>
    </row>
    <row r="36" spans="1:10" x14ac:dyDescent="0.35">
      <c r="A36" s="486"/>
      <c r="B36" s="477"/>
      <c r="C36" s="477"/>
      <c r="D36" s="480"/>
      <c r="E36" s="474"/>
      <c r="F36" s="85" t="s">
        <v>452</v>
      </c>
      <c r="G36" s="86" t="str">
        <f>'Маппинг со стандартами'!E259</f>
        <v>Верно</v>
      </c>
      <c r="H36" s="80">
        <v>0</v>
      </c>
      <c r="I36" s="258">
        <f>'Маппинг со стандартами'!G259</f>
        <v>1</v>
      </c>
      <c r="J36" s="86">
        <f>'Маппинг со стандартами'!X259</f>
        <v>0</v>
      </c>
    </row>
    <row r="37" spans="1:10" x14ac:dyDescent="0.35">
      <c r="A37" s="486"/>
      <c r="B37" s="477"/>
      <c r="C37" s="477"/>
      <c r="D37" s="480"/>
      <c r="E37" s="474"/>
      <c r="F37" s="85" t="s">
        <v>454</v>
      </c>
      <c r="G37" s="86" t="str">
        <f>'Маппинг со стандартами'!E260</f>
        <v>Не выполняется</v>
      </c>
      <c r="H37" s="80">
        <v>0</v>
      </c>
      <c r="I37" s="258">
        <f>'Маппинг со стандартами'!G260</f>
        <v>0</v>
      </c>
      <c r="J37" s="86">
        <f>'Маппинг со стандартами'!X260</f>
        <v>0</v>
      </c>
    </row>
    <row r="38" spans="1:10" x14ac:dyDescent="0.35">
      <c r="A38" s="486"/>
      <c r="B38" s="477"/>
      <c r="C38" s="477"/>
      <c r="D38" s="480"/>
      <c r="E38" s="474"/>
      <c r="F38" s="85" t="s">
        <v>457</v>
      </c>
      <c r="G38" s="86" t="str">
        <f>'Маппинг со стандартами'!E261</f>
        <v>Не выполняется</v>
      </c>
      <c r="H38" s="80">
        <v>0</v>
      </c>
      <c r="I38" s="258">
        <f>'Маппинг со стандартами'!G261</f>
        <v>0</v>
      </c>
      <c r="J38" s="86">
        <f>'Маппинг со стандартами'!X261</f>
        <v>0</v>
      </c>
    </row>
    <row r="39" spans="1:10" x14ac:dyDescent="0.35">
      <c r="A39" s="486"/>
      <c r="B39" s="477"/>
      <c r="C39" s="477"/>
      <c r="D39" s="479" t="s">
        <v>2065</v>
      </c>
      <c r="E39" s="473" t="s">
        <v>1883</v>
      </c>
      <c r="F39" s="85" t="s">
        <v>44</v>
      </c>
      <c r="G39" s="86" t="str">
        <f>'Маппинг со стандартами'!E18</f>
        <v>Не выполняется</v>
      </c>
      <c r="H39" s="80">
        <v>0</v>
      </c>
      <c r="I39" s="258">
        <f>'Маппинг со стандартами'!G18</f>
        <v>0</v>
      </c>
      <c r="J39" s="86">
        <f>'Маппинг со стандартами'!X18</f>
        <v>0</v>
      </c>
    </row>
    <row r="40" spans="1:10" x14ac:dyDescent="0.35">
      <c r="A40" s="486"/>
      <c r="B40" s="477"/>
      <c r="C40" s="477"/>
      <c r="D40" s="480"/>
      <c r="E40" s="474"/>
      <c r="F40" s="85" t="s">
        <v>48</v>
      </c>
      <c r="G40" s="86" t="str">
        <f>'Маппинг со стандартами'!E20</f>
        <v>Не выполняется</v>
      </c>
      <c r="H40" s="80">
        <v>0</v>
      </c>
      <c r="I40" s="258">
        <f>'Маппинг со стандартами'!G20</f>
        <v>0</v>
      </c>
      <c r="J40" s="86">
        <f>'Маппинг со стандартами'!X20</f>
        <v>0</v>
      </c>
    </row>
    <row r="41" spans="1:10" x14ac:dyDescent="0.35">
      <c r="A41" s="486"/>
      <c r="B41" s="477"/>
      <c r="C41" s="477"/>
      <c r="D41" s="480"/>
      <c r="E41" s="474"/>
      <c r="F41" s="85" t="s">
        <v>71</v>
      </c>
      <c r="G41" s="86" t="str">
        <f>'Маппинг со стандартами'!E34</f>
        <v>Не выполняется</v>
      </c>
      <c r="H41" s="80">
        <v>0</v>
      </c>
      <c r="I41" s="258">
        <f>'Маппинг со стандартами'!G34</f>
        <v>0</v>
      </c>
      <c r="J41" s="86">
        <f>'Маппинг со стандартами'!X34</f>
        <v>0</v>
      </c>
    </row>
    <row r="42" spans="1:10" x14ac:dyDescent="0.35">
      <c r="A42" s="486"/>
      <c r="B42" s="477"/>
      <c r="C42" s="477"/>
      <c r="D42" s="480"/>
      <c r="E42" s="474"/>
      <c r="F42" s="85" t="s">
        <v>90</v>
      </c>
      <c r="G42" s="86" t="str">
        <f>'Маппинг со стандартами'!E45</f>
        <v>Не выполняется</v>
      </c>
      <c r="H42" s="80">
        <v>0</v>
      </c>
      <c r="I42" s="258">
        <f>'Маппинг со стандартами'!G45</f>
        <v>0</v>
      </c>
      <c r="J42" s="86">
        <f>'Маппинг со стандартами'!X45</f>
        <v>0</v>
      </c>
    </row>
    <row r="43" spans="1:10" x14ac:dyDescent="0.35">
      <c r="A43" s="486"/>
      <c r="B43" s="477"/>
      <c r="C43" s="477"/>
      <c r="D43" s="480"/>
      <c r="E43" s="474"/>
      <c r="F43" s="85" t="s">
        <v>111</v>
      </c>
      <c r="G43" s="86" t="str">
        <f>'Маппинг со стандартами'!E55</f>
        <v>Не выполняется</v>
      </c>
      <c r="H43" s="80">
        <v>0</v>
      </c>
      <c r="I43" s="258">
        <f>'Маппинг со стандартами'!G55</f>
        <v>0</v>
      </c>
      <c r="J43" s="86">
        <f>'Маппинг со стандартами'!X55</f>
        <v>0</v>
      </c>
    </row>
    <row r="44" spans="1:10" x14ac:dyDescent="0.35">
      <c r="A44" s="486"/>
      <c r="B44" s="477"/>
      <c r="C44" s="477"/>
      <c r="D44" s="480"/>
      <c r="E44" s="474"/>
      <c r="F44" s="85" t="s">
        <v>113</v>
      </c>
      <c r="G44" s="86" t="str">
        <f>'Маппинг со стандартами'!E56</f>
        <v>Не выполняется</v>
      </c>
      <c r="H44" s="80">
        <v>0</v>
      </c>
      <c r="I44" s="258">
        <f>'Маппинг со стандартами'!G56</f>
        <v>0</v>
      </c>
      <c r="J44" s="86">
        <f>'Маппинг со стандартами'!X56</f>
        <v>0</v>
      </c>
    </row>
    <row r="45" spans="1:10" x14ac:dyDescent="0.35">
      <c r="A45" s="486"/>
      <c r="B45" s="477"/>
      <c r="C45" s="477"/>
      <c r="D45" s="480"/>
      <c r="E45" s="474"/>
      <c r="F45" s="85" t="s">
        <v>115</v>
      </c>
      <c r="G45" s="86" t="str">
        <f>'Маппинг со стандартами'!E57</f>
        <v>Не выполняется</v>
      </c>
      <c r="H45" s="80">
        <v>0</v>
      </c>
      <c r="I45" s="258">
        <f>'Маппинг со стандартами'!G57</f>
        <v>0</v>
      </c>
      <c r="J45" s="86">
        <f>'Маппинг со стандартами'!X57</f>
        <v>0</v>
      </c>
    </row>
    <row r="46" spans="1:10" x14ac:dyDescent="0.35">
      <c r="A46" s="486"/>
      <c r="B46" s="477"/>
      <c r="C46" s="477"/>
      <c r="D46" s="480"/>
      <c r="E46" s="474"/>
      <c r="F46" s="85" t="s">
        <v>121</v>
      </c>
      <c r="G46" s="86" t="str">
        <f>'Маппинг со стандартами'!E60</f>
        <v>Не выполняется</v>
      </c>
      <c r="H46" s="80">
        <v>0</v>
      </c>
      <c r="I46" s="258">
        <f>'Маппинг со стандартами'!G60</f>
        <v>0</v>
      </c>
      <c r="J46" s="86">
        <f>'Маппинг со стандартами'!X60</f>
        <v>0</v>
      </c>
    </row>
    <row r="47" spans="1:10" x14ac:dyDescent="0.35">
      <c r="A47" s="486"/>
      <c r="B47" s="477"/>
      <c r="C47" s="477"/>
      <c r="D47" s="480"/>
      <c r="E47" s="474"/>
      <c r="F47" s="85" t="s">
        <v>153</v>
      </c>
      <c r="G47" s="86" t="str">
        <f>'Маппинг со стандартами'!E78</f>
        <v>Не выполняется</v>
      </c>
      <c r="H47" s="80">
        <v>0</v>
      </c>
      <c r="I47" s="258">
        <f>'Маппинг со стандартами'!G78</f>
        <v>0</v>
      </c>
      <c r="J47" s="86">
        <f>'Маппинг со стандартами'!X78</f>
        <v>0</v>
      </c>
    </row>
    <row r="48" spans="1:10" x14ac:dyDescent="0.35">
      <c r="A48" s="486"/>
      <c r="B48" s="477"/>
      <c r="C48" s="477"/>
      <c r="D48" s="480"/>
      <c r="E48" s="474"/>
      <c r="F48" s="85" t="s">
        <v>184</v>
      </c>
      <c r="G48" s="86" t="str">
        <f>'Маппинг со стандартами'!E94</f>
        <v>Верно</v>
      </c>
      <c r="H48" s="80">
        <v>0</v>
      </c>
      <c r="I48" s="258">
        <f>'Маппинг со стандартами'!G94</f>
        <v>1</v>
      </c>
      <c r="J48" s="86">
        <f>'Маппинг со стандартами'!X94</f>
        <v>0</v>
      </c>
    </row>
    <row r="49" spans="1:10" x14ac:dyDescent="0.35">
      <c r="A49" s="486"/>
      <c r="B49" s="477"/>
      <c r="C49" s="477"/>
      <c r="D49" s="480"/>
      <c r="E49" s="474"/>
      <c r="F49" s="85" t="s">
        <v>440</v>
      </c>
      <c r="G49" s="86" t="str">
        <f>'Маппинг со стандартами'!E253</f>
        <v>Не выполняется</v>
      </c>
      <c r="H49" s="80">
        <v>0</v>
      </c>
      <c r="I49" s="258">
        <f>'Маппинг со стандартами'!G253</f>
        <v>0</v>
      </c>
      <c r="J49" s="86">
        <f>'Маппинг со стандартами'!X253</f>
        <v>0</v>
      </c>
    </row>
    <row r="50" spans="1:10" x14ac:dyDescent="0.35">
      <c r="A50" s="486"/>
      <c r="B50" s="477"/>
      <c r="C50" s="478"/>
      <c r="D50" s="481"/>
      <c r="E50" s="475"/>
      <c r="F50" s="85" t="s">
        <v>444</v>
      </c>
      <c r="G50" s="86" t="str">
        <f>'Маппинг со стандартами'!E255</f>
        <v>Не выполняется</v>
      </c>
      <c r="H50" s="80">
        <v>0</v>
      </c>
      <c r="I50" s="258">
        <f>'Маппинг со стандартами'!G255</f>
        <v>0</v>
      </c>
      <c r="J50" s="86">
        <f>'Маппинг со стандартами'!X255</f>
        <v>0</v>
      </c>
    </row>
    <row r="51" spans="1:10" x14ac:dyDescent="0.35">
      <c r="A51" s="486"/>
      <c r="B51" s="477"/>
      <c r="C51" s="476" t="s">
        <v>2066</v>
      </c>
      <c r="D51" s="482" t="s">
        <v>2067</v>
      </c>
      <c r="E51" s="473" t="s">
        <v>1878</v>
      </c>
      <c r="F51" s="85" t="s">
        <v>23</v>
      </c>
      <c r="G51" s="86" t="str">
        <f>'Маппинг со стандартами'!E7</f>
        <v>Не выполняется</v>
      </c>
      <c r="H51" s="80">
        <v>0</v>
      </c>
      <c r="I51" s="258">
        <f>'Маппинг со стандартами'!G7</f>
        <v>0</v>
      </c>
      <c r="J51" s="86">
        <f>'Маппинг со стандартами'!X7</f>
        <v>0</v>
      </c>
    </row>
    <row r="52" spans="1:10" x14ac:dyDescent="0.35">
      <c r="A52" s="486"/>
      <c r="B52" s="477"/>
      <c r="C52" s="477"/>
      <c r="D52" s="483"/>
      <c r="E52" s="474"/>
      <c r="F52" s="85" t="s">
        <v>48</v>
      </c>
      <c r="G52" s="86" t="str">
        <f>'Маппинг со стандартами'!E20</f>
        <v>Не выполняется</v>
      </c>
      <c r="H52" s="80">
        <v>0</v>
      </c>
      <c r="I52" s="258">
        <f>'Маппинг со стандартами'!G20</f>
        <v>0</v>
      </c>
      <c r="J52" s="86">
        <f>'Маппинг со стандартами'!X20</f>
        <v>0</v>
      </c>
    </row>
    <row r="53" spans="1:10" x14ac:dyDescent="0.35">
      <c r="A53" s="486"/>
      <c r="B53" s="477"/>
      <c r="C53" s="477"/>
      <c r="D53" s="483"/>
      <c r="E53" s="474"/>
      <c r="F53" s="85" t="s">
        <v>50</v>
      </c>
      <c r="G53" s="86" t="str">
        <f>'Маппинг со стандартами'!E21</f>
        <v>Не выполняется</v>
      </c>
      <c r="H53" s="80">
        <v>0</v>
      </c>
      <c r="I53" s="258">
        <f>'Маппинг со стандартами'!G21</f>
        <v>0</v>
      </c>
      <c r="J53" s="86">
        <f>'Маппинг со стандартами'!X21</f>
        <v>0</v>
      </c>
    </row>
    <row r="54" spans="1:10" x14ac:dyDescent="0.35">
      <c r="A54" s="486"/>
      <c r="B54" s="477"/>
      <c r="C54" s="477"/>
      <c r="D54" s="483"/>
      <c r="E54" s="474"/>
      <c r="F54" s="85" t="s">
        <v>67</v>
      </c>
      <c r="G54" s="86" t="str">
        <f>'Маппинг со стандартами'!E32</f>
        <v>Верно</v>
      </c>
      <c r="H54" s="80">
        <v>0</v>
      </c>
      <c r="I54" s="258">
        <f>'Маппинг со стандартами'!G32</f>
        <v>1</v>
      </c>
      <c r="J54" s="86">
        <f>'Маппинг со стандартами'!X32</f>
        <v>0</v>
      </c>
    </row>
    <row r="55" spans="1:10" x14ac:dyDescent="0.35">
      <c r="A55" s="486"/>
      <c r="B55" s="477"/>
      <c r="C55" s="477"/>
      <c r="D55" s="483"/>
      <c r="E55" s="474"/>
      <c r="F55" s="85" t="s">
        <v>88</v>
      </c>
      <c r="G55" s="86" t="str">
        <f>'Маппинг со стандартами'!E44</f>
        <v>Верно</v>
      </c>
      <c r="H55" s="80">
        <v>0</v>
      </c>
      <c r="I55" s="258">
        <f>'Маппинг со стандартами'!G44</f>
        <v>1</v>
      </c>
      <c r="J55" s="86">
        <f>'Маппинг со стандартами'!X44</f>
        <v>0</v>
      </c>
    </row>
    <row r="56" spans="1:10" x14ac:dyDescent="0.35">
      <c r="A56" s="486"/>
      <c r="B56" s="477"/>
      <c r="C56" s="477"/>
      <c r="D56" s="483"/>
      <c r="E56" s="474"/>
      <c r="F56" s="85" t="s">
        <v>103</v>
      </c>
      <c r="G56" s="86" t="str">
        <f>'Маппинг со стандартами'!E51</f>
        <v>Не выполняется</v>
      </c>
      <c r="H56" s="80">
        <v>0</v>
      </c>
      <c r="I56" s="258">
        <f>'Маппинг со стандартами'!G51</f>
        <v>0</v>
      </c>
      <c r="J56" s="86">
        <f>'Маппинг со стандартами'!X51</f>
        <v>0</v>
      </c>
    </row>
    <row r="57" spans="1:10" x14ac:dyDescent="0.35">
      <c r="A57" s="486"/>
      <c r="B57" s="477"/>
      <c r="C57" s="477"/>
      <c r="D57" s="483"/>
      <c r="E57" s="474"/>
      <c r="F57" s="85" t="s">
        <v>355</v>
      </c>
      <c r="G57" s="86" t="str">
        <f>'Маппинг со стандартами'!E199</f>
        <v>Не выполняется</v>
      </c>
      <c r="H57" s="80">
        <v>0</v>
      </c>
      <c r="I57" s="258">
        <f>'Маппинг со стандартами'!G199</f>
        <v>0</v>
      </c>
      <c r="J57" s="86">
        <f>'Маппинг со стандартами'!X199</f>
        <v>0</v>
      </c>
    </row>
    <row r="58" spans="1:10" x14ac:dyDescent="0.35">
      <c r="A58" s="486"/>
      <c r="B58" s="477"/>
      <c r="C58" s="477"/>
      <c r="D58" s="483"/>
      <c r="E58" s="474"/>
      <c r="F58" s="85" t="s">
        <v>360</v>
      </c>
      <c r="G58" s="86" t="str">
        <f>'Маппинг со стандартами'!E202</f>
        <v>Не выполняется</v>
      </c>
      <c r="H58" s="80">
        <v>0</v>
      </c>
      <c r="I58" s="258">
        <f>'Маппинг со стандартами'!G202</f>
        <v>0</v>
      </c>
      <c r="J58" s="86">
        <f>'Маппинг со стандартами'!X202</f>
        <v>0</v>
      </c>
    </row>
    <row r="59" spans="1:10" x14ac:dyDescent="0.35">
      <c r="A59" s="486"/>
      <c r="B59" s="477"/>
      <c r="C59" s="477"/>
      <c r="D59" s="483"/>
      <c r="E59" s="474"/>
      <c r="F59" s="85" t="s">
        <v>364</v>
      </c>
      <c r="G59" s="86" t="str">
        <f>'Маппинг со стандартами'!E204</f>
        <v>Не выполняется</v>
      </c>
      <c r="H59" s="80">
        <v>0</v>
      </c>
      <c r="I59" s="258">
        <f>'Маппинг со стандартами'!G204</f>
        <v>0</v>
      </c>
      <c r="J59" s="86">
        <f>'Маппинг со стандартами'!X204</f>
        <v>0</v>
      </c>
    </row>
    <row r="60" spans="1:10" x14ac:dyDescent="0.35">
      <c r="A60" s="486"/>
      <c r="B60" s="477"/>
      <c r="C60" s="477"/>
      <c r="D60" s="483"/>
      <c r="E60" s="474"/>
      <c r="F60" s="85" t="s">
        <v>459</v>
      </c>
      <c r="G60" s="86" t="str">
        <f>'Маппинг со стандартами'!E262</f>
        <v>Не выполняется</v>
      </c>
      <c r="H60" s="80">
        <v>0</v>
      </c>
      <c r="I60" s="258">
        <f>'Маппинг со стандартами'!G262</f>
        <v>0</v>
      </c>
      <c r="J60" s="86">
        <f>'Маппинг со стандартами'!X262</f>
        <v>0</v>
      </c>
    </row>
    <row r="61" spans="1:10" x14ac:dyDescent="0.35">
      <c r="A61" s="486"/>
      <c r="B61" s="477"/>
      <c r="C61" s="477"/>
      <c r="D61" s="483"/>
      <c r="E61" s="474"/>
      <c r="F61" s="85" t="s">
        <v>481</v>
      </c>
      <c r="G61" s="86" t="str">
        <f>'Маппинг со стандартами'!E274</f>
        <v>Не выполняется</v>
      </c>
      <c r="H61" s="80">
        <v>0</v>
      </c>
      <c r="I61" s="258">
        <f>'Маппинг со стандартами'!G274</f>
        <v>0</v>
      </c>
      <c r="J61" s="86">
        <f>'Маппинг со стандартами'!X274</f>
        <v>0</v>
      </c>
    </row>
    <row r="62" spans="1:10" x14ac:dyDescent="0.35">
      <c r="A62" s="486"/>
      <c r="B62" s="477"/>
      <c r="C62" s="477"/>
      <c r="D62" s="483"/>
      <c r="E62" s="474"/>
      <c r="F62" s="85" t="s">
        <v>485</v>
      </c>
      <c r="G62" s="86" t="str">
        <f>'Маппинг со стандартами'!E276</f>
        <v>Не выполняется</v>
      </c>
      <c r="H62" s="80">
        <v>0</v>
      </c>
      <c r="I62" s="258">
        <f>'Маппинг со стандартами'!G276</f>
        <v>0</v>
      </c>
      <c r="J62" s="86">
        <f>'Маппинг со стандартами'!X276</f>
        <v>0</v>
      </c>
    </row>
    <row r="63" spans="1:10" x14ac:dyDescent="0.35">
      <c r="A63" s="486"/>
      <c r="B63" s="477"/>
      <c r="C63" s="477"/>
      <c r="D63" s="483"/>
      <c r="E63" s="474"/>
      <c r="F63" s="85" t="s">
        <v>595</v>
      </c>
      <c r="G63" s="86" t="str">
        <f>'Маппинг со стандартами'!E336</f>
        <v>Не выполняется</v>
      </c>
      <c r="H63" s="80">
        <v>0</v>
      </c>
      <c r="I63" s="258">
        <f>'Маппинг со стандартами'!G336</f>
        <v>0</v>
      </c>
      <c r="J63" s="86">
        <f>'Маппинг со стандартами'!X336</f>
        <v>0</v>
      </c>
    </row>
    <row r="64" spans="1:10" x14ac:dyDescent="0.35">
      <c r="A64" s="486"/>
      <c r="B64" s="477"/>
      <c r="C64" s="477"/>
      <c r="D64" s="483"/>
      <c r="E64" s="474"/>
      <c r="F64" s="85" t="s">
        <v>597</v>
      </c>
      <c r="G64" s="86" t="str">
        <f>'Маппинг со стандартами'!E337</f>
        <v>Не выполняется</v>
      </c>
      <c r="H64" s="80">
        <v>0</v>
      </c>
      <c r="I64" s="258">
        <f>'Маппинг со стандартами'!G337</f>
        <v>0</v>
      </c>
      <c r="J64" s="86">
        <f>'Маппинг со стандартами'!X337</f>
        <v>0</v>
      </c>
    </row>
    <row r="65" spans="1:10" x14ac:dyDescent="0.35">
      <c r="A65" s="486"/>
      <c r="B65" s="477"/>
      <c r="C65" s="477"/>
      <c r="D65" s="483"/>
      <c r="E65" s="474"/>
      <c r="F65" s="85" t="s">
        <v>607</v>
      </c>
      <c r="G65" s="86" t="str">
        <f>'Маппинг со стандартами'!E343</f>
        <v>Не выполняется</v>
      </c>
      <c r="H65" s="80">
        <v>0</v>
      </c>
      <c r="I65" s="258">
        <f>'Маппинг со стандартами'!G343</f>
        <v>0</v>
      </c>
      <c r="J65" s="86">
        <f>'Маппинг со стандартами'!X343</f>
        <v>0</v>
      </c>
    </row>
    <row r="66" spans="1:10" x14ac:dyDescent="0.35">
      <c r="A66" s="486"/>
      <c r="B66" s="477"/>
      <c r="C66" s="477"/>
      <c r="D66" s="484"/>
      <c r="E66" s="475"/>
      <c r="F66" s="85" t="s">
        <v>611</v>
      </c>
      <c r="G66" s="86" t="str">
        <f>'Маппинг со стандартами'!E345</f>
        <v>Не выполняется</v>
      </c>
      <c r="H66" s="80">
        <v>0</v>
      </c>
      <c r="I66" s="258">
        <f>'Маппинг со стандартами'!G345</f>
        <v>0</v>
      </c>
      <c r="J66" s="86">
        <f>'Маппинг со стандартами'!X345</f>
        <v>0</v>
      </c>
    </row>
    <row r="67" spans="1:10" x14ac:dyDescent="0.35">
      <c r="A67" s="486"/>
      <c r="B67" s="477"/>
      <c r="C67" s="477"/>
      <c r="D67" s="479" t="s">
        <v>2068</v>
      </c>
      <c r="E67" s="473" t="s">
        <v>1943</v>
      </c>
      <c r="F67" s="85" t="s">
        <v>600</v>
      </c>
      <c r="G67" s="86" t="str">
        <f>'Маппинг со стандартами'!E339</f>
        <v>Не выполняется</v>
      </c>
      <c r="H67" s="80">
        <v>0</v>
      </c>
      <c r="I67" s="258">
        <f>'Маппинг со стандартами'!G339</f>
        <v>0</v>
      </c>
      <c r="J67" s="86">
        <f>'Маппинг со стандартами'!X339</f>
        <v>0</v>
      </c>
    </row>
    <row r="68" spans="1:10" x14ac:dyDescent="0.35">
      <c r="A68" s="486"/>
      <c r="B68" s="477"/>
      <c r="C68" s="477"/>
      <c r="D68" s="480"/>
      <c r="E68" s="474"/>
      <c r="F68" s="85" t="s">
        <v>616</v>
      </c>
      <c r="G68" s="86" t="str">
        <f>'Маппинг со стандартами'!E348</f>
        <v>Не выполняется</v>
      </c>
      <c r="H68" s="80">
        <v>0</v>
      </c>
      <c r="I68" s="258">
        <f>'Маппинг со стандартами'!G348</f>
        <v>0</v>
      </c>
      <c r="J68" s="86">
        <f>'Маппинг со стандартами'!X348</f>
        <v>0</v>
      </c>
    </row>
    <row r="69" spans="1:10" x14ac:dyDescent="0.35">
      <c r="A69" s="487"/>
      <c r="B69" s="478"/>
      <c r="C69" s="478"/>
      <c r="D69" s="481"/>
      <c r="E69" s="475"/>
      <c r="F69" s="85" t="s">
        <v>633</v>
      </c>
      <c r="G69" s="86" t="str">
        <f>'Маппинг со стандартами'!E358</f>
        <v>Не выполняется</v>
      </c>
      <c r="H69" s="80">
        <v>0</v>
      </c>
      <c r="I69" s="258">
        <f>'Маппинг со стандартами'!G358</f>
        <v>0</v>
      </c>
      <c r="J69" s="86">
        <f>'Маппинг со стандартами'!X358</f>
        <v>0</v>
      </c>
    </row>
    <row r="70" spans="1:10" x14ac:dyDescent="0.35">
      <c r="A70" s="447" t="s">
        <v>2069</v>
      </c>
      <c r="B70" s="466" t="s">
        <v>2070</v>
      </c>
      <c r="C70" s="466" t="s">
        <v>2071</v>
      </c>
      <c r="D70" s="87" t="s">
        <v>1987</v>
      </c>
      <c r="E70" s="88" t="s">
        <v>1965</v>
      </c>
      <c r="F70" s="81"/>
      <c r="G70" s="82"/>
      <c r="H70" s="80">
        <v>0</v>
      </c>
      <c r="I70" s="82"/>
      <c r="J70" s="82"/>
    </row>
    <row r="71" spans="1:10" x14ac:dyDescent="0.35">
      <c r="A71" s="448"/>
      <c r="B71" s="467"/>
      <c r="C71" s="467"/>
      <c r="D71" s="469" t="s">
        <v>2072</v>
      </c>
      <c r="E71" s="463" t="s">
        <v>1931</v>
      </c>
      <c r="F71" s="87" t="s">
        <v>523</v>
      </c>
      <c r="G71" s="88" t="str">
        <f>'Маппинг со стандартами'!E296</f>
        <v>Верно</v>
      </c>
      <c r="H71" s="80">
        <v>0</v>
      </c>
      <c r="I71" s="259">
        <f>'Маппинг со стандартами'!G296</f>
        <v>1</v>
      </c>
      <c r="J71" s="88">
        <f>'Маппинг со стандартами'!X296</f>
        <v>0</v>
      </c>
    </row>
    <row r="72" spans="1:10" x14ac:dyDescent="0.35">
      <c r="A72" s="448"/>
      <c r="B72" s="467"/>
      <c r="C72" s="467"/>
      <c r="D72" s="472"/>
      <c r="E72" s="464"/>
      <c r="F72" s="87" t="s">
        <v>531</v>
      </c>
      <c r="G72" s="88" t="str">
        <f>'Маппинг со стандартами'!E300</f>
        <v>Не выполняется</v>
      </c>
      <c r="H72" s="80">
        <v>0</v>
      </c>
      <c r="I72" s="259">
        <f>'Маппинг со стандартами'!G300</f>
        <v>0</v>
      </c>
      <c r="J72" s="88">
        <f>'Маппинг со стандартами'!X300</f>
        <v>0</v>
      </c>
    </row>
    <row r="73" spans="1:10" x14ac:dyDescent="0.35">
      <c r="A73" s="448"/>
      <c r="B73" s="467"/>
      <c r="C73" s="467"/>
      <c r="D73" s="472"/>
      <c r="E73" s="464"/>
      <c r="F73" s="87" t="s">
        <v>686</v>
      </c>
      <c r="G73" s="88" t="str">
        <f>'Маппинг со стандартами'!E386</f>
        <v>Не выполняется</v>
      </c>
      <c r="H73" s="80">
        <v>0</v>
      </c>
      <c r="I73" s="259">
        <f>'Маппинг со стандартами'!G386</f>
        <v>0</v>
      </c>
      <c r="J73" s="88">
        <f>'Маппинг со стандартами'!X386</f>
        <v>0</v>
      </c>
    </row>
    <row r="74" spans="1:10" x14ac:dyDescent="0.35">
      <c r="A74" s="448"/>
      <c r="B74" s="467"/>
      <c r="C74" s="467"/>
      <c r="D74" s="472"/>
      <c r="E74" s="464"/>
      <c r="F74" s="87" t="s">
        <v>693</v>
      </c>
      <c r="G74" s="88" t="str">
        <f>'Маппинг со стандартами'!E389</f>
        <v>Не выполняется</v>
      </c>
      <c r="H74" s="80">
        <v>0</v>
      </c>
      <c r="I74" s="259">
        <f>'Маппинг со стандартами'!G389</f>
        <v>0</v>
      </c>
      <c r="J74" s="88">
        <f>'Маппинг со стандартами'!X389</f>
        <v>0</v>
      </c>
    </row>
    <row r="75" spans="1:10" x14ac:dyDescent="0.35">
      <c r="A75" s="448"/>
      <c r="B75" s="467"/>
      <c r="C75" s="467"/>
      <c r="D75" s="472"/>
      <c r="E75" s="464"/>
      <c r="F75" s="87" t="s">
        <v>696</v>
      </c>
      <c r="G75" s="88" t="str">
        <f>'Маппинг со стандартами'!E391</f>
        <v>Не выполняется</v>
      </c>
      <c r="H75" s="80">
        <v>0</v>
      </c>
      <c r="I75" s="259">
        <f>'Маппинг со стандартами'!G391</f>
        <v>0</v>
      </c>
      <c r="J75" s="88">
        <f>'Маппинг со стандартами'!X391</f>
        <v>0</v>
      </c>
    </row>
    <row r="76" spans="1:10" x14ac:dyDescent="0.35">
      <c r="A76" s="448"/>
      <c r="B76" s="467"/>
      <c r="C76" s="467"/>
      <c r="D76" s="472"/>
      <c r="E76" s="464"/>
      <c r="F76" s="87" t="s">
        <v>700</v>
      </c>
      <c r="G76" s="88" t="str">
        <f>'Маппинг со стандартами'!E393</f>
        <v>Не выполняется</v>
      </c>
      <c r="H76" s="80">
        <v>0</v>
      </c>
      <c r="I76" s="259">
        <f>'Маппинг со стандартами'!G393</f>
        <v>0</v>
      </c>
      <c r="J76" s="88">
        <f>'Маппинг со стандартами'!X393</f>
        <v>0</v>
      </c>
    </row>
    <row r="77" spans="1:10" x14ac:dyDescent="0.35">
      <c r="A77" s="448"/>
      <c r="B77" s="467"/>
      <c r="C77" s="467"/>
      <c r="D77" s="472"/>
      <c r="E77" s="464"/>
      <c r="F77" s="87" t="s">
        <v>714</v>
      </c>
      <c r="G77" s="88" t="str">
        <f>'Маппинг со стандартами'!E400</f>
        <v>Не выполняется</v>
      </c>
      <c r="H77" s="80">
        <v>0</v>
      </c>
      <c r="I77" s="259">
        <f>'Маппинг со стандартами'!G400</f>
        <v>0</v>
      </c>
      <c r="J77" s="88">
        <f>'Маппинг со стандартами'!X400</f>
        <v>0</v>
      </c>
    </row>
    <row r="78" spans="1:10" x14ac:dyDescent="0.35">
      <c r="A78" s="448"/>
      <c r="B78" s="467"/>
      <c r="C78" s="468"/>
      <c r="D78" s="87" t="s">
        <v>1988</v>
      </c>
      <c r="E78" s="88" t="s">
        <v>1966</v>
      </c>
      <c r="F78" s="81"/>
      <c r="G78" s="82"/>
      <c r="H78" s="80">
        <v>0</v>
      </c>
      <c r="I78" s="82"/>
      <c r="J78" s="82"/>
    </row>
    <row r="79" spans="1:10" x14ac:dyDescent="0.35">
      <c r="A79" s="448"/>
      <c r="B79" s="467"/>
      <c r="C79" s="466" t="s">
        <v>2073</v>
      </c>
      <c r="D79" s="87" t="s">
        <v>2074</v>
      </c>
      <c r="E79" s="88" t="s">
        <v>2075</v>
      </c>
      <c r="F79" s="87" t="s">
        <v>223</v>
      </c>
      <c r="G79" s="88" t="str">
        <f>'Маппинг со стандартами'!E131</f>
        <v>Не выполняется</v>
      </c>
      <c r="H79" s="80">
        <v>0</v>
      </c>
      <c r="I79" s="259">
        <f>'Маппинг со стандартами'!G131</f>
        <v>0</v>
      </c>
      <c r="J79" s="88">
        <f>'Маппинг со стандартами'!X131</f>
        <v>0</v>
      </c>
    </row>
    <row r="80" spans="1:10" x14ac:dyDescent="0.35">
      <c r="A80" s="448"/>
      <c r="B80" s="467"/>
      <c r="C80" s="467"/>
      <c r="D80" s="87" t="s">
        <v>2076</v>
      </c>
      <c r="E80" s="88" t="s">
        <v>1882</v>
      </c>
      <c r="F80" s="87" t="s">
        <v>42</v>
      </c>
      <c r="G80" s="88" t="str">
        <f>'Маппинг со стандартами'!E17</f>
        <v>Не выполняется</v>
      </c>
      <c r="H80" s="80">
        <v>0</v>
      </c>
      <c r="I80" s="259">
        <f>'Маппинг со стандартами'!G17</f>
        <v>0</v>
      </c>
      <c r="J80" s="88">
        <f>'Маппинг со стандартами'!X17</f>
        <v>0</v>
      </c>
    </row>
    <row r="81" spans="1:10" x14ac:dyDescent="0.35">
      <c r="A81" s="448"/>
      <c r="B81" s="467"/>
      <c r="C81" s="467"/>
      <c r="D81" s="87" t="s">
        <v>2077</v>
      </c>
      <c r="E81" s="88" t="s">
        <v>1904</v>
      </c>
      <c r="F81" s="87" t="s">
        <v>256</v>
      </c>
      <c r="G81" s="88" t="str">
        <f>'Маппинг со стандартами'!E146</f>
        <v>Не выполняется</v>
      </c>
      <c r="H81" s="80">
        <v>0</v>
      </c>
      <c r="I81" s="259">
        <f>'Маппинг со стандартами'!G146</f>
        <v>0</v>
      </c>
      <c r="J81" s="88">
        <f>'Маппинг со стандартами'!X146</f>
        <v>0</v>
      </c>
    </row>
    <row r="82" spans="1:10" x14ac:dyDescent="0.35">
      <c r="A82" s="448"/>
      <c r="B82" s="467"/>
      <c r="C82" s="468"/>
      <c r="D82" s="87" t="s">
        <v>2078</v>
      </c>
      <c r="E82" s="88" t="s">
        <v>1903</v>
      </c>
      <c r="F82" s="87" t="s">
        <v>240</v>
      </c>
      <c r="G82" s="88" t="str">
        <f>'Маппинг со стандартами'!E138</f>
        <v>Не выполняется</v>
      </c>
      <c r="H82" s="80">
        <v>0</v>
      </c>
      <c r="I82" s="259">
        <f>'Маппинг со стандартами'!G138</f>
        <v>0</v>
      </c>
      <c r="J82" s="88">
        <f>'Маппинг со стандартами'!X138</f>
        <v>0</v>
      </c>
    </row>
    <row r="83" spans="1:10" x14ac:dyDescent="0.35">
      <c r="A83" s="448"/>
      <c r="B83" s="467"/>
      <c r="C83" s="466" t="s">
        <v>2079</v>
      </c>
      <c r="D83" s="469" t="s">
        <v>2080</v>
      </c>
      <c r="E83" s="463" t="s">
        <v>1917</v>
      </c>
      <c r="F83" s="87" t="s">
        <v>373</v>
      </c>
      <c r="G83" s="88" t="str">
        <f>'Маппинг со стандартами'!E209</f>
        <v>Верно</v>
      </c>
      <c r="H83" s="80">
        <v>0</v>
      </c>
      <c r="I83" s="259">
        <f>'Маппинг со стандартами'!G209</f>
        <v>1</v>
      </c>
      <c r="J83" s="88">
        <f>'Маппинг со стандартами'!X209</f>
        <v>0</v>
      </c>
    </row>
    <row r="84" spans="1:10" x14ac:dyDescent="0.35">
      <c r="A84" s="448"/>
      <c r="B84" s="467"/>
      <c r="C84" s="467"/>
      <c r="D84" s="472"/>
      <c r="E84" s="464"/>
      <c r="F84" s="87" t="s">
        <v>375</v>
      </c>
      <c r="G84" s="88" t="str">
        <f>'Маппинг со стандартами'!E210</f>
        <v>Не выполняется</v>
      </c>
      <c r="H84" s="80">
        <v>0</v>
      </c>
      <c r="I84" s="259">
        <f>'Маппинг со стандартами'!G210</f>
        <v>0</v>
      </c>
      <c r="J84" s="88">
        <f>'Маппинг со стандартами'!X210</f>
        <v>0</v>
      </c>
    </row>
    <row r="85" spans="1:10" x14ac:dyDescent="0.35">
      <c r="A85" s="448"/>
      <c r="B85" s="467"/>
      <c r="C85" s="467"/>
      <c r="D85" s="470"/>
      <c r="E85" s="465"/>
      <c r="F85" s="87" t="s">
        <v>377</v>
      </c>
      <c r="G85" s="88" t="str">
        <f>'Маппинг со стандартами'!E211</f>
        <v>Не выполняется</v>
      </c>
      <c r="H85" s="80">
        <v>0</v>
      </c>
      <c r="I85" s="259">
        <f>'Маппинг со стандартами'!G211</f>
        <v>0</v>
      </c>
      <c r="J85" s="88">
        <f>'Маппинг со стандартами'!X211</f>
        <v>0</v>
      </c>
    </row>
    <row r="86" spans="1:10" x14ac:dyDescent="0.35">
      <c r="A86" s="448"/>
      <c r="B86" s="467"/>
      <c r="C86" s="467"/>
      <c r="D86" s="87" t="s">
        <v>2081</v>
      </c>
      <c r="E86" s="88" t="s">
        <v>2082</v>
      </c>
      <c r="F86" s="87" t="s">
        <v>700</v>
      </c>
      <c r="G86" s="88" t="str">
        <f>'Маппинг со стандартами'!E393</f>
        <v>Не выполняется</v>
      </c>
      <c r="H86" s="80">
        <v>0</v>
      </c>
      <c r="I86" s="259">
        <f>'Маппинг со стандартами'!G393</f>
        <v>0</v>
      </c>
      <c r="J86" s="88">
        <f>'Маппинг со стандартами'!X393</f>
        <v>0</v>
      </c>
    </row>
    <row r="87" spans="1:10" x14ac:dyDescent="0.35">
      <c r="A87" s="448"/>
      <c r="B87" s="467"/>
      <c r="C87" s="467"/>
      <c r="D87" s="469" t="s">
        <v>2083</v>
      </c>
      <c r="E87" s="463" t="s">
        <v>1895</v>
      </c>
      <c r="F87" s="87" t="s">
        <v>200</v>
      </c>
      <c r="G87" s="88" t="str">
        <f>'Маппинг со стандартами'!E119</f>
        <v>Верно</v>
      </c>
      <c r="H87" s="80">
        <v>0</v>
      </c>
      <c r="I87" s="259">
        <f>'Маппинг со стандартами'!G119</f>
        <v>1</v>
      </c>
      <c r="J87" s="88">
        <f>'Маппинг со стандартами'!X119</f>
        <v>0</v>
      </c>
    </row>
    <row r="88" spans="1:10" x14ac:dyDescent="0.35">
      <c r="A88" s="448"/>
      <c r="B88" s="467"/>
      <c r="C88" s="467"/>
      <c r="D88" s="472"/>
      <c r="E88" s="464"/>
      <c r="F88" s="87" t="s">
        <v>213</v>
      </c>
      <c r="G88" s="88" t="str">
        <f>'Маппинг со стандартами'!E125</f>
        <v>Не выполняется</v>
      </c>
      <c r="H88" s="80">
        <v>0</v>
      </c>
      <c r="I88" s="259">
        <f>'Маппинг со стандартами'!G125</f>
        <v>0</v>
      </c>
      <c r="J88" s="88">
        <f>'Маппинг со стандартами'!X125</f>
        <v>0</v>
      </c>
    </row>
    <row r="89" spans="1:10" x14ac:dyDescent="0.35">
      <c r="A89" s="448"/>
      <c r="B89" s="467"/>
      <c r="C89" s="467"/>
      <c r="D89" s="469" t="s">
        <v>2084</v>
      </c>
      <c r="E89" s="463" t="s">
        <v>1897</v>
      </c>
      <c r="F89" s="87" t="s">
        <v>209</v>
      </c>
      <c r="G89" s="88" t="str">
        <f>'Маппинг со стандартами'!E123</f>
        <v>Не выполняется</v>
      </c>
      <c r="H89" s="80">
        <v>0</v>
      </c>
      <c r="I89" s="259">
        <f>'Маппинг со стандартами'!G123</f>
        <v>0</v>
      </c>
      <c r="J89" s="88">
        <f>'Маппинг со стандартами'!X123</f>
        <v>0</v>
      </c>
    </row>
    <row r="90" spans="1:10" x14ac:dyDescent="0.35">
      <c r="A90" s="448"/>
      <c r="B90" s="467"/>
      <c r="C90" s="467"/>
      <c r="D90" s="470"/>
      <c r="E90" s="465"/>
      <c r="F90" s="87" t="s">
        <v>217</v>
      </c>
      <c r="G90" s="88" t="str">
        <f>'Маппинг со стандартами'!E127</f>
        <v>Не выполняется</v>
      </c>
      <c r="H90" s="80">
        <v>0</v>
      </c>
      <c r="I90" s="259">
        <f>'Маппинг со стандартами'!G127</f>
        <v>0</v>
      </c>
      <c r="J90" s="88">
        <f>'Маппинг со стандартами'!X127</f>
        <v>0</v>
      </c>
    </row>
    <row r="91" spans="1:10" x14ac:dyDescent="0.35">
      <c r="A91" s="448"/>
      <c r="B91" s="467"/>
      <c r="C91" s="467"/>
      <c r="D91" s="469" t="s">
        <v>2085</v>
      </c>
      <c r="E91" s="463" t="s">
        <v>1898</v>
      </c>
      <c r="F91" s="87" t="s">
        <v>211</v>
      </c>
      <c r="G91" s="88" t="str">
        <f>'Маппинг со стандартами'!E124</f>
        <v>Не выполняется</v>
      </c>
      <c r="H91" s="80">
        <v>0</v>
      </c>
      <c r="I91" s="259">
        <f>'Маппинг со стандартами'!G124</f>
        <v>0</v>
      </c>
      <c r="J91" s="88">
        <f>'Маппинг со стандартами'!X124</f>
        <v>0</v>
      </c>
    </row>
    <row r="92" spans="1:10" x14ac:dyDescent="0.35">
      <c r="A92" s="448"/>
      <c r="B92" s="467"/>
      <c r="C92" s="467"/>
      <c r="D92" s="470"/>
      <c r="E92" s="465"/>
      <c r="F92" s="87" t="s">
        <v>631</v>
      </c>
      <c r="G92" s="88" t="str">
        <f>'Маппинг со стандартами'!E357</f>
        <v>Не выполняется</v>
      </c>
      <c r="H92" s="80">
        <v>0</v>
      </c>
      <c r="I92" s="259">
        <f>'Маппинг со стандартами'!G357</f>
        <v>0</v>
      </c>
      <c r="J92" s="88">
        <f>'Маппинг со стандартами'!X357</f>
        <v>0</v>
      </c>
    </row>
    <row r="93" spans="1:10" x14ac:dyDescent="0.35">
      <c r="A93" s="448"/>
      <c r="B93" s="467"/>
      <c r="C93" s="467"/>
      <c r="D93" s="87" t="s">
        <v>1989</v>
      </c>
      <c r="E93" s="88" t="s">
        <v>1949</v>
      </c>
      <c r="F93" s="87" t="s">
        <v>640</v>
      </c>
      <c r="G93" s="88" t="str">
        <f>'Маппинг со стандартами'!E361</f>
        <v>Не выполняется</v>
      </c>
      <c r="H93" s="80">
        <v>0</v>
      </c>
      <c r="I93" s="259">
        <f>'Маппинг со стандартами'!G361</f>
        <v>0</v>
      </c>
      <c r="J93" s="88">
        <f>'Маппинг со стандартами'!X361</f>
        <v>0</v>
      </c>
    </row>
    <row r="94" spans="1:10" x14ac:dyDescent="0.35">
      <c r="A94" s="448"/>
      <c r="B94" s="467"/>
      <c r="C94" s="467"/>
      <c r="D94" s="469" t="s">
        <v>2086</v>
      </c>
      <c r="E94" s="463" t="s">
        <v>1905</v>
      </c>
      <c r="F94" s="87" t="s">
        <v>271</v>
      </c>
      <c r="G94" s="88" t="str">
        <f>'Маппинг со стандартами'!E154</f>
        <v>Верно</v>
      </c>
      <c r="H94" s="80">
        <v>0</v>
      </c>
      <c r="I94" s="259">
        <f>'Маппинг со стандартами'!G154</f>
        <v>1</v>
      </c>
      <c r="J94" s="88">
        <f>'Маппинг со стандартами'!X154</f>
        <v>0</v>
      </c>
    </row>
    <row r="95" spans="1:10" x14ac:dyDescent="0.35">
      <c r="A95" s="448"/>
      <c r="B95" s="467"/>
      <c r="C95" s="467"/>
      <c r="D95" s="472"/>
      <c r="E95" s="464"/>
      <c r="F95" s="87" t="s">
        <v>277</v>
      </c>
      <c r="G95" s="88" t="str">
        <f>'Маппинг со стандартами'!E157</f>
        <v>Не выполняется</v>
      </c>
      <c r="H95" s="80">
        <v>0</v>
      </c>
      <c r="I95" s="259">
        <f>'Маппинг со стандартами'!G157</f>
        <v>0</v>
      </c>
      <c r="J95" s="88">
        <f>'Маппинг со стандартами'!X157</f>
        <v>0</v>
      </c>
    </row>
    <row r="96" spans="1:10" x14ac:dyDescent="0.35">
      <c r="A96" s="448"/>
      <c r="B96" s="467"/>
      <c r="C96" s="468"/>
      <c r="D96" s="470"/>
      <c r="E96" s="465"/>
      <c r="F96" s="87" t="s">
        <v>283</v>
      </c>
      <c r="G96" s="88" t="str">
        <f>'Маппинг со стандартами'!E160</f>
        <v>Не выполняется</v>
      </c>
      <c r="H96" s="80">
        <v>0</v>
      </c>
      <c r="I96" s="259">
        <f>'Маппинг со стандартами'!G160</f>
        <v>0</v>
      </c>
      <c r="J96" s="88">
        <f>'Маппинг со стандартами'!X160</f>
        <v>0</v>
      </c>
    </row>
    <row r="97" spans="1:10" x14ac:dyDescent="0.35">
      <c r="A97" s="448"/>
      <c r="B97" s="467"/>
      <c r="C97" s="466" t="s">
        <v>2087</v>
      </c>
      <c r="D97" s="469" t="s">
        <v>2088</v>
      </c>
      <c r="E97" s="463" t="s">
        <v>1894</v>
      </c>
      <c r="F97" s="87" t="s">
        <v>149</v>
      </c>
      <c r="G97" s="88" t="str">
        <f>'Маппинг со стандартами'!E76</f>
        <v>Не выполняется</v>
      </c>
      <c r="H97" s="80">
        <v>0</v>
      </c>
      <c r="I97" s="259">
        <f>'Маппинг со стандартами'!G76</f>
        <v>0</v>
      </c>
      <c r="J97" s="88">
        <f>'Маппинг со стандартами'!X76</f>
        <v>0</v>
      </c>
    </row>
    <row r="98" spans="1:10" x14ac:dyDescent="0.35">
      <c r="A98" s="448"/>
      <c r="B98" s="467"/>
      <c r="C98" s="467"/>
      <c r="D98" s="470"/>
      <c r="E98" s="465"/>
      <c r="F98" s="87" t="s">
        <v>151</v>
      </c>
      <c r="G98" s="88" t="str">
        <f>'Маппинг со стандартами'!E77</f>
        <v>Не выполняется</v>
      </c>
      <c r="H98" s="80">
        <v>0</v>
      </c>
      <c r="I98" s="259">
        <f>'Маппинг со стандартами'!G77</f>
        <v>0</v>
      </c>
      <c r="J98" s="88">
        <f>'Маппинг со стандартами'!X77</f>
        <v>0</v>
      </c>
    </row>
    <row r="99" spans="1:10" x14ac:dyDescent="0.35">
      <c r="A99" s="448"/>
      <c r="B99" s="468"/>
      <c r="C99" s="468"/>
      <c r="D99" s="87" t="s">
        <v>1990</v>
      </c>
      <c r="E99" s="88" t="s">
        <v>1967</v>
      </c>
      <c r="F99" s="81"/>
      <c r="G99" s="82"/>
      <c r="H99" s="80">
        <v>0</v>
      </c>
      <c r="I99" s="82"/>
      <c r="J99" s="82"/>
    </row>
    <row r="100" spans="1:10" x14ac:dyDescent="0.35">
      <c r="A100" s="448"/>
      <c r="B100" s="450" t="s">
        <v>2089</v>
      </c>
      <c r="C100" s="450" t="s">
        <v>2090</v>
      </c>
      <c r="D100" s="452" t="s">
        <v>2091</v>
      </c>
      <c r="E100" s="455" t="s">
        <v>1901</v>
      </c>
      <c r="F100" s="89" t="s">
        <v>223</v>
      </c>
      <c r="G100" s="90" t="str">
        <f>'Маппинг со стандартами'!E130</f>
        <v>Верно</v>
      </c>
      <c r="H100" s="80">
        <v>0</v>
      </c>
      <c r="I100" s="260">
        <f>'Маппинг со стандартами'!G130</f>
        <v>1</v>
      </c>
      <c r="J100" s="90">
        <f>'Маппинг со стандартами'!X130</f>
        <v>0</v>
      </c>
    </row>
    <row r="101" spans="1:10" x14ac:dyDescent="0.35">
      <c r="A101" s="448"/>
      <c r="B101" s="451"/>
      <c r="C101" s="451"/>
      <c r="D101" s="453"/>
      <c r="E101" s="456"/>
      <c r="F101" s="89" t="s">
        <v>225</v>
      </c>
      <c r="G101" s="90" t="str">
        <f>'Маппинг со стандартами'!E130</f>
        <v>Верно</v>
      </c>
      <c r="H101" s="80">
        <v>0</v>
      </c>
      <c r="I101" s="260">
        <f>'Маппинг со стандартами'!G130</f>
        <v>1</v>
      </c>
      <c r="J101" s="90">
        <f>'Маппинг со стандартами'!X130</f>
        <v>0</v>
      </c>
    </row>
    <row r="102" spans="1:10" x14ac:dyDescent="0.35">
      <c r="A102" s="448"/>
      <c r="B102" s="451"/>
      <c r="C102" s="451"/>
      <c r="D102" s="454"/>
      <c r="E102" s="457"/>
      <c r="F102" s="89" t="s">
        <v>238</v>
      </c>
      <c r="G102" s="90" t="str">
        <f>'Маппинг со стандартами'!E137</f>
        <v>Не выполняется</v>
      </c>
      <c r="H102" s="80">
        <v>0</v>
      </c>
      <c r="I102" s="260">
        <f>'Маппинг со стандартами'!G137</f>
        <v>0</v>
      </c>
      <c r="J102" s="90">
        <f>'Маппинг со стандартами'!X137</f>
        <v>0</v>
      </c>
    </row>
    <row r="103" spans="1:10" x14ac:dyDescent="0.35">
      <c r="A103" s="448"/>
      <c r="B103" s="451"/>
      <c r="C103" s="451"/>
      <c r="D103" s="89" t="s">
        <v>2092</v>
      </c>
      <c r="E103" s="90" t="s">
        <v>2093</v>
      </c>
      <c r="F103" s="81"/>
      <c r="G103" s="82"/>
      <c r="H103" s="80">
        <v>0</v>
      </c>
      <c r="I103" s="82"/>
      <c r="J103" s="82"/>
    </row>
    <row r="104" spans="1:10" x14ac:dyDescent="0.35">
      <c r="A104" s="448"/>
      <c r="B104" s="451"/>
      <c r="C104" s="451"/>
      <c r="D104" s="89" t="s">
        <v>2094</v>
      </c>
      <c r="E104" s="90" t="s">
        <v>2095</v>
      </c>
      <c r="F104" s="89" t="s">
        <v>238</v>
      </c>
      <c r="G104" s="90" t="str">
        <f>'Маппинг со стандартами'!E137</f>
        <v>Не выполняется</v>
      </c>
      <c r="H104" s="80">
        <v>0</v>
      </c>
      <c r="I104" s="260">
        <f>'Маппинг со стандартами'!G137</f>
        <v>0</v>
      </c>
      <c r="J104" s="90">
        <f>'Маппинг со стандартами'!X137</f>
        <v>0</v>
      </c>
    </row>
    <row r="105" spans="1:10" x14ac:dyDescent="0.35">
      <c r="A105" s="448"/>
      <c r="B105" s="451"/>
      <c r="C105" s="451"/>
      <c r="D105" s="89" t="s">
        <v>1991</v>
      </c>
      <c r="E105" s="90" t="s">
        <v>1968</v>
      </c>
      <c r="F105" s="81"/>
      <c r="G105" s="82"/>
      <c r="H105" s="80">
        <v>0</v>
      </c>
      <c r="I105" s="82"/>
      <c r="J105" s="82"/>
    </row>
    <row r="106" spans="1:10" x14ac:dyDescent="0.35">
      <c r="A106" s="448"/>
      <c r="B106" s="451"/>
      <c r="C106" s="471"/>
      <c r="D106" s="89" t="s">
        <v>2096</v>
      </c>
      <c r="E106" s="90" t="s">
        <v>1879</v>
      </c>
      <c r="F106" s="89" t="s">
        <v>31</v>
      </c>
      <c r="G106" s="90" t="str">
        <f>'Маппинг со стандартами'!E11</f>
        <v>Не выполняется</v>
      </c>
      <c r="H106" s="80">
        <v>0</v>
      </c>
      <c r="I106" s="260">
        <f>'Маппинг со стандартами'!G11</f>
        <v>0</v>
      </c>
      <c r="J106" s="90">
        <f>'Маппинг со стандартами'!X11</f>
        <v>0</v>
      </c>
    </row>
    <row r="107" spans="1:10" x14ac:dyDescent="0.35">
      <c r="A107" s="448"/>
      <c r="B107" s="451"/>
      <c r="C107" s="450" t="s">
        <v>2097</v>
      </c>
      <c r="D107" s="452" t="s">
        <v>2098</v>
      </c>
      <c r="E107" s="455" t="s">
        <v>2099</v>
      </c>
      <c r="F107" s="89" t="s">
        <v>35</v>
      </c>
      <c r="G107" s="90" t="str">
        <f>'Маппинг со стандартами'!E13</f>
        <v>Не выполняется</v>
      </c>
      <c r="H107" s="80">
        <v>0</v>
      </c>
      <c r="I107" s="260">
        <f>'Маппинг со стандартами'!G13</f>
        <v>0</v>
      </c>
      <c r="J107" s="199">
        <f>'Маппинг со стандартами'!X13</f>
        <v>0</v>
      </c>
    </row>
    <row r="108" spans="1:10" x14ac:dyDescent="0.35">
      <c r="A108" s="448"/>
      <c r="B108" s="451"/>
      <c r="C108" s="451"/>
      <c r="D108" s="453"/>
      <c r="E108" s="456"/>
      <c r="F108" s="89" t="s">
        <v>39</v>
      </c>
      <c r="G108" s="90" t="str">
        <f>'Маппинг со стандартами'!E15</f>
        <v>Не выполняется</v>
      </c>
      <c r="H108" s="80">
        <v>0</v>
      </c>
      <c r="I108" s="260">
        <f>'Маппинг со стандартами'!G15</f>
        <v>0</v>
      </c>
      <c r="J108" s="199">
        <f>'Маппинг со стандартами'!X15</f>
        <v>0</v>
      </c>
    </row>
    <row r="109" spans="1:10" x14ac:dyDescent="0.35">
      <c r="A109" s="448"/>
      <c r="B109" s="451"/>
      <c r="C109" s="451"/>
      <c r="D109" s="453"/>
      <c r="E109" s="456"/>
      <c r="F109" s="89" t="s">
        <v>54</v>
      </c>
      <c r="G109" s="90" t="str">
        <f>'Маппинг со стандартами'!E23</f>
        <v>Не выполняется</v>
      </c>
      <c r="H109" s="80">
        <v>0</v>
      </c>
      <c r="I109" s="260">
        <f>'Маппинг со стандартами'!G23</f>
        <v>0</v>
      </c>
      <c r="J109" s="199">
        <f>'Маппинг со стандартами'!X23</f>
        <v>0</v>
      </c>
    </row>
    <row r="110" spans="1:10" x14ac:dyDescent="0.35">
      <c r="A110" s="448"/>
      <c r="B110" s="451"/>
      <c r="C110" s="451"/>
      <c r="D110" s="454"/>
      <c r="E110" s="457"/>
      <c r="F110" s="89" t="s">
        <v>57</v>
      </c>
      <c r="G110" s="90" t="str">
        <f>'Маппинг со стандартами'!E24</f>
        <v>Не выполняется</v>
      </c>
      <c r="H110" s="80">
        <v>0</v>
      </c>
      <c r="I110" s="260">
        <f>'Маппинг со стандартами'!G24</f>
        <v>0</v>
      </c>
      <c r="J110" s="199">
        <f>'Маппинг со стандартами'!X24</f>
        <v>0</v>
      </c>
    </row>
    <row r="111" spans="1:10" x14ac:dyDescent="0.35">
      <c r="A111" s="448"/>
      <c r="B111" s="451"/>
      <c r="C111" s="451"/>
      <c r="D111" s="452" t="s">
        <v>2100</v>
      </c>
      <c r="E111" s="455" t="s">
        <v>1891</v>
      </c>
      <c r="F111" s="89" t="s">
        <v>88</v>
      </c>
      <c r="G111" s="90" t="str">
        <f>'Маппинг со стандартами'!E44</f>
        <v>Верно</v>
      </c>
      <c r="H111" s="80">
        <v>0</v>
      </c>
      <c r="I111" s="260">
        <f>'Маппинг со стандартами'!G44</f>
        <v>1</v>
      </c>
      <c r="J111" s="90">
        <f>'Маппинг со стандартами'!X44</f>
        <v>0</v>
      </c>
    </row>
    <row r="112" spans="1:10" x14ac:dyDescent="0.35">
      <c r="A112" s="448"/>
      <c r="B112" s="451"/>
      <c r="C112" s="451"/>
      <c r="D112" s="453"/>
      <c r="E112" s="456"/>
      <c r="F112" s="89" t="s">
        <v>96</v>
      </c>
      <c r="G112" s="90" t="str">
        <f>'Маппинг со стандартами'!E48</f>
        <v>Не выполняется</v>
      </c>
      <c r="H112" s="80">
        <v>0</v>
      </c>
      <c r="I112" s="260">
        <f>'Маппинг со стандартами'!G48</f>
        <v>0</v>
      </c>
      <c r="J112" s="90">
        <f>'Маппинг со стандартами'!X48</f>
        <v>0</v>
      </c>
    </row>
    <row r="113" spans="1:10" x14ac:dyDescent="0.35">
      <c r="A113" s="448"/>
      <c r="B113" s="451"/>
      <c r="C113" s="451"/>
      <c r="D113" s="453"/>
      <c r="E113" s="456"/>
      <c r="F113" s="89" t="s">
        <v>107</v>
      </c>
      <c r="G113" s="90" t="str">
        <f>'Маппинг со стандартами'!E53</f>
        <v>Не выполняется</v>
      </c>
      <c r="H113" s="80">
        <v>0</v>
      </c>
      <c r="I113" s="260">
        <f>'Маппинг со стандартами'!G53</f>
        <v>0</v>
      </c>
      <c r="J113" s="90">
        <f>'Маппинг со стандартами'!X53</f>
        <v>0</v>
      </c>
    </row>
    <row r="114" spans="1:10" x14ac:dyDescent="0.35">
      <c r="A114" s="448"/>
      <c r="B114" s="451"/>
      <c r="C114" s="451"/>
      <c r="D114" s="453"/>
      <c r="E114" s="456"/>
      <c r="F114" s="89" t="s">
        <v>186</v>
      </c>
      <c r="G114" s="90" t="str">
        <f>'Маппинг со стандартами'!E95</f>
        <v>Не выполняется</v>
      </c>
      <c r="H114" s="80">
        <v>0</v>
      </c>
      <c r="I114" s="260">
        <f>'Маппинг со стандартами'!G95</f>
        <v>0</v>
      </c>
      <c r="J114" s="90">
        <f>'Маппинг со стандартами'!X95</f>
        <v>0</v>
      </c>
    </row>
    <row r="115" spans="1:10" x14ac:dyDescent="0.35">
      <c r="A115" s="448"/>
      <c r="B115" s="451"/>
      <c r="C115" s="451"/>
      <c r="D115" s="453"/>
      <c r="E115" s="456"/>
      <c r="F115" s="89" t="s">
        <v>196</v>
      </c>
      <c r="G115" s="90" t="str">
        <f>'Маппинг со стандартами'!E102</f>
        <v>Не выполняется</v>
      </c>
      <c r="H115" s="80">
        <v>0</v>
      </c>
      <c r="I115" s="260">
        <f>'Маппинг со стандартами'!G102</f>
        <v>0</v>
      </c>
      <c r="J115" s="90">
        <f>'Маппинг со стандартами'!X102</f>
        <v>0</v>
      </c>
    </row>
    <row r="116" spans="1:10" x14ac:dyDescent="0.35">
      <c r="A116" s="448"/>
      <c r="B116" s="431" t="s">
        <v>2101</v>
      </c>
      <c r="C116" s="431" t="s">
        <v>2102</v>
      </c>
      <c r="D116" s="458" t="s">
        <v>2103</v>
      </c>
      <c r="E116" s="436" t="s">
        <v>1914</v>
      </c>
      <c r="F116" s="91" t="s">
        <v>341</v>
      </c>
      <c r="G116" s="92" t="str">
        <f>'Маппинг со стандартами'!E192</f>
        <v>Верно</v>
      </c>
      <c r="H116" s="80">
        <v>0</v>
      </c>
      <c r="I116" s="261">
        <f>'Маппинг со стандартами'!G192</f>
        <v>1</v>
      </c>
      <c r="J116" s="92">
        <f>'Маппинг со стандартами'!X192</f>
        <v>0</v>
      </c>
    </row>
    <row r="117" spans="1:10" x14ac:dyDescent="0.35">
      <c r="A117" s="448"/>
      <c r="B117" s="432"/>
      <c r="C117" s="432"/>
      <c r="D117" s="459"/>
      <c r="E117" s="437"/>
      <c r="F117" s="91" t="s">
        <v>346</v>
      </c>
      <c r="G117" s="92" t="str">
        <f>'Маппинг со стандартами'!E194</f>
        <v>Не выполняется</v>
      </c>
      <c r="H117" s="80">
        <v>0</v>
      </c>
      <c r="I117" s="261">
        <f>'Маппинг со стандартами'!G194</f>
        <v>0</v>
      </c>
      <c r="J117" s="92">
        <f>'Маппинг со стандартами'!X194</f>
        <v>0</v>
      </c>
    </row>
    <row r="118" spans="1:10" x14ac:dyDescent="0.35">
      <c r="A118" s="448"/>
      <c r="B118" s="432"/>
      <c r="C118" s="432"/>
      <c r="D118" s="434" t="s">
        <v>2104</v>
      </c>
      <c r="E118" s="436" t="s">
        <v>2105</v>
      </c>
      <c r="F118" s="91" t="s">
        <v>348</v>
      </c>
      <c r="G118" s="92" t="str">
        <f>'Маппинг со стандартами'!E195</f>
        <v>Не выполняется</v>
      </c>
      <c r="H118" s="80">
        <v>0</v>
      </c>
      <c r="I118" s="261">
        <f>'Маппинг со стандартами'!G195</f>
        <v>0</v>
      </c>
      <c r="J118" s="92">
        <f>'Маппинг со стандартами'!X195</f>
        <v>0</v>
      </c>
    </row>
    <row r="119" spans="1:10" x14ac:dyDescent="0.35">
      <c r="A119" s="448"/>
      <c r="B119" s="432"/>
      <c r="C119" s="432"/>
      <c r="D119" s="435"/>
      <c r="E119" s="437"/>
      <c r="F119" s="91" t="s">
        <v>350</v>
      </c>
      <c r="G119" s="92" t="str">
        <f>'Маппинг со стандартами'!E196</f>
        <v>Не выполняется</v>
      </c>
      <c r="H119" s="80">
        <v>0</v>
      </c>
      <c r="I119" s="261">
        <f>'Маппинг со стандартами'!G196</f>
        <v>0</v>
      </c>
      <c r="J119" s="92">
        <f>'Маппинг со стандартами'!X196</f>
        <v>0</v>
      </c>
    </row>
    <row r="120" spans="1:10" x14ac:dyDescent="0.35">
      <c r="A120" s="448"/>
      <c r="B120" s="432"/>
      <c r="C120" s="432"/>
      <c r="D120" s="434" t="s">
        <v>2106</v>
      </c>
      <c r="E120" s="436" t="s">
        <v>2107</v>
      </c>
      <c r="F120" s="91" t="s">
        <v>322</v>
      </c>
      <c r="G120" s="92" t="str">
        <f>'Маппинг со стандартами'!E182</f>
        <v>Не выполняется</v>
      </c>
      <c r="H120" s="80">
        <v>0</v>
      </c>
      <c r="I120" s="261">
        <f>'Маппинг со стандартами'!G182</f>
        <v>0</v>
      </c>
      <c r="J120" s="92">
        <f>'Маппинг со стандартами'!X182</f>
        <v>0</v>
      </c>
    </row>
    <row r="121" spans="1:10" x14ac:dyDescent="0.35">
      <c r="A121" s="448"/>
      <c r="B121" s="432"/>
      <c r="C121" s="432"/>
      <c r="D121" s="435"/>
      <c r="E121" s="437"/>
      <c r="F121" s="91" t="s">
        <v>428</v>
      </c>
      <c r="G121" s="92" t="str">
        <f>'Маппинг со стандартами'!E245</f>
        <v>Не выполняется</v>
      </c>
      <c r="H121" s="80">
        <v>0</v>
      </c>
      <c r="I121" s="261">
        <f>'Маппинг со стандартами'!G245</f>
        <v>0</v>
      </c>
      <c r="J121" s="92">
        <f>'Маппинг со стандартами'!X245</f>
        <v>0</v>
      </c>
    </row>
    <row r="122" spans="1:10" x14ac:dyDescent="0.35">
      <c r="A122" s="448"/>
      <c r="B122" s="432"/>
      <c r="C122" s="432"/>
      <c r="D122" s="91" t="s">
        <v>1992</v>
      </c>
      <c r="E122" s="92" t="s">
        <v>1969</v>
      </c>
      <c r="F122" s="81"/>
      <c r="G122" s="82"/>
      <c r="H122" s="80">
        <v>0</v>
      </c>
      <c r="I122" s="82"/>
      <c r="J122" s="82"/>
    </row>
    <row r="123" spans="1:10" x14ac:dyDescent="0.35">
      <c r="A123" s="448"/>
      <c r="B123" s="432"/>
      <c r="C123" s="432"/>
      <c r="D123" s="458" t="s">
        <v>2108</v>
      </c>
      <c r="E123" s="436" t="s">
        <v>1896</v>
      </c>
      <c r="F123" s="91" t="s">
        <v>207</v>
      </c>
      <c r="G123" s="92" t="str">
        <f>'Маппинг со стандартами'!E122</f>
        <v>Не выполняется</v>
      </c>
      <c r="H123" s="80">
        <v>0</v>
      </c>
      <c r="I123" s="261">
        <f>'Маппинг со стандартами'!G122</f>
        <v>0</v>
      </c>
      <c r="J123" s="92">
        <f>'Маппинг со стандартами'!X122</f>
        <v>0</v>
      </c>
    </row>
    <row r="124" spans="1:10" x14ac:dyDescent="0.35">
      <c r="A124" s="448"/>
      <c r="B124" s="432"/>
      <c r="C124" s="432"/>
      <c r="D124" s="460"/>
      <c r="E124" s="461"/>
      <c r="F124" s="91" t="s">
        <v>215</v>
      </c>
      <c r="G124" s="92" t="str">
        <f>'Маппинг со стандартами'!E126</f>
        <v>Не выполняется</v>
      </c>
      <c r="H124" s="80">
        <v>0</v>
      </c>
      <c r="I124" s="261">
        <f>'Маппинг со стандартами'!G126</f>
        <v>0</v>
      </c>
      <c r="J124" s="92">
        <f>'Маппинг со стандартами'!X126</f>
        <v>0</v>
      </c>
    </row>
    <row r="125" spans="1:10" x14ac:dyDescent="0.35">
      <c r="A125" s="448"/>
      <c r="B125" s="432"/>
      <c r="C125" s="432"/>
      <c r="D125" s="460"/>
      <c r="E125" s="461"/>
      <c r="F125" s="91" t="s">
        <v>348</v>
      </c>
      <c r="G125" s="92" t="str">
        <f>'Маппинг со стандартами'!E195</f>
        <v>Не выполняется</v>
      </c>
      <c r="H125" s="80">
        <v>0</v>
      </c>
      <c r="I125" s="261">
        <f>'Маппинг со стандартами'!G195</f>
        <v>0</v>
      </c>
      <c r="J125" s="92">
        <f>'Маппинг со стандартами'!X195</f>
        <v>0</v>
      </c>
    </row>
    <row r="126" spans="1:10" x14ac:dyDescent="0.35">
      <c r="A126" s="448"/>
      <c r="B126" s="432"/>
      <c r="C126" s="432"/>
      <c r="D126" s="460"/>
      <c r="E126" s="461"/>
      <c r="F126" s="91" t="s">
        <v>350</v>
      </c>
      <c r="G126" s="92" t="str">
        <f>'Маппинг со стандартами'!E196</f>
        <v>Не выполняется</v>
      </c>
      <c r="H126" s="80">
        <v>0</v>
      </c>
      <c r="I126" s="261">
        <f>'Маппинг со стандартами'!G196</f>
        <v>0</v>
      </c>
      <c r="J126" s="92">
        <f>'Маппинг со стандартами'!X196</f>
        <v>0</v>
      </c>
    </row>
    <row r="127" spans="1:10" x14ac:dyDescent="0.35">
      <c r="A127" s="448"/>
      <c r="B127" s="432"/>
      <c r="C127" s="431" t="s">
        <v>2109</v>
      </c>
      <c r="D127" s="434" t="s">
        <v>2110</v>
      </c>
      <c r="E127" s="436" t="s">
        <v>2111</v>
      </c>
      <c r="F127" s="91" t="s">
        <v>322</v>
      </c>
      <c r="G127" s="92" t="str">
        <f>'Маппинг со стандартами'!E182</f>
        <v>Не выполняется</v>
      </c>
      <c r="H127" s="80">
        <v>0</v>
      </c>
      <c r="I127" s="261">
        <f>'Маппинг со стандартами'!G182</f>
        <v>0</v>
      </c>
      <c r="J127" s="92">
        <f>'Маппинг со стандартами'!X182</f>
        <v>0</v>
      </c>
    </row>
    <row r="128" spans="1:10" x14ac:dyDescent="0.35">
      <c r="A128" s="448"/>
      <c r="B128" s="432"/>
      <c r="C128" s="432"/>
      <c r="D128" s="435"/>
      <c r="E128" s="437"/>
      <c r="F128" s="91" t="s">
        <v>428</v>
      </c>
      <c r="G128" s="92" t="str">
        <f>'Маппинг со стандартами'!E245</f>
        <v>Не выполняется</v>
      </c>
      <c r="H128" s="80">
        <v>0</v>
      </c>
      <c r="I128" s="261">
        <f>'Маппинг со стандартами'!G245</f>
        <v>0</v>
      </c>
      <c r="J128" s="92">
        <f>'Маппинг со стандартами'!X245</f>
        <v>0</v>
      </c>
    </row>
    <row r="129" spans="1:10" x14ac:dyDescent="0.35">
      <c r="A129" s="448"/>
      <c r="B129" s="432"/>
      <c r="C129" s="432"/>
      <c r="D129" s="434" t="s">
        <v>2112</v>
      </c>
      <c r="E129" s="436" t="s">
        <v>1907</v>
      </c>
      <c r="F129" s="91" t="s">
        <v>301</v>
      </c>
      <c r="G129" s="92" t="str">
        <f>'Маппинг со стандартами'!E172</f>
        <v>Верно</v>
      </c>
      <c r="H129" s="80">
        <v>0</v>
      </c>
      <c r="I129" s="261">
        <f>'Маппинг со стандартами'!G172</f>
        <v>1</v>
      </c>
      <c r="J129" s="92">
        <f>'Маппинг со стандартами'!X172</f>
        <v>0</v>
      </c>
    </row>
    <row r="130" spans="1:10" x14ac:dyDescent="0.35">
      <c r="A130" s="448"/>
      <c r="B130" s="432"/>
      <c r="C130" s="432"/>
      <c r="D130" s="435"/>
      <c r="E130" s="437"/>
      <c r="F130" s="91" t="s">
        <v>414</v>
      </c>
      <c r="G130" s="92" t="str">
        <f>'Маппинг со стандартами'!E233</f>
        <v>Верно</v>
      </c>
      <c r="H130" s="80">
        <v>0</v>
      </c>
      <c r="I130" s="261">
        <f>'Маппинг со стандартами'!G233</f>
        <v>1</v>
      </c>
      <c r="J130" s="92">
        <f>'Маппинг со стандартами'!X233</f>
        <v>0</v>
      </c>
    </row>
    <row r="131" spans="1:10" x14ac:dyDescent="0.35">
      <c r="A131" s="448"/>
      <c r="B131" s="432"/>
      <c r="C131" s="432"/>
      <c r="D131" s="434" t="s">
        <v>2113</v>
      </c>
      <c r="E131" s="436" t="s">
        <v>1908</v>
      </c>
      <c r="F131" s="91" t="s">
        <v>307</v>
      </c>
      <c r="G131" s="92" t="str">
        <f>'Маппинг со стандартами'!E175</f>
        <v>Не выполняется</v>
      </c>
      <c r="H131" s="80">
        <v>0</v>
      </c>
      <c r="I131" s="261">
        <f>'Маппинг со стандартами'!G175</f>
        <v>0</v>
      </c>
      <c r="J131" s="92">
        <f>'Маппинг со стандартами'!X175</f>
        <v>0</v>
      </c>
    </row>
    <row r="132" spans="1:10" x14ac:dyDescent="0.35">
      <c r="A132" s="448"/>
      <c r="B132" s="432"/>
      <c r="C132" s="432"/>
      <c r="D132" s="462"/>
      <c r="E132" s="461"/>
      <c r="F132" s="91" t="s">
        <v>318</v>
      </c>
      <c r="G132" s="92" t="str">
        <f>'Маппинг со стандартами'!E180</f>
        <v>Не выполняется</v>
      </c>
      <c r="H132" s="80">
        <v>0</v>
      </c>
      <c r="I132" s="261">
        <f>'Маппинг со стандартами'!G180</f>
        <v>0</v>
      </c>
      <c r="J132" s="92">
        <f>'Маппинг со стандартами'!X180</f>
        <v>0</v>
      </c>
    </row>
    <row r="133" spans="1:10" x14ac:dyDescent="0.35">
      <c r="A133" s="448"/>
      <c r="B133" s="432"/>
      <c r="C133" s="432"/>
      <c r="D133" s="462"/>
      <c r="E133" s="461"/>
      <c r="F133" s="91" t="s">
        <v>424</v>
      </c>
      <c r="G133" s="92" t="str">
        <f>'Маппинг со стандартами'!E241</f>
        <v>Не выполняется</v>
      </c>
      <c r="H133" s="80">
        <v>0</v>
      </c>
      <c r="I133" s="261">
        <f>'Маппинг со стандартами'!G241</f>
        <v>0</v>
      </c>
      <c r="J133" s="92">
        <f>'Маппинг со стандартами'!X241</f>
        <v>0</v>
      </c>
    </row>
    <row r="134" spans="1:10" x14ac:dyDescent="0.35">
      <c r="A134" s="448"/>
      <c r="B134" s="432"/>
      <c r="C134" s="432"/>
      <c r="D134" s="435"/>
      <c r="E134" s="437"/>
      <c r="F134" s="91" t="s">
        <v>426</v>
      </c>
      <c r="G134" s="92" t="str">
        <f>'Маппинг со стандартами'!E243</f>
        <v>Не выполняется</v>
      </c>
      <c r="H134" s="80">
        <v>0</v>
      </c>
      <c r="I134" s="261">
        <f>'Маппинг со стандартами'!G243</f>
        <v>0</v>
      </c>
      <c r="J134" s="92">
        <f>'Маппинг со стандартами'!X243</f>
        <v>0</v>
      </c>
    </row>
    <row r="135" spans="1:10" x14ac:dyDescent="0.35">
      <c r="A135" s="448"/>
      <c r="B135" s="432"/>
      <c r="C135" s="432"/>
      <c r="D135" s="434" t="s">
        <v>2114</v>
      </c>
      <c r="E135" s="436" t="s">
        <v>1909</v>
      </c>
      <c r="F135" s="91" t="s">
        <v>314</v>
      </c>
      <c r="G135" s="92" t="str">
        <f>'Маппинг со стандартами'!E178</f>
        <v>Не выполняется</v>
      </c>
      <c r="H135" s="80">
        <v>0</v>
      </c>
      <c r="I135" s="261">
        <f>'Маппинг со стандартами'!G178</f>
        <v>0</v>
      </c>
      <c r="J135" s="92">
        <f>'Маппинг со стандартами'!X178</f>
        <v>0</v>
      </c>
    </row>
    <row r="136" spans="1:10" x14ac:dyDescent="0.35">
      <c r="A136" s="448"/>
      <c r="B136" s="432"/>
      <c r="C136" s="432"/>
      <c r="D136" s="435"/>
      <c r="E136" s="437"/>
      <c r="F136" s="91" t="s">
        <v>423</v>
      </c>
      <c r="G136" s="92" t="str">
        <f>'Маппинг со стандартами'!E240</f>
        <v>Не выполняется</v>
      </c>
      <c r="H136" s="80">
        <v>0</v>
      </c>
      <c r="I136" s="261">
        <f>'Маппинг со стандартами'!G240</f>
        <v>0</v>
      </c>
      <c r="J136" s="92">
        <f>'Маппинг со стандартами'!X240</f>
        <v>0</v>
      </c>
    </row>
    <row r="137" spans="1:10" x14ac:dyDescent="0.35">
      <c r="A137" s="448"/>
      <c r="B137" s="432"/>
      <c r="C137" s="433"/>
      <c r="D137" s="91" t="s">
        <v>1993</v>
      </c>
      <c r="E137" s="92" t="s">
        <v>1970</v>
      </c>
      <c r="F137" s="81"/>
      <c r="G137" s="82"/>
      <c r="H137" s="80">
        <v>0</v>
      </c>
      <c r="I137" s="82"/>
      <c r="J137" s="82"/>
    </row>
    <row r="138" spans="1:10" x14ac:dyDescent="0.35">
      <c r="A138" s="448"/>
      <c r="B138" s="432"/>
      <c r="C138" s="431" t="s">
        <v>2115</v>
      </c>
      <c r="D138" s="434" t="s">
        <v>2116</v>
      </c>
      <c r="E138" s="436" t="s">
        <v>1941</v>
      </c>
      <c r="F138" s="91" t="s">
        <v>585</v>
      </c>
      <c r="G138" s="92" t="str">
        <f>'Маппинг со стандартами'!E331</f>
        <v>Не выполняется</v>
      </c>
      <c r="H138" s="80">
        <v>0</v>
      </c>
      <c r="I138" s="261">
        <f>'Маппинг со стандартами'!G331</f>
        <v>0</v>
      </c>
      <c r="J138" s="92">
        <f>'Маппинг со стандартами'!X331</f>
        <v>0</v>
      </c>
    </row>
    <row r="139" spans="1:10" x14ac:dyDescent="0.35">
      <c r="A139" s="448"/>
      <c r="B139" s="432"/>
      <c r="C139" s="432"/>
      <c r="D139" s="435"/>
      <c r="E139" s="437"/>
      <c r="F139" s="91" t="s">
        <v>631</v>
      </c>
      <c r="G139" s="92" t="str">
        <f>'Маппинг со стандартами'!E357</f>
        <v>Не выполняется</v>
      </c>
      <c r="H139" s="80">
        <v>0</v>
      </c>
      <c r="I139" s="261">
        <f>'Маппинг со стандартами'!G357</f>
        <v>0</v>
      </c>
      <c r="J139" s="92">
        <f>'Маппинг со стандартами'!X357</f>
        <v>0</v>
      </c>
    </row>
    <row r="140" spans="1:10" x14ac:dyDescent="0.35">
      <c r="A140" s="448"/>
      <c r="B140" s="432"/>
      <c r="C140" s="432"/>
      <c r="D140" s="434" t="s">
        <v>2117</v>
      </c>
      <c r="E140" s="436" t="s">
        <v>2118</v>
      </c>
      <c r="F140" s="91" t="s">
        <v>581</v>
      </c>
      <c r="G140" s="92" t="str">
        <f>'Маппинг со стандартами'!E329</f>
        <v>Не выполняется</v>
      </c>
      <c r="H140" s="80">
        <v>0</v>
      </c>
      <c r="I140" s="261">
        <f>'Маппинг со стандартами'!G329</f>
        <v>0</v>
      </c>
      <c r="J140" s="92">
        <f>'Маппинг со стандартами'!X329</f>
        <v>0</v>
      </c>
    </row>
    <row r="141" spans="1:10" x14ac:dyDescent="0.35">
      <c r="A141" s="448"/>
      <c r="B141" s="433"/>
      <c r="C141" s="433"/>
      <c r="D141" s="435"/>
      <c r="E141" s="437"/>
      <c r="F141" s="91" t="s">
        <v>583</v>
      </c>
      <c r="G141" s="92" t="str">
        <f>'Маппинг со стандартами'!E330</f>
        <v>Не выполняется</v>
      </c>
      <c r="H141" s="80">
        <v>0</v>
      </c>
      <c r="I141" s="261">
        <f>'Маппинг со стандартами'!G330</f>
        <v>0</v>
      </c>
      <c r="J141" s="92">
        <f>'Маппинг со стандартами'!X330</f>
        <v>0</v>
      </c>
    </row>
    <row r="142" spans="1:10" x14ac:dyDescent="0.35">
      <c r="A142" s="448"/>
      <c r="B142" s="438" t="s">
        <v>2119</v>
      </c>
      <c r="C142" s="438" t="s">
        <v>2120</v>
      </c>
      <c r="D142" s="441" t="s">
        <v>2121</v>
      </c>
      <c r="E142" s="444" t="s">
        <v>1944</v>
      </c>
      <c r="F142" s="93" t="s">
        <v>602</v>
      </c>
      <c r="G142" s="94" t="str">
        <f>'Маппинг со стандартами'!E340</f>
        <v>Верно</v>
      </c>
      <c r="H142" s="80">
        <v>0</v>
      </c>
      <c r="I142" s="262">
        <f>'Маппинг со стандартами'!G340</f>
        <v>1</v>
      </c>
      <c r="J142" s="94">
        <f>'Маппинг со стандартами'!X340</f>
        <v>0</v>
      </c>
    </row>
    <row r="143" spans="1:10" x14ac:dyDescent="0.35">
      <c r="A143" s="448"/>
      <c r="B143" s="439"/>
      <c r="C143" s="439"/>
      <c r="D143" s="442"/>
      <c r="E143" s="445"/>
      <c r="F143" s="93" t="s">
        <v>605</v>
      </c>
      <c r="G143" s="94" t="str">
        <f>'Маппинг со стандартами'!E342</f>
        <v>Не выполняется</v>
      </c>
      <c r="H143" s="80">
        <v>0</v>
      </c>
      <c r="I143" s="262">
        <f>'Маппинг со стандартами'!G342</f>
        <v>0</v>
      </c>
      <c r="J143" s="94">
        <f>'Маппинг со стандартами'!X342</f>
        <v>0</v>
      </c>
    </row>
    <row r="144" spans="1:10" x14ac:dyDescent="0.35">
      <c r="A144" s="448"/>
      <c r="B144" s="439"/>
      <c r="C144" s="439"/>
      <c r="D144" s="443"/>
      <c r="E144" s="446"/>
      <c r="F144" s="93" t="s">
        <v>615</v>
      </c>
      <c r="G144" s="94" t="str">
        <f>'Маппинг со стандартами'!E347</f>
        <v>Не выполняется</v>
      </c>
      <c r="H144" s="80">
        <v>0</v>
      </c>
      <c r="I144" s="262">
        <f>'Маппинг со стандартами'!G347</f>
        <v>0</v>
      </c>
      <c r="J144" s="94">
        <f>'Маппинг со стандартами'!X347</f>
        <v>0</v>
      </c>
    </row>
    <row r="145" spans="1:10" x14ac:dyDescent="0.35">
      <c r="A145" s="448"/>
      <c r="B145" s="439"/>
      <c r="C145" s="439"/>
      <c r="D145" s="93" t="s">
        <v>1994</v>
      </c>
      <c r="E145" s="94" t="s">
        <v>1971</v>
      </c>
      <c r="F145" s="81"/>
      <c r="G145" s="82"/>
      <c r="H145" s="80">
        <v>0</v>
      </c>
      <c r="I145" s="82"/>
      <c r="J145" s="82"/>
    </row>
    <row r="146" spans="1:10" x14ac:dyDescent="0.35">
      <c r="A146" s="448"/>
      <c r="B146" s="439"/>
      <c r="C146" s="440"/>
      <c r="D146" s="93" t="s">
        <v>2122</v>
      </c>
      <c r="E146" s="94" t="s">
        <v>2123</v>
      </c>
      <c r="F146" s="93" t="s">
        <v>631</v>
      </c>
      <c r="G146" s="94" t="str">
        <f>'Маппинг со стандартами'!E357</f>
        <v>Не выполняется</v>
      </c>
      <c r="H146" s="80">
        <v>0</v>
      </c>
      <c r="I146" s="262">
        <f>'Маппинг со стандартами'!G357</f>
        <v>0</v>
      </c>
      <c r="J146" s="94">
        <f>'Маппинг со стандартами'!X357</f>
        <v>0</v>
      </c>
    </row>
    <row r="147" spans="1:10" x14ac:dyDescent="0.35">
      <c r="A147" s="448"/>
      <c r="B147" s="439"/>
      <c r="C147" s="438" t="s">
        <v>2124</v>
      </c>
      <c r="D147" s="93" t="s">
        <v>2125</v>
      </c>
      <c r="E147" s="94" t="s">
        <v>1942</v>
      </c>
      <c r="F147" s="93" t="s">
        <v>589</v>
      </c>
      <c r="G147" s="94" t="str">
        <f>'Маппинг со стандартами'!E333</f>
        <v>Верно</v>
      </c>
      <c r="H147" s="80">
        <v>0</v>
      </c>
      <c r="I147" s="262">
        <f>'Маппинг со стандартами'!G333</f>
        <v>1</v>
      </c>
      <c r="J147" s="94">
        <f>'Маппинг со стандартами'!X333</f>
        <v>0</v>
      </c>
    </row>
    <row r="148" spans="1:10" x14ac:dyDescent="0.35">
      <c r="A148" s="448"/>
      <c r="B148" s="439"/>
      <c r="C148" s="439"/>
      <c r="D148" s="441" t="s">
        <v>858</v>
      </c>
      <c r="E148" s="444" t="s">
        <v>1888</v>
      </c>
      <c r="F148" s="93" t="s">
        <v>80</v>
      </c>
      <c r="G148" s="94" t="str">
        <f>'Маппинг со стандартами'!E39</f>
        <v>Не выполняется</v>
      </c>
      <c r="H148" s="80">
        <v>0</v>
      </c>
      <c r="I148" s="262">
        <f>'Маппинг со стандартами'!G39</f>
        <v>0</v>
      </c>
      <c r="J148" s="94">
        <f>'Маппинг со стандартами'!X39</f>
        <v>0</v>
      </c>
    </row>
    <row r="149" spans="1:10" x14ac:dyDescent="0.35">
      <c r="A149" s="448"/>
      <c r="B149" s="439"/>
      <c r="C149" s="439"/>
      <c r="D149" s="442"/>
      <c r="E149" s="445"/>
      <c r="F149" s="93" t="s">
        <v>381</v>
      </c>
      <c r="G149" s="94" t="str">
        <f>'Маппинг со стандартами'!E214</f>
        <v>Верно</v>
      </c>
      <c r="H149" s="80">
        <v>0</v>
      </c>
      <c r="I149" s="262">
        <f>'Маппинг со стандартами'!G214</f>
        <v>1</v>
      </c>
      <c r="J149" s="94">
        <f>'Маппинг со стандартами'!X214</f>
        <v>0</v>
      </c>
    </row>
    <row r="150" spans="1:10" x14ac:dyDescent="0.35">
      <c r="A150" s="448"/>
      <c r="B150" s="439"/>
      <c r="C150" s="439"/>
      <c r="D150" s="442"/>
      <c r="E150" s="445"/>
      <c r="F150" s="93" t="s">
        <v>388</v>
      </c>
      <c r="G150" s="94" t="str">
        <f>'Маппинг со стандартами'!E217</f>
        <v>Не выполняется</v>
      </c>
      <c r="H150" s="80">
        <v>0</v>
      </c>
      <c r="I150" s="262">
        <f>'Маппинг со стандартами'!G217</f>
        <v>0</v>
      </c>
      <c r="J150" s="94">
        <f>'Маппинг со стандартами'!X217</f>
        <v>0</v>
      </c>
    </row>
    <row r="151" spans="1:10" x14ac:dyDescent="0.35">
      <c r="A151" s="448"/>
      <c r="B151" s="439"/>
      <c r="C151" s="439"/>
      <c r="D151" s="442"/>
      <c r="E151" s="445"/>
      <c r="F151" s="93" t="s">
        <v>392</v>
      </c>
      <c r="G151" s="94" t="str">
        <f>'Маппинг со стандартами'!E219</f>
        <v>Не выполняется</v>
      </c>
      <c r="H151" s="80">
        <v>0</v>
      </c>
      <c r="I151" s="262">
        <f>'Маппинг со стандартами'!G219</f>
        <v>0</v>
      </c>
      <c r="J151" s="94">
        <f>'Маппинг со стандартами'!X219</f>
        <v>0</v>
      </c>
    </row>
    <row r="152" spans="1:10" x14ac:dyDescent="0.35">
      <c r="A152" s="448"/>
      <c r="B152" s="439"/>
      <c r="C152" s="439"/>
      <c r="D152" s="443"/>
      <c r="E152" s="446"/>
      <c r="F152" s="93" t="s">
        <v>397</v>
      </c>
      <c r="G152" s="94" t="str">
        <f>'Маппинг со стандартами'!E222</f>
        <v>Не выполняется</v>
      </c>
      <c r="H152" s="80">
        <v>0</v>
      </c>
      <c r="I152" s="262">
        <f>'Маппинг со стандартами'!G222</f>
        <v>0</v>
      </c>
      <c r="J152" s="94">
        <f>'Маппинг со стандартами'!X222</f>
        <v>0</v>
      </c>
    </row>
    <row r="153" spans="1:10" x14ac:dyDescent="0.35">
      <c r="A153" s="448"/>
      <c r="B153" s="439"/>
      <c r="C153" s="439"/>
      <c r="D153" s="441" t="s">
        <v>2126</v>
      </c>
      <c r="E153" s="444" t="s">
        <v>1880</v>
      </c>
      <c r="F153" s="93" t="s">
        <v>35</v>
      </c>
      <c r="G153" s="94" t="str">
        <f>'Маппинг со стандартами'!E13</f>
        <v>Не выполняется</v>
      </c>
      <c r="H153" s="80">
        <v>0</v>
      </c>
      <c r="I153" s="262">
        <f>'Маппинг со стандартами'!G13</f>
        <v>0</v>
      </c>
      <c r="J153" s="94">
        <f>'Маппинг со стандартами'!X13</f>
        <v>0</v>
      </c>
    </row>
    <row r="154" spans="1:10" x14ac:dyDescent="0.35">
      <c r="A154" s="448"/>
      <c r="B154" s="439"/>
      <c r="C154" s="439"/>
      <c r="D154" s="442"/>
      <c r="E154" s="445"/>
      <c r="F154" s="93" t="s">
        <v>39</v>
      </c>
      <c r="G154" s="94" t="str">
        <f>'Маппинг со стандартами'!E15</f>
        <v>Не выполняется</v>
      </c>
      <c r="H154" s="80">
        <v>0</v>
      </c>
      <c r="I154" s="262">
        <f>'Маппинг со стандартами'!G15</f>
        <v>0</v>
      </c>
      <c r="J154" s="94">
        <f>'Маппинг со стандартами'!X15</f>
        <v>0</v>
      </c>
    </row>
    <row r="155" spans="1:10" x14ac:dyDescent="0.35">
      <c r="A155" s="448"/>
      <c r="B155" s="439"/>
      <c r="C155" s="439"/>
      <c r="D155" s="442"/>
      <c r="E155" s="445"/>
      <c r="F155" s="93" t="s">
        <v>54</v>
      </c>
      <c r="G155" s="94" t="str">
        <f>'Маппинг со стандартами'!E23</f>
        <v>Не выполняется</v>
      </c>
      <c r="H155" s="80">
        <v>0</v>
      </c>
      <c r="I155" s="262">
        <f>'Маппинг со стандартами'!G23</f>
        <v>0</v>
      </c>
      <c r="J155" s="94">
        <f>'Маппинг со стандартами'!X23</f>
        <v>0</v>
      </c>
    </row>
    <row r="156" spans="1:10" x14ac:dyDescent="0.35">
      <c r="A156" s="448"/>
      <c r="B156" s="439"/>
      <c r="C156" s="439"/>
      <c r="D156" s="442"/>
      <c r="E156" s="445"/>
      <c r="F156" s="93" t="s">
        <v>57</v>
      </c>
      <c r="G156" s="94" t="str">
        <f>'Маппинг со стандартами'!E24</f>
        <v>Не выполняется</v>
      </c>
      <c r="H156" s="80">
        <v>0</v>
      </c>
      <c r="I156" s="262">
        <f>'Маппинг со стандартами'!G24</f>
        <v>0</v>
      </c>
      <c r="J156" s="94">
        <f>'Маппинг со стандартами'!X24</f>
        <v>0</v>
      </c>
    </row>
    <row r="157" spans="1:10" x14ac:dyDescent="0.35">
      <c r="A157" s="449"/>
      <c r="B157" s="440"/>
      <c r="C157" s="440"/>
      <c r="D157" s="443"/>
      <c r="E157" s="446"/>
      <c r="F157" s="93" t="s">
        <v>63</v>
      </c>
      <c r="G157" s="94" t="str">
        <f>'Маппинг со стандартами'!E26</f>
        <v>Не выполняется</v>
      </c>
      <c r="H157" s="80">
        <v>0</v>
      </c>
      <c r="I157" s="262">
        <f>'Маппинг со стандартами'!G26</f>
        <v>0</v>
      </c>
      <c r="J157" s="94">
        <f>'Маппинг со стандартами'!X26</f>
        <v>0</v>
      </c>
    </row>
    <row r="158" spans="1:10" x14ac:dyDescent="0.35">
      <c r="A158" s="407" t="s">
        <v>2127</v>
      </c>
      <c r="B158" s="410" t="s">
        <v>1326</v>
      </c>
      <c r="C158" s="410" t="s">
        <v>2128</v>
      </c>
      <c r="D158" s="413" t="s">
        <v>2129</v>
      </c>
      <c r="E158" s="416" t="s">
        <v>1887</v>
      </c>
      <c r="F158" s="95" t="s">
        <v>67</v>
      </c>
      <c r="G158" s="96" t="str">
        <f>'Маппинг со стандартами'!E32</f>
        <v>Верно</v>
      </c>
      <c r="H158" s="80">
        <v>0</v>
      </c>
      <c r="I158" s="263">
        <f>'Маппинг со стандартами'!G32</f>
        <v>1</v>
      </c>
      <c r="J158" s="96">
        <f>'Маппинг со стандартами'!X32</f>
        <v>0</v>
      </c>
    </row>
    <row r="159" spans="1:10" x14ac:dyDescent="0.35">
      <c r="A159" s="408"/>
      <c r="B159" s="411"/>
      <c r="C159" s="411"/>
      <c r="D159" s="414"/>
      <c r="E159" s="417"/>
      <c r="F159" s="95" t="s">
        <v>71</v>
      </c>
      <c r="G159" s="96" t="str">
        <f>'Маппинг со стандартами'!E34</f>
        <v>Не выполняется</v>
      </c>
      <c r="H159" s="80">
        <v>0</v>
      </c>
      <c r="I159" s="263">
        <f>'Маппинг со стандартами'!G34</f>
        <v>0</v>
      </c>
      <c r="J159" s="96">
        <f>'Маппинг со стандартами'!X34</f>
        <v>0</v>
      </c>
    </row>
    <row r="160" spans="1:10" x14ac:dyDescent="0.35">
      <c r="A160" s="408"/>
      <c r="B160" s="411"/>
      <c r="C160" s="411"/>
      <c r="D160" s="414"/>
      <c r="E160" s="417"/>
      <c r="F160" s="95" t="s">
        <v>73</v>
      </c>
      <c r="G160" s="96" t="str">
        <f>'Маппинг со стандартами'!E35</f>
        <v>Не выполняется</v>
      </c>
      <c r="H160" s="80">
        <v>0</v>
      </c>
      <c r="I160" s="263">
        <f>'Маппинг со стандартами'!G35</f>
        <v>0</v>
      </c>
      <c r="J160" s="96">
        <f>'Маппинг со стандартами'!X35</f>
        <v>0</v>
      </c>
    </row>
    <row r="161" spans="1:10" x14ac:dyDescent="0.35">
      <c r="A161" s="408"/>
      <c r="B161" s="411"/>
      <c r="C161" s="411"/>
      <c r="D161" s="414"/>
      <c r="E161" s="417"/>
      <c r="F161" s="95" t="s">
        <v>90</v>
      </c>
      <c r="G161" s="96" t="str">
        <f>'Маппинг со стандартами'!E45</f>
        <v>Не выполняется</v>
      </c>
      <c r="H161" s="80">
        <v>0</v>
      </c>
      <c r="I161" s="263">
        <f>'Маппинг со стандартами'!G45</f>
        <v>0</v>
      </c>
      <c r="J161" s="96">
        <f>'Маппинг со стандартами'!X45</f>
        <v>0</v>
      </c>
    </row>
    <row r="162" spans="1:10" x14ac:dyDescent="0.35">
      <c r="A162" s="408"/>
      <c r="B162" s="411"/>
      <c r="C162" s="411"/>
      <c r="D162" s="414"/>
      <c r="E162" s="417"/>
      <c r="F162" s="95" t="s">
        <v>94</v>
      </c>
      <c r="G162" s="96" t="str">
        <f>'Маппинг со стандартами'!E47</f>
        <v>Не выполняется</v>
      </c>
      <c r="H162" s="80">
        <v>0</v>
      </c>
      <c r="I162" s="263">
        <f>'Маппинг со стандартами'!G47</f>
        <v>0</v>
      </c>
      <c r="J162" s="96">
        <f>'Маппинг со стандартами'!X47</f>
        <v>0</v>
      </c>
    </row>
    <row r="163" spans="1:10" x14ac:dyDescent="0.35">
      <c r="A163" s="408"/>
      <c r="B163" s="411"/>
      <c r="C163" s="411"/>
      <c r="D163" s="414"/>
      <c r="E163" s="417"/>
      <c r="F163" s="95" t="s">
        <v>184</v>
      </c>
      <c r="G163" s="96" t="str">
        <f>'Маппинг со стандартами'!E94</f>
        <v>Верно</v>
      </c>
      <c r="H163" s="80">
        <v>0</v>
      </c>
      <c r="I163" s="263">
        <f>'Маппинг со стандартами'!G94</f>
        <v>1</v>
      </c>
      <c r="J163" s="96">
        <f>'Маппинг со стандартами'!X94</f>
        <v>0</v>
      </c>
    </row>
    <row r="164" spans="1:10" x14ac:dyDescent="0.35">
      <c r="A164" s="408"/>
      <c r="B164" s="411"/>
      <c r="C164" s="411"/>
      <c r="D164" s="414"/>
      <c r="E164" s="417"/>
      <c r="F164" s="95" t="s">
        <v>440</v>
      </c>
      <c r="G164" s="96" t="str">
        <f>'Маппинг со стандартами'!E253</f>
        <v>Не выполняется</v>
      </c>
      <c r="H164" s="80">
        <v>0</v>
      </c>
      <c r="I164" s="263">
        <f>'Маппинг со стандартами'!G253</f>
        <v>0</v>
      </c>
      <c r="J164" s="96">
        <f>'Маппинг со стандартами'!X253</f>
        <v>0</v>
      </c>
    </row>
    <row r="165" spans="1:10" x14ac:dyDescent="0.35">
      <c r="A165" s="408"/>
      <c r="B165" s="411"/>
      <c r="C165" s="411"/>
      <c r="D165" s="414"/>
      <c r="E165" s="417"/>
      <c r="F165" s="95" t="s">
        <v>457</v>
      </c>
      <c r="G165" s="96" t="str">
        <f>'Маппинг со стандартами'!E261</f>
        <v>Не выполняется</v>
      </c>
      <c r="H165" s="80">
        <v>0</v>
      </c>
      <c r="I165" s="263">
        <f>'Маппинг со стандартами'!G261</f>
        <v>0</v>
      </c>
      <c r="J165" s="96">
        <f>'Маппинг со стандартами'!X261</f>
        <v>0</v>
      </c>
    </row>
    <row r="166" spans="1:10" x14ac:dyDescent="0.35">
      <c r="A166" s="408"/>
      <c r="B166" s="411"/>
      <c r="C166" s="411"/>
      <c r="D166" s="415"/>
      <c r="E166" s="418"/>
      <c r="F166" s="95" t="s">
        <v>461</v>
      </c>
      <c r="G166" s="96" t="str">
        <f>'Маппинг со стандартами'!E263</f>
        <v>Не выполняется</v>
      </c>
      <c r="H166" s="80">
        <v>0</v>
      </c>
      <c r="I166" s="263">
        <f>'Маппинг со стандартами'!G263</f>
        <v>0</v>
      </c>
      <c r="J166" s="96">
        <f>'Маппинг со стандартами'!X263</f>
        <v>0</v>
      </c>
    </row>
    <row r="167" spans="1:10" x14ac:dyDescent="0.35">
      <c r="A167" s="408"/>
      <c r="B167" s="411"/>
      <c r="C167" s="411"/>
      <c r="D167" s="95" t="s">
        <v>2130</v>
      </c>
      <c r="E167" s="96" t="s">
        <v>2131</v>
      </c>
      <c r="F167" s="95" t="s">
        <v>461</v>
      </c>
      <c r="G167" s="96" t="str">
        <f>'Маппинг со стандартами'!E263</f>
        <v>Не выполняется</v>
      </c>
      <c r="H167" s="80">
        <v>0</v>
      </c>
      <c r="I167" s="263">
        <f>'Маппинг со стандартами'!G263</f>
        <v>0</v>
      </c>
      <c r="J167" s="96">
        <f>'Маппинг со стандартами'!X263</f>
        <v>0</v>
      </c>
    </row>
    <row r="168" spans="1:10" x14ac:dyDescent="0.35">
      <c r="A168" s="408"/>
      <c r="B168" s="411"/>
      <c r="C168" s="411"/>
      <c r="D168" s="95" t="s">
        <v>1995</v>
      </c>
      <c r="E168" s="96" t="s">
        <v>1972</v>
      </c>
      <c r="F168" s="81"/>
      <c r="G168" s="82"/>
      <c r="H168" s="80">
        <v>0</v>
      </c>
      <c r="I168" s="82"/>
      <c r="J168" s="82"/>
    </row>
    <row r="169" spans="1:10" x14ac:dyDescent="0.35">
      <c r="A169" s="408"/>
      <c r="B169" s="411"/>
      <c r="C169" s="411"/>
      <c r="D169" s="413" t="s">
        <v>2132</v>
      </c>
      <c r="E169" s="416" t="s">
        <v>1877</v>
      </c>
      <c r="F169" s="95" t="s">
        <v>20</v>
      </c>
      <c r="G169" s="96" t="str">
        <f>'Маппинг со стандартами'!E6</f>
        <v>Не выполняется</v>
      </c>
      <c r="H169" s="80">
        <v>0</v>
      </c>
      <c r="I169" s="263">
        <f>'Маппинг со стандартами'!G6</f>
        <v>0</v>
      </c>
      <c r="J169" s="96">
        <f>'Маппинг со стандартами'!X6</f>
        <v>0</v>
      </c>
    </row>
    <row r="170" spans="1:10" x14ac:dyDescent="0.35">
      <c r="A170" s="408"/>
      <c r="B170" s="411"/>
      <c r="C170" s="411"/>
      <c r="D170" s="414"/>
      <c r="E170" s="417"/>
      <c r="F170" s="95" t="s">
        <v>78</v>
      </c>
      <c r="G170" s="96" t="str">
        <f>'Маппинг со стандартами'!E38</f>
        <v>Не выполняется</v>
      </c>
      <c r="H170" s="80">
        <v>0</v>
      </c>
      <c r="I170" s="263">
        <f>'Маппинг со стандартами'!G38</f>
        <v>0</v>
      </c>
      <c r="J170" s="96">
        <f>'Маппинг со стандартами'!X38</f>
        <v>0</v>
      </c>
    </row>
    <row r="171" spans="1:10" x14ac:dyDescent="0.35">
      <c r="A171" s="408"/>
      <c r="B171" s="411"/>
      <c r="C171" s="411"/>
      <c r="D171" s="414"/>
      <c r="E171" s="417"/>
      <c r="F171" s="95" t="s">
        <v>144</v>
      </c>
      <c r="G171" s="96" t="str">
        <f>'Маппинг со стандартами'!E72</f>
        <v>Не выполняется</v>
      </c>
      <c r="H171" s="80">
        <v>0</v>
      </c>
      <c r="I171" s="263">
        <f>'Маппинг со стандартами'!G72</f>
        <v>0</v>
      </c>
      <c r="J171" s="96">
        <f>'Маппинг со стандартами'!X72</f>
        <v>0</v>
      </c>
    </row>
    <row r="172" spans="1:10" x14ac:dyDescent="0.35">
      <c r="A172" s="408"/>
      <c r="B172" s="411"/>
      <c r="C172" s="411"/>
      <c r="D172" s="414"/>
      <c r="E172" s="417"/>
      <c r="F172" s="95" t="s">
        <v>386</v>
      </c>
      <c r="G172" s="96" t="str">
        <f>'Маппинг со стандартами'!E216</f>
        <v>Не выполняется</v>
      </c>
      <c r="H172" s="80">
        <v>0</v>
      </c>
      <c r="I172" s="263">
        <f>'Маппинг со стандартами'!G216</f>
        <v>0</v>
      </c>
      <c r="J172" s="96">
        <f>'Маппинг со стандартами'!X216</f>
        <v>0</v>
      </c>
    </row>
    <row r="173" spans="1:10" x14ac:dyDescent="0.35">
      <c r="A173" s="408"/>
      <c r="B173" s="411"/>
      <c r="C173" s="411"/>
      <c r="D173" s="414"/>
      <c r="E173" s="417"/>
      <c r="F173" s="95" t="s">
        <v>390</v>
      </c>
      <c r="G173" s="96" t="str">
        <f>'Маппинг со стандартами'!E218</f>
        <v>Не выполняется</v>
      </c>
      <c r="H173" s="80">
        <v>0</v>
      </c>
      <c r="I173" s="263">
        <f>'Маппинг со стандартами'!G218</f>
        <v>0</v>
      </c>
      <c r="J173" s="96">
        <f>'Маппинг со стандартами'!X218</f>
        <v>0</v>
      </c>
    </row>
    <row r="174" spans="1:10" x14ac:dyDescent="0.35">
      <c r="A174" s="408"/>
      <c r="B174" s="411"/>
      <c r="C174" s="411"/>
      <c r="D174" s="414"/>
      <c r="E174" s="417"/>
      <c r="F174" s="95" t="s">
        <v>495</v>
      </c>
      <c r="G174" s="96" t="str">
        <f>'Маппинг со стандартами'!E281</f>
        <v>Верно</v>
      </c>
      <c r="H174" s="80">
        <v>0</v>
      </c>
      <c r="I174" s="263">
        <f>'Маппинг со стандартами'!G281</f>
        <v>1</v>
      </c>
      <c r="J174" s="96">
        <f>'Маппинг со стандартами'!X281</f>
        <v>0</v>
      </c>
    </row>
    <row r="175" spans="1:10" x14ac:dyDescent="0.35">
      <c r="A175" s="408"/>
      <c r="B175" s="411"/>
      <c r="C175" s="411"/>
      <c r="D175" s="414"/>
      <c r="E175" s="417"/>
      <c r="F175" s="95" t="s">
        <v>497</v>
      </c>
      <c r="G175" s="96" t="str">
        <f>'Маппинг со стандартами'!E282</f>
        <v>Не выполняется</v>
      </c>
      <c r="H175" s="80">
        <v>0</v>
      </c>
      <c r="I175" s="263">
        <f>'Маппинг со стандартами'!G282</f>
        <v>0</v>
      </c>
      <c r="J175" s="96">
        <f>'Маппинг со стандартами'!X282</f>
        <v>0</v>
      </c>
    </row>
    <row r="176" spans="1:10" x14ac:dyDescent="0.35">
      <c r="A176" s="408"/>
      <c r="B176" s="411"/>
      <c r="C176" s="411"/>
      <c r="D176" s="415"/>
      <c r="E176" s="418"/>
      <c r="F176" s="95" t="s">
        <v>498</v>
      </c>
      <c r="G176" s="96" t="str">
        <f>'Маппинг со стандартами'!E283</f>
        <v>Не выполняется</v>
      </c>
      <c r="H176" s="80">
        <v>0</v>
      </c>
      <c r="I176" s="263">
        <f>'Маппинг со стандартами'!G283</f>
        <v>0</v>
      </c>
      <c r="J176" s="96">
        <f>'Маппинг со стандартами'!X283</f>
        <v>0</v>
      </c>
    </row>
    <row r="177" spans="1:10" x14ac:dyDescent="0.35">
      <c r="A177" s="408"/>
      <c r="B177" s="411"/>
      <c r="C177" s="412"/>
      <c r="D177" s="95" t="s">
        <v>1996</v>
      </c>
      <c r="E177" s="96" t="s">
        <v>1973</v>
      </c>
      <c r="F177" s="81"/>
      <c r="G177" s="82"/>
      <c r="H177" s="80">
        <v>0</v>
      </c>
      <c r="I177" s="82"/>
      <c r="J177" s="82"/>
    </row>
    <row r="178" spans="1:10" x14ac:dyDescent="0.35">
      <c r="A178" s="408"/>
      <c r="B178" s="411"/>
      <c r="C178" s="410" t="s">
        <v>2133</v>
      </c>
      <c r="D178" s="413" t="s">
        <v>2134</v>
      </c>
      <c r="E178" s="416" t="s">
        <v>1945</v>
      </c>
      <c r="F178" s="95" t="s">
        <v>619</v>
      </c>
      <c r="G178" s="96" t="str">
        <f>'Маппинг со стандартами'!E351</f>
        <v>Верно</v>
      </c>
      <c r="H178" s="80">
        <v>0</v>
      </c>
      <c r="I178" s="263">
        <f>'Маппинг со стандартами'!G351</f>
        <v>1</v>
      </c>
      <c r="J178" s="96">
        <f>'Маппинг со стандартами'!X351</f>
        <v>0</v>
      </c>
    </row>
    <row r="179" spans="1:10" x14ac:dyDescent="0.35">
      <c r="A179" s="408"/>
      <c r="B179" s="411"/>
      <c r="C179" s="411"/>
      <c r="D179" s="414"/>
      <c r="E179" s="417"/>
      <c r="F179" s="95" t="s">
        <v>621</v>
      </c>
      <c r="G179" s="96" t="str">
        <f>'Маппинг со стандартами'!E352</f>
        <v>Не выполняется</v>
      </c>
      <c r="H179" s="80">
        <v>0</v>
      </c>
      <c r="I179" s="263">
        <f>'Маппинг со стандартами'!G352</f>
        <v>0</v>
      </c>
      <c r="J179" s="96">
        <f>'Маппинг со стандартами'!X352</f>
        <v>0</v>
      </c>
    </row>
    <row r="180" spans="1:10" x14ac:dyDescent="0.35">
      <c r="A180" s="408"/>
      <c r="B180" s="411"/>
      <c r="C180" s="411"/>
      <c r="D180" s="414"/>
      <c r="E180" s="417"/>
      <c r="F180" s="95" t="s">
        <v>627</v>
      </c>
      <c r="G180" s="96" t="str">
        <f>'Маппинг со стандартами'!E355</f>
        <v>Не выполняется</v>
      </c>
      <c r="H180" s="80">
        <v>0</v>
      </c>
      <c r="I180" s="263">
        <f>'Маппинг со стандартами'!G355</f>
        <v>0</v>
      </c>
      <c r="J180" s="96">
        <f>'Маппинг со стандартами'!X355</f>
        <v>0</v>
      </c>
    </row>
    <row r="181" spans="1:10" x14ac:dyDescent="0.35">
      <c r="A181" s="408"/>
      <c r="B181" s="411"/>
      <c r="C181" s="411"/>
      <c r="D181" s="414"/>
      <c r="E181" s="417"/>
      <c r="F181" s="95" t="s">
        <v>629</v>
      </c>
      <c r="G181" s="96" t="str">
        <f>'Маппинг со стандартами'!E356</f>
        <v>Не выполняется</v>
      </c>
      <c r="H181" s="80">
        <v>0</v>
      </c>
      <c r="I181" s="263">
        <f>'Маппинг со стандартами'!G356</f>
        <v>0</v>
      </c>
      <c r="J181" s="96">
        <f>'Маппинг со стандартами'!X356</f>
        <v>0</v>
      </c>
    </row>
    <row r="182" spans="1:10" x14ac:dyDescent="0.35">
      <c r="A182" s="408"/>
      <c r="B182" s="411"/>
      <c r="C182" s="411"/>
      <c r="D182" s="414"/>
      <c r="E182" s="417"/>
      <c r="F182" s="95" t="s">
        <v>633</v>
      </c>
      <c r="G182" s="96" t="str">
        <f>'Маппинг со стандартами'!E358</f>
        <v>Не выполняется</v>
      </c>
      <c r="H182" s="80">
        <v>0</v>
      </c>
      <c r="I182" s="263">
        <f>'Маппинг со стандартами'!G358</f>
        <v>0</v>
      </c>
      <c r="J182" s="96">
        <f>'Маппинг со стандартами'!X358</f>
        <v>0</v>
      </c>
    </row>
    <row r="183" spans="1:10" x14ac:dyDescent="0.35">
      <c r="A183" s="408"/>
      <c r="B183" s="411"/>
      <c r="C183" s="411"/>
      <c r="D183" s="414"/>
      <c r="E183" s="417"/>
      <c r="F183" s="95" t="s">
        <v>635</v>
      </c>
      <c r="G183" s="96" t="str">
        <f>'Маппинг со стандартами'!E359</f>
        <v>Верно</v>
      </c>
      <c r="H183" s="80">
        <v>0</v>
      </c>
      <c r="I183" s="263">
        <f>'Маппинг со стандартами'!G359</f>
        <v>1</v>
      </c>
      <c r="J183" s="96">
        <f>'Маппинг со стандартами'!X359</f>
        <v>0</v>
      </c>
    </row>
    <row r="184" spans="1:10" x14ac:dyDescent="0.35">
      <c r="A184" s="408"/>
      <c r="B184" s="411"/>
      <c r="C184" s="411"/>
      <c r="D184" s="415"/>
      <c r="E184" s="418"/>
      <c r="F184" s="95" t="s">
        <v>637</v>
      </c>
      <c r="G184" s="96" t="str">
        <f>'Маппинг со стандартами'!E360</f>
        <v>Не выполняется</v>
      </c>
      <c r="H184" s="80">
        <v>0</v>
      </c>
      <c r="I184" s="263">
        <f>'Маппинг со стандартами'!G360</f>
        <v>0</v>
      </c>
      <c r="J184" s="96">
        <f>'Маппинг со стандартами'!X360</f>
        <v>0</v>
      </c>
    </row>
    <row r="185" spans="1:10" x14ac:dyDescent="0.35">
      <c r="A185" s="408"/>
      <c r="B185" s="411"/>
      <c r="C185" s="411"/>
      <c r="D185" s="413" t="s">
        <v>2135</v>
      </c>
      <c r="E185" s="416" t="s">
        <v>1910</v>
      </c>
      <c r="F185" s="95" t="s">
        <v>217</v>
      </c>
      <c r="G185" s="96" t="str">
        <f>'Маппинг со стандартами'!E127</f>
        <v>Не выполняется</v>
      </c>
      <c r="H185" s="80">
        <v>0</v>
      </c>
      <c r="I185" s="263">
        <f>'Маппинг со стандартами'!G127</f>
        <v>0</v>
      </c>
      <c r="J185" s="96">
        <f>'Маппинг со стандартами'!X127</f>
        <v>0</v>
      </c>
    </row>
    <row r="186" spans="1:10" x14ac:dyDescent="0.35">
      <c r="A186" s="408"/>
      <c r="B186" s="411"/>
      <c r="C186" s="411"/>
      <c r="D186" s="414"/>
      <c r="E186" s="417"/>
      <c r="F186" s="95" t="s">
        <v>283</v>
      </c>
      <c r="G186" s="96" t="str">
        <f>'Маппинг со стандартами'!E160</f>
        <v>Не выполняется</v>
      </c>
      <c r="H186" s="80">
        <v>0</v>
      </c>
      <c r="I186" s="263">
        <f>'Маппинг со стандартами'!G160</f>
        <v>0</v>
      </c>
      <c r="J186" s="96">
        <f>'Маппинг со стандартами'!X160</f>
        <v>0</v>
      </c>
    </row>
    <row r="187" spans="1:10" x14ac:dyDescent="0.35">
      <c r="A187" s="408"/>
      <c r="B187" s="411"/>
      <c r="C187" s="411"/>
      <c r="D187" s="414"/>
      <c r="E187" s="417"/>
      <c r="F187" s="95" t="s">
        <v>316</v>
      </c>
      <c r="G187" s="96" t="str">
        <f>'Маппинг со стандартами'!E179</f>
        <v>Не выполняется</v>
      </c>
      <c r="H187" s="80">
        <v>0</v>
      </c>
      <c r="I187" s="263">
        <f>'Маппинг со стандартами'!G179</f>
        <v>0</v>
      </c>
      <c r="J187" s="96">
        <f>'Маппинг со стандартами'!X179</f>
        <v>0</v>
      </c>
    </row>
    <row r="188" spans="1:10" x14ac:dyDescent="0.35">
      <c r="A188" s="408"/>
      <c r="B188" s="411"/>
      <c r="C188" s="411"/>
      <c r="D188" s="414"/>
      <c r="E188" s="417"/>
      <c r="F188" s="95" t="s">
        <v>318</v>
      </c>
      <c r="G188" s="96" t="str">
        <f>'Маппинг со стандартами'!E180</f>
        <v>Не выполняется</v>
      </c>
      <c r="H188" s="80">
        <v>0</v>
      </c>
      <c r="I188" s="263">
        <f>'Маппинг со стандартами'!G180</f>
        <v>0</v>
      </c>
      <c r="J188" s="96">
        <f>'Маппинг со стандартами'!X180</f>
        <v>0</v>
      </c>
    </row>
    <row r="189" spans="1:10" x14ac:dyDescent="0.35">
      <c r="A189" s="408"/>
      <c r="B189" s="411"/>
      <c r="C189" s="411"/>
      <c r="D189" s="415"/>
      <c r="E189" s="418"/>
      <c r="F189" s="95" t="s">
        <v>468</v>
      </c>
      <c r="G189" s="96" t="str">
        <f>'Маппинг со стандартами'!E267</f>
        <v>Не выполняется</v>
      </c>
      <c r="H189" s="80">
        <v>0</v>
      </c>
      <c r="I189" s="263">
        <f>'Маппинг со стандартами'!G267</f>
        <v>0</v>
      </c>
      <c r="J189" s="96">
        <f>'Маппинг со стандартами'!X267</f>
        <v>0</v>
      </c>
    </row>
    <row r="190" spans="1:10" x14ac:dyDescent="0.35">
      <c r="A190" s="408"/>
      <c r="B190" s="411"/>
      <c r="C190" s="412"/>
      <c r="D190" s="95" t="s">
        <v>2136</v>
      </c>
      <c r="E190" s="96" t="s">
        <v>2137</v>
      </c>
      <c r="F190" s="95" t="s">
        <v>629</v>
      </c>
      <c r="G190" s="96" t="str">
        <f>'Маппинг со стандартами'!E356</f>
        <v>Не выполняется</v>
      </c>
      <c r="H190" s="80">
        <v>0</v>
      </c>
      <c r="I190" s="263">
        <f>'Маппинг со стандартами'!G356</f>
        <v>0</v>
      </c>
      <c r="J190" s="96">
        <f>'Маппинг со стандартами'!X356</f>
        <v>0</v>
      </c>
    </row>
    <row r="191" spans="1:10" x14ac:dyDescent="0.35">
      <c r="A191" s="408"/>
      <c r="B191" s="411"/>
      <c r="C191" s="410" t="s">
        <v>1997</v>
      </c>
      <c r="D191" s="95" t="s">
        <v>1997</v>
      </c>
      <c r="E191" s="96" t="s">
        <v>1974</v>
      </c>
      <c r="F191" s="81"/>
      <c r="G191" s="82"/>
      <c r="H191" s="80">
        <v>0</v>
      </c>
      <c r="I191" s="82"/>
      <c r="J191" s="82"/>
    </row>
    <row r="192" spans="1:10" x14ac:dyDescent="0.35">
      <c r="A192" s="408"/>
      <c r="B192" s="412"/>
      <c r="C192" s="412"/>
      <c r="D192" s="95" t="s">
        <v>1998</v>
      </c>
      <c r="E192" s="96" t="s">
        <v>1975</v>
      </c>
      <c r="F192" s="95" t="s">
        <v>409</v>
      </c>
      <c r="G192" s="96" t="str">
        <f>'Маппинг со стандартами'!E230</f>
        <v>Не выполняется</v>
      </c>
      <c r="H192" s="80">
        <v>0</v>
      </c>
      <c r="I192" s="263">
        <f>'Маппинг со стандартами'!G230</f>
        <v>0</v>
      </c>
      <c r="J192" s="96">
        <f>'Маппинг со стандартами'!X230</f>
        <v>0</v>
      </c>
    </row>
    <row r="193" spans="1:10" x14ac:dyDescent="0.35">
      <c r="A193" s="408"/>
      <c r="B193" s="419" t="s">
        <v>2138</v>
      </c>
      <c r="C193" s="419" t="s">
        <v>2139</v>
      </c>
      <c r="D193" s="422" t="s">
        <v>2140</v>
      </c>
      <c r="E193" s="425" t="s">
        <v>1916</v>
      </c>
      <c r="F193" s="97" t="s">
        <v>351</v>
      </c>
      <c r="G193" s="98" t="str">
        <f>'Маппинг со стандартами'!E197</f>
        <v>Верно</v>
      </c>
      <c r="H193" s="80">
        <v>0</v>
      </c>
      <c r="I193" s="264">
        <f>'Маппинг со стандартами'!G197</f>
        <v>1</v>
      </c>
      <c r="J193" s="98">
        <f>'Маппинг со стандартами'!X197</f>
        <v>0</v>
      </c>
    </row>
    <row r="194" spans="1:10" x14ac:dyDescent="0.35">
      <c r="A194" s="408"/>
      <c r="B194" s="420"/>
      <c r="C194" s="420"/>
      <c r="D194" s="423"/>
      <c r="E194" s="426"/>
      <c r="F194" s="97" t="s">
        <v>356</v>
      </c>
      <c r="G194" s="98" t="str">
        <f>'Маппинг со стандартами'!E200</f>
        <v>Не выполняется</v>
      </c>
      <c r="H194" s="80">
        <v>0</v>
      </c>
      <c r="I194" s="264">
        <f>'Маппинг со стандартами'!G200</f>
        <v>0</v>
      </c>
      <c r="J194" s="98">
        <f>'Маппинг со стандартами'!X200</f>
        <v>0</v>
      </c>
    </row>
    <row r="195" spans="1:10" x14ac:dyDescent="0.35">
      <c r="A195" s="408"/>
      <c r="B195" s="420"/>
      <c r="C195" s="420"/>
      <c r="D195" s="423"/>
      <c r="E195" s="426"/>
      <c r="F195" s="97" t="s">
        <v>362</v>
      </c>
      <c r="G195" s="98" t="str">
        <f>'Маппинг со стандартами'!E203</f>
        <v>Не выполняется</v>
      </c>
      <c r="H195" s="80">
        <v>0</v>
      </c>
      <c r="I195" s="264">
        <f>'Маппинг со стандартами'!G203</f>
        <v>0</v>
      </c>
      <c r="J195" s="98">
        <f>'Маппинг со стандартами'!X203</f>
        <v>0</v>
      </c>
    </row>
    <row r="196" spans="1:10" x14ac:dyDescent="0.35">
      <c r="A196" s="408"/>
      <c r="B196" s="420"/>
      <c r="C196" s="420"/>
      <c r="D196" s="423"/>
      <c r="E196" s="426"/>
      <c r="F196" s="97" t="s">
        <v>472</v>
      </c>
      <c r="G196" s="98" t="str">
        <f>'Маппинг со стандартами'!E269</f>
        <v>Верно</v>
      </c>
      <c r="H196" s="80">
        <v>0</v>
      </c>
      <c r="I196" s="264">
        <f>'Маппинг со стандартами'!G269</f>
        <v>1</v>
      </c>
      <c r="J196" s="98">
        <f>'Маппинг со стандартами'!X269</f>
        <v>0</v>
      </c>
    </row>
    <row r="197" spans="1:10" x14ac:dyDescent="0.35">
      <c r="A197" s="408"/>
      <c r="B197" s="420"/>
      <c r="C197" s="420"/>
      <c r="D197" s="423"/>
      <c r="E197" s="426"/>
      <c r="F197" s="97" t="s">
        <v>474</v>
      </c>
      <c r="G197" s="98" t="str">
        <f>'Маппинг со стандартами'!E270</f>
        <v>Не выполняется</v>
      </c>
      <c r="H197" s="80">
        <v>0</v>
      </c>
      <c r="I197" s="264">
        <f>'Маппинг со стандартами'!G270</f>
        <v>0</v>
      </c>
      <c r="J197" s="98">
        <f>'Маппинг со стандартами'!X270</f>
        <v>0</v>
      </c>
    </row>
    <row r="198" spans="1:10" x14ac:dyDescent="0.35">
      <c r="A198" s="408"/>
      <c r="B198" s="420"/>
      <c r="C198" s="420"/>
      <c r="D198" s="424"/>
      <c r="E198" s="427"/>
      <c r="F198" s="97" t="s">
        <v>483</v>
      </c>
      <c r="G198" s="98" t="str">
        <f>'Маппинг со стандартами'!E275</f>
        <v>Не выполняется</v>
      </c>
      <c r="H198" s="80">
        <v>0</v>
      </c>
      <c r="I198" s="264">
        <f>'Маппинг со стандартами'!G275</f>
        <v>0</v>
      </c>
      <c r="J198" s="98">
        <f>'Маппинг со стандартами'!X275</f>
        <v>0</v>
      </c>
    </row>
    <row r="199" spans="1:10" x14ac:dyDescent="0.35">
      <c r="A199" s="408"/>
      <c r="B199" s="420"/>
      <c r="C199" s="420"/>
      <c r="D199" s="422" t="s">
        <v>1999</v>
      </c>
      <c r="E199" s="425" t="s">
        <v>2141</v>
      </c>
      <c r="F199" s="97" t="s">
        <v>581</v>
      </c>
      <c r="G199" s="98" t="str">
        <f>'Маппинг со стандартами'!E329</f>
        <v>Не выполняется</v>
      </c>
      <c r="H199" s="80">
        <v>0</v>
      </c>
      <c r="I199" s="264">
        <f>'Маппинг со стандартами'!G329</f>
        <v>0</v>
      </c>
      <c r="J199" s="98">
        <f>'Маппинг со стандартами'!X329</f>
        <v>0</v>
      </c>
    </row>
    <row r="200" spans="1:10" x14ac:dyDescent="0.35">
      <c r="A200" s="408"/>
      <c r="B200" s="420"/>
      <c r="C200" s="420"/>
      <c r="D200" s="424"/>
      <c r="E200" s="427"/>
      <c r="F200" s="97" t="s">
        <v>583</v>
      </c>
      <c r="G200" s="98" t="str">
        <f>'Маппинг со стандартами'!E330</f>
        <v>Не выполняется</v>
      </c>
      <c r="H200" s="80">
        <v>0</v>
      </c>
      <c r="I200" s="264">
        <f>'Маппинг со стандартами'!G330</f>
        <v>0</v>
      </c>
      <c r="J200" s="98">
        <f>'Маппинг со стандартами'!X330</f>
        <v>0</v>
      </c>
    </row>
    <row r="201" spans="1:10" x14ac:dyDescent="0.35">
      <c r="A201" s="408"/>
      <c r="B201" s="420"/>
      <c r="C201" s="420"/>
      <c r="D201" s="428" t="s">
        <v>2142</v>
      </c>
      <c r="E201" s="425" t="s">
        <v>2143</v>
      </c>
      <c r="F201" s="97" t="s">
        <v>331</v>
      </c>
      <c r="G201" s="98" t="str">
        <f>'Маппинг со стандартами'!E186</f>
        <v>Верно</v>
      </c>
      <c r="H201" s="80">
        <v>0</v>
      </c>
      <c r="I201" s="264">
        <f>'Маппинг со стандартами'!G186</f>
        <v>1</v>
      </c>
      <c r="J201" s="98">
        <f>'Маппинг со стандартами'!X186</f>
        <v>0</v>
      </c>
    </row>
    <row r="202" spans="1:10" x14ac:dyDescent="0.35">
      <c r="A202" s="408"/>
      <c r="B202" s="420"/>
      <c r="C202" s="420"/>
      <c r="D202" s="429"/>
      <c r="E202" s="426"/>
      <c r="F202" s="97" t="s">
        <v>333</v>
      </c>
      <c r="G202" s="98" t="str">
        <f>'Маппинг со стандартами'!E187</f>
        <v>Не выполняется</v>
      </c>
      <c r="H202" s="80">
        <v>0</v>
      </c>
      <c r="I202" s="264">
        <f>'Маппинг со стандартами'!G187</f>
        <v>0</v>
      </c>
      <c r="J202" s="98">
        <f>'Маппинг со стандартами'!X187</f>
        <v>0</v>
      </c>
    </row>
    <row r="203" spans="1:10" x14ac:dyDescent="0.35">
      <c r="A203" s="408"/>
      <c r="B203" s="420"/>
      <c r="C203" s="420"/>
      <c r="D203" s="429"/>
      <c r="E203" s="426"/>
      <c r="F203" s="97" t="s">
        <v>338</v>
      </c>
      <c r="G203" s="98" t="str">
        <f>'Маппинг со стандартами'!E190</f>
        <v>Не выполняется</v>
      </c>
      <c r="H203" s="80">
        <v>0</v>
      </c>
      <c r="I203" s="264">
        <f>'Маппинг со стандартами'!G190</f>
        <v>0</v>
      </c>
      <c r="J203" s="98">
        <f>'Маппинг со стандартами'!X190</f>
        <v>0</v>
      </c>
    </row>
    <row r="204" spans="1:10" x14ac:dyDescent="0.35">
      <c r="A204" s="408"/>
      <c r="B204" s="420"/>
      <c r="C204" s="420"/>
      <c r="D204" s="429"/>
      <c r="E204" s="426"/>
      <c r="F204" s="97" t="s">
        <v>401</v>
      </c>
      <c r="G204" s="98" t="str">
        <f>'Маппинг со стандартами'!E225</f>
        <v>Верно</v>
      </c>
      <c r="H204" s="80">
        <v>0</v>
      </c>
      <c r="I204" s="264">
        <f>'Маппинг со стандартами'!G225</f>
        <v>1</v>
      </c>
      <c r="J204" s="98">
        <f>'Маппинг со стандартами'!X225</f>
        <v>0</v>
      </c>
    </row>
    <row r="205" spans="1:10" x14ac:dyDescent="0.35">
      <c r="A205" s="408"/>
      <c r="B205" s="420"/>
      <c r="C205" s="421"/>
      <c r="D205" s="430"/>
      <c r="E205" s="427"/>
      <c r="F205" s="97" t="s">
        <v>404</v>
      </c>
      <c r="G205" s="98" t="str">
        <f>'Маппинг со стандартами'!E227</f>
        <v>Не выполняется</v>
      </c>
      <c r="H205" s="80">
        <v>0</v>
      </c>
      <c r="I205" s="264">
        <f>'Маппинг со стандартами'!G227</f>
        <v>0</v>
      </c>
      <c r="J205" s="98">
        <f>'Маппинг со стандартами'!X227</f>
        <v>0</v>
      </c>
    </row>
    <row r="206" spans="1:10" x14ac:dyDescent="0.35">
      <c r="A206" s="408"/>
      <c r="B206" s="420"/>
      <c r="C206" s="419" t="s">
        <v>2144</v>
      </c>
      <c r="D206" s="97" t="s">
        <v>2145</v>
      </c>
      <c r="E206" s="98" t="s">
        <v>2146</v>
      </c>
      <c r="F206" s="97" t="s">
        <v>409</v>
      </c>
      <c r="G206" s="98" t="str">
        <f>'Маппинг со стандартами'!E230</f>
        <v>Не выполняется</v>
      </c>
      <c r="H206" s="80">
        <v>0</v>
      </c>
      <c r="I206" s="264">
        <f>'Маппинг со стандартами'!G230</f>
        <v>0</v>
      </c>
      <c r="J206" s="98">
        <f>'Маппинг со стандартами'!X230</f>
        <v>0</v>
      </c>
    </row>
    <row r="207" spans="1:10" x14ac:dyDescent="0.35">
      <c r="A207" s="408"/>
      <c r="B207" s="420"/>
      <c r="C207" s="420"/>
      <c r="D207" s="97" t="s">
        <v>2147</v>
      </c>
      <c r="E207" s="98" t="s">
        <v>1976</v>
      </c>
      <c r="F207" s="81"/>
      <c r="G207" s="82"/>
      <c r="H207" s="80">
        <v>0</v>
      </c>
      <c r="I207" s="82"/>
      <c r="J207" s="82"/>
    </row>
    <row r="208" spans="1:10" x14ac:dyDescent="0.35">
      <c r="A208" s="408"/>
      <c r="B208" s="420"/>
      <c r="C208" s="420"/>
      <c r="D208" s="422" t="s">
        <v>2148</v>
      </c>
      <c r="E208" s="425" t="s">
        <v>2149</v>
      </c>
      <c r="F208" s="97" t="s">
        <v>331</v>
      </c>
      <c r="G208" s="98" t="str">
        <f>'Маппинг со стандартами'!E186</f>
        <v>Верно</v>
      </c>
      <c r="H208" s="80">
        <v>0</v>
      </c>
      <c r="I208" s="264">
        <f>'Маппинг со стандартами'!G186</f>
        <v>1</v>
      </c>
      <c r="J208" s="98">
        <f>'Маппинг со стандартами'!X186</f>
        <v>0</v>
      </c>
    </row>
    <row r="209" spans="1:10" x14ac:dyDescent="0.35">
      <c r="A209" s="408"/>
      <c r="B209" s="420"/>
      <c r="C209" s="420"/>
      <c r="D209" s="423"/>
      <c r="E209" s="426"/>
      <c r="F209" s="97" t="s">
        <v>333</v>
      </c>
      <c r="G209" s="98" t="str">
        <f>'Маппинг со стандартами'!E187</f>
        <v>Не выполняется</v>
      </c>
      <c r="H209" s="80">
        <v>0</v>
      </c>
      <c r="I209" s="264">
        <f>'Маппинг со стандартами'!G187</f>
        <v>0</v>
      </c>
      <c r="J209" s="98">
        <f>'Маппинг со стандартами'!X187</f>
        <v>0</v>
      </c>
    </row>
    <row r="210" spans="1:10" x14ac:dyDescent="0.35">
      <c r="A210" s="408"/>
      <c r="B210" s="420"/>
      <c r="C210" s="420"/>
      <c r="D210" s="423"/>
      <c r="E210" s="426"/>
      <c r="F210" s="97" t="s">
        <v>338</v>
      </c>
      <c r="G210" s="98" t="str">
        <f>'Маппинг со стандартами'!E190</f>
        <v>Не выполняется</v>
      </c>
      <c r="H210" s="80">
        <v>0</v>
      </c>
      <c r="I210" s="264">
        <f>'Маппинг со стандартами'!G190</f>
        <v>0</v>
      </c>
      <c r="J210" s="98">
        <f>'Маппинг со стандартами'!X190</f>
        <v>0</v>
      </c>
    </row>
    <row r="211" spans="1:10" x14ac:dyDescent="0.35">
      <c r="A211" s="408"/>
      <c r="B211" s="420"/>
      <c r="C211" s="420"/>
      <c r="D211" s="423"/>
      <c r="E211" s="426"/>
      <c r="F211" s="97" t="s">
        <v>401</v>
      </c>
      <c r="G211" s="98" t="str">
        <f>'Маппинг со стандартами'!E225</f>
        <v>Верно</v>
      </c>
      <c r="H211" s="80">
        <v>0</v>
      </c>
      <c r="I211" s="264">
        <f>'Маппинг со стандартами'!G225</f>
        <v>1</v>
      </c>
      <c r="J211" s="98">
        <f>'Маппинг со стандартами'!X225</f>
        <v>0</v>
      </c>
    </row>
    <row r="212" spans="1:10" x14ac:dyDescent="0.35">
      <c r="A212" s="408"/>
      <c r="B212" s="420"/>
      <c r="C212" s="420"/>
      <c r="D212" s="423"/>
      <c r="E212" s="426"/>
      <c r="F212" s="97" t="s">
        <v>404</v>
      </c>
      <c r="G212" s="98" t="str">
        <f>'Маппинг со стандартами'!E227</f>
        <v>Не выполняется</v>
      </c>
      <c r="H212" s="80">
        <v>0</v>
      </c>
      <c r="I212" s="264">
        <f>'Маппинг со стандартами'!G227</f>
        <v>0</v>
      </c>
      <c r="J212" s="98">
        <f>'Маппинг со стандартами'!X227</f>
        <v>0</v>
      </c>
    </row>
    <row r="213" spans="1:10" x14ac:dyDescent="0.35">
      <c r="A213" s="408"/>
      <c r="B213" s="420"/>
      <c r="C213" s="420"/>
      <c r="D213" s="423"/>
      <c r="E213" s="426"/>
      <c r="F213" s="97" t="s">
        <v>472</v>
      </c>
      <c r="G213" s="98" t="str">
        <f>'Маппинг со стандартами'!E269</f>
        <v>Верно</v>
      </c>
      <c r="H213" s="80">
        <v>0</v>
      </c>
      <c r="I213" s="264">
        <f>'Маппинг со стандартами'!G269</f>
        <v>1</v>
      </c>
      <c r="J213" s="98">
        <f>'Маппинг со стандартами'!X269</f>
        <v>0</v>
      </c>
    </row>
    <row r="214" spans="1:10" x14ac:dyDescent="0.35">
      <c r="A214" s="409"/>
      <c r="B214" s="421"/>
      <c r="C214" s="421"/>
      <c r="D214" s="424"/>
      <c r="E214" s="427"/>
      <c r="F214" s="97" t="s">
        <v>483</v>
      </c>
      <c r="G214" s="98" t="str">
        <f>'Маппинг со стандартами'!E275</f>
        <v>Не выполняется</v>
      </c>
      <c r="H214" s="80">
        <v>0</v>
      </c>
      <c r="I214" s="264">
        <f>'Маппинг со стандартами'!G275</f>
        <v>0</v>
      </c>
      <c r="J214" s="98">
        <f>'Маппинг со стандартами'!X275</f>
        <v>0</v>
      </c>
    </row>
    <row r="215" spans="1:10" x14ac:dyDescent="0.35">
      <c r="A215" s="392" t="s">
        <v>2150</v>
      </c>
      <c r="B215" s="393"/>
      <c r="C215" s="398" t="s">
        <v>2151</v>
      </c>
      <c r="D215" s="99" t="s">
        <v>2152</v>
      </c>
      <c r="E215" s="100" t="s">
        <v>1922</v>
      </c>
      <c r="F215" s="99" t="s">
        <v>502</v>
      </c>
      <c r="G215" s="100" t="str">
        <f>'Маппинг со стандартами'!E287</f>
        <v>Не выполняется</v>
      </c>
      <c r="H215" s="80">
        <v>0</v>
      </c>
      <c r="I215" s="265">
        <f>'Маппинг со стандартами'!G287</f>
        <v>0</v>
      </c>
      <c r="J215" s="100">
        <f>'Маппинг со стандартами'!X287</f>
        <v>0</v>
      </c>
    </row>
    <row r="216" spans="1:10" x14ac:dyDescent="0.35">
      <c r="A216" s="394"/>
      <c r="B216" s="395"/>
      <c r="C216" s="399"/>
      <c r="D216" s="401" t="s">
        <v>2153</v>
      </c>
      <c r="E216" s="404" t="s">
        <v>1921</v>
      </c>
      <c r="F216" s="99" t="s">
        <v>500</v>
      </c>
      <c r="G216" s="100" t="str">
        <f>'Маппинг со стандартами'!E286</f>
        <v>Верно</v>
      </c>
      <c r="H216" s="80">
        <v>0</v>
      </c>
      <c r="I216" s="265">
        <f>'Маппинг со стандартами'!G286</f>
        <v>1</v>
      </c>
      <c r="J216" s="100">
        <f>'Маппинг со стандартами'!X286</f>
        <v>0</v>
      </c>
    </row>
    <row r="217" spans="1:10" x14ac:dyDescent="0.35">
      <c r="A217" s="394"/>
      <c r="B217" s="395"/>
      <c r="C217" s="399"/>
      <c r="D217" s="402"/>
      <c r="E217" s="405"/>
      <c r="F217" s="99" t="s">
        <v>505</v>
      </c>
      <c r="G217" s="100" t="str">
        <f>'Маппинг со стандартами'!E288</f>
        <v>Не выполняется</v>
      </c>
      <c r="H217" s="80">
        <v>0</v>
      </c>
      <c r="I217" s="265">
        <f>'Маппинг со стандартами'!G288</f>
        <v>0</v>
      </c>
      <c r="J217" s="100">
        <f>'Маппинг со стандартами'!X288</f>
        <v>0</v>
      </c>
    </row>
    <row r="218" spans="1:10" x14ac:dyDescent="0.35">
      <c r="A218" s="394"/>
      <c r="B218" s="395"/>
      <c r="C218" s="399"/>
      <c r="D218" s="402"/>
      <c r="E218" s="405"/>
      <c r="F218" s="99" t="s">
        <v>507</v>
      </c>
      <c r="G218" s="100" t="str">
        <f>'Маппинг со стандартами'!E289</f>
        <v>Не выполняется</v>
      </c>
      <c r="H218" s="80">
        <v>0</v>
      </c>
      <c r="I218" s="265">
        <f>'Маппинг со стандартами'!G289</f>
        <v>0</v>
      </c>
      <c r="J218" s="100">
        <f>'Маппинг со стандартами'!X289</f>
        <v>0</v>
      </c>
    </row>
    <row r="219" spans="1:10" x14ac:dyDescent="0.35">
      <c r="A219" s="394"/>
      <c r="B219" s="395"/>
      <c r="C219" s="399"/>
      <c r="D219" s="402"/>
      <c r="E219" s="405"/>
      <c r="F219" s="99" t="s">
        <v>516</v>
      </c>
      <c r="G219" s="100" t="str">
        <f>'Маппинг со стандартами'!E293</f>
        <v>Не выполняется</v>
      </c>
      <c r="H219" s="80">
        <v>0</v>
      </c>
      <c r="I219" s="265">
        <f>'Маппинг со стандартами'!G293</f>
        <v>0</v>
      </c>
      <c r="J219" s="100">
        <f>'Маппинг со стандартами'!X293</f>
        <v>0</v>
      </c>
    </row>
    <row r="220" spans="1:10" x14ac:dyDescent="0.35">
      <c r="A220" s="394"/>
      <c r="B220" s="395"/>
      <c r="C220" s="399"/>
      <c r="D220" s="403"/>
      <c r="E220" s="406"/>
      <c r="F220" s="99" t="s">
        <v>518</v>
      </c>
      <c r="G220" s="100" t="str">
        <f>'Маппинг со стандартами'!E294</f>
        <v>Не выполняется</v>
      </c>
      <c r="H220" s="80">
        <v>0</v>
      </c>
      <c r="I220" s="265">
        <f>'Маппинг со стандартами'!G294</f>
        <v>0</v>
      </c>
      <c r="J220" s="100">
        <f>'Маппинг со стандартами'!X294</f>
        <v>0</v>
      </c>
    </row>
    <row r="221" spans="1:10" x14ac:dyDescent="0.35">
      <c r="A221" s="394"/>
      <c r="B221" s="395"/>
      <c r="C221" s="399"/>
      <c r="D221" s="99" t="s">
        <v>2000</v>
      </c>
      <c r="E221" s="100" t="s">
        <v>1977</v>
      </c>
      <c r="F221" s="81"/>
      <c r="G221" s="82"/>
      <c r="H221" s="80">
        <v>0</v>
      </c>
      <c r="I221" s="82"/>
      <c r="J221" s="82"/>
    </row>
    <row r="222" spans="1:10" x14ac:dyDescent="0.35">
      <c r="A222" s="394"/>
      <c r="B222" s="395"/>
      <c r="C222" s="399"/>
      <c r="D222" s="401" t="s">
        <v>2154</v>
      </c>
      <c r="E222" s="404" t="s">
        <v>1924</v>
      </c>
      <c r="F222" s="99" t="s">
        <v>514</v>
      </c>
      <c r="G222" s="100" t="str">
        <f>'Маппинг со стандартами'!E292</f>
        <v>Не выполняется</v>
      </c>
      <c r="H222" s="80">
        <v>0</v>
      </c>
      <c r="I222" s="265">
        <f>'Маппинг со стандартами'!G292</f>
        <v>0</v>
      </c>
      <c r="J222" s="100">
        <f>'Маппинг со стандартами'!X292</f>
        <v>0</v>
      </c>
    </row>
    <row r="223" spans="1:10" x14ac:dyDescent="0.35">
      <c r="A223" s="394"/>
      <c r="B223" s="395"/>
      <c r="C223" s="399"/>
      <c r="D223" s="402"/>
      <c r="E223" s="405"/>
      <c r="F223" s="99" t="s">
        <v>518</v>
      </c>
      <c r="G223" s="100" t="str">
        <f>'Маппинг со стандартами'!E294</f>
        <v>Не выполняется</v>
      </c>
      <c r="H223" s="80">
        <v>0</v>
      </c>
      <c r="I223" s="265">
        <f>'Маппинг со стандартами'!G294</f>
        <v>0</v>
      </c>
      <c r="J223" s="100">
        <f>'Маппинг со стандартами'!X294</f>
        <v>0</v>
      </c>
    </row>
    <row r="224" spans="1:10" x14ac:dyDescent="0.35">
      <c r="A224" s="394"/>
      <c r="B224" s="395"/>
      <c r="C224" s="400"/>
      <c r="D224" s="403"/>
      <c r="E224" s="406"/>
      <c r="F224" s="99" t="s">
        <v>521</v>
      </c>
      <c r="G224" s="100" t="str">
        <f>'Маппинг со стандартами'!E295</f>
        <v>Не выполняется</v>
      </c>
      <c r="H224" s="80">
        <v>0</v>
      </c>
      <c r="I224" s="265">
        <f>'Маппинг со стандартами'!G295</f>
        <v>0</v>
      </c>
      <c r="J224" s="100">
        <f>'Маппинг со стандартами'!X295</f>
        <v>0</v>
      </c>
    </row>
    <row r="225" spans="1:10" x14ac:dyDescent="0.35">
      <c r="A225" s="394"/>
      <c r="B225" s="395"/>
      <c r="C225" s="398" t="s">
        <v>2155</v>
      </c>
      <c r="D225" s="401" t="s">
        <v>2156</v>
      </c>
      <c r="E225" s="404" t="s">
        <v>1923</v>
      </c>
      <c r="F225" s="99" t="s">
        <v>511</v>
      </c>
      <c r="G225" s="100" t="str">
        <f>'Маппинг со стандартами'!E291</f>
        <v>Не выполняется</v>
      </c>
      <c r="H225" s="80">
        <v>0</v>
      </c>
      <c r="I225" s="265">
        <f>'Маппинг со стандартами'!G291</f>
        <v>0</v>
      </c>
      <c r="J225" s="100">
        <f>'Маппинг со стандартами'!X291</f>
        <v>0</v>
      </c>
    </row>
    <row r="226" spans="1:10" x14ac:dyDescent="0.35">
      <c r="A226" s="394"/>
      <c r="B226" s="395"/>
      <c r="C226" s="399"/>
      <c r="D226" s="402"/>
      <c r="E226" s="405"/>
      <c r="F226" s="99" t="s">
        <v>706</v>
      </c>
      <c r="G226" s="100" t="str">
        <f>'Маппинг со стандартами'!E396</f>
        <v>Не выполняется</v>
      </c>
      <c r="H226" s="80">
        <v>0</v>
      </c>
      <c r="I226" s="265">
        <f>'Маппинг со стандартами'!G396</f>
        <v>0</v>
      </c>
      <c r="J226" s="100">
        <f>'Маппинг со стандартами'!X396</f>
        <v>0</v>
      </c>
    </row>
    <row r="227" spans="1:10" x14ac:dyDescent="0.35">
      <c r="A227" s="394"/>
      <c r="B227" s="395"/>
      <c r="C227" s="399"/>
      <c r="D227" s="403"/>
      <c r="E227" s="406"/>
      <c r="F227" s="99" t="s">
        <v>710</v>
      </c>
      <c r="G227" s="100" t="str">
        <f>'Маппинг со стандартами'!E398</f>
        <v>Не выполняется</v>
      </c>
      <c r="H227" s="80">
        <v>0</v>
      </c>
      <c r="I227" s="265">
        <f>'Маппинг со стандартами'!G398</f>
        <v>0</v>
      </c>
      <c r="J227" s="100">
        <f>'Маппинг со стандартами'!X398</f>
        <v>0</v>
      </c>
    </row>
    <row r="228" spans="1:10" x14ac:dyDescent="0.35">
      <c r="A228" s="394"/>
      <c r="B228" s="395"/>
      <c r="C228" s="399"/>
      <c r="D228" s="99" t="s">
        <v>2001</v>
      </c>
      <c r="E228" s="100" t="s">
        <v>1978</v>
      </c>
      <c r="F228" s="99" t="s">
        <v>516</v>
      </c>
      <c r="G228" s="100" t="str">
        <f>'Маппинг со стандартами'!E293</f>
        <v>Не выполняется</v>
      </c>
      <c r="H228" s="80">
        <v>0</v>
      </c>
      <c r="I228" s="265">
        <f>'Маппинг со стандартами'!G293</f>
        <v>0</v>
      </c>
      <c r="J228" s="100">
        <f>'Маппинг со стандартами'!X293</f>
        <v>0</v>
      </c>
    </row>
    <row r="229" spans="1:10" x14ac:dyDescent="0.35">
      <c r="A229" s="394"/>
      <c r="B229" s="395"/>
      <c r="C229" s="399"/>
      <c r="D229" s="99" t="s">
        <v>2002</v>
      </c>
      <c r="E229" s="100" t="s">
        <v>1979</v>
      </c>
      <c r="F229" s="81"/>
      <c r="G229" s="82"/>
      <c r="H229" s="80">
        <v>0</v>
      </c>
      <c r="I229" s="82"/>
      <c r="J229" s="82"/>
    </row>
    <row r="230" spans="1:10" x14ac:dyDescent="0.35">
      <c r="A230" s="394"/>
      <c r="B230" s="395"/>
      <c r="C230" s="399"/>
      <c r="D230" s="401" t="s">
        <v>901</v>
      </c>
      <c r="E230" s="404" t="s">
        <v>1954</v>
      </c>
      <c r="F230" s="99" t="s">
        <v>678</v>
      </c>
      <c r="G230" s="100" t="str">
        <f>'Маппинг со стандартами'!E383</f>
        <v>Верно</v>
      </c>
      <c r="H230" s="80">
        <v>0</v>
      </c>
      <c r="I230" s="265">
        <f>'Маппинг со стандартами'!G383</f>
        <v>1</v>
      </c>
      <c r="J230" s="100">
        <f>'Маппинг со стандартами'!X383</f>
        <v>0</v>
      </c>
    </row>
    <row r="231" spans="1:10" x14ac:dyDescent="0.35">
      <c r="A231" s="394"/>
      <c r="B231" s="395"/>
      <c r="C231" s="399"/>
      <c r="D231" s="402"/>
      <c r="E231" s="405"/>
      <c r="F231" s="99" t="s">
        <v>681</v>
      </c>
      <c r="G231" s="100" t="str">
        <f>'Маппинг со стандартами'!E384</f>
        <v>Не выполняется</v>
      </c>
      <c r="H231" s="80">
        <v>0</v>
      </c>
      <c r="I231" s="265">
        <f>'Маппинг со стандартами'!G384</f>
        <v>0</v>
      </c>
      <c r="J231" s="100">
        <f>'Маппинг со стандартами'!X384</f>
        <v>0</v>
      </c>
    </row>
    <row r="232" spans="1:10" x14ac:dyDescent="0.35">
      <c r="A232" s="394"/>
      <c r="B232" s="395"/>
      <c r="C232" s="399"/>
      <c r="D232" s="402"/>
      <c r="E232" s="405"/>
      <c r="F232" s="99" t="s">
        <v>683</v>
      </c>
      <c r="G232" s="100" t="str">
        <f>'Маппинг со стандартами'!E385</f>
        <v>Не выполняется</v>
      </c>
      <c r="H232" s="80">
        <v>0</v>
      </c>
      <c r="I232" s="265">
        <f>'Маппинг со стандартами'!G385</f>
        <v>0</v>
      </c>
      <c r="J232" s="100">
        <f>'Маппинг со стандартами'!X385</f>
        <v>0</v>
      </c>
    </row>
    <row r="233" spans="1:10" x14ac:dyDescent="0.35">
      <c r="A233" s="394"/>
      <c r="B233" s="395"/>
      <c r="C233" s="399"/>
      <c r="D233" s="402"/>
      <c r="E233" s="405"/>
      <c r="F233" s="99" t="s">
        <v>688</v>
      </c>
      <c r="G233" s="100" t="str">
        <f>'Маппинг со стандартами'!E387</f>
        <v>Не выполняется</v>
      </c>
      <c r="H233" s="80">
        <v>0</v>
      </c>
      <c r="I233" s="265">
        <f>'Маппинг со стандартами'!G387</f>
        <v>0</v>
      </c>
      <c r="J233" s="100">
        <f>'Маппинг со стандартами'!X387</f>
        <v>0</v>
      </c>
    </row>
    <row r="234" spans="1:10" x14ac:dyDescent="0.35">
      <c r="A234" s="394"/>
      <c r="B234" s="395"/>
      <c r="C234" s="400"/>
      <c r="D234" s="403"/>
      <c r="E234" s="406"/>
      <c r="F234" s="99" t="s">
        <v>690</v>
      </c>
      <c r="G234" s="100" t="str">
        <f>'Маппинг со стандартами'!E388</f>
        <v>Не выполняется</v>
      </c>
      <c r="H234" s="80">
        <v>0</v>
      </c>
      <c r="I234" s="265">
        <f>'Маппинг со стандартами'!G388</f>
        <v>0</v>
      </c>
      <c r="J234" s="100">
        <f>'Маппинг со стандартами'!X388</f>
        <v>0</v>
      </c>
    </row>
    <row r="235" spans="1:10" x14ac:dyDescent="0.35">
      <c r="A235" s="394"/>
      <c r="B235" s="395"/>
      <c r="C235" s="398" t="s">
        <v>2157</v>
      </c>
      <c r="D235" s="401" t="s">
        <v>2158</v>
      </c>
      <c r="E235" s="404" t="s">
        <v>1929</v>
      </c>
      <c r="F235" s="99" t="s">
        <v>523</v>
      </c>
      <c r="G235" s="100" t="str">
        <f>'Маппинг со стандартами'!E296</f>
        <v>Верно</v>
      </c>
      <c r="H235" s="80">
        <v>0</v>
      </c>
      <c r="I235" s="265">
        <f>'Маппинг со стандартами'!G296</f>
        <v>1</v>
      </c>
      <c r="J235" s="100">
        <f>'Маппинг со стандартами'!X296</f>
        <v>0</v>
      </c>
    </row>
    <row r="236" spans="1:10" x14ac:dyDescent="0.35">
      <c r="A236" s="394"/>
      <c r="B236" s="395"/>
      <c r="C236" s="399"/>
      <c r="D236" s="403"/>
      <c r="E236" s="406"/>
      <c r="F236" s="99" t="s">
        <v>527</v>
      </c>
      <c r="G236" s="100" t="str">
        <f>'Маппинг со стандартами'!E298</f>
        <v>Не выполняется</v>
      </c>
      <c r="H236" s="80">
        <v>0</v>
      </c>
      <c r="I236" s="265">
        <f>'Маппинг со стандартами'!G298</f>
        <v>0</v>
      </c>
      <c r="J236" s="100">
        <f>'Маппинг со стандартами'!X298</f>
        <v>0</v>
      </c>
    </row>
    <row r="237" spans="1:10" x14ac:dyDescent="0.35">
      <c r="A237" s="394"/>
      <c r="B237" s="395"/>
      <c r="C237" s="399"/>
      <c r="D237" s="401" t="s">
        <v>2159</v>
      </c>
      <c r="E237" s="404" t="s">
        <v>1930</v>
      </c>
      <c r="F237" s="99" t="s">
        <v>529</v>
      </c>
      <c r="G237" s="100" t="str">
        <f>'Маппинг со стандартами'!E299</f>
        <v>Не выполняется</v>
      </c>
      <c r="H237" s="80">
        <v>0</v>
      </c>
      <c r="I237" s="265">
        <f>'Маппинг со стандартами'!G299</f>
        <v>0</v>
      </c>
      <c r="J237" s="100">
        <f>'Маппинг со стандартами'!X299</f>
        <v>0</v>
      </c>
    </row>
    <row r="238" spans="1:10" x14ac:dyDescent="0.35">
      <c r="A238" s="394"/>
      <c r="B238" s="395"/>
      <c r="C238" s="399"/>
      <c r="D238" s="403"/>
      <c r="E238" s="406"/>
      <c r="F238" s="99" t="s">
        <v>533</v>
      </c>
      <c r="G238" s="100" t="str">
        <f>'Маппинг со стандартами'!E301</f>
        <v>Не выполняется</v>
      </c>
      <c r="H238" s="80">
        <v>0</v>
      </c>
      <c r="I238" s="265">
        <f>'Маппинг со стандартами'!G301</f>
        <v>0</v>
      </c>
      <c r="J238" s="100">
        <f>'Маппинг со стандартами'!X301</f>
        <v>0</v>
      </c>
    </row>
    <row r="239" spans="1:10" x14ac:dyDescent="0.35">
      <c r="A239" s="396"/>
      <c r="B239" s="397"/>
      <c r="C239" s="400"/>
      <c r="D239" s="99" t="s">
        <v>2160</v>
      </c>
      <c r="E239" s="100" t="s">
        <v>1928</v>
      </c>
      <c r="F239" s="99" t="s">
        <v>525</v>
      </c>
      <c r="G239" s="100" t="str">
        <f>'Маппинг со стандартами'!E297</f>
        <v>Не выполняется</v>
      </c>
      <c r="H239" s="80">
        <v>0</v>
      </c>
      <c r="I239" s="265">
        <f>'Маппинг со стандартами'!G297</f>
        <v>0</v>
      </c>
      <c r="J239" s="100">
        <f>'Маппинг со стандартами'!X297</f>
        <v>0</v>
      </c>
    </row>
  </sheetData>
  <mergeCells count="131">
    <mergeCell ref="A2:A69"/>
    <mergeCell ref="B2:B12"/>
    <mergeCell ref="C2:C6"/>
    <mergeCell ref="C7:C12"/>
    <mergeCell ref="D8:D9"/>
    <mergeCell ref="E8:E9"/>
    <mergeCell ref="B13:B33"/>
    <mergeCell ref="C13:C23"/>
    <mergeCell ref="D14:D18"/>
    <mergeCell ref="E14:E18"/>
    <mergeCell ref="E51:E66"/>
    <mergeCell ref="D67:D69"/>
    <mergeCell ref="D20:D21"/>
    <mergeCell ref="E20:E21"/>
    <mergeCell ref="C24:C28"/>
    <mergeCell ref="D26:D27"/>
    <mergeCell ref="E26:E27"/>
    <mergeCell ref="C29:C33"/>
    <mergeCell ref="D31:D32"/>
    <mergeCell ref="E31:E32"/>
    <mergeCell ref="D87:D88"/>
    <mergeCell ref="E87:E88"/>
    <mergeCell ref="D89:D90"/>
    <mergeCell ref="E89:E90"/>
    <mergeCell ref="D91:D92"/>
    <mergeCell ref="E91:E92"/>
    <mergeCell ref="E67:E69"/>
    <mergeCell ref="B70:B99"/>
    <mergeCell ref="C70:C78"/>
    <mergeCell ref="D71:D77"/>
    <mergeCell ref="E71:E77"/>
    <mergeCell ref="C79:C82"/>
    <mergeCell ref="C83:C96"/>
    <mergeCell ref="D83:D85"/>
    <mergeCell ref="E83:E85"/>
    <mergeCell ref="B34:B69"/>
    <mergeCell ref="C34:C50"/>
    <mergeCell ref="D34:D38"/>
    <mergeCell ref="E34:E38"/>
    <mergeCell ref="D39:D50"/>
    <mergeCell ref="E39:E50"/>
    <mergeCell ref="C51:C69"/>
    <mergeCell ref="D51:D66"/>
    <mergeCell ref="D94:D96"/>
    <mergeCell ref="E94:E96"/>
    <mergeCell ref="C97:C99"/>
    <mergeCell ref="D97:D98"/>
    <mergeCell ref="E97:E98"/>
    <mergeCell ref="C100:C106"/>
    <mergeCell ref="D100:D102"/>
    <mergeCell ref="E100:E102"/>
    <mergeCell ref="D135:D136"/>
    <mergeCell ref="E135:E136"/>
    <mergeCell ref="A70:A157"/>
    <mergeCell ref="B100:B115"/>
    <mergeCell ref="C107:C115"/>
    <mergeCell ref="D107:D110"/>
    <mergeCell ref="E107:E110"/>
    <mergeCell ref="D111:D115"/>
    <mergeCell ref="E111:E115"/>
    <mergeCell ref="B116:B141"/>
    <mergeCell ref="C116:C126"/>
    <mergeCell ref="D116:D117"/>
    <mergeCell ref="E116:E117"/>
    <mergeCell ref="D118:D119"/>
    <mergeCell ref="E118:E119"/>
    <mergeCell ref="D120:D121"/>
    <mergeCell ref="E120:E121"/>
    <mergeCell ref="D123:D126"/>
    <mergeCell ref="E123:E126"/>
    <mergeCell ref="C127:C137"/>
    <mergeCell ref="D127:D128"/>
    <mergeCell ref="E127:E128"/>
    <mergeCell ref="D129:D130"/>
    <mergeCell ref="E129:E130"/>
    <mergeCell ref="D131:D134"/>
    <mergeCell ref="E131:E134"/>
    <mergeCell ref="C138:C141"/>
    <mergeCell ref="D138:D139"/>
    <mergeCell ref="E138:E139"/>
    <mergeCell ref="D140:D141"/>
    <mergeCell ref="E140:E141"/>
    <mergeCell ref="B142:B157"/>
    <mergeCell ref="C142:C146"/>
    <mergeCell ref="D142:D144"/>
    <mergeCell ref="E142:E144"/>
    <mergeCell ref="C147:C157"/>
    <mergeCell ref="D148:D152"/>
    <mergeCell ref="E148:E152"/>
    <mergeCell ref="D153:D157"/>
    <mergeCell ref="E153:E157"/>
    <mergeCell ref="A158:A214"/>
    <mergeCell ref="B158:B192"/>
    <mergeCell ref="C158:C177"/>
    <mergeCell ref="D158:D166"/>
    <mergeCell ref="E158:E166"/>
    <mergeCell ref="D169:D176"/>
    <mergeCell ref="E169:E176"/>
    <mergeCell ref="C178:C190"/>
    <mergeCell ref="D178:D184"/>
    <mergeCell ref="E178:E184"/>
    <mergeCell ref="D185:D189"/>
    <mergeCell ref="E185:E189"/>
    <mergeCell ref="C191:C192"/>
    <mergeCell ref="B193:B214"/>
    <mergeCell ref="C193:C205"/>
    <mergeCell ref="D193:D198"/>
    <mergeCell ref="E193:E198"/>
    <mergeCell ref="D199:D200"/>
    <mergeCell ref="E199:E200"/>
    <mergeCell ref="D201:D205"/>
    <mergeCell ref="E201:E205"/>
    <mergeCell ref="C206:C214"/>
    <mergeCell ref="D208:D214"/>
    <mergeCell ref="E208:E214"/>
    <mergeCell ref="A215:B239"/>
    <mergeCell ref="C215:C224"/>
    <mergeCell ref="D216:D220"/>
    <mergeCell ref="E216:E220"/>
    <mergeCell ref="D222:D224"/>
    <mergeCell ref="E222:E224"/>
    <mergeCell ref="C225:C234"/>
    <mergeCell ref="D225:D227"/>
    <mergeCell ref="E225:E227"/>
    <mergeCell ref="D230:D234"/>
    <mergeCell ref="E230:E234"/>
    <mergeCell ref="C235:C239"/>
    <mergeCell ref="D235:D236"/>
    <mergeCell ref="E235:E236"/>
    <mergeCell ref="D237:D238"/>
    <mergeCell ref="E237:E238"/>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meta_data xmlns="7aa221e3-2679-4b7f-8501-9ead081fcbb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Документ" ma:contentTypeID="0x0101006CA2C0ADBEC7BE46B0822C2DAA5A03E5" ma:contentTypeVersion="3" ma:contentTypeDescription="Создание документа." ma:contentTypeScope="" ma:versionID="2c0b967ad34bbc7280160eedba1ebf65">
  <xsd:schema xmlns:xsd="http://www.w3.org/2001/XMLSchema" xmlns:xs="http://www.w3.org/2001/XMLSchema" xmlns:p="http://schemas.microsoft.com/office/2006/metadata/properties" xmlns:ns2="761b51ea-73c7-430a-8a38-0ce42770504b" xmlns:ns3="7aa221e3-2679-4b7f-8501-9ead081fcbbd" targetNamespace="http://schemas.microsoft.com/office/2006/metadata/properties" ma:root="true" ma:fieldsID="31711765d5ae13ef6aa18ca09936d202" ns2:_="" ns3:_="">
    <xsd:import namespace="761b51ea-73c7-430a-8a38-0ce42770504b"/>
    <xsd:import namespace="7aa221e3-2679-4b7f-8501-9ead081fcbbd"/>
    <xsd:element name="properties">
      <xsd:complexType>
        <xsd:sequence>
          <xsd:element name="documentManagement">
            <xsd:complexType>
              <xsd:all>
                <xsd:element ref="ns2:SharedWithUsers" minOccurs="0"/>
                <xsd:element ref="ns2:SharedWithDetails" minOccurs="0"/>
                <xsd:element ref="ns3:meta_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1b51ea-73c7-430a-8a38-0ce42770504b" elementFormDefault="qualified">
    <xsd:import namespace="http://schemas.microsoft.com/office/2006/documentManagement/types"/>
    <xsd:import namespace="http://schemas.microsoft.com/office/infopath/2007/PartnerControls"/>
    <xsd:element name="SharedWithUsers" ma:index="8" nillable="true" ma:displayName="Общий доступ с использованием"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Совместно с подробностями"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a221e3-2679-4b7f-8501-9ead081fcbbd" elementFormDefault="qualified">
    <xsd:import namespace="http://schemas.microsoft.com/office/2006/documentManagement/types"/>
    <xsd:import namespace="http://schemas.microsoft.com/office/infopath/2007/PartnerControls"/>
    <xsd:element name="meta_data" ma:index="10" nillable="true" ma:displayName="meta_data" ma:internalName="meta_data">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E w E A A B Q S w M E F A A C A A g A K I N c W t 3 p 5 O + l A A A A 9 w A A A B I A H A B D b 2 5 m a W c v U G F j a 2 F n Z S 5 4 b W w g o h g A K K A U A A A A A A A A A A A A A A A A A A A A A A A A A A A A h Y 8 9 D o I w A I W v Q r r T F h g E U s r g K o n R a F y b U q E R i u m P 5 W 4 O H s k r i F H U z f F 9 7 x v e u 1 9 v p B z 7 L r g I b e S g C h B B D A K h + F B L 1 R T A 2 W O Y g p K S N e M n 1 o h g k p X J R 1 M X o L X 2 n C P k v Y c + g Y N u U I x x h A 7 V a s t b 0 T P w k e V / O Z T K W K a 4 A J T s X 2 N o D K M k g 1 G 6 y C A m a K a k k u p r x N P g Z / s D y d J 1 1 m l B t Q s 3 O 4 L m S N D 7 B H 0 A U E s D B B Q A A g A I A C i D X 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g 1 x a r M E A K 0 U B A A A p A g A A E w A c A E Z v c m 1 1 b G F z L 1 N l Y 3 R p b 2 4 x L m 0 g o h g A K K A U A A A A A A A A A A A A A A A A A A A A A A A A A A A A n V D L S s N A F N 0 H 8 g / D u E l g D G 2 t L i x Z S N M u X C j S b M S 4 i O m o g 8 m M Z K b a U g r W j Q t / o C u / Q U Q x P t r + w s 0 f O T G K D y i I A 8 O 9 9 9 z X u U f S S D H B U a e 0 1 Y Z p m I Y 8 D l P a R U s Y b m C e X 8 A s H 8 M 0 v 4 Y n B C + Q 5 e P 8 E s E U Z n D 3 j u V j B P c 6 e o U H j d 5 q m y G r Z m P k o p g q 0 0 D 6 w a T o 0 o O u d E k G z z r X l G e O J 6 J e Q r m y 2 i y m T l N w p Q N p 4 d Z 6 s B v y L u 1 7 T J 4 E m y 0 / 8 D r b g b f R D r 4 z K g Y t c 3 o e / J e m o / o K 2 2 T P o z F L m K K p i x u Y o K a I e w m X b p 2 g F o 9 E l / E j d 2 2 1 U q k S t N M T i n b U I K b u l + t s C U 7 3 b V K e q l W b w O P H m u K X l P T 1 G c w L U f z w Q P f 4 a c j l o U i T c p s / O K X S + i 0 T G Q 5 x m a 9 q X k r X I E X 7 a k T Q J 1 5 b g K 8 s w O s / 8 J F t G o z / h X f j D V B L A Q I t A B Q A A g A I A C i D X F r d 6 e T v p Q A A A P c A A A A S A A A A A A A A A A A A A A A A A A A A A A B D b 2 5 m a W c v U G F j a 2 F n Z S 5 4 b W x Q S w E C L Q A U A A I A C A A o g 1 x a D 8 r p q 6 Q A A A D p A A A A E w A A A A A A A A A A A A A A A A D x A A A A W 0 N v b n R l b n R f V H l w Z X N d L n h t b F B L A Q I t A B Q A A g A I A C i D X F q s w Q A r R Q E A A C k C A A A T A A A A A A A A A A A A A A A A A O I B A A B G b 3 J t d W x h c y 9 T Z W N 0 a W 9 u M S 5 t U E s F B g A A A A A D A A M A w g A A A H 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c N A A A A A A A A x Q 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8 l R D A l O U U l R D A l Q k Y l R D E l O D A l R D A l Q k U l R D E l O D E l R D A l Q k Q l R D E l O E I l R D A l Q j k l M j A l R D A l Q k I l R D A l Q j g l R D E l O D E l R D E l O D I l M j A l R D A l Q k Q l R D A l Q k U l R D A l Q j I l R D E l O E I l R D A l Q j k l M j A l R D E l O D E l M j A l R D A l Q j Q l R D A l Q k U l R D A l Q k M l R D A l Q j U l R D A l Q k Q l R D A l Q j A l R D A l Q k M l R D A l Q j g 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N 2 Q z N j l l Z C 1 i M 2 N k L T R l Z G Y t Y T U 3 Y i 1 h Z T d i N D k 0 N D d i O T A i I C 8 + P E V u d H J 5 I F R 5 c G U 9 I k J 1 Z m Z l c k 5 l e H R S Z W Z y Z X N o I i B W Y W x 1 Z T 0 i b D E i I C 8 + P E V u d H J 5 I F R 5 c G U 9 I l J l c 3 V s d F R 5 c G U i I F Z h b H V l P S J z V G F i b G U i I C 8 + P E V u d H J 5 I F R 5 c G U 9 I k 5 h b W V V c G R h d G V k Q W Z 0 Z X J G a W x s I i B W Y W x 1 Z T 0 i b D A i I C 8 + P E V u d H J 5 I F R 5 c G U 9 I k Z p b G x U Y X J n Z X Q i I F Z h b H V l P S J z 0 J 7 Q v 9 G A 0 L 7 R g d C 9 0 Y v Q u V / Q u 9 C 4 0 Y H R g l / Q v d C + 0 L L R i 9 C 5 X 9 G B X 9 C 0 0 L 7 Q v N C 1 0 L 3 Q s N C 8 0 L h f X z I 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0 J 7 Q v 9 G A 0 L 7 R g d C 9 0 Y v Q u S D Q u 9 C 4 0 Y H R g i D Q v d C + 0 L L R i 9 C 5 I N G B I N C 0 0 L 7 Q v N C 1 0 L 3 Q s N C 8 0 L g g K D I p L 0 F 1 d G 9 S Z W 1 v d m V k Q 2 9 s d W 1 u c z E u e 0 N v b H V t b j E s M H 0 m c X V v d D s s J n F 1 b 3 Q 7 U 2 V j d G l v b j E v 0 J 7 Q v 9 G A 0 L 7 R g d C 9 0 Y v Q u S D Q u 9 C 4 0 Y H R g i D Q v d C + 0 L L R i 9 C 5 I N G B I N C 0 0 L 7 Q v N C 1 0 L 3 Q s N C 8 0 L g g K D I p L 0 F 1 d G 9 S Z W 1 v d m V k Q 2 9 s d W 1 u c z E u e 0 N v b H V t b j I s M X 0 m c X V v d D s s J n F 1 b 3 Q 7 U 2 V j d G l v b j E v 0 J 7 Q v 9 G A 0 L 7 R g d C 9 0 Y v Q u S D Q u 9 C 4 0 Y H R g i D Q v d C + 0 L L R i 9 C 5 I N G B I N C 0 0 L 7 Q v N C 1 0 L 3 Q s N C 8 0 L g g K D I p L 0 F 1 d G 9 S Z W 1 v d m V k Q 2 9 s d W 1 u c z E u e 0 N v b H V t b j M s M n 0 m c X V v d D s s J n F 1 b 3 Q 7 U 2 V j d G l v b j E v 0 J 7 Q v 9 G A 0 L 7 R g d C 9 0 Y v Q u S D Q u 9 C 4 0 Y H R g i D Q v d C + 0 L L R i 9 C 5 I N G B I N C 0 0 L 7 Q v N C 1 0 L 3 Q s N C 8 0 L g g K D I p L 0 F 1 d G 9 S Z W 1 v d m V k Q 2 9 s d W 1 u c z E u e 0 N v b H V t b j Q s M 3 0 m c X V v d D t d L C Z x d W 9 0 O 0 N v b H V t b k N v d W 5 0 J n F 1 b 3 Q 7 O j Q s J n F 1 b 3 Q 7 S 2 V 5 Q 2 9 s d W 1 u T m F t Z X M m c X V v d D s 6 W 1 0 s J n F 1 b 3 Q 7 Q 2 9 s d W 1 u S W R l b n R p d G l l c y Z x d W 9 0 O z p b J n F 1 b 3 Q 7 U 2 V j d G l v b j E v 0 J 7 Q v 9 G A 0 L 7 R g d C 9 0 Y v Q u S D Q u 9 C 4 0 Y H R g i D Q v d C + 0 L L R i 9 C 5 I N G B I N C 0 0 L 7 Q v N C 1 0 L 3 Q s N C 8 0 L g g K D I p L 0 F 1 d G 9 S Z W 1 v d m V k Q 2 9 s d W 1 u c z E u e 0 N v b H V t b j E s M H 0 m c X V v d D s s J n F 1 b 3 Q 7 U 2 V j d G l v b j E v 0 J 7 Q v 9 G A 0 L 7 R g d C 9 0 Y v Q u S D Q u 9 C 4 0 Y H R g i D Q v d C + 0 L L R i 9 C 5 I N G B I N C 0 0 L 7 Q v N C 1 0 L 3 Q s N C 8 0 L g g K D I p L 0 F 1 d G 9 S Z W 1 v d m V k Q 2 9 s d W 1 u c z E u e 0 N v b H V t b j I s M X 0 m c X V v d D s s J n F 1 b 3 Q 7 U 2 V j d G l v b j E v 0 J 7 Q v 9 G A 0 L 7 R g d C 9 0 Y v Q u S D Q u 9 C 4 0 Y H R g i D Q v d C + 0 L L R i 9 C 5 I N G B I N C 0 0 L 7 Q v N C 1 0 L 3 Q s N C 8 0 L g g K D I p L 0 F 1 d G 9 S Z W 1 v d m V k Q 2 9 s d W 1 u c z E u e 0 N v b H V t b j M s M n 0 m c X V v d D s s J n F 1 b 3 Q 7 U 2 V j d G l v b j E v 0 J 7 Q v 9 G A 0 L 7 R g d C 9 0 Y v Q u S D Q u 9 C 4 0 Y H R g i D Q v d C + 0 L L R i 9 C 5 I N G B I N C 0 0 L 7 Q v N C 1 0 L 3 Q s N C 8 0 L g g K D I p L 0 F 1 d G 9 S Z W 1 v d m V k Q 2 9 s d W 1 u c z E u e 0 N v b H V t b j Q s M 3 0 m c X V v d D t d L C Z x d W 9 0 O 1 J l b G F 0 a W 9 u c 2 h p c E l u Z m 8 m c X V v d D s 6 W 1 1 9 I i A v P j x F b n R y e S B U e X B l P S J G a W x s U 3 R h d H V z I i B W Y W x 1 Z T 0 i c 0 N v b X B s Z X R l I i A v P j x F b n R y e S B U e X B l P S J G a W x s Q 2 9 s d W 1 u T m F t Z X M i I F Z h b H V l P S J z W y Z x d W 9 0 O 0 N v b H V t b j E m c X V v d D s s J n F 1 b 3 Q 7 Q 2 9 s d W 1 u M i Z x d W 9 0 O y w m c X V v d D t D b 2 x 1 b W 4 z J n F 1 b 3 Q 7 L C Z x d W 9 0 O 0 N v b H V t b j Q m c X V v d D t d I i A v P j x F b n R y e S B U e X B l P S J G a W x s Q 2 9 s d W 1 u V H l w Z X M i I F Z h b H V l P S J z Q m d Z R 0 J n P T 0 i I C 8 + P E V u d H J 5 I F R 5 c G U 9 I k Z p b G x M Y X N 0 V X B k Y X R l Z C I g V m F s d W U 9 I m Q y M D I 1 L T A y L T I 3 V D E z O j Q y O j I 4 L j c 2 N T c 2 M D J a I i A v P j x F b n R y e S B U e X B l P S J G a W x s R X J y b 3 J D b 3 V u d C I g V m F s d W U 9 I m w w I i A v P j x F b n R y e S B U e X B l P S J G a W x s R X J y b 3 J D b 2 R l I i B W Y W x 1 Z T 0 i c 1 V u a 2 5 v d 2 4 i I C 8 + P E V u d H J 5 I F R 5 c G U 9 I k Z p b G x D b 3 V u d C I g V m F s d W U 9 I m w 0 M S I g L z 4 8 R W 5 0 c n k g V H l w Z T 0 i Q W R k Z W R U b 0 R h d G F N b 2 R l b C I g V m F s d W U 9 I m w w I i A v P j w v U 3 R h Y m x l R W 5 0 c m l l c z 4 8 L 0 l 0 Z W 0 + P E l 0 Z W 0 + P E l 0 Z W 1 M b 2 N h d G l v b j 4 8 S X R l b V R 5 c G U + R m 9 y b X V s Y T w v S X R l b V R 5 c G U + P E l 0 Z W 1 Q Y X R o P l N l Y 3 R p b 2 4 x L y V E M C U 5 R S V E M C V C R i V E M S U 4 M C V E M C V C R S V E M S U 4 M S V E M C V C R C V E M S U 4 Q i V E M C V C O S U y M C V E M C V C Q i V E M C V C O C V E M S U 4 M S V E M S U 4 M i U y M C V E M C V C R C V E M C V C R S V E M C V C M i V E M S U 4 Q i V E M C V C O S U y M C V E M S U 4 M S U y M C V E M C V C N C V E M C V C R S V E M C V C Q y V E M C V C N S V E M C V C R C V E M C V C M C V E M C V C Q y V E M C V C O C U y M C g y K S 8 l R D A l O T g l R D E l O D E l R D E l O D I l R D A l Q k U l R D E l O D c l R D A l Q k Q l R D A l Q j g l R D A l Q k E 8 L 0 l 0 Z W 1 Q Y X R o P j w v S X R l b U x v Y 2 F 0 a W 9 u P j x T d G F i b G V F b n R y a W V z I C 8 + P C 9 J d G V t P j x J d G V t P j x J d G V t T G 9 j Y X R p b 2 4 + P E l 0 Z W 1 U e X B l P k Z v c m 1 1 b G E 8 L 0 l 0 Z W 1 U e X B l P j x J d G V t U G F 0 a D 5 T Z W N 0 a W 9 u M S 8 l R D A l O U U l R D A l Q k Y l R D E l O D A l R D A l Q k U l R D E l O D E l R D A l Q k Q l R D E l O E I l R D A l Q j k l M j A l R D A l Q k I l R D A l Q j g l R D E l O D E l R D E l O D I l M j A l R D A l Q k Q l R D A l Q k U l R D A l Q j I l R D E l O E I l R D A l Q j k l M j A l R D E l O D E l M j A l R D A l Q j Q l R D A l Q k U l R D A l Q k M l R D A l Q j U l R D A l Q k Q l R D A l Q j A l R D A l Q k M l R D A l Q j g l M j A o M i k v J U Q w J T k 4 J U Q w J U I 3 J U Q w J U J D J U Q w J U I 1 J U Q w J U J E J U Q w J U I 1 J U Q w J U J E J U Q w J U J E J U Q x J T h C J U Q w J U I 5 J T I w J U Q x J T g y J U Q w J U I 4 J U Q w J U J G P C 9 J d G V t U G F 0 a D 4 8 L 0 l 0 Z W 1 M b 2 N h d G l v b j 4 8 U 3 R h Y m x l R W 5 0 c m l l c y A v P j w v S X R l b T 4 8 L 0 l 0 Z W 1 z P j w v T G 9 j Y W x Q Y W N r Y W d l T W V 0 Y W R h d G F G a W x l P h Y A A A B Q S w U G A A A A A A A A A A A A A A A A A A A A A A A A J g E A A A E A A A D Q j J 3 f A R X R E Y x 6 A M B P w p f r A Q A A A I g 5 4 y M c 4 k p C j J Q g Y U c P t d Y A A A A A A g A A A A A A E G Y A A A A B A A A g A A A A e w 8 3 d q a e r O / Q O h E p U y X B 6 v J H J O z y D c h l H f T U M R W E d l 0 A A A A A D o A A A A A C A A A g A A A A i b G M x P t A 9 Q q c x 7 8 U I u j f e p b o o B 5 n 3 T C A k X M F 5 j M 2 7 C 1 Q A A A A l 3 X g e l w E G 9 R L 7 C 8 i B a s 9 P P o 7 C a u c W i + i 9 L J o J m Z q r E s o W c V U 6 S E 3 g z k / O c g 8 + Z 8 8 7 c N B k b y f q S y Z S e i J 3 u W R U a u 7 B r 7 t U B l A j 2 b b w Z Y i g q 9 A A A A A s M e r a y r s 5 u k R S I Z m o B w 1 g / U Y 0 4 P Z G I 7 m 0 q z X T G C p V q 2 0 D X 8 9 v h Y Q F u a a u c Y R p b r o h M g A J L u W 7 8 3 H f + m V k m 3 u W A = = < / D a t a M a s h u p > 
</file>

<file path=customXml/itemProps1.xml><?xml version="1.0" encoding="utf-8"?>
<ds:datastoreItem xmlns:ds="http://schemas.openxmlformats.org/officeDocument/2006/customXml" ds:itemID="{86112758-BB96-4875-A396-BB1ACDB6BE8D}">
  <ds:schemaRefs>
    <ds:schemaRef ds:uri="http://purl.org/dc/terms/"/>
    <ds:schemaRef ds:uri="http://schemas.microsoft.com/office/2006/documentManagement/types"/>
    <ds:schemaRef ds:uri="http://schemas.microsoft.com/office/2006/metadata/properties"/>
    <ds:schemaRef ds:uri="http://www.w3.org/XML/1998/namespace"/>
    <ds:schemaRef ds:uri="http://purl.org/dc/dcmitype/"/>
    <ds:schemaRef ds:uri="http://schemas.microsoft.com/office/infopath/2007/PartnerControls"/>
    <ds:schemaRef ds:uri="http://purl.org/dc/elements/1.1/"/>
    <ds:schemaRef ds:uri="http://schemas.openxmlformats.org/package/2006/metadata/core-properties"/>
    <ds:schemaRef ds:uri="7aa221e3-2679-4b7f-8501-9ead081fcbbd"/>
    <ds:schemaRef ds:uri="761b51ea-73c7-430a-8a38-0ce42770504b"/>
  </ds:schemaRefs>
</ds:datastoreItem>
</file>

<file path=customXml/itemProps2.xml><?xml version="1.0" encoding="utf-8"?>
<ds:datastoreItem xmlns:ds="http://schemas.openxmlformats.org/officeDocument/2006/customXml" ds:itemID="{2B92752C-0476-45EC-ABF0-CAB85A95A2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1b51ea-73c7-430a-8a38-0ce42770504b"/>
    <ds:schemaRef ds:uri="7aa221e3-2679-4b7f-8501-9ead081fcb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BE6C974-3AB1-41CF-8397-618F0A43992C}">
  <ds:schemaRefs>
    <ds:schemaRef ds:uri="http://schemas.microsoft.com/sharepoint/v3/contenttype/forms"/>
  </ds:schemaRefs>
</ds:datastoreItem>
</file>

<file path=customXml/itemProps4.xml><?xml version="1.0" encoding="utf-8"?>
<ds:datastoreItem xmlns:ds="http://schemas.openxmlformats.org/officeDocument/2006/customXml" ds:itemID="{178CD57D-0057-4D40-9288-B058CE62655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13</vt:i4>
      </vt:variant>
    </vt:vector>
  </HeadingPairs>
  <TitlesOfParts>
    <vt:vector size="13" baseType="lpstr">
      <vt:lpstr>Маппинг со стандартами</vt:lpstr>
      <vt:lpstr>Heatmap</vt:lpstr>
      <vt:lpstr>Пирамида зрелости</vt:lpstr>
      <vt:lpstr>Карта DAF</vt:lpstr>
      <vt:lpstr>miniRoadmap</vt:lpstr>
      <vt:lpstr>Документы для процессов DSO</vt:lpstr>
      <vt:lpstr>Расчет FTE DSO</vt:lpstr>
      <vt:lpstr>Расчет FTE AppSec</vt:lpstr>
      <vt:lpstr>PT TableTop_mapping</vt:lpstr>
      <vt:lpstr>SAMM_mapping</vt:lpstr>
      <vt:lpstr>DSOMM_mapping</vt:lpstr>
      <vt:lpstr>old. Кирилламида</vt:lpstr>
      <vt:lpstr>Условные обозначения</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Конопак Антон</dc:creator>
  <cp:keywords/>
  <dc:description/>
  <cp:lastModifiedBy>Карманов Владимир В.</cp:lastModifiedBy>
  <cp:revision/>
  <dcterms:created xsi:type="dcterms:W3CDTF">2023-02-21T08:03:34Z</dcterms:created>
  <dcterms:modified xsi:type="dcterms:W3CDTF">2025-08-18T20:24:10Z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0x0101006CA2C0ADBEC7BE46B0822C2DAA5A03E5</vt:lpwstr>
  </property>
</Properties>
</file>