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893" activeTab="2"/>
  </bookViews>
  <sheets>
    <sheet name="Общее описание" sheetId="1" r:id="rId1"/>
    <sheet name="Контроли" sheetId="3" r:id="rId2"/>
    <sheet name="Результаты" sheetId="21" r:id="rId3"/>
    <sheet name="Практики" sheetId="20" r:id="rId4"/>
    <sheet name="Уровни зрелости (другой вид)" sheetId="2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1" l="1"/>
  <c r="G9" i="21"/>
  <c r="F5" i="21"/>
  <c r="E5" i="21"/>
  <c r="C17" i="21"/>
  <c r="C16" i="21"/>
  <c r="C6" i="21"/>
  <c r="E58" i="23" l="1"/>
  <c r="D58" i="23"/>
  <c r="I154" i="20"/>
  <c r="J154" i="20" s="1"/>
  <c r="H154" i="20"/>
  <c r="G15" i="23"/>
  <c r="K48" i="23"/>
  <c r="K47" i="23"/>
  <c r="J48" i="23"/>
  <c r="I48" i="23"/>
  <c r="I49" i="23"/>
  <c r="I50" i="23"/>
  <c r="I47" i="23"/>
  <c r="G48" i="23"/>
  <c r="G49" i="23"/>
  <c r="G50" i="23"/>
  <c r="G51" i="23"/>
  <c r="G52" i="23"/>
  <c r="G53" i="23"/>
  <c r="G54" i="23"/>
  <c r="G55" i="23"/>
  <c r="G47" i="23"/>
  <c r="H48" i="23"/>
  <c r="H49" i="23"/>
  <c r="H50" i="23"/>
  <c r="F55" i="23"/>
  <c r="F53" i="23"/>
  <c r="F54" i="23"/>
  <c r="F52" i="23"/>
  <c r="F51" i="23"/>
  <c r="F48" i="23"/>
  <c r="F49" i="23"/>
  <c r="F50" i="23"/>
  <c r="H47" i="23"/>
  <c r="K31" i="23"/>
  <c r="K32" i="23"/>
  <c r="K33" i="23"/>
  <c r="K34" i="23"/>
  <c r="K30" i="23"/>
  <c r="J34" i="23"/>
  <c r="J31" i="23"/>
  <c r="J32" i="23"/>
  <c r="J33" i="23"/>
  <c r="J30" i="23"/>
  <c r="I31" i="23"/>
  <c r="I32" i="23"/>
  <c r="I33" i="23"/>
  <c r="I34" i="23"/>
  <c r="I35" i="23"/>
  <c r="I30" i="23"/>
  <c r="H31" i="23"/>
  <c r="H32" i="23"/>
  <c r="H33" i="23"/>
  <c r="H34" i="23"/>
  <c r="H35" i="23"/>
  <c r="H30" i="23"/>
  <c r="G31" i="23"/>
  <c r="G32" i="23"/>
  <c r="G33" i="23"/>
  <c r="G34" i="23"/>
  <c r="G35" i="23"/>
  <c r="G36" i="23"/>
  <c r="G37" i="23"/>
  <c r="G38" i="23"/>
  <c r="G39" i="23"/>
  <c r="G40" i="23"/>
  <c r="G41" i="23"/>
  <c r="G30" i="23"/>
  <c r="F41" i="23"/>
  <c r="F39" i="23"/>
  <c r="F40" i="23"/>
  <c r="F31" i="23"/>
  <c r="F32" i="23"/>
  <c r="F33" i="23"/>
  <c r="F34" i="23"/>
  <c r="F35" i="23"/>
  <c r="F36" i="23"/>
  <c r="F37" i="23"/>
  <c r="F38" i="23"/>
  <c r="F30" i="23"/>
  <c r="E31" i="23"/>
  <c r="E32" i="23"/>
  <c r="E33" i="23"/>
  <c r="E34" i="23"/>
  <c r="E35" i="23"/>
  <c r="E36" i="23"/>
  <c r="E37" i="23"/>
  <c r="E38" i="23"/>
  <c r="E30" i="23"/>
  <c r="D31" i="23"/>
  <c r="D32" i="23"/>
  <c r="D33" i="23"/>
  <c r="D34" i="23"/>
  <c r="D35" i="23"/>
  <c r="D36" i="23"/>
  <c r="D37" i="23"/>
  <c r="D38" i="23"/>
  <c r="D30" i="23"/>
  <c r="K7" i="23"/>
  <c r="K8" i="23"/>
  <c r="K9" i="23"/>
  <c r="K6" i="23"/>
  <c r="J7" i="23"/>
  <c r="J8" i="23"/>
  <c r="J9" i="23"/>
  <c r="J6" i="23"/>
  <c r="I7" i="23"/>
  <c r="I8" i="23"/>
  <c r="I9" i="23"/>
  <c r="I10" i="23"/>
  <c r="I11" i="23"/>
  <c r="I12" i="23"/>
  <c r="I6" i="23"/>
  <c r="H7" i="23"/>
  <c r="H8" i="23"/>
  <c r="H9" i="23"/>
  <c r="H10" i="23"/>
  <c r="H11" i="23"/>
  <c r="H12" i="23"/>
  <c r="H6" i="23"/>
  <c r="G7" i="23"/>
  <c r="G8" i="23"/>
  <c r="G9" i="23"/>
  <c r="G10" i="23"/>
  <c r="G11" i="23"/>
  <c r="G12" i="23"/>
  <c r="G13" i="23"/>
  <c r="G14" i="23"/>
  <c r="G16" i="23"/>
  <c r="G17" i="23"/>
  <c r="G6" i="23"/>
  <c r="F7" i="23"/>
  <c r="F8" i="23"/>
  <c r="F9" i="23"/>
  <c r="F10" i="23"/>
  <c r="F11" i="23"/>
  <c r="F12" i="23"/>
  <c r="F13" i="23"/>
  <c r="F14" i="23"/>
  <c r="F15" i="23"/>
  <c r="F16" i="23"/>
  <c r="F17" i="23"/>
  <c r="F6" i="23"/>
  <c r="E7" i="23"/>
  <c r="E8" i="23"/>
  <c r="E9" i="23"/>
  <c r="E10" i="23"/>
  <c r="E11" i="23"/>
  <c r="E12" i="23"/>
  <c r="E6" i="23"/>
  <c r="D7" i="23"/>
  <c r="D8" i="23"/>
  <c r="D9" i="23"/>
  <c r="D10" i="23"/>
  <c r="D11" i="23"/>
  <c r="D12" i="23"/>
  <c r="D6" i="23"/>
  <c r="E152" i="20" l="1"/>
  <c r="H152" i="20"/>
  <c r="I152" i="20"/>
  <c r="H153" i="20"/>
  <c r="I153" i="20"/>
  <c r="J153" i="20" s="1"/>
  <c r="E155" i="20"/>
  <c r="H155" i="20"/>
  <c r="I155" i="20"/>
  <c r="H156" i="20"/>
  <c r="I156" i="20"/>
  <c r="H157" i="20"/>
  <c r="I157" i="20"/>
  <c r="J157" i="20" s="1"/>
  <c r="E158" i="20"/>
  <c r="H158" i="20"/>
  <c r="I158" i="20"/>
  <c r="H159" i="20"/>
  <c r="I159" i="20"/>
  <c r="H160" i="20"/>
  <c r="I160" i="20"/>
  <c r="H161" i="20"/>
  <c r="I161" i="20"/>
  <c r="J161" i="20" s="1"/>
  <c r="H162" i="20"/>
  <c r="I162" i="20"/>
  <c r="E42" i="20"/>
  <c r="G5" i="21" s="1"/>
  <c r="E35" i="20"/>
  <c r="E23" i="20"/>
  <c r="E16" i="20"/>
  <c r="D5" i="21" s="1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J158" i="20" l="1"/>
  <c r="J160" i="20"/>
  <c r="J43" i="20"/>
  <c r="J17" i="20"/>
  <c r="J21" i="20"/>
  <c r="J25" i="20"/>
  <c r="J28" i="20"/>
  <c r="J159" i="20"/>
  <c r="J42" i="20"/>
  <c r="J162" i="20"/>
  <c r="J156" i="20"/>
  <c r="J152" i="20"/>
  <c r="J29" i="20"/>
  <c r="J155" i="20"/>
  <c r="J20" i="20"/>
  <c r="J32" i="20"/>
  <c r="J36" i="20"/>
  <c r="J40" i="20"/>
  <c r="J44" i="20"/>
  <c r="J24" i="20"/>
  <c r="J41" i="20"/>
  <c r="J19" i="20"/>
  <c r="J23" i="20"/>
  <c r="J27" i="20"/>
  <c r="J22" i="20"/>
  <c r="J30" i="20"/>
  <c r="J34" i="20"/>
  <c r="J38" i="20"/>
  <c r="J37" i="20"/>
  <c r="J18" i="20"/>
  <c r="J26" i="20"/>
  <c r="J45" i="20"/>
  <c r="H46" i="20"/>
  <c r="J31" i="20"/>
  <c r="J35" i="20"/>
  <c r="J39" i="20"/>
  <c r="J33" i="20"/>
  <c r="J16" i="20"/>
  <c r="J46" i="20" l="1"/>
  <c r="C5" i="21" l="1"/>
  <c r="C15" i="21"/>
  <c r="E109" i="20"/>
  <c r="G7" i="21" s="1"/>
  <c r="E103" i="20"/>
  <c r="F7" i="21" s="1"/>
  <c r="E91" i="20"/>
  <c r="E7" i="21" s="1"/>
  <c r="E59" i="20"/>
  <c r="E148" i="20"/>
  <c r="E144" i="20"/>
  <c r="E136" i="20"/>
  <c r="I149" i="20"/>
  <c r="H149" i="20"/>
  <c r="I147" i="20"/>
  <c r="H147" i="20"/>
  <c r="I102" i="20"/>
  <c r="H102" i="20"/>
  <c r="I71" i="20"/>
  <c r="H71" i="20"/>
  <c r="J102" i="20" l="1"/>
  <c r="J147" i="20"/>
  <c r="J149" i="20"/>
  <c r="J71" i="20"/>
  <c r="I142" i="20"/>
  <c r="H142" i="20"/>
  <c r="I141" i="20"/>
  <c r="H141" i="20"/>
  <c r="I140" i="20"/>
  <c r="H140" i="20"/>
  <c r="I139" i="20"/>
  <c r="H139" i="20"/>
  <c r="I113" i="20"/>
  <c r="H113" i="20"/>
  <c r="I112" i="20"/>
  <c r="H112" i="20"/>
  <c r="I108" i="20"/>
  <c r="H108" i="20"/>
  <c r="I107" i="20"/>
  <c r="H107" i="20"/>
  <c r="J108" i="20" l="1"/>
  <c r="J107" i="20"/>
  <c r="J139" i="20"/>
  <c r="J141" i="20"/>
  <c r="J142" i="20"/>
  <c r="J140" i="20"/>
  <c r="J113" i="20"/>
  <c r="J112" i="20"/>
  <c r="I104" i="20" l="1"/>
  <c r="H104" i="20"/>
  <c r="I101" i="20"/>
  <c r="H101" i="20"/>
  <c r="I103" i="20"/>
  <c r="H103" i="20"/>
  <c r="J104" i="20" l="1"/>
  <c r="J101" i="20"/>
  <c r="J103" i="20"/>
  <c r="I111" i="20"/>
  <c r="H111" i="20"/>
  <c r="I110" i="20"/>
  <c r="H110" i="20"/>
  <c r="I109" i="20"/>
  <c r="H109" i="20"/>
  <c r="I106" i="20"/>
  <c r="H106" i="20"/>
  <c r="I105" i="20"/>
  <c r="H105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I87" i="20"/>
  <c r="H87" i="20"/>
  <c r="I86" i="20"/>
  <c r="H86" i="20"/>
  <c r="I85" i="20"/>
  <c r="H85" i="20"/>
  <c r="I83" i="20"/>
  <c r="H83" i="20"/>
  <c r="E83" i="20"/>
  <c r="D7" i="21" s="1"/>
  <c r="H114" i="20" l="1"/>
  <c r="J110" i="20"/>
  <c r="J111" i="20"/>
  <c r="J92" i="20"/>
  <c r="J87" i="20"/>
  <c r="J97" i="20"/>
  <c r="J109" i="20"/>
  <c r="J93" i="20"/>
  <c r="J100" i="20"/>
  <c r="J94" i="20"/>
  <c r="J96" i="20"/>
  <c r="J105" i="20"/>
  <c r="J106" i="20"/>
  <c r="J85" i="20"/>
  <c r="J86" i="20"/>
  <c r="J90" i="20"/>
  <c r="J91" i="20"/>
  <c r="J95" i="20"/>
  <c r="J83" i="20"/>
  <c r="J89" i="20"/>
  <c r="J98" i="20"/>
  <c r="J88" i="20"/>
  <c r="J99" i="20"/>
  <c r="I4" i="20"/>
  <c r="I5" i="20"/>
  <c r="I6" i="20"/>
  <c r="I7" i="20"/>
  <c r="I8" i="20"/>
  <c r="I9" i="20"/>
  <c r="I10" i="20"/>
  <c r="I11" i="20"/>
  <c r="I12" i="20"/>
  <c r="I13" i="20"/>
  <c r="I3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2" i="20"/>
  <c r="I73" i="20"/>
  <c r="I74" i="20"/>
  <c r="I75" i="20"/>
  <c r="I76" i="20"/>
  <c r="I77" i="20"/>
  <c r="I78" i="20"/>
  <c r="I79" i="20"/>
  <c r="I80" i="20"/>
  <c r="I48" i="20"/>
  <c r="I133" i="20"/>
  <c r="I134" i="20"/>
  <c r="I135" i="20"/>
  <c r="I136" i="20"/>
  <c r="I137" i="20"/>
  <c r="I138" i="20"/>
  <c r="I143" i="20"/>
  <c r="I144" i="20"/>
  <c r="I145" i="20"/>
  <c r="I146" i="20"/>
  <c r="I148" i="20"/>
  <c r="I132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16" i="20"/>
  <c r="I163" i="20"/>
  <c r="I164" i="20"/>
  <c r="H4" i="20"/>
  <c r="H5" i="20"/>
  <c r="H6" i="20"/>
  <c r="H7" i="20"/>
  <c r="H8" i="20"/>
  <c r="H9" i="20"/>
  <c r="H10" i="20"/>
  <c r="H11" i="20"/>
  <c r="H12" i="20"/>
  <c r="H13" i="20"/>
  <c r="H3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2" i="20"/>
  <c r="H73" i="20"/>
  <c r="H74" i="20"/>
  <c r="H75" i="20"/>
  <c r="H76" i="20"/>
  <c r="H77" i="20"/>
  <c r="H78" i="20"/>
  <c r="H79" i="20"/>
  <c r="H80" i="20"/>
  <c r="H48" i="20"/>
  <c r="H133" i="20"/>
  <c r="H134" i="20"/>
  <c r="H135" i="20"/>
  <c r="H136" i="20"/>
  <c r="H137" i="20"/>
  <c r="H138" i="20"/>
  <c r="H143" i="20"/>
  <c r="H144" i="20"/>
  <c r="H145" i="20"/>
  <c r="H146" i="20"/>
  <c r="H148" i="20"/>
  <c r="H132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16" i="20"/>
  <c r="H163" i="20"/>
  <c r="H164" i="20"/>
  <c r="H150" i="20" l="1"/>
  <c r="H130" i="20"/>
  <c r="H165" i="20"/>
  <c r="H81" i="20"/>
  <c r="H14" i="20"/>
  <c r="J125" i="20"/>
  <c r="J119" i="20"/>
  <c r="J114" i="20"/>
  <c r="C7" i="21" s="1"/>
  <c r="J123" i="20"/>
  <c r="J128" i="20"/>
  <c r="J120" i="20"/>
  <c r="J127" i="20"/>
  <c r="J118" i="20"/>
  <c r="J132" i="20"/>
  <c r="J122" i="20"/>
  <c r="J124" i="20"/>
  <c r="J129" i="20"/>
  <c r="J121" i="20"/>
  <c r="J117" i="20"/>
  <c r="J164" i="20"/>
  <c r="J163" i="20"/>
  <c r="J126" i="20"/>
  <c r="J116" i="20"/>
  <c r="K18" i="23"/>
  <c r="K19" i="23"/>
  <c r="K20" i="23"/>
  <c r="J19" i="23"/>
  <c r="J20" i="23"/>
  <c r="J18" i="23"/>
  <c r="E13" i="20" l="1"/>
  <c r="G4" i="21" s="1"/>
  <c r="E11" i="20"/>
  <c r="F4" i="21" s="1"/>
  <c r="E7" i="20"/>
  <c r="E4" i="21" s="1"/>
  <c r="E3" i="20"/>
  <c r="D4" i="21" s="1"/>
  <c r="E78" i="20"/>
  <c r="G6" i="21" s="1"/>
  <c r="E72" i="20"/>
  <c r="F6" i="21" s="1"/>
  <c r="E6" i="21"/>
  <c r="E48" i="20"/>
  <c r="D6" i="21" s="1"/>
  <c r="E9" i="21"/>
  <c r="E132" i="20"/>
  <c r="D9" i="21" s="1"/>
  <c r="E128" i="20"/>
  <c r="G8" i="21" s="1"/>
  <c r="E124" i="20"/>
  <c r="F8" i="21" s="1"/>
  <c r="E121" i="20"/>
  <c r="E8" i="21" s="1"/>
  <c r="E116" i="20"/>
  <c r="D8" i="21" s="1"/>
  <c r="E164" i="20"/>
  <c r="G10" i="21" s="1"/>
  <c r="F10" i="21"/>
  <c r="E10" i="21"/>
  <c r="D10" i="21"/>
  <c r="J51" i="20" l="1"/>
  <c r="K56" i="23"/>
  <c r="J56" i="23"/>
  <c r="I56" i="23"/>
  <c r="I57" i="23"/>
  <c r="I58" i="23"/>
  <c r="I59" i="23"/>
  <c r="I60" i="23"/>
  <c r="H57" i="23"/>
  <c r="H58" i="23"/>
  <c r="H59" i="23"/>
  <c r="H60" i="23"/>
  <c r="H56" i="23"/>
  <c r="G56" i="23"/>
  <c r="G57" i="23"/>
  <c r="G58" i="23"/>
  <c r="F57" i="23"/>
  <c r="F58" i="23"/>
  <c r="F56" i="23"/>
  <c r="E56" i="23"/>
  <c r="E57" i="23"/>
  <c r="D57" i="23"/>
  <c r="D56" i="23"/>
  <c r="K42" i="23"/>
  <c r="K43" i="23"/>
  <c r="J43" i="23"/>
  <c r="J42" i="23"/>
  <c r="I42" i="23"/>
  <c r="I43" i="23"/>
  <c r="I44" i="23"/>
  <c r="I45" i="23"/>
  <c r="H43" i="23"/>
  <c r="H44" i="23"/>
  <c r="H45" i="23"/>
  <c r="H42" i="23"/>
  <c r="G42" i="23"/>
  <c r="G43" i="23"/>
  <c r="G44" i="23"/>
  <c r="F43" i="23"/>
  <c r="F44" i="23"/>
  <c r="F42" i="23"/>
  <c r="E42" i="23"/>
  <c r="E43" i="23"/>
  <c r="E44" i="23"/>
  <c r="E45" i="23"/>
  <c r="E46" i="23"/>
  <c r="D43" i="23"/>
  <c r="D44" i="23"/>
  <c r="D45" i="23"/>
  <c r="D46" i="23"/>
  <c r="D42" i="23"/>
  <c r="J47" i="23"/>
  <c r="F47" i="23"/>
  <c r="E47" i="23"/>
  <c r="E48" i="23"/>
  <c r="E49" i="23"/>
  <c r="E50" i="23"/>
  <c r="D48" i="23"/>
  <c r="D49" i="23"/>
  <c r="D50" i="23"/>
  <c r="D47" i="23"/>
  <c r="I18" i="23"/>
  <c r="I19" i="23"/>
  <c r="I20" i="23"/>
  <c r="I21" i="23"/>
  <c r="I22" i="23"/>
  <c r="I23" i="23"/>
  <c r="H19" i="23"/>
  <c r="H20" i="23"/>
  <c r="H21" i="23"/>
  <c r="H22" i="23"/>
  <c r="H23" i="23"/>
  <c r="H18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F19" i="23"/>
  <c r="F20" i="23"/>
  <c r="F21" i="23"/>
  <c r="F22" i="23"/>
  <c r="F23" i="23"/>
  <c r="F24" i="23"/>
  <c r="F25" i="23"/>
  <c r="F26" i="23"/>
  <c r="F27" i="23"/>
  <c r="F28" i="23"/>
  <c r="F29" i="23"/>
  <c r="F18" i="23"/>
  <c r="E18" i="23"/>
  <c r="E19" i="23"/>
  <c r="E20" i="23"/>
  <c r="E21" i="23"/>
  <c r="E22" i="23"/>
  <c r="E23" i="23"/>
  <c r="E24" i="23"/>
  <c r="E25" i="23"/>
  <c r="E26" i="23"/>
  <c r="E27" i="23"/>
  <c r="E28" i="23"/>
  <c r="D19" i="23"/>
  <c r="D20" i="23"/>
  <c r="D21" i="23"/>
  <c r="D22" i="23"/>
  <c r="D23" i="23"/>
  <c r="D24" i="23"/>
  <c r="D25" i="23"/>
  <c r="D26" i="23"/>
  <c r="D27" i="23"/>
  <c r="D28" i="23"/>
  <c r="D18" i="23"/>
  <c r="J148" i="20"/>
  <c r="J146" i="20"/>
  <c r="J145" i="20"/>
  <c r="J135" i="20"/>
  <c r="J79" i="20"/>
  <c r="J78" i="20"/>
  <c r="J77" i="20"/>
  <c r="J70" i="20"/>
  <c r="J69" i="20"/>
  <c r="J68" i="20"/>
  <c r="J61" i="20"/>
  <c r="J60" i="20"/>
  <c r="J56" i="20"/>
  <c r="J53" i="20"/>
  <c r="J52" i="20"/>
  <c r="J66" i="20" l="1"/>
  <c r="J65" i="20"/>
  <c r="J57" i="20"/>
  <c r="J59" i="20"/>
  <c r="J74" i="20"/>
  <c r="J143" i="20"/>
  <c r="J50" i="20"/>
  <c r="J58" i="20"/>
  <c r="J75" i="20"/>
  <c r="J138" i="20"/>
  <c r="J49" i="20"/>
  <c r="J133" i="20"/>
  <c r="J144" i="20"/>
  <c r="J67" i="20"/>
  <c r="J76" i="20"/>
  <c r="J134" i="20"/>
  <c r="J136" i="20"/>
  <c r="J137" i="20"/>
  <c r="J55" i="20"/>
  <c r="J63" i="20"/>
  <c r="J72" i="20"/>
  <c r="J80" i="20"/>
  <c r="J73" i="20"/>
  <c r="J62" i="20"/>
  <c r="J64" i="20"/>
  <c r="J54" i="20"/>
  <c r="J48" i="20"/>
  <c r="J130" i="20" l="1"/>
  <c r="C18" i="21" s="1"/>
  <c r="J150" i="20"/>
  <c r="C19" i="21" s="1"/>
  <c r="J165" i="20"/>
  <c r="C20" i="21" s="1"/>
  <c r="J81" i="20"/>
  <c r="C9" i="21" l="1"/>
  <c r="C8" i="21"/>
  <c r="C10" i="21"/>
  <c r="I3" i="23"/>
  <c r="H3" i="23"/>
  <c r="H2" i="23"/>
  <c r="I2" i="23"/>
  <c r="F5" i="23" l="1"/>
  <c r="G5" i="23"/>
  <c r="F4" i="23"/>
  <c r="G4" i="23"/>
  <c r="J11" i="20" l="1"/>
  <c r="J6" i="20"/>
  <c r="J2" i="23"/>
  <c r="K2" i="23"/>
  <c r="F3" i="23"/>
  <c r="F2" i="23"/>
  <c r="G3" i="23"/>
  <c r="G2" i="23"/>
  <c r="D3" i="23"/>
  <c r="D4" i="23"/>
  <c r="D5" i="23"/>
  <c r="E3" i="23"/>
  <c r="E4" i="23"/>
  <c r="E5" i="23"/>
  <c r="D2" i="23"/>
  <c r="E2" i="23"/>
  <c r="J3" i="20"/>
  <c r="J5" i="20" l="1"/>
  <c r="J13" i="20"/>
  <c r="J7" i="20"/>
  <c r="J9" i="20" l="1"/>
  <c r="J10" i="20"/>
  <c r="J12" i="20"/>
  <c r="J4" i="20" l="1"/>
  <c r="J8" i="20"/>
  <c r="J14" i="20" l="1"/>
  <c r="C14" i="21" l="1"/>
  <c r="D14" i="21" s="1"/>
  <c r="C4" i="21"/>
</calcChain>
</file>

<file path=xl/sharedStrings.xml><?xml version="1.0" encoding="utf-8"?>
<sst xmlns="http://schemas.openxmlformats.org/spreadsheetml/2006/main" count="872" uniqueCount="406">
  <si>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</si>
  <si>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</si>
  <si>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</si>
  <si>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</si>
  <si>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</si>
  <si>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</si>
  <si>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</si>
  <si>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</si>
  <si>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</si>
  <si>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</si>
  <si>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</si>
  <si>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</si>
  <si>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</si>
  <si>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</si>
  <si>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</si>
  <si>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</si>
  <si>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</si>
  <si>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</si>
  <si>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</si>
  <si>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</si>
  <si>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</si>
  <si>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</si>
  <si>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</si>
  <si>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</si>
  <si>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контейнеров, используется read only корневая системы (readOnlyRootFilesystem)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</si>
  <si>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</si>
  <si>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</si>
  <si>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</si>
  <si>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</si>
  <si>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</si>
  <si>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</si>
  <si>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</si>
  <si>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</si>
  <si>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</si>
  <si>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</si>
  <si>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</si>
  <si>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Admission controller NamespaceLifecycle активирован и используется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</si>
  <si>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</si>
  <si>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</si>
  <si>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</si>
  <si>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</si>
  <si>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</si>
  <si>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</si>
  <si>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</si>
  <si>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</si>
  <si>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</si>
  <si>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</si>
  <si>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</si>
  <si>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</si>
  <si>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</si>
  <si>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</si>
  <si>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</si>
  <si>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Deprecated с 1.16</t>
  </si>
  <si>
    <t>Deprecated с 1.13</t>
  </si>
  <si>
    <t>Файл конфигурации kubelet может быть получен следующим запросом:
kubectl proxy (открытие порта 8001 для выполнения запроса к API)
curl -X GET http://127.0.0.1:8001/api/v1/nodes/worker-node-2/proxy/configz | jq .</t>
  </si>
  <si>
    <t>Стандарты безопасности для сред контейнеризации не применяются</t>
  </si>
  <si>
    <t>Домен</t>
  </si>
  <si>
    <t>Nodes-0-1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</si>
  <si>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</si>
  <si>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</si>
  <si>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</si>
  <si>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</si>
  <si>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</si>
  <si>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</si>
  <si>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</si>
  <si>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</si>
  <si>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</si>
  <si>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</si>
  <si>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</si>
  <si>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</si>
  <si>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</si>
  <si>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</si>
  <si>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</si>
  <si>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</si>
  <si>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</si>
  <si>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</si>
  <si>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</si>
  <si>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</si>
  <si>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</si>
  <si>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</si>
  <si>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</si>
  <si>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</si>
  <si>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</si>
  <si>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</si>
  <si>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</si>
  <si>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</si>
  <si>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</si>
  <si>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</si>
  <si>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</si>
  <si>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</si>
  <si>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</si>
  <si>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</si>
  <si>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Используются профили по умолчанию Secomp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</si>
  <si>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</si>
  <si>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</si>
  <si>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</si>
  <si>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</si>
  <si>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</si>
  <si>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</si>
  <si>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</si>
  <si>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</si>
  <si>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</si>
  <si>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>При хранении настроек и развертывании оркестратора используется подход IaC</t>
  </si>
  <si>
    <t>Orch-1-4</t>
  </si>
  <si>
    <t>Orch-3-4</t>
  </si>
  <si>
    <t>Итоговый балл</t>
  </si>
  <si>
    <t>Вес критерия</t>
  </si>
  <si>
    <t>Классификация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</si>
  <si>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</si>
  <si>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</si>
  <si>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</si>
  <si>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</si>
  <si>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</si>
  <si>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</si>
  <si>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Настроены параметры аудита сред оркестрации (k8s audit policy), логи передаются и анализируются в SIEM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</si>
  <si>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</si>
  <si>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</si>
  <si>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Используется мониторинг ИТ состояние сред контейнеризации</t>
  </si>
  <si>
    <t>Определен список возможных инцидентов ИБ в части оркестратора</t>
  </si>
  <si>
    <t>Gen-1-1</t>
  </si>
  <si>
    <t>Gen-1-2</t>
  </si>
  <si>
    <t>Gen-1-3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</si>
  <si>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</si>
  <si>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</si>
  <si>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</si>
  <si>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</si>
  <si>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</si>
  <si>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</si>
  <si>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</si>
  <si>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</si>
  <si>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</si>
  <si>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</si>
  <si>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</si>
  <si>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</si>
  <si>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</si>
  <si>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</si>
  <si>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</si>
  <si>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Учетные записи</t>
  </si>
  <si>
    <t>Версии ПО</t>
  </si>
  <si>
    <t>Мониторинг</t>
  </si>
  <si>
    <t>Харденинг</t>
  </si>
  <si>
    <t>События ИБ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</si>
  <si>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</si>
  <si>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</si>
  <si>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</si>
  <si>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</si>
  <si>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</si>
  <si>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</si>
  <si>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</si>
  <si>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</si>
  <si>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</si>
  <si>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</si>
  <si>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</si>
  <si>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</si>
  <si>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</si>
  <si>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</si>
  <si>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</si>
  <si>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Осуществляется мультиуровневая сборка для минимизации размера образа и его функционала</t>
  </si>
  <si>
    <t>Сканирование Docker файлов</t>
  </si>
  <si>
    <t>SBOM</t>
  </si>
  <si>
    <t>Безопасность оркестратора (Orchestrator)</t>
  </si>
  <si>
    <t>Безопасность манифестов (Manifests)</t>
  </si>
  <si>
    <t>Безопасность используемых образов (Images)</t>
  </si>
  <si>
    <t>Безопасность запущенных контейнеров (Containers)</t>
  </si>
  <si>
    <t>ID практики</t>
  </si>
  <si>
    <t>CONT-1-1</t>
  </si>
  <si>
    <t>CONT-1-2</t>
  </si>
  <si>
    <t>CONT-2-1</t>
  </si>
  <si>
    <t>CONT-2-2</t>
  </si>
  <si>
    <t>CONT-2-3</t>
  </si>
  <si>
    <t>CONT-3-1</t>
  </si>
  <si>
    <t>CONT-3-2</t>
  </si>
  <si>
    <t>CONT-3-3</t>
  </si>
  <si>
    <t>CONT-3-4</t>
  </si>
  <si>
    <t>CONT-3-5</t>
  </si>
  <si>
    <t>CONT-4-1</t>
  </si>
  <si>
    <t>IMG-1-1</t>
  </si>
  <si>
    <t>IMG-1-2</t>
  </si>
  <si>
    <t>IMG-1-3</t>
  </si>
  <si>
    <t>IMG-1-4</t>
  </si>
  <si>
    <t>IMG-1-5</t>
  </si>
  <si>
    <t>IMG-2-1</t>
  </si>
  <si>
    <t>IMG-2-2</t>
  </si>
  <si>
    <t>IMG-2-3</t>
  </si>
  <si>
    <t>IMG-3-1</t>
  </si>
  <si>
    <t>IMG-3-2</t>
  </si>
  <si>
    <t>IMG-3-3</t>
  </si>
  <si>
    <t>IMG-3-4</t>
  </si>
  <si>
    <t>IMG-4-1</t>
  </si>
  <si>
    <t>IMG-4-2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</si>
  <si>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</si>
  <si>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</si>
  <si>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</si>
  <si>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</si>
  <si>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</si>
  <si>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</si>
  <si>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</si>
  <si>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</si>
  <si>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</si>
  <si>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</si>
  <si>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</si>
  <si>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</si>
  <si>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</si>
  <si>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MAN-0-1</t>
  </si>
  <si>
    <t>IMG-0-1</t>
  </si>
  <si>
    <t>CONT-0-1</t>
  </si>
  <si>
    <t>Безопасность запускаемых приложений
(CONT)</t>
  </si>
  <si>
    <t>Безопасность запускаемых приложений
(IMG)</t>
  </si>
  <si>
    <t>Безопасность запускаемых приложений (MAN)</t>
  </si>
  <si>
    <t>Безопасность оркестратора (Orch)</t>
  </si>
  <si>
    <t>Безопасность nodes (Nodes)</t>
  </si>
  <si>
    <t>Общие практики безопасности (Gen)</t>
  </si>
  <si>
    <t>Уровень зрелости</t>
  </si>
  <si>
    <t>Соответствие уровню зрелости</t>
  </si>
  <si>
    <t>Не применимо</t>
  </si>
  <si>
    <t>Общий уровень зрелости по JCSF</t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</si>
  <si>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всех практик кажого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</si>
  <si>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каждого уровня зрелости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</si>
  <si>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Соответствие уровню зрелости </t>
    </r>
    <r>
      <rPr>
        <b/>
        <u/>
        <sz val="14"/>
        <color theme="1"/>
        <rFont val="Calibri"/>
        <family val="2"/>
        <charset val="204"/>
        <scheme val="minor"/>
      </rPr>
      <t>каждого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</si>
  <si>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t xml:space="preserve"> Обеспечена отказоустойчивость серверной инфраструктуры в рамках нескольких сайтов</t>
  </si>
  <si>
    <t>Используются профили seccomp, кастомизированные под микросервисы</t>
  </si>
  <si>
    <t>Настроены и используются кастомизированные Runtime политики для отдельных контейнерных приложений в режиме block</t>
  </si>
  <si>
    <t>Используются Policy engine или Admission controller, позволяющие контролировать конфигурацию запускаемых микросервисов</t>
  </si>
  <si>
    <t>УЗ cluster-admin не используется для администрирования кластеров Kubernetes</t>
  </si>
  <si>
    <t>Используются отдельные решения по хранению секретов</t>
  </si>
  <si>
    <t>Dock-1-1</t>
  </si>
  <si>
    <t>Dock-1-3</t>
  </si>
  <si>
    <t>Dock-1-5</t>
  </si>
  <si>
    <t>Dock-1-6</t>
  </si>
  <si>
    <t>Dock-1-7</t>
  </si>
  <si>
    <t>Dock-1-8</t>
  </si>
  <si>
    <t>Dock-1-9</t>
  </si>
  <si>
    <t>Dock-2-1</t>
  </si>
  <si>
    <t>Dock-2-2</t>
  </si>
  <si>
    <t>Dock-2-3</t>
  </si>
  <si>
    <t>Dock-2-4</t>
  </si>
  <si>
    <t>Dock-2-5</t>
  </si>
  <si>
    <t>Dock-2-6</t>
  </si>
  <si>
    <t>Dock-2-7</t>
  </si>
  <si>
    <t>Dock-2-8</t>
  </si>
  <si>
    <t>Dock-2-9</t>
  </si>
  <si>
    <t>Dock-2-10</t>
  </si>
  <si>
    <t>Dock-2-11</t>
  </si>
  <si>
    <t>Dock-3-1</t>
  </si>
  <si>
    <t>Dock-3-2</t>
  </si>
  <si>
    <t>Dock-3-3</t>
  </si>
  <si>
    <t>Dock-3-4</t>
  </si>
  <si>
    <t>Dock-3-5</t>
  </si>
  <si>
    <t>Dock-3-6</t>
  </si>
  <si>
    <t>Dock-4-1</t>
  </si>
  <si>
    <t>Dock-4-2</t>
  </si>
  <si>
    <t>Dock-4-3</t>
  </si>
  <si>
    <t>Настроен аудит для ключевых файлов, относящихся к демону Docker</t>
  </si>
  <si>
    <t>Демон Docker запущен в rootless-режиме</t>
  </si>
  <si>
    <t>Контролируется целостность исполняемых файлов Docker, а также его конфигураций</t>
  </si>
  <si>
    <t>Read-only доступ к Docker socket не используется</t>
  </si>
  <si>
    <t>Процесс установки обновлений безопасности Docker регламентирован</t>
  </si>
  <si>
    <t>В продуктивной среде не используются функции Docker, помеченные как экспериментальные</t>
  </si>
  <si>
    <t>Трафик между контейнерами разделен (для разграничения доступа между контейнеров используется несколько сетевых мостов - Network Bridge)</t>
  </si>
  <si>
    <t>Настроены лимиты (ulimits) для контейнеров по умолчанию</t>
  </si>
  <si>
    <t>Определена единая cgroup (control group) по умолчанию для всех контейнеров</t>
  </si>
  <si>
    <t>Определены отдельные cgroup (control group) для групп контейнеров</t>
  </si>
  <si>
    <t>Установлена опция --live-restore для демона Docker</t>
  </si>
  <si>
    <t xml:space="preserve">hairpin NAT mode используется для публикации сервисов вместо userland proxy service </t>
  </si>
  <si>
    <t>/etc/docker/daemon.json - --userland-proxy=false</t>
  </si>
  <si>
    <t>Производится регулярная очистка неиспользуемых образов на хостах</t>
  </si>
  <si>
    <t>Используются самописные плагины для авторизации команд, поступающих к Docker демону</t>
  </si>
  <si>
    <t>/etc/docker/daemon.json наличие плагина OPA или аналог</t>
  </si>
  <si>
    <t>Dock-4-4</t>
  </si>
  <si>
    <t>Используется мониторинг ИТ состояния сред контейнеризации (не только ОС, но и сама среда контейнеризации)</t>
  </si>
  <si>
    <t>Dock-4-5</t>
  </si>
  <si>
    <t>Установлен уровень логирования docker демона - info</t>
  </si>
  <si>
    <t>Настроены параметры аудита сред оркестрации, логи передаются и анализируются в SIEM</t>
  </si>
  <si>
    <t>Осуществляется контроль за выполнением команд внутри контейнера от пользователя root
Настроены политики средства контроля запускаемых сущностей, ограничивающие запуск контейнеров с пользователем root</t>
  </si>
  <si>
    <t>Демон Docker имеет необходимые права для внесения изменений в iptables</t>
  </si>
  <si>
    <t>Для сред контейнеризации на базе Docker используются средства мониторинг событий ИБ (локальный сервис)</t>
  </si>
  <si>
    <t>Устаревший драйвер для хранилищ данных aufs не используется в Docker</t>
  </si>
  <si>
    <t>Для размещения контейнеров на дисковой подсистеме используется отдельная партиция</t>
  </si>
  <si>
    <t>Доступ к демону Docker имеет ограниченное число пользователей ОС</t>
  </si>
  <si>
    <t>getent group docker</t>
  </si>
  <si>
    <t>Для сетевого доступа к Docker Daemon используется TLS-аутентификация по сертификату</t>
  </si>
  <si>
    <t>Для доступа к Docker Daemon используется только защищенное TLS соединение</t>
  </si>
  <si>
    <t>Контроль целостности</t>
  </si>
  <si>
    <t>MAN-2-5</t>
  </si>
  <si>
    <t>MAN-2-6</t>
  </si>
  <si>
    <t>MAN-2-7</t>
  </si>
  <si>
    <t>MAN-2-8</t>
  </si>
  <si>
    <t>Применимо только для Kubernetes</t>
  </si>
  <si>
    <t>Orch-2-13</t>
  </si>
  <si>
    <t xml:space="preserve">Используется средство контроля параметров запускаемых контейнеров </t>
  </si>
  <si>
    <t>CONT-3-6</t>
  </si>
  <si>
    <t>Осуществляется сканирование Docker файлов на недостатки конфигурации ИБ</t>
  </si>
  <si>
    <t>Настроены политики средства контроля запускаемых сущностей, требующих в конфигурации указывать необходимые capabilities</t>
  </si>
  <si>
    <t>Для аутентификации в оркестраторе используется внешний сервис, например Active Directory</t>
  </si>
  <si>
    <t>Тестовая среда располагается в отдельном сетевом сегменте. Доступ к среде ограничен</t>
  </si>
  <si>
    <t>Выполняется, если сетевой доступ к Docker-daemon не используется</t>
  </si>
  <si>
    <t>Dock-2-12</t>
  </si>
  <si>
    <t>Процесс настройки параметров безопасности среды контейнерной оркестрации регламентирован, используются стандарты конфигурирования с базовыми стандартами</t>
  </si>
  <si>
    <t>В манифестах не монтируются чувствительные каталоги и файлы хостовой ОС</t>
  </si>
  <si>
    <t>В манифестах не используются секреты в открытом виде</t>
  </si>
  <si>
    <t>Полностью выполняется, если используется инструмент контроля. Иначе - частично выполянется (0.5 балла)</t>
  </si>
  <si>
    <t>В манифестах используются скрипты проверки доступности приложений</t>
  </si>
  <si>
    <t>Для групп контейнеров используются отдельные seccomp-профайлы</t>
  </si>
  <si>
    <t>В манифестах не используется флаг privileged для контейнеров</t>
  </si>
  <si>
    <t>В манифестах  не используются тома (volume) типа host path</t>
  </si>
  <si>
    <t>В манифестах  не используются пространтсва имен PID, разделенные между хост-сервером и контейнером</t>
  </si>
  <si>
    <t>В манифестах  не используются пространтсва имен IPC разделенные между хост-сервером и контейнером</t>
  </si>
  <si>
    <t>В манифестах  не используются пространтсва имен разделенные UTS между хост-сервером и контейнером</t>
  </si>
  <si>
    <t>Безопасность УЗЛОВ сред контейнеризации (nodes)</t>
  </si>
  <si>
    <t>Nodes-1-1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</si>
  <si>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</si>
  <si>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Nodes-1-2</t>
  </si>
  <si>
    <t>УЗ root не должна использоваться для администрирования ОС</t>
  </si>
  <si>
    <t>Nodes-1-3</t>
  </si>
  <si>
    <t>Используются версии ОС, поддерживаемые производителем. Для неподдерживаемых версий ОС имеется расширенная поддержка</t>
  </si>
  <si>
    <t>Nodes-1-4</t>
  </si>
  <si>
    <t>Осуществляется сбор логов о состоянии серверов (мониторинг ИТ) - собираются данные о состоянии сервера.</t>
  </si>
  <si>
    <t>Nodes-1-5</t>
  </si>
  <si>
    <t>Используется антивирусное ПО с постоянно обновляемыми базами.</t>
  </si>
  <si>
    <t>СЗИ</t>
  </si>
  <si>
    <t>Nodes-1-6</t>
  </si>
  <si>
    <t>Реализованы механизмы синхронизации времени в ОС с целью возможности подтверждения времени записи событий</t>
  </si>
  <si>
    <t>Nodes-1-7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</si>
  <si>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</si>
  <si>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Nodes-2-1</t>
  </si>
  <si>
    <t>Привилегированные права в ОС имеют только УЗ, которым такой доступ необходим, данные УЗ актуальны</t>
  </si>
  <si>
    <t>Nodes-2-2</t>
  </si>
  <si>
    <t>Установлены актуальные обновления безопасности ОС, процесс обновления является системным</t>
  </si>
  <si>
    <t>Nodes-2-3</t>
  </si>
  <si>
    <t>Проводятся периодические сканирования ОС, направленные на выявление уязвимостей</t>
  </si>
  <si>
    <t>Управление уязвимостями</t>
  </si>
  <si>
    <t>Nodes-2-4</t>
  </si>
  <si>
    <t>Для установки ОС используется «золотой» образ</t>
  </si>
  <si>
    <t>Золотой образ</t>
  </si>
  <si>
    <t>Nodes-2-5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</si>
  <si>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</si>
  <si>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Nodes-2-6</t>
  </si>
  <si>
    <t>Проводятся регулярные сканирования антивирусом</t>
  </si>
  <si>
    <t>Nodes-2-7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</si>
  <si>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</si>
  <si>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Nodes-2-8</t>
  </si>
  <si>
    <t xml:space="preserve"> Логин на сервер только через SSH ключ</t>
  </si>
  <si>
    <t>Nodes-2-9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</si>
  <si>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</si>
  <si>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Nodes-2-10</t>
  </si>
  <si>
    <t>Определен список возможных инцидентов ИБ в части ОС</t>
  </si>
  <si>
    <t>Nodes-2-11</t>
  </si>
  <si>
    <t>Выполняется ревизия УЗ администраторов ОС. В случае необходимости, УЗ деактивируется или отключается</t>
  </si>
  <si>
    <t>Nodes-2-12</t>
  </si>
  <si>
    <t>Неразрешенное ПО или не требуемое для администрирования на ОС хост-серверов не установлено</t>
  </si>
  <si>
    <t>Nodes-3-1</t>
  </si>
  <si>
    <t>Процесс установки обновлений безопасности ОС регламентирован</t>
  </si>
  <si>
    <t>Nodes-3-2</t>
  </si>
  <si>
    <t>Проводится сканирование «золотого» образа ОС на уязвимости</t>
  </si>
  <si>
    <t>Nodes-3-3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</si>
  <si>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</si>
  <si>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Nodes-3-4</t>
  </si>
  <si>
    <t>Включен хостовый МЭ и настроен в соответствии с правилом «запрещено все, что не разрешено»</t>
  </si>
  <si>
    <t>Nodes-3-5</t>
  </si>
  <si>
    <t>Определен перечень базовых СЗИ, устанавливаемых на серверы (помимо антивируса)</t>
  </si>
  <si>
    <t>Nodes-3-6</t>
  </si>
  <si>
    <t>Проводятся на регулярной основе внутренние аудиты ИБ конфигурационных настроек ОС</t>
  </si>
  <si>
    <t>Nodes-3-7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</si>
  <si>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</si>
  <si>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Nodes-4-1</t>
  </si>
  <si>
    <t>Применяется шифрование диска</t>
  </si>
  <si>
    <t>Nodes-4-2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</si>
  <si>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</si>
  <si>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Nodes-4-3</t>
  </si>
  <si>
    <t>Используются стандарты безопасности, включающие в себя большую часть настроек на основе CIS Benchmark</t>
  </si>
  <si>
    <t>Nodes-4-4</t>
  </si>
  <si>
    <t>При хранении настроек и развертывании ОС используется подход IaC</t>
  </si>
  <si>
    <t>Общие практики безопасности (Generic)</t>
  </si>
  <si>
    <t>Безопасность сред контейнеризации Docker</t>
  </si>
  <si>
    <t>Безопасность сред контейнеризации Docker
(Dock)</t>
  </si>
  <si>
    <t>Dock-0-1</t>
  </si>
  <si>
    <t>Стандарты безопасности сред контейнеризации Docker не применяются</t>
  </si>
  <si>
    <t>`</t>
  </si>
  <si>
    <t>MAN-4-2</t>
  </si>
  <si>
    <t xml:space="preserve">Общие контроли (Gen) </t>
  </si>
  <si>
    <t xml:space="preserve">Безопасность узлов сред контейнеризации (Nodes) </t>
  </si>
  <si>
    <t>Безопасность образов контейнеров (Img)</t>
  </si>
  <si>
    <t>Безопасность манифестов (Man)</t>
  </si>
  <si>
    <t>Безопасность оркестратора Kubernetes (Orch)</t>
  </si>
  <si>
    <t>Безопасность сред контейнеризации Docker (Dock)</t>
  </si>
  <si>
    <t>Безопасность среды контейнеризации Docker (Dock)</t>
  </si>
  <si>
    <r>
      <rPr>
        <u/>
        <sz val="11"/>
        <color theme="1"/>
        <rFont val="Calibri"/>
        <family val="2"/>
        <scheme val="minor"/>
      </rPr>
      <t>Директории</t>
    </r>
    <r>
      <rPr>
        <sz val="11"/>
        <color theme="1"/>
        <rFont val="Calibri"/>
        <family val="2"/>
        <charset val="204"/>
        <scheme val="minor"/>
      </rPr>
      <t xml:space="preserve">
/run/containerd
/var/lib/docker
/etc/docker
</t>
    </r>
    <r>
      <rPr>
        <u/>
        <sz val="11"/>
        <color theme="1"/>
        <rFont val="Calibri"/>
        <family val="2"/>
        <scheme val="minor"/>
      </rPr>
      <t>Файлы</t>
    </r>
    <r>
      <rPr>
        <sz val="11"/>
        <color theme="1"/>
        <rFont val="Calibri"/>
        <family val="2"/>
        <charset val="204"/>
        <scheme val="minor"/>
      </rPr>
      <t xml:space="preserve">
сontainerd.sock 
docker.sock
/etc/default/docker
/etc/docker/daemon.json
/etc/containerd/config.toml
/etc/sysconfig/docker
/usr/bin/containerd
/usr/bin/containerd-shim
usr/bin/containerd-shim-runc-v1
/usr/bin/containerd-shim-runc-v2
/usr/bin/runc</t>
    </r>
  </si>
  <si>
    <t>Используются стандарты безопасности на основе CIS Benchmark (более 70% параметров) для оркестратора Docker</t>
  </si>
  <si>
    <t>Полностью выполняется, если настроена политика, контролирующая корректность конфигурации. Если выполняется для всех образов контейнеров, но не настроена контролирующая политика - частично выполняется (0.5 балла)</t>
  </si>
  <si>
    <t>Полностью выполняется, если применимо как для манифестов, так и настроена политика, контролирующая корректность конфигурации манифестов. Если выполняется только для манифестов, но не настроена контролирующая политика - частично выполняется (0.5 балла)</t>
  </si>
  <si>
    <t>В случае, если запуск контейнера из некорректно подписанного образа блокируется на уровне оркестратора - контроль выполняется полностью. Если осуществляется проверка без блокировки - данный контроль выполняется частично (0.5 балла)</t>
  </si>
  <si>
    <t>опция --net=host для Docker или опция hostNetwork для Docker. Полностью выполняется, если применимо как для манифестов, так и настроена политика, контролирующая корректность конфигурации манифестов. Если выполняется только для манифестов, но не настроена контролирующая политика - частично выполняется (0.5 балла)</t>
  </si>
  <si>
    <t>В манифестах не используются флаги allowPrivilegeEscalation или capabilities CAP_SYS_ADMIN</t>
  </si>
  <si>
    <t>Полностью выполняется, если применимо как для манифестов, так и настроена политика, контролирующая корректность конфигурации манифестов. Если выполняется только для манифестов, но не настроена контролирующая политика - частично выполняется (0.5 балла) Например директории:
/ (root filesystem)
/boot
/dev
/etc
/lib
/proc
/sys
/usr​</t>
  </si>
  <si>
    <t>Полностью выполняется, если применимо как для манифестов, так и настроена политика, контролирующая корректность конфигурации манифестов. Если выполняется только для манифестов, но не настроена контролирующая политика - частично выполняется (0.5 балла). Применимо только для Docker</t>
  </si>
  <si>
    <t>В манифестах  настроены ограничения для контейнеров (limits и requests, ulimits или другая опция)</t>
  </si>
  <si>
    <t>В конфигурациях для контейнеров не используется host network (сеть хоста)</t>
  </si>
  <si>
    <t>В манифестах не используются образы контейнеров с тегом latest</t>
  </si>
  <si>
    <t>Процесс настройки параметров безопасности манифестов регламентирован, используются базовые стандарты безопасного конфигурирования манифестов.</t>
  </si>
  <si>
    <t>Для групп контейнеров используются отдельные apparmor-профайлы</t>
  </si>
  <si>
    <t>CONT-1-3</t>
  </si>
  <si>
    <t>В контейнерах не запущен демон sshd</t>
  </si>
  <si>
    <t xml:space="preserve">docker info | grep rootless
</t>
  </si>
  <si>
    <r>
      <t xml:space="preserve">Для версии 1.6+ анонимный доступ включен по умолчанию, если </t>
    </r>
    <r>
      <rPr>
        <b/>
        <sz val="11"/>
        <color theme="1"/>
        <rFont val="Calibri"/>
        <family val="2"/>
        <charset val="204"/>
        <scheme val="minor"/>
      </rPr>
      <t>установлен</t>
    </r>
    <r>
      <rPr>
        <sz val="11"/>
        <color theme="1"/>
        <rFont val="Calibri"/>
        <family val="2"/>
        <charset val="204"/>
        <scheme val="minor"/>
      </rPr>
      <t xml:space="preserve"> режим авторизации AlwaysAllow.
</t>
    </r>
  </si>
  <si>
    <t>Осуществляется мониторинг запускаемых процессов, сетевых соединений и использования файлов в контейнерах. Используются правила по умолчанию</t>
  </si>
  <si>
    <t>Осуществляется мониторинг  запускаемых процессов, сетевых соединений и использования файлов в контейнерах. Правила регулярно обновляются и учитывают актуальные угрозы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</si>
</sst>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2" fillId="7" borderId="0" applyNumberFormat="0" applyBorder="0" applyAlignment="0" applyProtection="0"/>
    <xf numFmtId="9" fontId="15" fillId="0" borderId="0" applyFont="0" applyFill="0" applyBorder="0" applyAlignment="0" applyProtection="0"/>
  </cellStyleXfs>
  <cellXfs count="191">
    <xf numFmtId="0" fontId="0" fillId="0" borderId="0" xfId="0"/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/>
    <xf numFmtId="9" fontId="0" fillId="0" borderId="7" xfId="2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horizontal="center" vertical="center"/>
    </xf>
    <xf numFmtId="164" fontId="17" fillId="7" borderId="1" xfId="1" applyNumberFormat="1" applyFont="1" applyBorder="1" applyAlignment="1">
      <alignment horizontal="center" vertical="center"/>
    </xf>
    <xf numFmtId="49" fontId="10" fillId="0" borderId="23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164" fontId="17" fillId="7" borderId="29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49" fontId="10" fillId="0" borderId="19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1" fontId="17" fillId="7" borderId="1" xfId="1" applyNumberFormat="1" applyFont="1" applyBorder="1" applyAlignment="1">
      <alignment horizontal="center" vertical="center"/>
    </xf>
    <xf numFmtId="1" fontId="17" fillId="7" borderId="29" xfId="1" applyNumberFormat="1" applyFont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left" vertical="top" wrapText="1"/>
    </xf>
    <xf numFmtId="0" fontId="0" fillId="11" borderId="29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10" fillId="0" borderId="38" xfId="0" applyNumberFormat="1" applyFont="1" applyBorder="1" applyAlignment="1">
      <alignment horizontal="center" vertical="center" wrapText="1"/>
    </xf>
    <xf numFmtId="49" fontId="10" fillId="0" borderId="39" xfId="0" applyNumberFormat="1" applyFont="1" applyBorder="1" applyAlignment="1">
      <alignment horizontal="center" vertical="center" wrapText="1"/>
    </xf>
    <xf numFmtId="49" fontId="10" fillId="0" borderId="40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37" xfId="0" applyNumberFormat="1" applyFont="1" applyBorder="1" applyAlignment="1">
      <alignment horizontal="center" vertical="center" wrapText="1"/>
    </xf>
    <xf numFmtId="49" fontId="10" fillId="0" borderId="41" xfId="0" applyNumberFormat="1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9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9" fontId="0" fillId="0" borderId="8" xfId="2" applyFont="1" applyFill="1" applyBorder="1" applyAlignment="1">
      <alignment horizontal="center" vertical="center" wrapText="1"/>
    </xf>
    <xf numFmtId="9" fontId="0" fillId="0" borderId="9" xfId="2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43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10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13" xfId="0" applyFill="1" applyBorder="1" applyAlignment="1">
      <alignment horizontal="center" wrapText="1"/>
    </xf>
    <xf numFmtId="0" fontId="0" fillId="9" borderId="14" xfId="0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17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6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</cellXfs>
  <cellStyles count="3">
    <cellStyle name="60% - Accent5" xfId="1" builtinId="48"/>
    <cellStyle name="Normal" xfId="0" builtinId="0"/>
    <cellStyle name="Percent" xfId="2" builtinId="5"/>
  </cellStyles>
  <dxfs count="16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соответствие</a:t>
            </a:r>
            <a:r>
              <a:rPr lang="ru-RU" baseline="0"/>
              <a:t> </a:t>
            </a:r>
            <a:r>
              <a:rPr lang="ru-RU"/>
              <a:t>Уровням</a:t>
            </a:r>
            <a:r>
              <a:rPr lang="ru-RU" baseline="0"/>
              <a:t> зрелости доменов </a:t>
            </a:r>
            <a:r>
              <a:rPr lang="en-US" baseline="0"/>
              <a:t>JCSF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Результаты!$B$14:$B$20</c:f>
              <c:strCache>
                <c:ptCount val="7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(Orch)</c:v>
                </c:pt>
                <c:pt idx="3">
                  <c:v>Безопасность сред контейнеризации Docker (Dock)</c:v>
                </c:pt>
                <c:pt idx="4">
                  <c:v>Безопасность образов контейнеров (Img)</c:v>
                </c:pt>
                <c:pt idx="5">
                  <c:v>Безопасность манифестов (Man)</c:v>
                </c:pt>
                <c:pt idx="6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Результаты!$C$14:$C$20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Результаты!$V$14</c:f>
              <c:strCache>
                <c:ptCount val="1"/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Результаты!$V$15</c:f>
              <c:strCache>
                <c:ptCount val="1"/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Результаты!$V$16</c:f>
              <c:strCache>
                <c:ptCount val="1"/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Результаты!$V$19</c:f>
              <c:strCache>
                <c:ptCount val="1"/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Результаты!$V$20</c:f>
              <c:strCache>
                <c:ptCount val="1"/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1568"/>
        <c:crosses val="autoZero"/>
        <c:crossBetween val="between"/>
        <c:majorUnit val="1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728179"/>
          <a:ext cx="11445336" cy="590242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31165" y="2420471"/>
          <a:ext cx="6616500" cy="1564769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08026" y="3271312"/>
          <a:ext cx="7772321" cy="1716770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и</a:t>
            </a:r>
            <a:r>
              <a:rPr lang="ru-RU" sz="1400" b="1" cap="all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n-AU" sz="1400" b="1" cap="all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Dcoker-compose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08026" y="4220916"/>
          <a:ext cx="6228423" cy="1727286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01425" y="5170520"/>
          <a:ext cx="5283489" cy="1747323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6120123"/>
          <a:ext cx="6454525" cy="1466061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среды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68581</xdr:colOff>
      <xdr:row>41</xdr:row>
      <xdr:rowOff>114300</xdr:rowOff>
    </xdr:from>
    <xdr:to>
      <xdr:col>15</xdr:col>
      <xdr:colOff>83821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3726181" y="9075420"/>
          <a:ext cx="5501640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351706" y="11844142"/>
          <a:ext cx="539488" cy="590242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54109" y="12543489"/>
          <a:ext cx="442643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085006" y="11844142"/>
          <a:ext cx="565013" cy="590242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29384" y="10149962"/>
          <a:ext cx="355953" cy="590242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15865" y="10149962"/>
          <a:ext cx="459754" cy="590241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145736" y="381000"/>
          <a:ext cx="543971" cy="59024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4904174" y="381001"/>
          <a:ext cx="447126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662036" y="381000"/>
          <a:ext cx="569495" cy="59024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20211" y="385286"/>
          <a:ext cx="2168975" cy="59024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388137" y="381000"/>
          <a:ext cx="459754" cy="59024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20</xdr:row>
      <xdr:rowOff>178651</xdr:rowOff>
    </xdr:from>
    <xdr:to>
      <xdr:col>6</xdr:col>
      <xdr:colOff>598715</xdr:colOff>
      <xdr:row>59</xdr:row>
      <xdr:rowOff>141514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topLeftCell="A40" zoomScale="85" zoomScaleNormal="85" workbookViewId="0">
      <selection activeCell="W23" sqref="W23"/>
    </sheetView>
  </sheetViews>
  <sheetFormatPr defaultRowHeight="15" x14ac:dyDescent="0.25"/>
  <sheetData>
    <row r="11" spans="1:1" ht="40.5" x14ac:dyDescent="0.7">
      <c r="A11" s="2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C39" sqref="C39"/>
    </sheetView>
  </sheetViews>
  <sheetFormatPr defaultRowHeight="15" x14ac:dyDescent="0.25"/>
  <cols>
    <col min="1" max="1" width="6.28515625" customWidth="1"/>
    <col min="2" max="6" width="33.5703125" style="1" customWidth="1"/>
  </cols>
  <sheetData>
    <row r="23" spans="2:2" x14ac:dyDescent="0.25">
      <c r="B2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abSelected="1" zoomScale="70" zoomScaleNormal="70" workbookViewId="0">
      <selection activeCell="B13" sqref="B13"/>
    </sheetView>
  </sheetViews>
  <sheetFormatPr defaultRowHeight="15" x14ac:dyDescent="0.25"/>
  <cols>
    <col min="2" max="2" width="79.7109375" customWidth="1"/>
    <col min="3" max="3" width="41.7109375" bestFit="1" customWidth="1"/>
    <col min="4" max="7" width="8.85546875" customWidth="1"/>
    <col min="8" max="8" width="10.140625" bestFit="1" customWidth="1"/>
    <col min="9" max="9" width="31.140625" bestFit="1" customWidth="1"/>
    <col min="10" max="10" width="38.140625" customWidth="1"/>
    <col min="11" max="11" width="44.42578125" customWidth="1"/>
    <col min="12" max="12" width="13" customWidth="1"/>
    <col min="21" max="21" width="15.28515625" customWidth="1"/>
    <col min="22" max="22" width="28" customWidth="1"/>
  </cols>
  <sheetData>
    <row r="1" spans="2:22" ht="15.75" thickBot="1" x14ac:dyDescent="0.3"/>
    <row r="2" spans="2:22" ht="39" customHeight="1" x14ac:dyDescent="0.25">
      <c r="B2" s="88" t="s">
        <v>56</v>
      </c>
      <c r="C2" s="86" t="s">
        <v>216</v>
      </c>
      <c r="D2" s="83" t="s">
        <v>217</v>
      </c>
      <c r="E2" s="84"/>
      <c r="F2" s="84"/>
      <c r="G2" s="85"/>
    </row>
    <row r="3" spans="2:22" ht="18.75" x14ac:dyDescent="0.25">
      <c r="B3" s="89"/>
      <c r="C3" s="87"/>
      <c r="D3" s="11">
        <v>1</v>
      </c>
      <c r="E3" s="11">
        <v>2</v>
      </c>
      <c r="F3" s="11">
        <v>3</v>
      </c>
      <c r="G3" s="45">
        <v>4</v>
      </c>
    </row>
    <row r="4" spans="2:22" ht="15.75" x14ac:dyDescent="0.25">
      <c r="B4" s="46" t="s">
        <v>379</v>
      </c>
      <c r="C4" s="44">
        <f>(Практики!J14/Практики!H14)*100</f>
        <v>0</v>
      </c>
      <c r="D4" s="49">
        <f>Практики!E3</f>
        <v>0</v>
      </c>
      <c r="E4" s="49">
        <f>Практики!E7</f>
        <v>0</v>
      </c>
      <c r="F4" s="49">
        <f>Практики!E11</f>
        <v>0</v>
      </c>
      <c r="G4" s="50">
        <f>Практики!E13</f>
        <v>0</v>
      </c>
    </row>
    <row r="5" spans="2:22" ht="15.75" x14ac:dyDescent="0.25">
      <c r="B5" s="46" t="s">
        <v>380</v>
      </c>
      <c r="C5" s="44">
        <f>(Практики!J46/Практики!H46)*100</f>
        <v>0</v>
      </c>
      <c r="D5" s="49">
        <f>Практики!E16</f>
        <v>0</v>
      </c>
      <c r="E5" s="49">
        <f>Практики!E23</f>
        <v>0</v>
      </c>
      <c r="F5" s="49">
        <f>Практики!E35</f>
        <v>0</v>
      </c>
      <c r="G5" s="50">
        <f>Практики!E42</f>
        <v>0</v>
      </c>
    </row>
    <row r="6" spans="2:22" ht="15.75" x14ac:dyDescent="0.25">
      <c r="B6" s="46" t="s">
        <v>383</v>
      </c>
      <c r="C6" s="44">
        <f>(Практики!J81/Практики!H81)*100</f>
        <v>0</v>
      </c>
      <c r="D6" s="49">
        <f>Практики!E48</f>
        <v>0</v>
      </c>
      <c r="E6" s="49">
        <f>Практики!E59</f>
        <v>0</v>
      </c>
      <c r="F6" s="49">
        <f>Практики!E72</f>
        <v>0</v>
      </c>
      <c r="G6" s="50">
        <f>Практики!E78</f>
        <v>0</v>
      </c>
    </row>
    <row r="7" spans="2:22" ht="15.75" x14ac:dyDescent="0.25">
      <c r="B7" s="46" t="s">
        <v>385</v>
      </c>
      <c r="C7" s="44">
        <f>(Практики!J114/Практики!H114)*100</f>
        <v>0</v>
      </c>
      <c r="D7" s="49">
        <f>Практики!E83</f>
        <v>0</v>
      </c>
      <c r="E7" s="49">
        <f>Практики!E91</f>
        <v>0</v>
      </c>
      <c r="F7" s="49">
        <f>Практики!E103</f>
        <v>0</v>
      </c>
      <c r="G7" s="50">
        <f>Практики!E109</f>
        <v>0</v>
      </c>
    </row>
    <row r="8" spans="2:22" ht="15.75" x14ac:dyDescent="0.25">
      <c r="B8" s="46" t="s">
        <v>381</v>
      </c>
      <c r="C8" s="44">
        <f>(Практики!J130/Практики!H130)*100</f>
        <v>0</v>
      </c>
      <c r="D8" s="49">
        <f>Практики!E116</f>
        <v>0</v>
      </c>
      <c r="E8" s="49">
        <f>Практики!E121</f>
        <v>0</v>
      </c>
      <c r="F8" s="49">
        <f>Практики!E124</f>
        <v>0</v>
      </c>
      <c r="G8" s="50">
        <f>Практики!E128</f>
        <v>0</v>
      </c>
    </row>
    <row r="9" spans="2:22" ht="15.75" x14ac:dyDescent="0.25">
      <c r="B9" s="46" t="s">
        <v>382</v>
      </c>
      <c r="C9" s="44">
        <f>(Практики!J150/Практики!H150)*100</f>
        <v>0</v>
      </c>
      <c r="D9" s="49">
        <f>Практики!E132</f>
        <v>0</v>
      </c>
      <c r="E9" s="49">
        <f>Практики!E136</f>
        <v>0</v>
      </c>
      <c r="F9" s="49">
        <f>Практики!E144</f>
        <v>0</v>
      </c>
      <c r="G9" s="50">
        <f>Практики!E148</f>
        <v>0</v>
      </c>
    </row>
    <row r="10" spans="2:22" ht="16.5" thickBot="1" x14ac:dyDescent="0.3">
      <c r="B10" s="47" t="s">
        <v>163</v>
      </c>
      <c r="C10" s="48">
        <f>(Практики!J165/Практики!H165)*100</f>
        <v>0</v>
      </c>
      <c r="D10" s="51">
        <f>Практики!E152</f>
        <v>0</v>
      </c>
      <c r="E10" s="51">
        <f>Практики!E155</f>
        <v>0</v>
      </c>
      <c r="F10" s="51">
        <f>Практики!E158</f>
        <v>0</v>
      </c>
      <c r="G10" s="52">
        <f>Практики!E164</f>
        <v>0</v>
      </c>
    </row>
    <row r="12" spans="2:22" ht="15.75" thickBot="1" x14ac:dyDescent="0.3"/>
    <row r="13" spans="2:22" ht="126" customHeight="1" x14ac:dyDescent="0.25">
      <c r="B13" s="53" t="s">
        <v>56</v>
      </c>
      <c r="C13" s="54" t="s">
        <v>218</v>
      </c>
      <c r="D13" s="86" t="s">
        <v>215</v>
      </c>
      <c r="E13" s="86"/>
      <c r="F13" s="86"/>
      <c r="G13" s="90"/>
    </row>
    <row r="14" spans="2:22" ht="15.75" x14ac:dyDescent="0.25">
      <c r="B14" s="46" t="s">
        <v>379</v>
      </c>
      <c r="C14" s="55">
        <f>Практики!J14/Практики!H14*4</f>
        <v>0</v>
      </c>
      <c r="D14" s="91">
        <f>AVERAGE(C14:C20)</f>
        <v>0</v>
      </c>
      <c r="E14" s="91"/>
      <c r="F14" s="91"/>
      <c r="G14" s="92"/>
      <c r="V14" s="35"/>
    </row>
    <row r="15" spans="2:22" ht="15.75" x14ac:dyDescent="0.25">
      <c r="B15" s="46" t="s">
        <v>380</v>
      </c>
      <c r="C15" s="55">
        <f>Практики!J46/Практики!H46*4</f>
        <v>0</v>
      </c>
      <c r="D15" s="91"/>
      <c r="E15" s="91"/>
      <c r="F15" s="91"/>
      <c r="G15" s="92"/>
      <c r="V15" s="35"/>
    </row>
    <row r="16" spans="2:22" ht="15.75" x14ac:dyDescent="0.25">
      <c r="B16" s="46" t="s">
        <v>383</v>
      </c>
      <c r="C16" s="55">
        <f>Практики!J81/Практики!H81*4</f>
        <v>0</v>
      </c>
      <c r="D16" s="91"/>
      <c r="E16" s="91"/>
      <c r="F16" s="91"/>
      <c r="G16" s="92"/>
      <c r="V16" s="35"/>
    </row>
    <row r="17" spans="2:22" ht="15.75" x14ac:dyDescent="0.25">
      <c r="B17" s="46" t="s">
        <v>384</v>
      </c>
      <c r="C17" s="55">
        <f>(Практики!J114/Практики!H114)*100</f>
        <v>0</v>
      </c>
      <c r="D17" s="91"/>
      <c r="E17" s="91"/>
      <c r="F17" s="91"/>
      <c r="G17" s="92"/>
      <c r="V17" s="35"/>
    </row>
    <row r="18" spans="2:22" ht="15.75" x14ac:dyDescent="0.25">
      <c r="B18" s="46" t="s">
        <v>381</v>
      </c>
      <c r="C18" s="55">
        <f>Практики!J130/Практики!H130*4</f>
        <v>0</v>
      </c>
      <c r="D18" s="91"/>
      <c r="E18" s="91"/>
      <c r="F18" s="91"/>
      <c r="G18" s="92"/>
      <c r="V18" s="35"/>
    </row>
    <row r="19" spans="2:22" ht="15.75" x14ac:dyDescent="0.25">
      <c r="B19" s="46" t="s">
        <v>382</v>
      </c>
      <c r="C19" s="55">
        <f>Практики!J150/Практики!H150*4</f>
        <v>0</v>
      </c>
      <c r="D19" s="91"/>
      <c r="E19" s="91"/>
      <c r="F19" s="91"/>
      <c r="G19" s="92"/>
      <c r="V19" s="35"/>
    </row>
    <row r="20" spans="2:22" ht="16.5" thickBot="1" x14ac:dyDescent="0.3">
      <c r="B20" s="47" t="s">
        <v>163</v>
      </c>
      <c r="C20" s="56">
        <f>Практики!J165/Практики!H165*4</f>
        <v>0</v>
      </c>
      <c r="D20" s="93"/>
      <c r="E20" s="93"/>
      <c r="F20" s="93"/>
      <c r="G20" s="94"/>
      <c r="V20" s="35"/>
    </row>
    <row r="21" spans="2:22" x14ac:dyDescent="0.25">
      <c r="V21" s="36"/>
    </row>
    <row r="22" spans="2:22" x14ac:dyDescent="0.25">
      <c r="V22" s="36"/>
    </row>
    <row r="23" spans="2:22" x14ac:dyDescent="0.25">
      <c r="V23" s="36"/>
    </row>
  </sheetData>
  <mergeCells count="5">
    <mergeCell ref="D2:G2"/>
    <mergeCell ref="C2:C3"/>
    <mergeCell ref="B2:B3"/>
    <mergeCell ref="D13:G13"/>
    <mergeCell ref="D14:G20"/>
  </mergeCells>
  <conditionalFormatting sqref="C4:C10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0">
    <cfRule type="colorScale" priority="2">
      <colorScale>
        <cfvo type="num" val="0"/>
        <cfvo type="percentile" val="50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zoomScale="85" zoomScaleNormal="85" workbookViewId="0">
      <pane ySplit="1" topLeftCell="A2" activePane="bottomLeft" state="frozen"/>
      <selection pane="bottomLeft" activeCell="H144" sqref="H144"/>
    </sheetView>
  </sheetViews>
  <sheetFormatPr defaultColWidth="8.85546875" defaultRowHeight="15" x14ac:dyDescent="0.25"/>
  <cols>
    <col min="1" max="1" width="13.28515625" style="6" bestFit="1" customWidth="1"/>
    <col min="2" max="2" width="84.5703125" style="25" customWidth="1"/>
    <col min="3" max="3" width="11" style="17" customWidth="1"/>
    <col min="4" max="4" width="12.85546875" style="24" customWidth="1"/>
    <col min="5" max="5" width="19.28515625" style="24" customWidth="1"/>
    <col min="6" max="6" width="21.140625" style="6" customWidth="1"/>
    <col min="7" max="7" width="17.7109375" style="6" customWidth="1"/>
    <col min="8" max="8" width="11.42578125" style="6" customWidth="1"/>
    <col min="9" max="9" width="21.28515625" style="17" bestFit="1" customWidth="1"/>
    <col min="10" max="10" width="17.7109375" style="17" customWidth="1"/>
    <col min="11" max="11" width="81.140625" style="6" customWidth="1"/>
    <col min="12" max="16384" width="8.85546875" style="6"/>
  </cols>
  <sheetData>
    <row r="1" spans="1:11" s="24" customFormat="1" ht="49.5" x14ac:dyDescent="0.25">
      <c r="A1" s="3" t="s">
        <v>164</v>
      </c>
      <c r="B1" s="3" t="s">
        <v>0</v>
      </c>
      <c r="C1" s="3" t="s">
        <v>212</v>
      </c>
      <c r="D1" s="3" t="s">
        <v>44</v>
      </c>
      <c r="E1" s="3" t="s">
        <v>213</v>
      </c>
      <c r="F1" s="3" t="s">
        <v>107</v>
      </c>
      <c r="G1" s="3" t="s">
        <v>31</v>
      </c>
      <c r="H1" s="3" t="s">
        <v>106</v>
      </c>
      <c r="I1" s="3" t="s">
        <v>4</v>
      </c>
      <c r="J1" s="3" t="s">
        <v>105</v>
      </c>
      <c r="K1" s="3" t="s">
        <v>1</v>
      </c>
    </row>
    <row r="2" spans="1:11" s="24" customFormat="1" x14ac:dyDescent="0.25">
      <c r="A2" s="101" t="s">
        <v>372</v>
      </c>
      <c r="B2" s="100"/>
      <c r="C2" s="100"/>
      <c r="D2" s="100"/>
      <c r="E2" s="100"/>
      <c r="F2" s="100"/>
      <c r="G2" s="100"/>
      <c r="H2" s="100"/>
      <c r="I2" s="100"/>
      <c r="J2" s="100"/>
      <c r="K2" s="102"/>
    </row>
    <row r="3" spans="1:11" s="24" customFormat="1" ht="30" x14ac:dyDescent="0.25">
      <c r="A3" s="12" t="s">
        <v>119</v>
      </c>
      <c r="B3" s="22" t="s">
        <v>28</v>
      </c>
      <c r="C3" s="21">
        <v>1</v>
      </c>
      <c r="D3" s="30" t="s">
        <v>3</v>
      </c>
      <c r="E3" s="95">
        <f>(COUNTIF(D3:D6,$D$173)+(COUNTIF(D3:D6,$D$176)*0.5))/(COUNTA(D3:D6)-COUNTIF(D3:D6,$D$175))</f>
        <v>0</v>
      </c>
      <c r="F3" s="12" t="s">
        <v>130</v>
      </c>
      <c r="G3" s="16" t="s">
        <v>9</v>
      </c>
      <c r="H3" s="5">
        <f t="shared" ref="H3:H13" si="0">IF(D3="Не применимо",0,IF(G3="высокий",5,IF(G3="средний",3,IF(G3="низкий",1,""))))</f>
        <v>5</v>
      </c>
      <c r="I3" s="5">
        <f t="shared" ref="I3:I13" si="1">IF(D3="Не применимо",0,IF(D3="Выполняется",1,IF(D3="Частично выполняется",0.5,IF(D3="Не выполняется",0,""))))</f>
        <v>0</v>
      </c>
      <c r="J3" s="15">
        <f t="shared" ref="J3:J13" si="2">I3*H3</f>
        <v>0</v>
      </c>
      <c r="K3" s="7"/>
    </row>
    <row r="4" spans="1:11" s="24" customFormat="1" ht="30" x14ac:dyDescent="0.25">
      <c r="A4" s="12" t="s">
        <v>120</v>
      </c>
      <c r="B4" s="10" t="s">
        <v>122</v>
      </c>
      <c r="C4" s="12">
        <v>1</v>
      </c>
      <c r="D4" s="30" t="s">
        <v>3</v>
      </c>
      <c r="E4" s="96"/>
      <c r="F4" s="12" t="s">
        <v>26</v>
      </c>
      <c r="G4" s="16" t="s">
        <v>9</v>
      </c>
      <c r="H4" s="5">
        <f t="shared" si="0"/>
        <v>5</v>
      </c>
      <c r="I4" s="5">
        <f t="shared" si="1"/>
        <v>0</v>
      </c>
      <c r="J4" s="19">
        <f t="shared" si="2"/>
        <v>0</v>
      </c>
      <c r="K4" s="14"/>
    </row>
    <row r="5" spans="1:11" s="24" customFormat="1" ht="30" x14ac:dyDescent="0.25">
      <c r="A5" s="12" t="s">
        <v>121</v>
      </c>
      <c r="B5" s="23" t="s">
        <v>101</v>
      </c>
      <c r="C5" s="26">
        <v>1</v>
      </c>
      <c r="D5" s="30" t="s">
        <v>3</v>
      </c>
      <c r="E5" s="96"/>
      <c r="F5" s="12" t="s">
        <v>132</v>
      </c>
      <c r="G5" s="15" t="s">
        <v>9</v>
      </c>
      <c r="H5" s="5">
        <f t="shared" si="0"/>
        <v>5</v>
      </c>
      <c r="I5" s="5">
        <f t="shared" si="1"/>
        <v>0</v>
      </c>
      <c r="J5" s="15">
        <f t="shared" si="2"/>
        <v>0</v>
      </c>
      <c r="K5" s="13"/>
    </row>
    <row r="6" spans="1:11" s="24" customFormat="1" ht="30" x14ac:dyDescent="0.25">
      <c r="A6" s="12" t="s">
        <v>123</v>
      </c>
      <c r="B6" s="23" t="s">
        <v>50</v>
      </c>
      <c r="C6" s="26">
        <v>1</v>
      </c>
      <c r="D6" s="30" t="s">
        <v>3</v>
      </c>
      <c r="E6" s="97"/>
      <c r="F6" s="12" t="s">
        <v>132</v>
      </c>
      <c r="G6" s="15" t="s">
        <v>9</v>
      </c>
      <c r="H6" s="5">
        <f t="shared" si="0"/>
        <v>5</v>
      </c>
      <c r="I6" s="5">
        <f t="shared" si="1"/>
        <v>0</v>
      </c>
      <c r="J6" s="15">
        <f t="shared" si="2"/>
        <v>0</v>
      </c>
      <c r="K6" s="13"/>
    </row>
    <row r="7" spans="1:11" s="24" customFormat="1" ht="45" x14ac:dyDescent="0.25">
      <c r="A7" s="12" t="s">
        <v>124</v>
      </c>
      <c r="B7" s="22" t="s">
        <v>29</v>
      </c>
      <c r="C7" s="21">
        <v>2</v>
      </c>
      <c r="D7" s="30" t="s">
        <v>3</v>
      </c>
      <c r="E7" s="95">
        <f>(COUNTIF(D7:D10,$D$173)+(COUNTIF(D7:D10,$D$176)*0.5))/(COUNTA(D7:D10)-COUNTIF(D7:D10,$D$175))</f>
        <v>0</v>
      </c>
      <c r="F7" s="12" t="s">
        <v>131</v>
      </c>
      <c r="G7" s="19" t="s">
        <v>9</v>
      </c>
      <c r="H7" s="5">
        <f t="shared" si="0"/>
        <v>5</v>
      </c>
      <c r="I7" s="5">
        <f t="shared" si="1"/>
        <v>0</v>
      </c>
      <c r="J7" s="19">
        <f t="shared" si="2"/>
        <v>0</v>
      </c>
      <c r="K7" s="20"/>
    </row>
    <row r="8" spans="1:11" s="24" customFormat="1" ht="45" x14ac:dyDescent="0.25">
      <c r="A8" s="12" t="s">
        <v>125</v>
      </c>
      <c r="B8" s="10" t="s">
        <v>110</v>
      </c>
      <c r="C8" s="12">
        <v>2</v>
      </c>
      <c r="D8" s="30" t="s">
        <v>3</v>
      </c>
      <c r="E8" s="96"/>
      <c r="F8" s="12" t="s">
        <v>131</v>
      </c>
      <c r="G8" s="19" t="s">
        <v>5</v>
      </c>
      <c r="H8" s="5">
        <f t="shared" si="0"/>
        <v>3</v>
      </c>
      <c r="I8" s="5">
        <f t="shared" si="1"/>
        <v>0</v>
      </c>
      <c r="J8" s="19">
        <f t="shared" si="2"/>
        <v>0</v>
      </c>
      <c r="K8" s="10"/>
    </row>
    <row r="9" spans="1:11" s="24" customFormat="1" ht="30" x14ac:dyDescent="0.25">
      <c r="A9" s="12" t="s">
        <v>126</v>
      </c>
      <c r="B9" s="10" t="s">
        <v>41</v>
      </c>
      <c r="C9" s="12">
        <v>2</v>
      </c>
      <c r="D9" s="30" t="s">
        <v>3</v>
      </c>
      <c r="E9" s="96"/>
      <c r="F9" s="12" t="s">
        <v>130</v>
      </c>
      <c r="G9" s="19" t="s">
        <v>5</v>
      </c>
      <c r="H9" s="5">
        <f t="shared" si="0"/>
        <v>3</v>
      </c>
      <c r="I9" s="5">
        <f t="shared" si="1"/>
        <v>0</v>
      </c>
      <c r="J9" s="19">
        <f t="shared" si="2"/>
        <v>0</v>
      </c>
      <c r="K9" s="14"/>
    </row>
    <row r="10" spans="1:11" s="24" customFormat="1" ht="30" x14ac:dyDescent="0.25">
      <c r="A10" s="12" t="s">
        <v>127</v>
      </c>
      <c r="B10" s="10" t="s">
        <v>27</v>
      </c>
      <c r="C10" s="12">
        <v>2</v>
      </c>
      <c r="D10" s="30" t="s">
        <v>3</v>
      </c>
      <c r="E10" s="97"/>
      <c r="F10" s="12" t="s">
        <v>130</v>
      </c>
      <c r="G10" s="19" t="s">
        <v>5</v>
      </c>
      <c r="H10" s="5">
        <f t="shared" si="0"/>
        <v>3</v>
      </c>
      <c r="I10" s="5">
        <f t="shared" si="1"/>
        <v>0</v>
      </c>
      <c r="J10" s="19">
        <f t="shared" si="2"/>
        <v>0</v>
      </c>
      <c r="K10" s="14"/>
    </row>
    <row r="11" spans="1:11" s="24" customFormat="1" ht="30" x14ac:dyDescent="0.25">
      <c r="A11" s="12" t="s">
        <v>128</v>
      </c>
      <c r="B11" s="10" t="s">
        <v>294</v>
      </c>
      <c r="C11" s="12">
        <v>3</v>
      </c>
      <c r="D11" s="30" t="s">
        <v>3</v>
      </c>
      <c r="E11" s="95">
        <f>(COUNTIF(D11:D12,$D$173)+(COUNTIF(D11:D12,$D$176)*0.5))/(COUNTA(D11:D12)-COUNTIF(D11:D12,$D$175))</f>
        <v>0</v>
      </c>
      <c r="F11" s="12" t="s">
        <v>132</v>
      </c>
      <c r="G11" s="16" t="s">
        <v>5</v>
      </c>
      <c r="H11" s="5">
        <f t="shared" si="0"/>
        <v>3</v>
      </c>
      <c r="I11" s="5">
        <f t="shared" si="1"/>
        <v>0</v>
      </c>
      <c r="J11" s="15">
        <f t="shared" si="2"/>
        <v>0</v>
      </c>
      <c r="K11" s="8"/>
    </row>
    <row r="12" spans="1:11" s="24" customFormat="1" ht="30" x14ac:dyDescent="0.25">
      <c r="A12" s="12" t="s">
        <v>151</v>
      </c>
      <c r="B12" s="10" t="s">
        <v>40</v>
      </c>
      <c r="C12" s="12">
        <v>3</v>
      </c>
      <c r="D12" s="30" t="s">
        <v>3</v>
      </c>
      <c r="E12" s="96"/>
      <c r="F12" s="12" t="s">
        <v>130</v>
      </c>
      <c r="G12" s="19" t="s">
        <v>9</v>
      </c>
      <c r="H12" s="5">
        <f t="shared" si="0"/>
        <v>5</v>
      </c>
      <c r="I12" s="5">
        <f t="shared" si="1"/>
        <v>0</v>
      </c>
      <c r="J12" s="19">
        <f t="shared" si="2"/>
        <v>0</v>
      </c>
      <c r="K12" s="20"/>
    </row>
    <row r="13" spans="1:11" s="24" customFormat="1" ht="30" x14ac:dyDescent="0.25">
      <c r="A13" s="12" t="s">
        <v>129</v>
      </c>
      <c r="B13" s="10" t="s">
        <v>219</v>
      </c>
      <c r="C13" s="12">
        <v>4</v>
      </c>
      <c r="D13" s="30" t="s">
        <v>3</v>
      </c>
      <c r="E13" s="37">
        <f>(COUNTIF(D13,$D$173)+(COUNTIF(D13,$D$176)*0.5))/(COUNTA(D13)-COUNTIF(D13,$D$175))</f>
        <v>0</v>
      </c>
      <c r="F13" s="12" t="s">
        <v>26</v>
      </c>
      <c r="G13" s="19" t="s">
        <v>5</v>
      </c>
      <c r="H13" s="5">
        <f t="shared" si="0"/>
        <v>3</v>
      </c>
      <c r="I13" s="5">
        <f t="shared" si="1"/>
        <v>0</v>
      </c>
      <c r="J13" s="19">
        <f t="shared" si="2"/>
        <v>0</v>
      </c>
      <c r="K13" s="20"/>
    </row>
    <row r="14" spans="1:11" s="24" customFormat="1" ht="30" x14ac:dyDescent="0.25">
      <c r="A14" s="38"/>
      <c r="B14" s="39"/>
      <c r="C14" s="40"/>
      <c r="D14" s="41"/>
      <c r="E14" s="41"/>
      <c r="F14" s="38"/>
      <c r="G14" s="42" t="s">
        <v>108</v>
      </c>
      <c r="H14" s="43">
        <f>SUM(H3:H13)</f>
        <v>45</v>
      </c>
      <c r="I14" s="41" t="s">
        <v>109</v>
      </c>
      <c r="J14" s="43">
        <f>SUM(J3:J13)</f>
        <v>0</v>
      </c>
      <c r="K14" s="38"/>
    </row>
    <row r="15" spans="1:11" s="24" customFormat="1" x14ac:dyDescent="0.25">
      <c r="A15" s="100" t="s">
        <v>308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1" s="24" customFormat="1" ht="30" x14ac:dyDescent="0.25">
      <c r="A16" s="4" t="s">
        <v>309</v>
      </c>
      <c r="B16" s="9" t="s">
        <v>310</v>
      </c>
      <c r="C16" s="4">
        <v>1</v>
      </c>
      <c r="D16" s="30" t="s">
        <v>3</v>
      </c>
      <c r="E16" s="95">
        <f>(COUNTIF(D16:D22,$D$173)+(COUNTIF(D16:D22,$D$176)*0.5))/(COUNTA(D16:D22)-COUNTIF(D16:D22,$D$175))</f>
        <v>0</v>
      </c>
      <c r="F16" s="4" t="s">
        <v>137</v>
      </c>
      <c r="G16" s="66" t="s">
        <v>9</v>
      </c>
      <c r="H16" s="5">
        <f t="shared" ref="H16:H45" si="3">IF(D16="Не применимо",0,IF(G16="высокий",5,IF(G16="средний",3,IF(G16="низкий",1,""))))</f>
        <v>5</v>
      </c>
      <c r="I16" s="5">
        <f t="shared" ref="I16:I45" si="4">IF(D16="Не применимо",0,IF(D16="Выполняется",1,IF(D16="Частично выполняется",0.5,IF(D16="Не выполняется",0,""))))</f>
        <v>0</v>
      </c>
      <c r="J16" s="66">
        <f t="shared" ref="J16:J45" si="5">I16*H16</f>
        <v>0</v>
      </c>
      <c r="K16" s="8"/>
    </row>
    <row r="17" spans="1:11" s="24" customFormat="1" ht="30" x14ac:dyDescent="0.25">
      <c r="A17" s="4" t="s">
        <v>311</v>
      </c>
      <c r="B17" s="9" t="s">
        <v>312</v>
      </c>
      <c r="C17" s="4">
        <v>1</v>
      </c>
      <c r="D17" s="30" t="s">
        <v>3</v>
      </c>
      <c r="E17" s="96"/>
      <c r="F17" s="4" t="s">
        <v>137</v>
      </c>
      <c r="G17" s="67" t="s">
        <v>5</v>
      </c>
      <c r="H17" s="5">
        <f t="shared" si="3"/>
        <v>3</v>
      </c>
      <c r="I17" s="5">
        <f t="shared" si="4"/>
        <v>0</v>
      </c>
      <c r="J17" s="66">
        <f t="shared" si="5"/>
        <v>0</v>
      </c>
      <c r="K17" s="8"/>
    </row>
    <row r="18" spans="1:11" s="24" customFormat="1" ht="30" x14ac:dyDescent="0.25">
      <c r="A18" s="4" t="s">
        <v>313</v>
      </c>
      <c r="B18" s="9" t="s">
        <v>314</v>
      </c>
      <c r="C18" s="4">
        <v>1</v>
      </c>
      <c r="D18" s="30" t="s">
        <v>3</v>
      </c>
      <c r="E18" s="96"/>
      <c r="F18" s="4" t="s">
        <v>138</v>
      </c>
      <c r="G18" s="67" t="s">
        <v>9</v>
      </c>
      <c r="H18" s="5">
        <f t="shared" si="3"/>
        <v>5</v>
      </c>
      <c r="I18" s="5">
        <f t="shared" si="4"/>
        <v>0</v>
      </c>
      <c r="J18" s="66">
        <f t="shared" si="5"/>
        <v>0</v>
      </c>
      <c r="K18" s="8"/>
    </row>
    <row r="19" spans="1:11" s="24" customFormat="1" ht="30" x14ac:dyDescent="0.25">
      <c r="A19" s="4" t="s">
        <v>315</v>
      </c>
      <c r="B19" s="22" t="s">
        <v>316</v>
      </c>
      <c r="C19" s="21">
        <v>1</v>
      </c>
      <c r="D19" s="30" t="s">
        <v>3</v>
      </c>
      <c r="E19" s="96"/>
      <c r="F19" s="12" t="s">
        <v>139</v>
      </c>
      <c r="G19" s="67" t="s">
        <v>9</v>
      </c>
      <c r="H19" s="5">
        <f t="shared" si="3"/>
        <v>5</v>
      </c>
      <c r="I19" s="5">
        <f t="shared" si="4"/>
        <v>0</v>
      </c>
      <c r="J19" s="66">
        <f t="shared" si="5"/>
        <v>0</v>
      </c>
      <c r="K19" s="9"/>
    </row>
    <row r="20" spans="1:11" s="24" customFormat="1" ht="30" x14ac:dyDescent="0.25">
      <c r="A20" s="4" t="s">
        <v>317</v>
      </c>
      <c r="B20" s="22" t="s">
        <v>318</v>
      </c>
      <c r="C20" s="21">
        <v>1</v>
      </c>
      <c r="D20" s="30" t="s">
        <v>3</v>
      </c>
      <c r="E20" s="96"/>
      <c r="F20" s="12" t="s">
        <v>319</v>
      </c>
      <c r="G20" s="67" t="s">
        <v>5</v>
      </c>
      <c r="H20" s="5">
        <f t="shared" si="3"/>
        <v>3</v>
      </c>
      <c r="I20" s="5">
        <f t="shared" si="4"/>
        <v>0</v>
      </c>
      <c r="J20" s="66">
        <f t="shared" si="5"/>
        <v>0</v>
      </c>
      <c r="K20" s="9"/>
    </row>
    <row r="21" spans="1:11" s="24" customFormat="1" ht="30" x14ac:dyDescent="0.25">
      <c r="A21" s="4" t="s">
        <v>320</v>
      </c>
      <c r="B21" s="9" t="s">
        <v>321</v>
      </c>
      <c r="C21" s="4">
        <v>1</v>
      </c>
      <c r="D21" s="30" t="s">
        <v>3</v>
      </c>
      <c r="E21" s="96"/>
      <c r="F21" s="4" t="s">
        <v>140</v>
      </c>
      <c r="G21" s="67" t="s">
        <v>9</v>
      </c>
      <c r="H21" s="5">
        <f t="shared" si="3"/>
        <v>5</v>
      </c>
      <c r="I21" s="5">
        <f t="shared" si="4"/>
        <v>0</v>
      </c>
      <c r="J21" s="66">
        <f t="shared" si="5"/>
        <v>0</v>
      </c>
      <c r="K21" s="9"/>
    </row>
    <row r="22" spans="1:11" s="24" customFormat="1" ht="90" x14ac:dyDescent="0.25">
      <c r="A22" s="4" t="s">
        <v>322</v>
      </c>
      <c r="B22" s="22" t="s">
        <v>323</v>
      </c>
      <c r="C22" s="21">
        <v>1</v>
      </c>
      <c r="D22" s="30" t="s">
        <v>3</v>
      </c>
      <c r="E22" s="97"/>
      <c r="F22" s="4" t="s">
        <v>140</v>
      </c>
      <c r="G22" s="67" t="s">
        <v>9</v>
      </c>
      <c r="H22" s="5">
        <f t="shared" si="3"/>
        <v>5</v>
      </c>
      <c r="I22" s="5">
        <f t="shared" si="4"/>
        <v>0</v>
      </c>
      <c r="J22" s="66">
        <f t="shared" si="5"/>
        <v>0</v>
      </c>
      <c r="K22" s="9"/>
    </row>
    <row r="23" spans="1:11" s="24" customFormat="1" ht="30" x14ac:dyDescent="0.25">
      <c r="A23" s="4" t="s">
        <v>324</v>
      </c>
      <c r="B23" s="9" t="s">
        <v>325</v>
      </c>
      <c r="C23" s="4">
        <v>2</v>
      </c>
      <c r="D23" s="30" t="s">
        <v>3</v>
      </c>
      <c r="E23" s="95">
        <f>(COUNTIF(D23:D34,$D$173)+(COUNTIF(D23:D34,$D$176)*0.5))/(COUNTA(D23:D34)-COUNTIF(D23:D34,$D$175))</f>
        <v>0</v>
      </c>
      <c r="F23" s="4" t="s">
        <v>137</v>
      </c>
      <c r="G23" s="67" t="s">
        <v>9</v>
      </c>
      <c r="H23" s="5">
        <f t="shared" si="3"/>
        <v>5</v>
      </c>
      <c r="I23" s="5">
        <f t="shared" si="4"/>
        <v>0</v>
      </c>
      <c r="J23" s="66">
        <f t="shared" si="5"/>
        <v>0</v>
      </c>
      <c r="K23" s="9"/>
    </row>
    <row r="24" spans="1:11" s="24" customFormat="1" ht="30" x14ac:dyDescent="0.25">
      <c r="A24" s="4" t="s">
        <v>326</v>
      </c>
      <c r="B24" s="9" t="s">
        <v>327</v>
      </c>
      <c r="C24" s="4">
        <v>2</v>
      </c>
      <c r="D24" s="30" t="s">
        <v>3</v>
      </c>
      <c r="E24" s="96"/>
      <c r="F24" s="4" t="s">
        <v>138</v>
      </c>
      <c r="G24" s="67" t="s">
        <v>9</v>
      </c>
      <c r="H24" s="5">
        <f t="shared" si="3"/>
        <v>5</v>
      </c>
      <c r="I24" s="5">
        <f t="shared" si="4"/>
        <v>0</v>
      </c>
      <c r="J24" s="66">
        <f t="shared" si="5"/>
        <v>0</v>
      </c>
      <c r="K24" s="9"/>
    </row>
    <row r="25" spans="1:11" s="24" customFormat="1" ht="30" x14ac:dyDescent="0.25">
      <c r="A25" s="4" t="s">
        <v>328</v>
      </c>
      <c r="B25" s="9" t="s">
        <v>329</v>
      </c>
      <c r="C25" s="4">
        <v>2</v>
      </c>
      <c r="D25" s="30" t="s">
        <v>3</v>
      </c>
      <c r="E25" s="96"/>
      <c r="F25" s="4" t="s">
        <v>330</v>
      </c>
      <c r="G25" s="67" t="s">
        <v>9</v>
      </c>
      <c r="H25" s="5">
        <f t="shared" si="3"/>
        <v>5</v>
      </c>
      <c r="I25" s="5">
        <f t="shared" si="4"/>
        <v>0</v>
      </c>
      <c r="J25" s="66">
        <f t="shared" si="5"/>
        <v>0</v>
      </c>
      <c r="K25" s="9"/>
    </row>
    <row r="26" spans="1:11" s="24" customFormat="1" ht="30" x14ac:dyDescent="0.25">
      <c r="A26" s="4" t="s">
        <v>331</v>
      </c>
      <c r="B26" s="9" t="s">
        <v>332</v>
      </c>
      <c r="C26" s="4">
        <v>2</v>
      </c>
      <c r="D26" s="30" t="s">
        <v>3</v>
      </c>
      <c r="E26" s="96"/>
      <c r="F26" s="4" t="s">
        <v>333</v>
      </c>
      <c r="G26" s="67" t="s">
        <v>9</v>
      </c>
      <c r="H26" s="5">
        <f t="shared" si="3"/>
        <v>5</v>
      </c>
      <c r="I26" s="5">
        <f t="shared" si="4"/>
        <v>0</v>
      </c>
      <c r="J26" s="66">
        <f t="shared" si="5"/>
        <v>0</v>
      </c>
      <c r="K26" s="9"/>
    </row>
    <row r="27" spans="1:11" s="24" customFormat="1" ht="45" x14ac:dyDescent="0.25">
      <c r="A27" s="4" t="s">
        <v>334</v>
      </c>
      <c r="B27" s="9" t="s">
        <v>335</v>
      </c>
      <c r="C27" s="4">
        <v>2</v>
      </c>
      <c r="D27" s="30" t="s">
        <v>3</v>
      </c>
      <c r="E27" s="96"/>
      <c r="F27" s="4" t="s">
        <v>138</v>
      </c>
      <c r="G27" s="67" t="s">
        <v>9</v>
      </c>
      <c r="H27" s="5">
        <f t="shared" si="3"/>
        <v>5</v>
      </c>
      <c r="I27" s="5">
        <f t="shared" si="4"/>
        <v>0</v>
      </c>
      <c r="J27" s="66">
        <f t="shared" si="5"/>
        <v>0</v>
      </c>
      <c r="K27" s="9"/>
    </row>
    <row r="28" spans="1:11" s="24" customFormat="1" ht="30" x14ac:dyDescent="0.25">
      <c r="A28" s="4" t="s">
        <v>336</v>
      </c>
      <c r="B28" s="22" t="s">
        <v>337</v>
      </c>
      <c r="C28" s="21">
        <v>2</v>
      </c>
      <c r="D28" s="30" t="s">
        <v>3</v>
      </c>
      <c r="E28" s="96"/>
      <c r="F28" s="12" t="s">
        <v>319</v>
      </c>
      <c r="G28" s="66" t="s">
        <v>5</v>
      </c>
      <c r="H28" s="5">
        <f t="shared" si="3"/>
        <v>3</v>
      </c>
      <c r="I28" s="5">
        <f t="shared" si="4"/>
        <v>0</v>
      </c>
      <c r="J28" s="66">
        <f t="shared" si="5"/>
        <v>0</v>
      </c>
      <c r="K28" s="20"/>
    </row>
    <row r="29" spans="1:11" s="24" customFormat="1" ht="165" x14ac:dyDescent="0.25">
      <c r="A29" s="4" t="s">
        <v>338</v>
      </c>
      <c r="B29" s="22" t="s">
        <v>339</v>
      </c>
      <c r="C29" s="21">
        <v>2</v>
      </c>
      <c r="D29" s="30" t="s">
        <v>3</v>
      </c>
      <c r="E29" s="96"/>
      <c r="F29" s="4" t="s">
        <v>140</v>
      </c>
      <c r="G29" s="67" t="s">
        <v>9</v>
      </c>
      <c r="H29" s="5">
        <f t="shared" si="3"/>
        <v>5</v>
      </c>
      <c r="I29" s="5">
        <f t="shared" si="4"/>
        <v>0</v>
      </c>
      <c r="J29" s="66">
        <f t="shared" si="5"/>
        <v>0</v>
      </c>
      <c r="K29" s="9"/>
    </row>
    <row r="30" spans="1:11" s="24" customFormat="1" ht="30" x14ac:dyDescent="0.25">
      <c r="A30" s="4" t="s">
        <v>340</v>
      </c>
      <c r="B30" s="68" t="s">
        <v>341</v>
      </c>
      <c r="C30" s="69">
        <v>2</v>
      </c>
      <c r="D30" s="30" t="s">
        <v>3</v>
      </c>
      <c r="E30" s="96"/>
      <c r="F30" s="4" t="s">
        <v>140</v>
      </c>
      <c r="G30" s="67" t="s">
        <v>9</v>
      </c>
      <c r="H30" s="5">
        <f t="shared" si="3"/>
        <v>5</v>
      </c>
      <c r="I30" s="5">
        <f t="shared" si="4"/>
        <v>0</v>
      </c>
      <c r="J30" s="66">
        <f t="shared" si="5"/>
        <v>0</v>
      </c>
      <c r="K30" s="7"/>
    </row>
    <row r="31" spans="1:11" s="24" customFormat="1" ht="30" x14ac:dyDescent="0.25">
      <c r="A31" s="4" t="s">
        <v>342</v>
      </c>
      <c r="B31" s="9" t="s">
        <v>343</v>
      </c>
      <c r="C31" s="4">
        <v>2</v>
      </c>
      <c r="D31" s="30" t="s">
        <v>3</v>
      </c>
      <c r="E31" s="96"/>
      <c r="F31" s="4" t="s">
        <v>141</v>
      </c>
      <c r="G31" s="67" t="s">
        <v>9</v>
      </c>
      <c r="H31" s="5">
        <f t="shared" si="3"/>
        <v>5</v>
      </c>
      <c r="I31" s="5">
        <f t="shared" si="4"/>
        <v>0</v>
      </c>
      <c r="J31" s="66">
        <f t="shared" si="5"/>
        <v>0</v>
      </c>
      <c r="K31" s="8"/>
    </row>
    <row r="32" spans="1:11" s="24" customFormat="1" ht="30" x14ac:dyDescent="0.25">
      <c r="A32" s="4" t="s">
        <v>344</v>
      </c>
      <c r="B32" s="9" t="s">
        <v>345</v>
      </c>
      <c r="C32" s="4">
        <v>2</v>
      </c>
      <c r="D32" s="30" t="s">
        <v>3</v>
      </c>
      <c r="E32" s="96"/>
      <c r="F32" s="4" t="s">
        <v>141</v>
      </c>
      <c r="G32" s="67" t="s">
        <v>9</v>
      </c>
      <c r="H32" s="5">
        <f t="shared" si="3"/>
        <v>5</v>
      </c>
      <c r="I32" s="5">
        <f t="shared" si="4"/>
        <v>0</v>
      </c>
      <c r="J32" s="66">
        <f t="shared" si="5"/>
        <v>0</v>
      </c>
      <c r="K32" s="8"/>
    </row>
    <row r="33" spans="1:11" s="24" customFormat="1" ht="30" x14ac:dyDescent="0.25">
      <c r="A33" s="4" t="s">
        <v>346</v>
      </c>
      <c r="B33" s="9" t="s">
        <v>347</v>
      </c>
      <c r="C33" s="4">
        <v>2</v>
      </c>
      <c r="D33" s="30" t="s">
        <v>3</v>
      </c>
      <c r="E33" s="96"/>
      <c r="F33" s="4" t="s">
        <v>137</v>
      </c>
      <c r="G33" s="67" t="s">
        <v>5</v>
      </c>
      <c r="H33" s="5">
        <f t="shared" si="3"/>
        <v>3</v>
      </c>
      <c r="I33" s="5">
        <f t="shared" si="4"/>
        <v>0</v>
      </c>
      <c r="J33" s="66">
        <f t="shared" si="5"/>
        <v>0</v>
      </c>
      <c r="K33" s="8"/>
    </row>
    <row r="34" spans="1:11" s="24" customFormat="1" ht="30" x14ac:dyDescent="0.25">
      <c r="A34" s="4" t="s">
        <v>348</v>
      </c>
      <c r="B34" s="9" t="s">
        <v>349</v>
      </c>
      <c r="C34" s="4">
        <v>2</v>
      </c>
      <c r="D34" s="30" t="s">
        <v>3</v>
      </c>
      <c r="E34" s="97"/>
      <c r="F34" s="4" t="s">
        <v>140</v>
      </c>
      <c r="G34" s="67" t="s">
        <v>9</v>
      </c>
      <c r="H34" s="5">
        <f t="shared" si="3"/>
        <v>5</v>
      </c>
      <c r="I34" s="5">
        <f t="shared" si="4"/>
        <v>0</v>
      </c>
      <c r="J34" s="66">
        <f t="shared" si="5"/>
        <v>0</v>
      </c>
      <c r="K34" s="9"/>
    </row>
    <row r="35" spans="1:11" s="24" customFormat="1" ht="30" x14ac:dyDescent="0.25">
      <c r="A35" s="4" t="s">
        <v>350</v>
      </c>
      <c r="B35" s="9" t="s">
        <v>351</v>
      </c>
      <c r="C35" s="4">
        <v>3</v>
      </c>
      <c r="D35" s="30" t="s">
        <v>3</v>
      </c>
      <c r="E35" s="95">
        <f>(COUNTIF(D35:D41,$D$173)+(COUNTIF(D35:D41,$D$176)*0.5))/(COUNTA(D35:D41)-COUNTIF(D35:D41,$D$175))</f>
        <v>0</v>
      </c>
      <c r="F35" s="4" t="s">
        <v>138</v>
      </c>
      <c r="G35" s="67" t="s">
        <v>5</v>
      </c>
      <c r="H35" s="5">
        <f t="shared" si="3"/>
        <v>3</v>
      </c>
      <c r="I35" s="5">
        <f t="shared" si="4"/>
        <v>0</v>
      </c>
      <c r="J35" s="66">
        <f t="shared" si="5"/>
        <v>0</v>
      </c>
      <c r="K35" s="9"/>
    </row>
    <row r="36" spans="1:11" s="24" customFormat="1" ht="30" x14ac:dyDescent="0.25">
      <c r="A36" s="4" t="s">
        <v>352</v>
      </c>
      <c r="B36" s="9" t="s">
        <v>353</v>
      </c>
      <c r="C36" s="4">
        <v>3</v>
      </c>
      <c r="D36" s="30" t="s">
        <v>3</v>
      </c>
      <c r="E36" s="96"/>
      <c r="F36" s="4" t="s">
        <v>333</v>
      </c>
      <c r="G36" s="67" t="s">
        <v>9</v>
      </c>
      <c r="H36" s="5">
        <f t="shared" si="3"/>
        <v>5</v>
      </c>
      <c r="I36" s="5">
        <f t="shared" si="4"/>
        <v>0</v>
      </c>
      <c r="J36" s="66">
        <f t="shared" si="5"/>
        <v>0</v>
      </c>
      <c r="K36" s="9"/>
    </row>
    <row r="37" spans="1:11" s="24" customFormat="1" ht="30" x14ac:dyDescent="0.25">
      <c r="A37" s="4" t="s">
        <v>354</v>
      </c>
      <c r="B37" s="9" t="s">
        <v>355</v>
      </c>
      <c r="C37" s="4">
        <v>3</v>
      </c>
      <c r="D37" s="30" t="s">
        <v>3</v>
      </c>
      <c r="E37" s="96"/>
      <c r="F37" s="4" t="s">
        <v>140</v>
      </c>
      <c r="G37" s="67" t="s">
        <v>5</v>
      </c>
      <c r="H37" s="5">
        <f t="shared" si="3"/>
        <v>3</v>
      </c>
      <c r="I37" s="5">
        <f t="shared" si="4"/>
        <v>0</v>
      </c>
      <c r="J37" s="66">
        <f t="shared" si="5"/>
        <v>0</v>
      </c>
      <c r="K37" s="9"/>
    </row>
    <row r="38" spans="1:11" s="24" customFormat="1" ht="30" x14ac:dyDescent="0.25">
      <c r="A38" s="4" t="s">
        <v>356</v>
      </c>
      <c r="B38" s="9" t="s">
        <v>357</v>
      </c>
      <c r="C38" s="4">
        <v>3</v>
      </c>
      <c r="D38" s="30" t="s">
        <v>3</v>
      </c>
      <c r="E38" s="96"/>
      <c r="F38" s="4" t="s">
        <v>140</v>
      </c>
      <c r="G38" s="67" t="s">
        <v>9</v>
      </c>
      <c r="H38" s="5">
        <f t="shared" si="3"/>
        <v>5</v>
      </c>
      <c r="I38" s="5">
        <f t="shared" si="4"/>
        <v>0</v>
      </c>
      <c r="J38" s="66">
        <f t="shared" si="5"/>
        <v>0</v>
      </c>
      <c r="K38" s="9"/>
    </row>
    <row r="39" spans="1:11" s="24" customFormat="1" ht="30" x14ac:dyDescent="0.25">
      <c r="A39" s="4" t="s">
        <v>358</v>
      </c>
      <c r="B39" s="22" t="s">
        <v>359</v>
      </c>
      <c r="C39" s="21">
        <v>3</v>
      </c>
      <c r="D39" s="30" t="s">
        <v>3</v>
      </c>
      <c r="E39" s="96"/>
      <c r="F39" s="12" t="s">
        <v>319</v>
      </c>
      <c r="G39" s="67" t="s">
        <v>5</v>
      </c>
      <c r="H39" s="5">
        <f t="shared" si="3"/>
        <v>3</v>
      </c>
      <c r="I39" s="5">
        <f t="shared" si="4"/>
        <v>0</v>
      </c>
      <c r="J39" s="66">
        <f t="shared" si="5"/>
        <v>0</v>
      </c>
      <c r="K39" s="9"/>
    </row>
    <row r="40" spans="1:11" s="24" customFormat="1" ht="30" x14ac:dyDescent="0.25">
      <c r="A40" s="4" t="s">
        <v>360</v>
      </c>
      <c r="B40" s="9" t="s">
        <v>361</v>
      </c>
      <c r="C40" s="4">
        <v>3</v>
      </c>
      <c r="D40" s="30" t="s">
        <v>3</v>
      </c>
      <c r="E40" s="96"/>
      <c r="F40" s="4" t="s">
        <v>140</v>
      </c>
      <c r="G40" s="67" t="s">
        <v>9</v>
      </c>
      <c r="H40" s="5">
        <f t="shared" si="3"/>
        <v>5</v>
      </c>
      <c r="I40" s="5">
        <f t="shared" si="4"/>
        <v>0</v>
      </c>
      <c r="J40" s="66">
        <f t="shared" si="5"/>
        <v>0</v>
      </c>
      <c r="K40" s="9"/>
    </row>
    <row r="41" spans="1:11" s="24" customFormat="1" ht="45" x14ac:dyDescent="0.25">
      <c r="A41" s="4" t="s">
        <v>362</v>
      </c>
      <c r="B41" s="9" t="s">
        <v>363</v>
      </c>
      <c r="C41" s="4">
        <v>3</v>
      </c>
      <c r="D41" s="30" t="s">
        <v>3</v>
      </c>
      <c r="E41" s="97"/>
      <c r="F41" s="4" t="s">
        <v>140</v>
      </c>
      <c r="G41" s="67" t="s">
        <v>9</v>
      </c>
      <c r="H41" s="5">
        <f t="shared" si="3"/>
        <v>5</v>
      </c>
      <c r="I41" s="5">
        <f t="shared" si="4"/>
        <v>0</v>
      </c>
      <c r="J41" s="66">
        <f t="shared" si="5"/>
        <v>0</v>
      </c>
      <c r="K41" s="9"/>
    </row>
    <row r="42" spans="1:11" s="24" customFormat="1" ht="30" x14ac:dyDescent="0.25">
      <c r="A42" s="4" t="s">
        <v>364</v>
      </c>
      <c r="B42" s="9" t="s">
        <v>365</v>
      </c>
      <c r="C42" s="4">
        <v>4</v>
      </c>
      <c r="D42" s="30" t="s">
        <v>3</v>
      </c>
      <c r="E42" s="95">
        <f>(COUNTIF(D42:D45,$D$173)+(COUNTIF(D42:D45,$D$176)*0.5))/(COUNTA(D42:D45)-COUNTIF(D42:D45,$D$175))</f>
        <v>0</v>
      </c>
      <c r="F42" s="4" t="s">
        <v>140</v>
      </c>
      <c r="G42" s="67" t="s">
        <v>2</v>
      </c>
      <c r="H42" s="5">
        <f t="shared" si="3"/>
        <v>1</v>
      </c>
      <c r="I42" s="5">
        <f t="shared" si="4"/>
        <v>0</v>
      </c>
      <c r="J42" s="66">
        <f t="shared" si="5"/>
        <v>0</v>
      </c>
      <c r="K42" s="8"/>
    </row>
    <row r="43" spans="1:11" s="24" customFormat="1" ht="30" x14ac:dyDescent="0.25">
      <c r="A43" s="4" t="s">
        <v>366</v>
      </c>
      <c r="B43" s="9" t="s">
        <v>367</v>
      </c>
      <c r="C43" s="4">
        <v>4</v>
      </c>
      <c r="D43" s="30" t="s">
        <v>3</v>
      </c>
      <c r="E43" s="96"/>
      <c r="F43" s="12" t="s">
        <v>319</v>
      </c>
      <c r="G43" s="67" t="s">
        <v>5</v>
      </c>
      <c r="H43" s="5">
        <f t="shared" si="3"/>
        <v>3</v>
      </c>
      <c r="I43" s="5">
        <f t="shared" si="4"/>
        <v>0</v>
      </c>
      <c r="J43" s="66">
        <f t="shared" si="5"/>
        <v>0</v>
      </c>
      <c r="K43" s="8"/>
    </row>
    <row r="44" spans="1:11" s="24" customFormat="1" ht="30" x14ac:dyDescent="0.25">
      <c r="A44" s="4" t="s">
        <v>368</v>
      </c>
      <c r="B44" s="22" t="s">
        <v>369</v>
      </c>
      <c r="C44" s="21">
        <v>4</v>
      </c>
      <c r="D44" s="30" t="s">
        <v>3</v>
      </c>
      <c r="E44" s="96"/>
      <c r="F44" s="4" t="s">
        <v>140</v>
      </c>
      <c r="G44" s="67" t="s">
        <v>5</v>
      </c>
      <c r="H44" s="5">
        <f t="shared" si="3"/>
        <v>3</v>
      </c>
      <c r="I44" s="5">
        <f t="shared" si="4"/>
        <v>0</v>
      </c>
      <c r="J44" s="66">
        <f t="shared" si="5"/>
        <v>0</v>
      </c>
      <c r="K44" s="7"/>
    </row>
    <row r="45" spans="1:11" s="24" customFormat="1" ht="30" x14ac:dyDescent="0.25">
      <c r="A45" s="4" t="s">
        <v>370</v>
      </c>
      <c r="B45" s="22" t="s">
        <v>371</v>
      </c>
      <c r="C45" s="21">
        <v>4</v>
      </c>
      <c r="D45" s="30" t="s">
        <v>3</v>
      </c>
      <c r="E45" s="97"/>
      <c r="F45" s="12" t="s">
        <v>142</v>
      </c>
      <c r="G45" s="67" t="s">
        <v>5</v>
      </c>
      <c r="H45" s="5">
        <f t="shared" si="3"/>
        <v>3</v>
      </c>
      <c r="I45" s="5">
        <f t="shared" si="4"/>
        <v>0</v>
      </c>
      <c r="J45" s="66">
        <f t="shared" si="5"/>
        <v>0</v>
      </c>
      <c r="K45" s="7"/>
    </row>
    <row r="46" spans="1:11" s="24" customFormat="1" ht="30" x14ac:dyDescent="0.25">
      <c r="A46" s="38"/>
      <c r="B46" s="39"/>
      <c r="C46" s="40"/>
      <c r="D46" s="41"/>
      <c r="E46" s="41"/>
      <c r="F46" s="38"/>
      <c r="G46" s="42" t="s">
        <v>108</v>
      </c>
      <c r="H46" s="43">
        <f>SUM(H16:H45)</f>
        <v>126</v>
      </c>
      <c r="I46" s="41" t="s">
        <v>109</v>
      </c>
      <c r="J46" s="43">
        <f>SUM(J16:J45)</f>
        <v>0</v>
      </c>
      <c r="K46" s="38"/>
    </row>
    <row r="47" spans="1:11" s="24" customFormat="1" x14ac:dyDescent="0.25">
      <c r="A47" s="99" t="s">
        <v>160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1:11" s="24" customFormat="1" ht="30" x14ac:dyDescent="0.25">
      <c r="A48" s="12" t="s">
        <v>59</v>
      </c>
      <c r="B48" s="10" t="s">
        <v>6</v>
      </c>
      <c r="C48" s="12">
        <v>1</v>
      </c>
      <c r="D48" s="30" t="s">
        <v>3</v>
      </c>
      <c r="E48" s="95">
        <f>(COUNTIF(D48:D58,$D$173)+(COUNTIF(D48:D58,$D$176)*0.5))/(COUNTA(D48:D58)-COUNTIF(D48:D58,$D$175))</f>
        <v>0</v>
      </c>
      <c r="F48" s="12" t="s">
        <v>143</v>
      </c>
      <c r="G48" s="5" t="s">
        <v>9</v>
      </c>
      <c r="H48" s="5">
        <f t="shared" ref="H48:H80" si="6">IF(D48="Не применимо",0,IF(G48="высокий",5,IF(G48="средний",3,IF(G48="низкий",1,""))))</f>
        <v>5</v>
      </c>
      <c r="I48" s="5">
        <f>IF(D48="Не применимо",0,IF(D48="Выполняется",1,IF(D48="Частично выполняется",0.5,IF(D48="Не выполняется",0,""))))</f>
        <v>0</v>
      </c>
      <c r="J48" s="5">
        <f t="shared" ref="J48:J80" si="7">I48*H48</f>
        <v>0</v>
      </c>
      <c r="K48" s="9"/>
    </row>
    <row r="49" spans="1:11" s="24" customFormat="1" ht="30" x14ac:dyDescent="0.25">
      <c r="A49" s="12" t="s">
        <v>62</v>
      </c>
      <c r="B49" s="10" t="s">
        <v>7</v>
      </c>
      <c r="C49" s="12">
        <v>1</v>
      </c>
      <c r="D49" s="30" t="s">
        <v>3</v>
      </c>
      <c r="E49" s="96"/>
      <c r="F49" s="12" t="s">
        <v>143</v>
      </c>
      <c r="G49" s="5" t="s">
        <v>9</v>
      </c>
      <c r="H49" s="5">
        <f t="shared" si="6"/>
        <v>5</v>
      </c>
      <c r="I49" s="5">
        <f t="shared" ref="I49:I80" si="8">IF(D49="Не применимо",0,IF(D49="Выполняется",1,IF(D49="Частично выполняется",0.5,IF(D49="Не выполняется",0,""))))</f>
        <v>0</v>
      </c>
      <c r="J49" s="5">
        <f t="shared" si="7"/>
        <v>0</v>
      </c>
      <c r="K49" s="9" t="s">
        <v>52</v>
      </c>
    </row>
    <row r="50" spans="1:11" s="24" customFormat="1" ht="45" x14ac:dyDescent="0.25">
      <c r="A50" s="12" t="s">
        <v>65</v>
      </c>
      <c r="B50" s="10" t="s">
        <v>111</v>
      </c>
      <c r="C50" s="12">
        <v>1</v>
      </c>
      <c r="D50" s="30" t="s">
        <v>3</v>
      </c>
      <c r="E50" s="96"/>
      <c r="F50" s="12" t="s">
        <v>137</v>
      </c>
      <c r="G50" s="5" t="s">
        <v>9</v>
      </c>
      <c r="H50" s="5">
        <f t="shared" si="6"/>
        <v>5</v>
      </c>
      <c r="I50" s="5">
        <f t="shared" si="8"/>
        <v>0</v>
      </c>
      <c r="J50" s="5">
        <f t="shared" si="7"/>
        <v>0</v>
      </c>
      <c r="K50" s="9"/>
    </row>
    <row r="51" spans="1:11" s="24" customFormat="1" ht="30" x14ac:dyDescent="0.25">
      <c r="A51" s="12" t="s">
        <v>103</v>
      </c>
      <c r="B51" s="10" t="s">
        <v>8</v>
      </c>
      <c r="C51" s="12">
        <v>1</v>
      </c>
      <c r="D51" s="30" t="s">
        <v>3</v>
      </c>
      <c r="E51" s="96"/>
      <c r="F51" s="12" t="s">
        <v>140</v>
      </c>
      <c r="G51" s="5" t="s">
        <v>9</v>
      </c>
      <c r="H51" s="5">
        <f t="shared" si="6"/>
        <v>5</v>
      </c>
      <c r="I51" s="5">
        <f t="shared" si="8"/>
        <v>0</v>
      </c>
      <c r="J51" s="5">
        <f t="shared" si="7"/>
        <v>0</v>
      </c>
      <c r="K51" s="9"/>
    </row>
    <row r="52" spans="1:11" s="24" customFormat="1" ht="30" x14ac:dyDescent="0.25">
      <c r="A52" s="12" t="s">
        <v>68</v>
      </c>
      <c r="B52" s="10" t="s">
        <v>10</v>
      </c>
      <c r="C52" s="12">
        <v>1</v>
      </c>
      <c r="D52" s="30" t="s">
        <v>3</v>
      </c>
      <c r="E52" s="96"/>
      <c r="F52" s="12" t="s">
        <v>140</v>
      </c>
      <c r="G52" s="5" t="s">
        <v>9</v>
      </c>
      <c r="H52" s="5">
        <f t="shared" si="6"/>
        <v>5</v>
      </c>
      <c r="I52" s="5">
        <f t="shared" si="8"/>
        <v>0</v>
      </c>
      <c r="J52" s="5">
        <f t="shared" si="7"/>
        <v>0</v>
      </c>
      <c r="K52" s="9"/>
    </row>
    <row r="53" spans="1:11" s="24" customFormat="1" ht="30" x14ac:dyDescent="0.25">
      <c r="A53" s="12" t="s">
        <v>70</v>
      </c>
      <c r="B53" s="10" t="s">
        <v>11</v>
      </c>
      <c r="C53" s="12">
        <v>1</v>
      </c>
      <c r="D53" s="30" t="s">
        <v>3</v>
      </c>
      <c r="E53" s="96"/>
      <c r="F53" s="12" t="s">
        <v>140</v>
      </c>
      <c r="G53" s="5" t="s">
        <v>9</v>
      </c>
      <c r="H53" s="5">
        <f t="shared" si="6"/>
        <v>5</v>
      </c>
      <c r="I53" s="5">
        <f t="shared" si="8"/>
        <v>0</v>
      </c>
      <c r="J53" s="5">
        <f t="shared" si="7"/>
        <v>0</v>
      </c>
      <c r="K53" s="9" t="s">
        <v>53</v>
      </c>
    </row>
    <row r="54" spans="1:11" s="24" customFormat="1" ht="30" x14ac:dyDescent="0.25">
      <c r="A54" s="12" t="s">
        <v>72</v>
      </c>
      <c r="B54" s="10" t="s">
        <v>37</v>
      </c>
      <c r="C54" s="12">
        <v>1</v>
      </c>
      <c r="D54" s="30" t="s">
        <v>3</v>
      </c>
      <c r="E54" s="96"/>
      <c r="F54" s="12" t="s">
        <v>140</v>
      </c>
      <c r="G54" s="5" t="s">
        <v>9</v>
      </c>
      <c r="H54" s="5">
        <f t="shared" si="6"/>
        <v>5</v>
      </c>
      <c r="I54" s="5">
        <f t="shared" si="8"/>
        <v>0</v>
      </c>
      <c r="J54" s="5">
        <f t="shared" si="7"/>
        <v>0</v>
      </c>
      <c r="K54" s="9"/>
    </row>
    <row r="55" spans="1:11" s="24" customFormat="1" ht="45" x14ac:dyDescent="0.25">
      <c r="A55" s="12" t="s">
        <v>74</v>
      </c>
      <c r="B55" s="10" t="s">
        <v>15</v>
      </c>
      <c r="C55" s="12">
        <v>1</v>
      </c>
      <c r="D55" s="30" t="s">
        <v>3</v>
      </c>
      <c r="E55" s="96"/>
      <c r="F55" s="12" t="s">
        <v>140</v>
      </c>
      <c r="G55" s="5" t="s">
        <v>9</v>
      </c>
      <c r="H55" s="5">
        <f t="shared" si="6"/>
        <v>5</v>
      </c>
      <c r="I55" s="5">
        <f t="shared" si="8"/>
        <v>0</v>
      </c>
      <c r="J55" s="5">
        <f t="shared" si="7"/>
        <v>0</v>
      </c>
      <c r="K55" s="9" t="s">
        <v>403</v>
      </c>
    </row>
    <row r="56" spans="1:11" s="24" customFormat="1" ht="45" x14ac:dyDescent="0.25">
      <c r="A56" s="12" t="s">
        <v>76</v>
      </c>
      <c r="B56" s="10" t="s">
        <v>17</v>
      </c>
      <c r="C56" s="12">
        <v>1</v>
      </c>
      <c r="D56" s="30" t="s">
        <v>3</v>
      </c>
      <c r="E56" s="96"/>
      <c r="F56" s="12" t="s">
        <v>140</v>
      </c>
      <c r="G56" s="5" t="s">
        <v>9</v>
      </c>
      <c r="H56" s="5">
        <f t="shared" si="6"/>
        <v>5</v>
      </c>
      <c r="I56" s="5">
        <f t="shared" si="8"/>
        <v>0</v>
      </c>
      <c r="J56" s="5">
        <f t="shared" si="7"/>
        <v>0</v>
      </c>
      <c r="K56" s="9" t="s">
        <v>54</v>
      </c>
    </row>
    <row r="57" spans="1:11" s="24" customFormat="1" ht="30" x14ac:dyDescent="0.25">
      <c r="A57" s="12" t="s">
        <v>78</v>
      </c>
      <c r="B57" s="10" t="s">
        <v>19</v>
      </c>
      <c r="C57" s="12">
        <v>1</v>
      </c>
      <c r="D57" s="30" t="s">
        <v>3</v>
      </c>
      <c r="E57" s="96"/>
      <c r="F57" s="12" t="s">
        <v>140</v>
      </c>
      <c r="G57" s="5" t="s">
        <v>9</v>
      </c>
      <c r="H57" s="5">
        <f t="shared" si="6"/>
        <v>5</v>
      </c>
      <c r="I57" s="5">
        <f t="shared" si="8"/>
        <v>0</v>
      </c>
      <c r="J57" s="5">
        <f t="shared" si="7"/>
        <v>0</v>
      </c>
      <c r="K57" s="9"/>
    </row>
    <row r="58" spans="1:11" s="24" customFormat="1" ht="30" x14ac:dyDescent="0.25">
      <c r="A58" s="12" t="s">
        <v>80</v>
      </c>
      <c r="B58" s="10" t="s">
        <v>16</v>
      </c>
      <c r="C58" s="12">
        <v>1</v>
      </c>
      <c r="D58" s="30" t="s">
        <v>3</v>
      </c>
      <c r="E58" s="97"/>
      <c r="F58" s="12" t="s">
        <v>140</v>
      </c>
      <c r="G58" s="5" t="s">
        <v>5</v>
      </c>
      <c r="H58" s="5">
        <f t="shared" si="6"/>
        <v>3</v>
      </c>
      <c r="I58" s="5">
        <f t="shared" si="8"/>
        <v>0</v>
      </c>
      <c r="J58" s="5">
        <f t="shared" si="7"/>
        <v>0</v>
      </c>
      <c r="K58" s="9"/>
    </row>
    <row r="59" spans="1:11" s="24" customFormat="1" ht="30" x14ac:dyDescent="0.25">
      <c r="A59" s="12" t="s">
        <v>60</v>
      </c>
      <c r="B59" s="22" t="s">
        <v>112</v>
      </c>
      <c r="C59" s="21">
        <v>2</v>
      </c>
      <c r="D59" s="30" t="s">
        <v>3</v>
      </c>
      <c r="E59" s="95">
        <f>(COUNTIF(D59:D71,$D$173)+(COUNTIF(D59:D71,$D$176)*0.5))/(COUNTA(D59:D71)-COUNTIF(D59:D71,$D$175))</f>
        <v>0</v>
      </c>
      <c r="F59" s="12" t="s">
        <v>137</v>
      </c>
      <c r="G59" s="5" t="s">
        <v>9</v>
      </c>
      <c r="H59" s="5">
        <f t="shared" si="6"/>
        <v>5</v>
      </c>
      <c r="I59" s="5">
        <f t="shared" si="8"/>
        <v>0</v>
      </c>
      <c r="J59" s="5">
        <f t="shared" si="7"/>
        <v>0</v>
      </c>
      <c r="K59" s="7"/>
    </row>
    <row r="60" spans="1:11" s="24" customFormat="1" ht="30" x14ac:dyDescent="0.25">
      <c r="A60" s="12" t="s">
        <v>64</v>
      </c>
      <c r="B60" s="10" t="s">
        <v>35</v>
      </c>
      <c r="C60" s="12">
        <v>2</v>
      </c>
      <c r="D60" s="30" t="s">
        <v>3</v>
      </c>
      <c r="E60" s="96"/>
      <c r="F60" s="4" t="s">
        <v>138</v>
      </c>
      <c r="G60" s="5" t="s">
        <v>9</v>
      </c>
      <c r="H60" s="5">
        <f t="shared" si="6"/>
        <v>5</v>
      </c>
      <c r="I60" s="5">
        <f t="shared" si="8"/>
        <v>0</v>
      </c>
      <c r="J60" s="5">
        <f t="shared" si="7"/>
        <v>0</v>
      </c>
      <c r="K60" s="9"/>
    </row>
    <row r="61" spans="1:11" s="24" customFormat="1" ht="30" x14ac:dyDescent="0.25">
      <c r="A61" s="12" t="s">
        <v>63</v>
      </c>
      <c r="B61" s="10" t="s">
        <v>223</v>
      </c>
      <c r="C61" s="12">
        <v>2</v>
      </c>
      <c r="D61" s="30" t="s">
        <v>3</v>
      </c>
      <c r="E61" s="96"/>
      <c r="F61" s="12" t="s">
        <v>137</v>
      </c>
      <c r="G61" s="5" t="s">
        <v>5</v>
      </c>
      <c r="H61" s="5">
        <f t="shared" si="6"/>
        <v>3</v>
      </c>
      <c r="I61" s="5">
        <f t="shared" si="8"/>
        <v>0</v>
      </c>
      <c r="J61" s="5">
        <f t="shared" si="7"/>
        <v>0</v>
      </c>
      <c r="K61" s="9"/>
    </row>
    <row r="62" spans="1:11" s="24" customFormat="1" ht="30" x14ac:dyDescent="0.25">
      <c r="A62" s="12" t="s">
        <v>66</v>
      </c>
      <c r="B62" s="10" t="s">
        <v>12</v>
      </c>
      <c r="C62" s="12">
        <v>2</v>
      </c>
      <c r="D62" s="30" t="s">
        <v>3</v>
      </c>
      <c r="E62" s="96"/>
      <c r="F62" s="12" t="s">
        <v>140</v>
      </c>
      <c r="G62" s="5" t="s">
        <v>2</v>
      </c>
      <c r="H62" s="5">
        <f t="shared" si="6"/>
        <v>1</v>
      </c>
      <c r="I62" s="5">
        <f t="shared" si="8"/>
        <v>0</v>
      </c>
      <c r="J62" s="5">
        <f t="shared" si="7"/>
        <v>0</v>
      </c>
      <c r="K62" s="9"/>
    </row>
    <row r="63" spans="1:11" s="24" customFormat="1" ht="30" x14ac:dyDescent="0.25">
      <c r="A63" s="12" t="s">
        <v>69</v>
      </c>
      <c r="B63" s="10" t="s">
        <v>38</v>
      </c>
      <c r="C63" s="12">
        <v>2</v>
      </c>
      <c r="D63" s="30" t="s">
        <v>3</v>
      </c>
      <c r="E63" s="96"/>
      <c r="F63" s="12" t="s">
        <v>140</v>
      </c>
      <c r="G63" s="5" t="s">
        <v>5</v>
      </c>
      <c r="H63" s="5">
        <f t="shared" si="6"/>
        <v>3</v>
      </c>
      <c r="I63" s="5">
        <f t="shared" si="8"/>
        <v>0</v>
      </c>
      <c r="J63" s="5">
        <f t="shared" si="7"/>
        <v>0</v>
      </c>
      <c r="K63" s="9"/>
    </row>
    <row r="64" spans="1:11" s="24" customFormat="1" ht="30" x14ac:dyDescent="0.25">
      <c r="A64" s="12" t="s">
        <v>98</v>
      </c>
      <c r="B64" s="10" t="s">
        <v>39</v>
      </c>
      <c r="C64" s="12">
        <v>2</v>
      </c>
      <c r="D64" s="30" t="s">
        <v>3</v>
      </c>
      <c r="E64" s="96"/>
      <c r="F64" s="12" t="s">
        <v>140</v>
      </c>
      <c r="G64" s="5" t="s">
        <v>5</v>
      </c>
      <c r="H64" s="5">
        <f t="shared" si="6"/>
        <v>3</v>
      </c>
      <c r="I64" s="5">
        <f t="shared" si="8"/>
        <v>0</v>
      </c>
      <c r="J64" s="5">
        <f t="shared" si="7"/>
        <v>0</v>
      </c>
      <c r="K64" s="9"/>
    </row>
    <row r="65" spans="1:11" s="24" customFormat="1" ht="30" x14ac:dyDescent="0.25">
      <c r="A65" s="12" t="s">
        <v>73</v>
      </c>
      <c r="B65" s="10" t="s">
        <v>32</v>
      </c>
      <c r="C65" s="12">
        <v>2</v>
      </c>
      <c r="D65" s="30" t="s">
        <v>3</v>
      </c>
      <c r="E65" s="96"/>
      <c r="F65" s="4" t="s">
        <v>138</v>
      </c>
      <c r="G65" s="5" t="s">
        <v>9</v>
      </c>
      <c r="H65" s="5">
        <f t="shared" si="6"/>
        <v>5</v>
      </c>
      <c r="I65" s="5">
        <f t="shared" si="8"/>
        <v>0</v>
      </c>
      <c r="J65" s="5">
        <f t="shared" si="7"/>
        <v>0</v>
      </c>
      <c r="K65" s="9"/>
    </row>
    <row r="66" spans="1:11" s="24" customFormat="1" ht="30" x14ac:dyDescent="0.25">
      <c r="A66" s="12" t="s">
        <v>75</v>
      </c>
      <c r="B66" s="22" t="s">
        <v>114</v>
      </c>
      <c r="C66" s="21">
        <v>2</v>
      </c>
      <c r="D66" s="30" t="s">
        <v>3</v>
      </c>
      <c r="E66" s="96"/>
      <c r="F66" s="4" t="s">
        <v>141</v>
      </c>
      <c r="G66" s="5" t="s">
        <v>9</v>
      </c>
      <c r="H66" s="5">
        <f t="shared" si="6"/>
        <v>5</v>
      </c>
      <c r="I66" s="5">
        <f t="shared" si="8"/>
        <v>0</v>
      </c>
      <c r="J66" s="5">
        <f t="shared" si="7"/>
        <v>0</v>
      </c>
      <c r="K66" s="9"/>
    </row>
    <row r="67" spans="1:11" s="24" customFormat="1" ht="30" x14ac:dyDescent="0.25">
      <c r="A67" s="12" t="s">
        <v>77</v>
      </c>
      <c r="B67" s="9" t="s">
        <v>118</v>
      </c>
      <c r="C67" s="4">
        <v>2</v>
      </c>
      <c r="D67" s="30" t="s">
        <v>3</v>
      </c>
      <c r="E67" s="96"/>
      <c r="F67" s="4" t="s">
        <v>141</v>
      </c>
      <c r="G67" s="16" t="s">
        <v>9</v>
      </c>
      <c r="H67" s="5">
        <f t="shared" si="6"/>
        <v>5</v>
      </c>
      <c r="I67" s="5">
        <f t="shared" si="8"/>
        <v>0</v>
      </c>
      <c r="J67" s="15">
        <f t="shared" si="7"/>
        <v>0</v>
      </c>
      <c r="K67" s="9"/>
    </row>
    <row r="68" spans="1:11" s="24" customFormat="1" ht="30" x14ac:dyDescent="0.25">
      <c r="A68" s="12" t="s">
        <v>79</v>
      </c>
      <c r="B68" s="22" t="s">
        <v>113</v>
      </c>
      <c r="C68" s="21">
        <v>2</v>
      </c>
      <c r="D68" s="30" t="s">
        <v>3</v>
      </c>
      <c r="E68" s="96"/>
      <c r="F68" s="12" t="s">
        <v>143</v>
      </c>
      <c r="G68" s="5" t="s">
        <v>9</v>
      </c>
      <c r="H68" s="5">
        <f t="shared" si="6"/>
        <v>5</v>
      </c>
      <c r="I68" s="5">
        <f t="shared" si="8"/>
        <v>0</v>
      </c>
      <c r="J68" s="5">
        <f t="shared" si="7"/>
        <v>0</v>
      </c>
      <c r="K68" s="9"/>
    </row>
    <row r="69" spans="1:11" s="24" customFormat="1" ht="30" x14ac:dyDescent="0.25">
      <c r="A69" s="12" t="s">
        <v>81</v>
      </c>
      <c r="B69" s="22" t="s">
        <v>293</v>
      </c>
      <c r="C69" s="21">
        <v>2</v>
      </c>
      <c r="D69" s="30" t="s">
        <v>3</v>
      </c>
      <c r="E69" s="96"/>
      <c r="F69" s="12" t="s">
        <v>143</v>
      </c>
      <c r="G69" s="5" t="s">
        <v>9</v>
      </c>
      <c r="H69" s="5">
        <f t="shared" si="6"/>
        <v>5</v>
      </c>
      <c r="I69" s="5">
        <f t="shared" si="8"/>
        <v>0</v>
      </c>
      <c r="J69" s="5">
        <f t="shared" si="7"/>
        <v>0</v>
      </c>
      <c r="K69" s="9"/>
    </row>
    <row r="70" spans="1:11" s="24" customFormat="1" ht="30" x14ac:dyDescent="0.25">
      <c r="A70" s="12" t="s">
        <v>82</v>
      </c>
      <c r="B70" s="10" t="s">
        <v>34</v>
      </c>
      <c r="C70" s="12">
        <v>2</v>
      </c>
      <c r="D70" s="30" t="s">
        <v>3</v>
      </c>
      <c r="E70" s="96"/>
      <c r="F70" s="4" t="s">
        <v>138</v>
      </c>
      <c r="G70" s="5" t="s">
        <v>5</v>
      </c>
      <c r="H70" s="5">
        <f t="shared" si="6"/>
        <v>3</v>
      </c>
      <c r="I70" s="5">
        <f t="shared" si="8"/>
        <v>0</v>
      </c>
      <c r="J70" s="5">
        <f t="shared" si="7"/>
        <v>0</v>
      </c>
      <c r="K70" s="9"/>
    </row>
    <row r="71" spans="1:11" s="24" customFormat="1" ht="30" x14ac:dyDescent="0.25">
      <c r="A71" s="12" t="s">
        <v>288</v>
      </c>
      <c r="B71" s="22" t="s">
        <v>222</v>
      </c>
      <c r="C71" s="12">
        <v>2</v>
      </c>
      <c r="D71" s="30" t="s">
        <v>3</v>
      </c>
      <c r="E71" s="97"/>
      <c r="F71" s="12" t="s">
        <v>153</v>
      </c>
      <c r="G71" s="5" t="s">
        <v>9</v>
      </c>
      <c r="H71" s="5">
        <f t="shared" ref="H71" si="9">IF(D71="Не применимо",0,IF(G71="высокий",5,IF(G71="средний",3,IF(G71="низкий",1,""))))</f>
        <v>5</v>
      </c>
      <c r="I71" s="5">
        <f t="shared" ref="I71" si="10">IF(D71="Не применимо",0,IF(D71="Выполняется",1,IF(D71="Частично выполняется",0.5,IF(D71="Не выполняется",0,""))))</f>
        <v>0</v>
      </c>
      <c r="J71" s="5">
        <f t="shared" ref="J71" si="11">I71*H71</f>
        <v>0</v>
      </c>
      <c r="K71" s="9"/>
    </row>
    <row r="72" spans="1:11" s="24" customFormat="1" ht="30" x14ac:dyDescent="0.25">
      <c r="A72" s="12" t="s">
        <v>61</v>
      </c>
      <c r="B72" s="10" t="s">
        <v>36</v>
      </c>
      <c r="C72" s="12">
        <v>3</v>
      </c>
      <c r="D72" s="30" t="s">
        <v>3</v>
      </c>
      <c r="E72" s="95">
        <f>(COUNTIF(D72:D77,$D$173)+(COUNTIF(D72:D77,$D$176)*0.5))/(COUNTA(D72:D77)-COUNTIF(D72:D77,$D$175))</f>
        <v>0</v>
      </c>
      <c r="F72" s="12" t="s">
        <v>140</v>
      </c>
      <c r="G72" s="5" t="s">
        <v>2</v>
      </c>
      <c r="H72" s="5">
        <f t="shared" si="6"/>
        <v>1</v>
      </c>
      <c r="I72" s="5">
        <f t="shared" si="8"/>
        <v>0</v>
      </c>
      <c r="J72" s="5">
        <f t="shared" si="7"/>
        <v>0</v>
      </c>
      <c r="K72" s="9"/>
    </row>
    <row r="73" spans="1:11" s="24" customFormat="1" ht="30" x14ac:dyDescent="0.25">
      <c r="A73" s="12" t="s">
        <v>96</v>
      </c>
      <c r="B73" s="10" t="s">
        <v>33</v>
      </c>
      <c r="C73" s="12">
        <v>3</v>
      </c>
      <c r="D73" s="30" t="s">
        <v>3</v>
      </c>
      <c r="E73" s="96"/>
      <c r="F73" s="12" t="s">
        <v>140</v>
      </c>
      <c r="G73" s="5" t="s">
        <v>5</v>
      </c>
      <c r="H73" s="5">
        <f t="shared" si="6"/>
        <v>3</v>
      </c>
      <c r="I73" s="5">
        <f t="shared" si="8"/>
        <v>0</v>
      </c>
      <c r="J73" s="5">
        <f t="shared" si="7"/>
        <v>0</v>
      </c>
      <c r="K73" s="9"/>
    </row>
    <row r="74" spans="1:11" s="24" customFormat="1" ht="30" x14ac:dyDescent="0.25">
      <c r="A74" s="12" t="s">
        <v>67</v>
      </c>
      <c r="B74" s="10" t="s">
        <v>18</v>
      </c>
      <c r="C74" s="12">
        <v>3</v>
      </c>
      <c r="D74" s="30" t="s">
        <v>3</v>
      </c>
      <c r="E74" s="96"/>
      <c r="F74" s="12" t="s">
        <v>140</v>
      </c>
      <c r="G74" s="5" t="s">
        <v>5</v>
      </c>
      <c r="H74" s="5">
        <f t="shared" si="6"/>
        <v>3</v>
      </c>
      <c r="I74" s="5">
        <f t="shared" si="8"/>
        <v>0</v>
      </c>
      <c r="J74" s="5">
        <f t="shared" si="7"/>
        <v>0</v>
      </c>
      <c r="K74" s="9"/>
    </row>
    <row r="75" spans="1:11" s="24" customFormat="1" ht="30" x14ac:dyDescent="0.25">
      <c r="A75" s="12" t="s">
        <v>104</v>
      </c>
      <c r="B75" s="10" t="s">
        <v>13</v>
      </c>
      <c r="C75" s="12">
        <v>3</v>
      </c>
      <c r="D75" s="30" t="s">
        <v>3</v>
      </c>
      <c r="E75" s="96"/>
      <c r="F75" s="12" t="s">
        <v>140</v>
      </c>
      <c r="G75" s="5" t="s">
        <v>2</v>
      </c>
      <c r="H75" s="5">
        <f t="shared" si="6"/>
        <v>1</v>
      </c>
      <c r="I75" s="5">
        <f t="shared" si="8"/>
        <v>0</v>
      </c>
      <c r="J75" s="5">
        <f t="shared" si="7"/>
        <v>0</v>
      </c>
      <c r="K75" s="9"/>
    </row>
    <row r="76" spans="1:11" s="24" customFormat="1" ht="30" x14ac:dyDescent="0.25">
      <c r="A76" s="12" t="s">
        <v>97</v>
      </c>
      <c r="B76" s="10" t="s">
        <v>117</v>
      </c>
      <c r="C76" s="12">
        <v>3</v>
      </c>
      <c r="D76" s="30" t="s">
        <v>3</v>
      </c>
      <c r="E76" s="96"/>
      <c r="F76" s="12" t="s">
        <v>139</v>
      </c>
      <c r="G76" s="5" t="s">
        <v>9</v>
      </c>
      <c r="H76" s="5">
        <f t="shared" si="6"/>
        <v>5</v>
      </c>
      <c r="I76" s="5">
        <f t="shared" si="8"/>
        <v>0</v>
      </c>
      <c r="J76" s="5">
        <f t="shared" si="7"/>
        <v>0</v>
      </c>
      <c r="K76" s="9"/>
    </row>
    <row r="77" spans="1:11" s="24" customFormat="1" ht="30" x14ac:dyDescent="0.25">
      <c r="A77" s="12" t="s">
        <v>71</v>
      </c>
      <c r="B77" s="10" t="s">
        <v>224</v>
      </c>
      <c r="C77" s="12">
        <v>3</v>
      </c>
      <c r="D77" s="30" t="s">
        <v>3</v>
      </c>
      <c r="E77" s="97"/>
      <c r="F77" s="12" t="s">
        <v>144</v>
      </c>
      <c r="G77" s="5" t="s">
        <v>5</v>
      </c>
      <c r="H77" s="5">
        <f t="shared" si="6"/>
        <v>3</v>
      </c>
      <c r="I77" s="5">
        <f t="shared" si="8"/>
        <v>0</v>
      </c>
      <c r="J77" s="5">
        <f t="shared" si="7"/>
        <v>0</v>
      </c>
      <c r="K77" s="9"/>
    </row>
    <row r="78" spans="1:11" s="24" customFormat="1" ht="30" x14ac:dyDescent="0.25">
      <c r="A78" s="12" t="s">
        <v>99</v>
      </c>
      <c r="B78" s="22" t="s">
        <v>51</v>
      </c>
      <c r="C78" s="21">
        <v>4</v>
      </c>
      <c r="D78" s="30" t="s">
        <v>3</v>
      </c>
      <c r="E78" s="95">
        <f>(COUNTIF(D78:D80,$D$173)+(COUNTIF(D78:D80,$D$176)*0.5))/(COUNTA(D78:D80)-COUNTIF(D78:D80,$D$175))</f>
        <v>0</v>
      </c>
      <c r="F78" s="12" t="s">
        <v>140</v>
      </c>
      <c r="G78" s="5" t="s">
        <v>5</v>
      </c>
      <c r="H78" s="5">
        <f t="shared" si="6"/>
        <v>3</v>
      </c>
      <c r="I78" s="5">
        <f t="shared" si="8"/>
        <v>0</v>
      </c>
      <c r="J78" s="5">
        <f t="shared" si="7"/>
        <v>0</v>
      </c>
      <c r="K78" s="10"/>
    </row>
    <row r="79" spans="1:11" s="24" customFormat="1" ht="30" x14ac:dyDescent="0.25">
      <c r="A79" s="12" t="s">
        <v>100</v>
      </c>
      <c r="B79" s="22" t="s">
        <v>102</v>
      </c>
      <c r="C79" s="21">
        <v>4</v>
      </c>
      <c r="D79" s="30" t="s">
        <v>3</v>
      </c>
      <c r="E79" s="96"/>
      <c r="F79" s="12" t="s">
        <v>142</v>
      </c>
      <c r="G79" s="5" t="s">
        <v>5</v>
      </c>
      <c r="H79" s="5">
        <f t="shared" si="6"/>
        <v>3</v>
      </c>
      <c r="I79" s="5">
        <f t="shared" si="8"/>
        <v>0</v>
      </c>
      <c r="J79" s="5">
        <f t="shared" si="7"/>
        <v>0</v>
      </c>
      <c r="K79" s="10"/>
    </row>
    <row r="80" spans="1:11" s="24" customFormat="1" ht="30" x14ac:dyDescent="0.25">
      <c r="A80" s="12" t="s">
        <v>115</v>
      </c>
      <c r="B80" s="22" t="s">
        <v>116</v>
      </c>
      <c r="C80" s="21">
        <v>4</v>
      </c>
      <c r="D80" s="30" t="s">
        <v>3</v>
      </c>
      <c r="E80" s="97"/>
      <c r="F80" s="12" t="s">
        <v>140</v>
      </c>
      <c r="G80" s="5" t="s">
        <v>2</v>
      </c>
      <c r="H80" s="5">
        <f t="shared" si="6"/>
        <v>1</v>
      </c>
      <c r="I80" s="5">
        <f t="shared" si="8"/>
        <v>0</v>
      </c>
      <c r="J80" s="5">
        <f t="shared" si="7"/>
        <v>0</v>
      </c>
      <c r="K80" s="10"/>
    </row>
    <row r="81" spans="1:11" s="24" customFormat="1" ht="30" x14ac:dyDescent="0.25">
      <c r="A81" s="38"/>
      <c r="B81" s="39"/>
      <c r="C81" s="40"/>
      <c r="D81" s="41"/>
      <c r="E81" s="41"/>
      <c r="F81" s="38"/>
      <c r="G81" s="42" t="s">
        <v>108</v>
      </c>
      <c r="H81" s="43">
        <f>SUM(H48:H80)</f>
        <v>129</v>
      </c>
      <c r="I81" s="41" t="s">
        <v>109</v>
      </c>
      <c r="J81" s="43">
        <f>SUM(J48:J80)</f>
        <v>0</v>
      </c>
      <c r="K81" s="38"/>
    </row>
    <row r="82" spans="1:11" s="24" customFormat="1" x14ac:dyDescent="0.25">
      <c r="A82" s="99" t="s">
        <v>373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1:11" s="24" customFormat="1" ht="30" x14ac:dyDescent="0.25">
      <c r="A83" s="12" t="s">
        <v>225</v>
      </c>
      <c r="B83" s="63" t="s">
        <v>271</v>
      </c>
      <c r="C83" s="12">
        <v>1</v>
      </c>
      <c r="D83" s="30" t="s">
        <v>3</v>
      </c>
      <c r="E83" s="95">
        <f>(COUNTIF(D83:D90,$D$173)+(COUNTIF(D83:D90,$D$176)*0.5))/(COUNTA(D83:D90)-COUNTIF(D83:D90,$D$175))</f>
        <v>0</v>
      </c>
      <c r="F83" s="12" t="s">
        <v>139</v>
      </c>
      <c r="G83" s="5" t="s">
        <v>5</v>
      </c>
      <c r="H83" s="5">
        <f t="shared" ref="H83:H111" si="12">IF(D83="Не применимо",0,IF(G83="высокий",5,IF(G83="средний",3,IF(G83="низкий",1,""))))</f>
        <v>3</v>
      </c>
      <c r="I83" s="5">
        <f>IF(D83="Не применимо",0,IF(D83="Выполняется",1,IF(D83="Частично выполняется",0.5,IF(D83="Не выполняется",0,""))))</f>
        <v>0</v>
      </c>
      <c r="J83" s="5">
        <f t="shared" ref="J83:J111" si="13">I83*H83</f>
        <v>0</v>
      </c>
      <c r="K83" s="9"/>
    </row>
    <row r="84" spans="1:11" s="24" customFormat="1" ht="30" x14ac:dyDescent="0.25">
      <c r="A84" s="12" t="s">
        <v>225</v>
      </c>
      <c r="B84" s="63" t="s">
        <v>277</v>
      </c>
      <c r="C84" s="12"/>
      <c r="D84" s="30" t="s">
        <v>3</v>
      </c>
      <c r="E84" s="96"/>
      <c r="F84" s="12" t="s">
        <v>140</v>
      </c>
      <c r="G84" s="5" t="s">
        <v>5</v>
      </c>
      <c r="H84" s="5"/>
      <c r="I84" s="5"/>
      <c r="J84" s="5"/>
      <c r="K84" s="9"/>
    </row>
    <row r="85" spans="1:11" s="24" customFormat="1" ht="30" x14ac:dyDescent="0.25">
      <c r="A85" s="12" t="s">
        <v>226</v>
      </c>
      <c r="B85" s="10" t="s">
        <v>274</v>
      </c>
      <c r="C85" s="12">
        <v>1</v>
      </c>
      <c r="D85" s="30" t="s">
        <v>3</v>
      </c>
      <c r="E85" s="96"/>
      <c r="F85" s="12" t="s">
        <v>140</v>
      </c>
      <c r="G85" s="5" t="s">
        <v>9</v>
      </c>
      <c r="H85" s="5">
        <f t="shared" si="12"/>
        <v>5</v>
      </c>
      <c r="I85" s="5">
        <f t="shared" ref="I85:I111" si="14">IF(D85="Не применимо",0,IF(D85="Выполняется",1,IF(D85="Частично выполняется",0.5,IF(D85="Не выполняется",0,""))))</f>
        <v>0</v>
      </c>
      <c r="J85" s="5">
        <f t="shared" si="13"/>
        <v>0</v>
      </c>
      <c r="K85" s="9"/>
    </row>
    <row r="86" spans="1:11" s="24" customFormat="1" ht="30" x14ac:dyDescent="0.25">
      <c r="A86" s="12" t="s">
        <v>227</v>
      </c>
      <c r="B86" s="63" t="s">
        <v>257</v>
      </c>
      <c r="C86" s="12">
        <v>1</v>
      </c>
      <c r="D86" s="30" t="s">
        <v>3</v>
      </c>
      <c r="E86" s="96"/>
      <c r="F86" s="12" t="s">
        <v>140</v>
      </c>
      <c r="G86" s="5" t="s">
        <v>9</v>
      </c>
      <c r="H86" s="5">
        <f t="shared" si="12"/>
        <v>5</v>
      </c>
      <c r="I86" s="5">
        <f t="shared" si="14"/>
        <v>0</v>
      </c>
      <c r="J86" s="5">
        <f t="shared" si="13"/>
        <v>0</v>
      </c>
      <c r="K86" s="9"/>
    </row>
    <row r="87" spans="1:11" s="24" customFormat="1" ht="30" x14ac:dyDescent="0.25">
      <c r="A87" s="12" t="s">
        <v>228</v>
      </c>
      <c r="B87" s="63" t="s">
        <v>276</v>
      </c>
      <c r="C87" s="12">
        <v>1</v>
      </c>
      <c r="D87" s="30" t="s">
        <v>3</v>
      </c>
      <c r="E87" s="96"/>
      <c r="F87" s="12" t="s">
        <v>140</v>
      </c>
      <c r="G87" s="5" t="s">
        <v>5</v>
      </c>
      <c r="H87" s="5">
        <f t="shared" si="12"/>
        <v>3</v>
      </c>
      <c r="I87" s="5">
        <f t="shared" si="14"/>
        <v>0</v>
      </c>
      <c r="J87" s="5">
        <f t="shared" si="13"/>
        <v>0</v>
      </c>
      <c r="K87" s="9"/>
    </row>
    <row r="88" spans="1:11" s="24" customFormat="1" ht="30" x14ac:dyDescent="0.25">
      <c r="A88" s="12" t="s">
        <v>229</v>
      </c>
      <c r="B88" s="64" t="s">
        <v>260</v>
      </c>
      <c r="C88" s="12">
        <v>1</v>
      </c>
      <c r="D88" s="30" t="s">
        <v>3</v>
      </c>
      <c r="E88" s="96"/>
      <c r="F88" s="12" t="s">
        <v>140</v>
      </c>
      <c r="G88" s="5" t="s">
        <v>9</v>
      </c>
      <c r="H88" s="5">
        <f t="shared" si="12"/>
        <v>5</v>
      </c>
      <c r="I88" s="5">
        <f t="shared" si="14"/>
        <v>0</v>
      </c>
      <c r="J88" s="5">
        <f t="shared" si="13"/>
        <v>0</v>
      </c>
      <c r="K88" s="6"/>
    </row>
    <row r="89" spans="1:11" s="24" customFormat="1" ht="30" x14ac:dyDescent="0.25">
      <c r="A89" s="12" t="s">
        <v>230</v>
      </c>
      <c r="B89" s="63" t="s">
        <v>262</v>
      </c>
      <c r="C89" s="12">
        <v>1</v>
      </c>
      <c r="D89" s="30" t="s">
        <v>3</v>
      </c>
      <c r="E89" s="96"/>
      <c r="F89" s="12" t="s">
        <v>140</v>
      </c>
      <c r="G89" s="5" t="s">
        <v>5</v>
      </c>
      <c r="H89" s="5">
        <f t="shared" si="12"/>
        <v>3</v>
      </c>
      <c r="I89" s="5">
        <f t="shared" si="14"/>
        <v>0</v>
      </c>
      <c r="J89" s="5">
        <f t="shared" si="13"/>
        <v>0</v>
      </c>
      <c r="K89" s="9"/>
    </row>
    <row r="90" spans="1:11" s="24" customFormat="1" ht="30" x14ac:dyDescent="0.25">
      <c r="A90" s="12" t="s">
        <v>231</v>
      </c>
      <c r="B90" s="10" t="s">
        <v>255</v>
      </c>
      <c r="C90" s="12">
        <v>1</v>
      </c>
      <c r="D90" s="30" t="s">
        <v>3</v>
      </c>
      <c r="E90" s="96"/>
      <c r="F90" s="12" t="s">
        <v>140</v>
      </c>
      <c r="G90" s="5" t="s">
        <v>9</v>
      </c>
      <c r="H90" s="5">
        <f t="shared" si="12"/>
        <v>5</v>
      </c>
      <c r="I90" s="5">
        <f t="shared" si="14"/>
        <v>0</v>
      </c>
      <c r="J90" s="5">
        <f t="shared" si="13"/>
        <v>0</v>
      </c>
      <c r="K90" s="9"/>
    </row>
    <row r="91" spans="1:11" s="24" customFormat="1" ht="30" x14ac:dyDescent="0.25">
      <c r="A91" s="12" t="s">
        <v>232</v>
      </c>
      <c r="B91" s="22" t="s">
        <v>275</v>
      </c>
      <c r="C91" s="21">
        <v>2</v>
      </c>
      <c r="D91" s="30" t="s">
        <v>3</v>
      </c>
      <c r="E91" s="98">
        <f>(COUNTIF(D91:D102,$D$173)+(COUNTIF(D91:D102,$D$176)*0.5))/(COUNTA(D91:D102)-COUNTIF(D91:D102,$D$175))</f>
        <v>0</v>
      </c>
      <c r="F91" s="4" t="s">
        <v>141</v>
      </c>
      <c r="G91" s="5" t="s">
        <v>9</v>
      </c>
      <c r="H91" s="5">
        <f t="shared" si="12"/>
        <v>5</v>
      </c>
      <c r="I91" s="5">
        <f t="shared" si="14"/>
        <v>0</v>
      </c>
      <c r="J91" s="5">
        <f t="shared" si="13"/>
        <v>0</v>
      </c>
      <c r="K91" s="7"/>
    </row>
    <row r="92" spans="1:11" s="24" customFormat="1" ht="240" x14ac:dyDescent="0.25">
      <c r="A92" s="12" t="s">
        <v>233</v>
      </c>
      <c r="B92" s="10" t="s">
        <v>252</v>
      </c>
      <c r="C92" s="12">
        <v>2</v>
      </c>
      <c r="D92" s="30" t="s">
        <v>3</v>
      </c>
      <c r="E92" s="98"/>
      <c r="F92" s="12" t="s">
        <v>139</v>
      </c>
      <c r="G92" s="5" t="s">
        <v>9</v>
      </c>
      <c r="H92" s="5">
        <f t="shared" si="12"/>
        <v>5</v>
      </c>
      <c r="I92" s="5">
        <f t="shared" si="14"/>
        <v>0</v>
      </c>
      <c r="J92" s="5">
        <f t="shared" si="13"/>
        <v>0</v>
      </c>
      <c r="K92" s="82" t="s">
        <v>386</v>
      </c>
    </row>
    <row r="93" spans="1:11" s="24" customFormat="1" ht="45" x14ac:dyDescent="0.25">
      <c r="A93" s="12" t="s">
        <v>234</v>
      </c>
      <c r="B93" s="65" t="s">
        <v>253</v>
      </c>
      <c r="C93" s="12">
        <v>2</v>
      </c>
      <c r="D93" s="30" t="s">
        <v>3</v>
      </c>
      <c r="E93" s="98"/>
      <c r="F93" s="12" t="s">
        <v>140</v>
      </c>
      <c r="G93" s="5" t="s">
        <v>9</v>
      </c>
      <c r="H93" s="5">
        <f t="shared" si="12"/>
        <v>5</v>
      </c>
      <c r="I93" s="5">
        <f t="shared" si="14"/>
        <v>0</v>
      </c>
      <c r="J93" s="5">
        <f t="shared" si="13"/>
        <v>0</v>
      </c>
      <c r="K93" s="10" t="s">
        <v>402</v>
      </c>
    </row>
    <row r="94" spans="1:11" s="24" customFormat="1" ht="30" x14ac:dyDescent="0.25">
      <c r="A94" s="12" t="s">
        <v>235</v>
      </c>
      <c r="B94" s="10" t="s">
        <v>259</v>
      </c>
      <c r="C94" s="12">
        <v>2</v>
      </c>
      <c r="D94" s="30" t="s">
        <v>3</v>
      </c>
      <c r="E94" s="98"/>
      <c r="F94" s="12" t="s">
        <v>140</v>
      </c>
      <c r="G94" s="5" t="s">
        <v>2</v>
      </c>
      <c r="H94" s="5">
        <f t="shared" si="12"/>
        <v>1</v>
      </c>
      <c r="I94" s="5">
        <f t="shared" si="14"/>
        <v>0</v>
      </c>
      <c r="J94" s="5">
        <f t="shared" si="13"/>
        <v>0</v>
      </c>
      <c r="K94" s="9"/>
    </row>
    <row r="95" spans="1:11" s="24" customFormat="1" ht="30" x14ac:dyDescent="0.25">
      <c r="A95" s="12" t="s">
        <v>236</v>
      </c>
      <c r="B95" s="10" t="s">
        <v>263</v>
      </c>
      <c r="C95" s="12">
        <v>2</v>
      </c>
      <c r="D95" s="30" t="s">
        <v>3</v>
      </c>
      <c r="E95" s="98"/>
      <c r="F95" s="12" t="s">
        <v>140</v>
      </c>
      <c r="G95" s="5" t="s">
        <v>5</v>
      </c>
      <c r="H95" s="5">
        <f t="shared" si="12"/>
        <v>3</v>
      </c>
      <c r="I95" s="5">
        <f t="shared" si="14"/>
        <v>0</v>
      </c>
      <c r="J95" s="5">
        <f t="shared" si="13"/>
        <v>0</v>
      </c>
      <c r="K95" s="9" t="s">
        <v>264</v>
      </c>
    </row>
    <row r="96" spans="1:11" s="24" customFormat="1" ht="30" x14ac:dyDescent="0.25">
      <c r="A96" s="12" t="s">
        <v>237</v>
      </c>
      <c r="B96" s="10" t="s">
        <v>39</v>
      </c>
      <c r="C96" s="12">
        <v>2</v>
      </c>
      <c r="D96" s="30" t="s">
        <v>3</v>
      </c>
      <c r="E96" s="98"/>
      <c r="F96" s="12" t="s">
        <v>140</v>
      </c>
      <c r="G96" s="5" t="s">
        <v>5</v>
      </c>
      <c r="H96" s="5">
        <f t="shared" si="12"/>
        <v>3</v>
      </c>
      <c r="I96" s="5">
        <f t="shared" si="14"/>
        <v>0</v>
      </c>
      <c r="J96" s="5">
        <f t="shared" si="13"/>
        <v>0</v>
      </c>
      <c r="K96" s="9"/>
    </row>
    <row r="97" spans="1:11" s="24" customFormat="1" ht="30" x14ac:dyDescent="0.25">
      <c r="A97" s="12" t="s">
        <v>238</v>
      </c>
      <c r="B97" s="10" t="s">
        <v>32</v>
      </c>
      <c r="C97" s="12">
        <v>2</v>
      </c>
      <c r="D97" s="30" t="s">
        <v>3</v>
      </c>
      <c r="E97" s="98"/>
      <c r="F97" s="4" t="s">
        <v>138</v>
      </c>
      <c r="G97" s="5" t="s">
        <v>9</v>
      </c>
      <c r="H97" s="5">
        <f t="shared" si="12"/>
        <v>5</v>
      </c>
      <c r="I97" s="5">
        <f t="shared" si="14"/>
        <v>0</v>
      </c>
      <c r="J97" s="5">
        <f t="shared" si="13"/>
        <v>0</v>
      </c>
      <c r="K97" s="9"/>
    </row>
    <row r="98" spans="1:11" s="24" customFormat="1" ht="30" x14ac:dyDescent="0.25">
      <c r="A98" s="12" t="s">
        <v>239</v>
      </c>
      <c r="B98" s="10" t="s">
        <v>118</v>
      </c>
      <c r="C98" s="4">
        <v>2</v>
      </c>
      <c r="D98" s="30" t="s">
        <v>3</v>
      </c>
      <c r="E98" s="98"/>
      <c r="F98" s="4" t="s">
        <v>141</v>
      </c>
      <c r="G98" s="16" t="s">
        <v>9</v>
      </c>
      <c r="H98" s="5">
        <f t="shared" si="12"/>
        <v>5</v>
      </c>
      <c r="I98" s="5">
        <f t="shared" si="14"/>
        <v>0</v>
      </c>
      <c r="J98" s="15">
        <f t="shared" si="13"/>
        <v>0</v>
      </c>
      <c r="K98" s="9"/>
    </row>
    <row r="99" spans="1:11" s="24" customFormat="1" ht="30" x14ac:dyDescent="0.25">
      <c r="A99" s="12" t="s">
        <v>240</v>
      </c>
      <c r="B99" s="22" t="s">
        <v>265</v>
      </c>
      <c r="C99" s="21">
        <v>2</v>
      </c>
      <c r="D99" s="30" t="s">
        <v>3</v>
      </c>
      <c r="E99" s="98"/>
      <c r="F99" s="12" t="s">
        <v>140</v>
      </c>
      <c r="G99" s="5" t="s">
        <v>9</v>
      </c>
      <c r="H99" s="5">
        <f t="shared" si="12"/>
        <v>5</v>
      </c>
      <c r="I99" s="5">
        <f t="shared" si="14"/>
        <v>0</v>
      </c>
      <c r="J99" s="5">
        <f t="shared" si="13"/>
        <v>0</v>
      </c>
      <c r="K99" s="9"/>
    </row>
    <row r="100" spans="1:11" s="24" customFormat="1" ht="30" x14ac:dyDescent="0.25">
      <c r="A100" s="12" t="s">
        <v>241</v>
      </c>
      <c r="B100" s="10" t="s">
        <v>256</v>
      </c>
      <c r="C100" s="12">
        <v>2</v>
      </c>
      <c r="D100" s="30" t="s">
        <v>3</v>
      </c>
      <c r="E100" s="98"/>
      <c r="F100" s="4" t="s">
        <v>138</v>
      </c>
      <c r="G100" s="5" t="s">
        <v>5</v>
      </c>
      <c r="H100" s="5">
        <f t="shared" si="12"/>
        <v>3</v>
      </c>
      <c r="I100" s="5">
        <f t="shared" si="14"/>
        <v>0</v>
      </c>
      <c r="J100" s="5">
        <f t="shared" si="13"/>
        <v>0</v>
      </c>
      <c r="K100" s="9"/>
    </row>
    <row r="101" spans="1:11" s="24" customFormat="1" ht="30" x14ac:dyDescent="0.25">
      <c r="A101" s="12" t="s">
        <v>242</v>
      </c>
      <c r="B101" s="10" t="s">
        <v>289</v>
      </c>
      <c r="C101" s="12">
        <v>2</v>
      </c>
      <c r="D101" s="30" t="s">
        <v>3</v>
      </c>
      <c r="E101" s="98"/>
      <c r="F101" s="12" t="s">
        <v>140</v>
      </c>
      <c r="G101" s="5" t="s">
        <v>9</v>
      </c>
      <c r="H101" s="5">
        <f t="shared" ref="H101" si="15">IF(D101="Не применимо",0,IF(G101="высокий",5,IF(G101="средний",3,IF(G101="низкий",1,""))))</f>
        <v>5</v>
      </c>
      <c r="I101" s="5">
        <f t="shared" ref="I101" si="16">IF(D101="Не применимо",0,IF(D101="Выполняется",1,IF(D101="Частично выполняется",0.5,IF(D101="Не выполняется",0,""))))</f>
        <v>0</v>
      </c>
      <c r="J101" s="5">
        <f t="shared" ref="J101" si="17">I101*H101</f>
        <v>0</v>
      </c>
      <c r="K101" s="9" t="s">
        <v>267</v>
      </c>
    </row>
    <row r="102" spans="1:11" s="24" customFormat="1" ht="30" x14ac:dyDescent="0.25">
      <c r="A102" s="12" t="s">
        <v>296</v>
      </c>
      <c r="B102" s="10" t="s">
        <v>297</v>
      </c>
      <c r="C102" s="12">
        <v>2</v>
      </c>
      <c r="D102" s="30" t="s">
        <v>3</v>
      </c>
      <c r="E102" s="98"/>
      <c r="F102" s="12" t="s">
        <v>140</v>
      </c>
      <c r="G102" s="5" t="s">
        <v>9</v>
      </c>
      <c r="H102" s="5">
        <f t="shared" ref="H102" si="18">IF(D102="Не применимо",0,IF(G102="высокий",5,IF(G102="средний",3,IF(G102="низкий",1,""))))</f>
        <v>5</v>
      </c>
      <c r="I102" s="5">
        <f t="shared" ref="I102" si="19">IF(D102="Не применимо",0,IF(D102="Выполняется",1,IF(D102="Частично выполняется",0.5,IF(D102="Не выполняется",0,""))))</f>
        <v>0</v>
      </c>
      <c r="J102" s="5">
        <f t="shared" ref="J102" si="20">I102*H102</f>
        <v>0</v>
      </c>
      <c r="K102" s="9"/>
    </row>
    <row r="103" spans="1:11" s="24" customFormat="1" ht="30" x14ac:dyDescent="0.25">
      <c r="A103" s="12" t="s">
        <v>243</v>
      </c>
      <c r="B103" s="22" t="s">
        <v>272</v>
      </c>
      <c r="C103" s="12">
        <v>3</v>
      </c>
      <c r="D103" s="30" t="s">
        <v>3</v>
      </c>
      <c r="E103" s="95">
        <f>(COUNTIF(D103:D108,$D$173)+(COUNTIF(D103:D108,$D$176)*0.5))/(COUNTA(D103:D108)-COUNTIF(D103:D108,$D$175))</f>
        <v>0</v>
      </c>
      <c r="F103" s="4" t="s">
        <v>141</v>
      </c>
      <c r="G103" s="5" t="s">
        <v>9</v>
      </c>
      <c r="H103" s="5">
        <f t="shared" si="12"/>
        <v>5</v>
      </c>
      <c r="I103" s="5">
        <f t="shared" ref="I103" si="21">IF(D103="Не применимо",0,IF(D103="Выполняется",1,IF(D103="Частично выполняется",0.5,IF(D103="Не выполняется",0,""))))</f>
        <v>0</v>
      </c>
      <c r="J103" s="5">
        <f t="shared" ref="J103" si="22">I103*H103</f>
        <v>0</v>
      </c>
      <c r="K103" s="9"/>
    </row>
    <row r="104" spans="1:11" s="24" customFormat="1" ht="30" x14ac:dyDescent="0.25">
      <c r="A104" s="12" t="s">
        <v>244</v>
      </c>
      <c r="B104" s="22" t="s">
        <v>278</v>
      </c>
      <c r="C104" s="12">
        <v>3</v>
      </c>
      <c r="D104" s="30" t="s">
        <v>3</v>
      </c>
      <c r="E104" s="96"/>
      <c r="F104" s="12" t="s">
        <v>140</v>
      </c>
      <c r="G104" s="5" t="s">
        <v>5</v>
      </c>
      <c r="H104" s="5">
        <f t="shared" ref="H104" si="23">IF(D104="Не применимо",0,IF(G104="высокий",5,IF(G104="средний",3,IF(G104="низкий",1,""))))</f>
        <v>3</v>
      </c>
      <c r="I104" s="5">
        <f t="shared" ref="I104" si="24">IF(D104="Не применимо",0,IF(D104="Выполняется",1,IF(D104="Частично выполняется",0.5,IF(D104="Не выполняется",0,""))))</f>
        <v>0</v>
      </c>
      <c r="J104" s="5">
        <f t="shared" ref="J104" si="25">I104*H104</f>
        <v>0</v>
      </c>
      <c r="K104" s="9" t="s">
        <v>279</v>
      </c>
    </row>
    <row r="105" spans="1:11" s="24" customFormat="1" ht="240" x14ac:dyDescent="0.25">
      <c r="A105" s="12" t="s">
        <v>245</v>
      </c>
      <c r="B105" s="10" t="s">
        <v>254</v>
      </c>
      <c r="C105" s="12">
        <v>3</v>
      </c>
      <c r="D105" s="30" t="s">
        <v>3</v>
      </c>
      <c r="E105" s="96"/>
      <c r="F105" s="12" t="s">
        <v>282</v>
      </c>
      <c r="G105" s="5" t="s">
        <v>5</v>
      </c>
      <c r="H105" s="5">
        <f t="shared" si="12"/>
        <v>3</v>
      </c>
      <c r="I105" s="5">
        <f t="shared" si="14"/>
        <v>0</v>
      </c>
      <c r="J105" s="5">
        <f t="shared" si="13"/>
        <v>0</v>
      </c>
      <c r="K105" s="82" t="s">
        <v>386</v>
      </c>
    </row>
    <row r="106" spans="1:11" s="24" customFormat="1" ht="30" x14ac:dyDescent="0.25">
      <c r="A106" s="12" t="s">
        <v>246</v>
      </c>
      <c r="B106" s="10" t="s">
        <v>269</v>
      </c>
      <c r="C106" s="12">
        <v>3</v>
      </c>
      <c r="D106" s="30" t="s">
        <v>3</v>
      </c>
      <c r="E106" s="96"/>
      <c r="F106" s="12" t="s">
        <v>139</v>
      </c>
      <c r="G106" s="5" t="s">
        <v>9</v>
      </c>
      <c r="H106" s="5">
        <f t="shared" si="12"/>
        <v>5</v>
      </c>
      <c r="I106" s="5">
        <f t="shared" si="14"/>
        <v>0</v>
      </c>
      <c r="J106" s="5">
        <f t="shared" si="13"/>
        <v>0</v>
      </c>
      <c r="K106" s="9"/>
    </row>
    <row r="107" spans="1:11" s="24" customFormat="1" ht="30" x14ac:dyDescent="0.25">
      <c r="A107" s="12" t="s">
        <v>247</v>
      </c>
      <c r="B107" s="10" t="s">
        <v>280</v>
      </c>
      <c r="C107" s="12">
        <v>3</v>
      </c>
      <c r="D107" s="30" t="s">
        <v>3</v>
      </c>
      <c r="E107" s="96"/>
      <c r="F107" s="12" t="s">
        <v>140</v>
      </c>
      <c r="G107" s="5" t="s">
        <v>9</v>
      </c>
      <c r="H107" s="5">
        <f t="shared" ref="H107:H108" si="26">IF(D107="Не применимо",0,IF(G107="высокий",5,IF(G107="средний",3,IF(G107="низкий",1,""))))</f>
        <v>5</v>
      </c>
      <c r="I107" s="5">
        <f t="shared" ref="I107:I108" si="27">IF(D107="Не применимо",0,IF(D107="Выполняется",1,IF(D107="Частично выполняется",0.5,IF(D107="Не выполняется",0,""))))</f>
        <v>0</v>
      </c>
      <c r="J107" s="5">
        <f t="shared" ref="J107:J108" si="28">I107*H107</f>
        <v>0</v>
      </c>
      <c r="K107" s="9" t="s">
        <v>295</v>
      </c>
    </row>
    <row r="108" spans="1:11" s="24" customFormat="1" ht="30" x14ac:dyDescent="0.25">
      <c r="A108" s="12" t="s">
        <v>248</v>
      </c>
      <c r="B108" s="10" t="s">
        <v>281</v>
      </c>
      <c r="C108" s="12">
        <v>3</v>
      </c>
      <c r="D108" s="30" t="s">
        <v>3</v>
      </c>
      <c r="E108" s="97"/>
      <c r="F108" s="12" t="s">
        <v>140</v>
      </c>
      <c r="G108" s="5" t="s">
        <v>9</v>
      </c>
      <c r="H108" s="5">
        <f t="shared" si="26"/>
        <v>5</v>
      </c>
      <c r="I108" s="5">
        <f t="shared" si="27"/>
        <v>0</v>
      </c>
      <c r="J108" s="5">
        <f t="shared" si="28"/>
        <v>0</v>
      </c>
      <c r="K108" s="9" t="s">
        <v>295</v>
      </c>
    </row>
    <row r="109" spans="1:11" s="24" customFormat="1" ht="30" x14ac:dyDescent="0.25">
      <c r="A109" s="12" t="s">
        <v>249</v>
      </c>
      <c r="B109" s="22" t="s">
        <v>387</v>
      </c>
      <c r="C109" s="21">
        <v>4</v>
      </c>
      <c r="D109" s="30" t="s">
        <v>3</v>
      </c>
      <c r="E109" s="95">
        <f>(COUNTIF(D109:D113,$D$173)+(COUNTIF(D109:D113,$D$176)*0.5))/(COUNTA(D109:D113)-COUNTIF(D109:D113,$D$175))</f>
        <v>0</v>
      </c>
      <c r="F109" s="12" t="s">
        <v>140</v>
      </c>
      <c r="G109" s="5" t="s">
        <v>5</v>
      </c>
      <c r="H109" s="5">
        <f t="shared" si="12"/>
        <v>3</v>
      </c>
      <c r="I109" s="5">
        <f t="shared" si="14"/>
        <v>0</v>
      </c>
      <c r="J109" s="5">
        <f t="shared" si="13"/>
        <v>0</v>
      </c>
      <c r="K109" s="10"/>
    </row>
    <row r="110" spans="1:11" s="24" customFormat="1" ht="30" x14ac:dyDescent="0.25">
      <c r="A110" s="12" t="s">
        <v>250</v>
      </c>
      <c r="B110" s="22" t="s">
        <v>102</v>
      </c>
      <c r="C110" s="21">
        <v>4</v>
      </c>
      <c r="D110" s="30" t="s">
        <v>3</v>
      </c>
      <c r="E110" s="96"/>
      <c r="F110" s="12" t="s">
        <v>142</v>
      </c>
      <c r="G110" s="5" t="s">
        <v>5</v>
      </c>
      <c r="H110" s="5">
        <f t="shared" si="12"/>
        <v>3</v>
      </c>
      <c r="I110" s="5">
        <f t="shared" si="14"/>
        <v>0</v>
      </c>
      <c r="J110" s="5">
        <f t="shared" si="13"/>
        <v>0</v>
      </c>
      <c r="K110" s="10"/>
    </row>
    <row r="111" spans="1:11" s="24" customFormat="1" ht="30" x14ac:dyDescent="0.25">
      <c r="A111" s="12" t="s">
        <v>251</v>
      </c>
      <c r="B111" s="22" t="s">
        <v>266</v>
      </c>
      <c r="C111" s="21">
        <v>4</v>
      </c>
      <c r="D111" s="30" t="s">
        <v>3</v>
      </c>
      <c r="E111" s="96"/>
      <c r="F111" s="12" t="s">
        <v>143</v>
      </c>
      <c r="G111" s="5" t="s">
        <v>2</v>
      </c>
      <c r="H111" s="5">
        <f t="shared" si="12"/>
        <v>1</v>
      </c>
      <c r="I111" s="5">
        <f t="shared" si="14"/>
        <v>0</v>
      </c>
      <c r="J111" s="5">
        <f t="shared" si="13"/>
        <v>0</v>
      </c>
      <c r="K111" s="10"/>
    </row>
    <row r="112" spans="1:11" s="24" customFormat="1" ht="30" x14ac:dyDescent="0.25">
      <c r="A112" s="12" t="s">
        <v>268</v>
      </c>
      <c r="B112" s="10" t="s">
        <v>258</v>
      </c>
      <c r="C112" s="21">
        <v>4</v>
      </c>
      <c r="D112" s="30" t="s">
        <v>3</v>
      </c>
      <c r="E112" s="96"/>
      <c r="F112" s="12" t="s">
        <v>140</v>
      </c>
      <c r="G112" s="5" t="s">
        <v>5</v>
      </c>
      <c r="H112" s="5">
        <f t="shared" ref="H112:H113" si="29">IF(D112="Не применимо",0,IF(G112="высокий",5,IF(G112="средний",3,IF(G112="низкий",1,""))))</f>
        <v>3</v>
      </c>
      <c r="I112" s="5">
        <f t="shared" ref="I112:I113" si="30">IF(D112="Не применимо",0,IF(D112="Выполняется",1,IF(D112="Частично выполняется",0.5,IF(D112="Не выполняется",0,""))))</f>
        <v>0</v>
      </c>
      <c r="J112" s="5">
        <f t="shared" ref="J112:J113" si="31">I112*H112</f>
        <v>0</v>
      </c>
      <c r="K112" s="10"/>
    </row>
    <row r="113" spans="1:11" s="24" customFormat="1" ht="30" x14ac:dyDescent="0.25">
      <c r="A113" s="12" t="s">
        <v>270</v>
      </c>
      <c r="B113" s="10" t="s">
        <v>261</v>
      </c>
      <c r="C113" s="21">
        <v>4</v>
      </c>
      <c r="D113" s="30" t="s">
        <v>3</v>
      </c>
      <c r="E113" s="97"/>
      <c r="F113" s="12" t="s">
        <v>140</v>
      </c>
      <c r="G113" s="5" t="s">
        <v>5</v>
      </c>
      <c r="H113" s="5">
        <f t="shared" si="29"/>
        <v>3</v>
      </c>
      <c r="I113" s="5">
        <f t="shared" si="30"/>
        <v>0</v>
      </c>
      <c r="J113" s="5">
        <f t="shared" si="31"/>
        <v>0</v>
      </c>
      <c r="K113" s="10"/>
    </row>
    <row r="114" spans="1:11" s="24" customFormat="1" ht="30" x14ac:dyDescent="0.25">
      <c r="A114" s="38"/>
      <c r="B114" s="39"/>
      <c r="C114" s="40"/>
      <c r="D114" s="41"/>
      <c r="E114" s="41"/>
      <c r="F114" s="38"/>
      <c r="G114" s="42" t="s">
        <v>108</v>
      </c>
      <c r="H114" s="43">
        <f>SUM(H83:H113)</f>
        <v>118</v>
      </c>
      <c r="I114" s="41" t="s">
        <v>109</v>
      </c>
      <c r="J114" s="43">
        <f>SUM(J83:J111)</f>
        <v>0</v>
      </c>
      <c r="K114" s="38"/>
    </row>
    <row r="115" spans="1:11" s="24" customFormat="1" x14ac:dyDescent="0.25">
      <c r="A115" s="100" t="s">
        <v>162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1:11" s="24" customFormat="1" ht="30" x14ac:dyDescent="0.25">
      <c r="A116" s="12" t="s">
        <v>176</v>
      </c>
      <c r="B116" s="10" t="s">
        <v>20</v>
      </c>
      <c r="C116" s="12">
        <v>1</v>
      </c>
      <c r="D116" s="30" t="s">
        <v>3</v>
      </c>
      <c r="E116" s="95">
        <f>(COUNTIF(D116:D120,$D$173)+(COUNTIF(D116:D120,$D$176)*0.5))/(COUNTA(D116:D120)-COUNTIF(D116:D120,$D$175))</f>
        <v>0</v>
      </c>
      <c r="F116" s="12" t="s">
        <v>144</v>
      </c>
      <c r="G116" s="5" t="s">
        <v>9</v>
      </c>
      <c r="H116" s="5">
        <f>IF(D116="Не применимо",0,IF(G116="высокий",5,IF(G116="средний",3,IF(G116="низкий",1,""))))</f>
        <v>5</v>
      </c>
      <c r="I116" s="5">
        <f>IF(D116="Не применимо",0,IF(D116="Выполняется",1,IF(D116="Частично выполняется",0.5,IF(D116="Не выполняется",0,""))))</f>
        <v>0</v>
      </c>
      <c r="J116" s="5">
        <f t="shared" ref="J116:J129" si="32">I116*H116</f>
        <v>0</v>
      </c>
      <c r="K116" s="14"/>
    </row>
    <row r="117" spans="1:11" s="24" customFormat="1" ht="45" x14ac:dyDescent="0.25">
      <c r="A117" s="12" t="s">
        <v>177</v>
      </c>
      <c r="B117" s="10" t="s">
        <v>22</v>
      </c>
      <c r="C117" s="12">
        <v>1</v>
      </c>
      <c r="D117" s="30" t="s">
        <v>3</v>
      </c>
      <c r="E117" s="96"/>
      <c r="F117" s="12" t="s">
        <v>154</v>
      </c>
      <c r="G117" s="5" t="s">
        <v>9</v>
      </c>
      <c r="H117" s="5">
        <f t="shared" ref="H117:H129" si="33">IF(D117="Не применимо",0,IF(G117="высокий",5,IF(G117="средний",3,IF(G117="низкий",1,""))))</f>
        <v>5</v>
      </c>
      <c r="I117" s="5">
        <f t="shared" ref="I117:I129" si="34">IF(D117="Не применимо",0,IF(D117="Выполняется",1,IF(D117="Частично выполняется",0.5,IF(D117="Не выполняется",0,""))))</f>
        <v>0</v>
      </c>
      <c r="J117" s="5">
        <f t="shared" si="32"/>
        <v>0</v>
      </c>
      <c r="K117" s="14" t="s">
        <v>388</v>
      </c>
    </row>
    <row r="118" spans="1:11" s="24" customFormat="1" ht="30" x14ac:dyDescent="0.25">
      <c r="A118" s="12" t="s">
        <v>178</v>
      </c>
      <c r="B118" s="22" t="s">
        <v>84</v>
      </c>
      <c r="C118" s="21">
        <v>1</v>
      </c>
      <c r="D118" s="30" t="s">
        <v>3</v>
      </c>
      <c r="E118" s="96"/>
      <c r="F118" s="12" t="s">
        <v>155</v>
      </c>
      <c r="G118" s="5" t="s">
        <v>9</v>
      </c>
      <c r="H118" s="5">
        <f t="shared" si="33"/>
        <v>5</v>
      </c>
      <c r="I118" s="5">
        <f t="shared" si="34"/>
        <v>0</v>
      </c>
      <c r="J118" s="5">
        <f t="shared" si="32"/>
        <v>0</v>
      </c>
      <c r="K118" s="14"/>
    </row>
    <row r="119" spans="1:11" s="24" customFormat="1" ht="30" x14ac:dyDescent="0.25">
      <c r="A119" s="12" t="s">
        <v>179</v>
      </c>
      <c r="B119" s="22" t="s">
        <v>157</v>
      </c>
      <c r="C119" s="21">
        <v>1</v>
      </c>
      <c r="D119" s="30" t="s">
        <v>3</v>
      </c>
      <c r="E119" s="96"/>
      <c r="F119" s="12" t="s">
        <v>140</v>
      </c>
      <c r="G119" s="5" t="s">
        <v>9</v>
      </c>
      <c r="H119" s="5">
        <f t="shared" si="33"/>
        <v>5</v>
      </c>
      <c r="I119" s="5">
        <f t="shared" si="34"/>
        <v>0</v>
      </c>
      <c r="J119" s="5">
        <f t="shared" si="32"/>
        <v>0</v>
      </c>
      <c r="K119" s="14"/>
    </row>
    <row r="120" spans="1:11" s="24" customFormat="1" ht="30" x14ac:dyDescent="0.25">
      <c r="A120" s="12" t="s">
        <v>180</v>
      </c>
      <c r="B120" s="22" t="s">
        <v>291</v>
      </c>
      <c r="C120" s="21">
        <v>1</v>
      </c>
      <c r="D120" s="30" t="s">
        <v>3</v>
      </c>
      <c r="E120" s="97"/>
      <c r="F120" s="12" t="s">
        <v>158</v>
      </c>
      <c r="G120" s="5" t="s">
        <v>9</v>
      </c>
      <c r="H120" s="5">
        <f t="shared" si="33"/>
        <v>5</v>
      </c>
      <c r="I120" s="5">
        <f t="shared" si="34"/>
        <v>0</v>
      </c>
      <c r="J120" s="5">
        <f t="shared" si="32"/>
        <v>0</v>
      </c>
      <c r="K120" s="14"/>
    </row>
    <row r="121" spans="1:11" s="24" customFormat="1" ht="30" x14ac:dyDescent="0.25">
      <c r="A121" s="12" t="s">
        <v>181</v>
      </c>
      <c r="B121" s="10" t="s">
        <v>21</v>
      </c>
      <c r="C121" s="12">
        <v>2</v>
      </c>
      <c r="D121" s="30" t="s">
        <v>3</v>
      </c>
      <c r="E121" s="95">
        <f>(COUNTIF(D121:D123,$D$173)+(COUNTIF(D121:D123,$D$176)*0.5))/(COUNTA(D121:D123)-COUNTIF(D121:D123,$D$175))</f>
        <v>0</v>
      </c>
      <c r="F121" s="12" t="s">
        <v>155</v>
      </c>
      <c r="G121" s="5" t="s">
        <v>9</v>
      </c>
      <c r="H121" s="5">
        <f t="shared" si="33"/>
        <v>5</v>
      </c>
      <c r="I121" s="5">
        <f t="shared" si="34"/>
        <v>0</v>
      </c>
      <c r="J121" s="5">
        <f t="shared" si="32"/>
        <v>0</v>
      </c>
      <c r="K121" s="14"/>
    </row>
    <row r="122" spans="1:11" s="24" customFormat="1" ht="30" x14ac:dyDescent="0.25">
      <c r="A122" s="12" t="s">
        <v>182</v>
      </c>
      <c r="B122" s="22" t="s">
        <v>85</v>
      </c>
      <c r="C122" s="21">
        <v>2</v>
      </c>
      <c r="D122" s="30" t="s">
        <v>3</v>
      </c>
      <c r="E122" s="96"/>
      <c r="F122" s="12" t="s">
        <v>155</v>
      </c>
      <c r="G122" s="5" t="s">
        <v>9</v>
      </c>
      <c r="H122" s="5">
        <f t="shared" si="33"/>
        <v>5</v>
      </c>
      <c r="I122" s="5">
        <f t="shared" si="34"/>
        <v>0</v>
      </c>
      <c r="J122" s="5">
        <f t="shared" si="32"/>
        <v>0</v>
      </c>
      <c r="K122" s="14"/>
    </row>
    <row r="123" spans="1:11" s="24" customFormat="1" ht="30" x14ac:dyDescent="0.25">
      <c r="A123" s="12" t="s">
        <v>183</v>
      </c>
      <c r="B123" s="22" t="s">
        <v>89</v>
      </c>
      <c r="C123" s="21">
        <v>2</v>
      </c>
      <c r="D123" s="30" t="s">
        <v>3</v>
      </c>
      <c r="E123" s="97"/>
      <c r="F123" s="12" t="s">
        <v>155</v>
      </c>
      <c r="G123" s="5" t="s">
        <v>5</v>
      </c>
      <c r="H123" s="5">
        <f t="shared" si="33"/>
        <v>3</v>
      </c>
      <c r="I123" s="5">
        <f t="shared" si="34"/>
        <v>0</v>
      </c>
      <c r="J123" s="5">
        <f t="shared" si="32"/>
        <v>0</v>
      </c>
      <c r="K123" s="14"/>
    </row>
    <row r="124" spans="1:11" s="24" customFormat="1" ht="30" x14ac:dyDescent="0.25">
      <c r="A124" s="12" t="s">
        <v>184</v>
      </c>
      <c r="B124" s="10" t="s">
        <v>23</v>
      </c>
      <c r="C124" s="12">
        <v>3</v>
      </c>
      <c r="D124" s="30" t="s">
        <v>3</v>
      </c>
      <c r="E124" s="95">
        <f>(COUNTIF(D124:D127,$D$173)+(COUNTIF(D124:D127,$D$176)*0.5))/(COUNTA(D124:D127)-COUNTIF(D124:D127,$D$175))</f>
        <v>0</v>
      </c>
      <c r="F124" s="12" t="s">
        <v>159</v>
      </c>
      <c r="G124" s="5" t="s">
        <v>5</v>
      </c>
      <c r="H124" s="5">
        <f t="shared" si="33"/>
        <v>3</v>
      </c>
      <c r="I124" s="5">
        <f t="shared" si="34"/>
        <v>0</v>
      </c>
      <c r="J124" s="5">
        <f t="shared" si="32"/>
        <v>0</v>
      </c>
      <c r="K124" s="14"/>
    </row>
    <row r="125" spans="1:11" s="24" customFormat="1" ht="30" x14ac:dyDescent="0.25">
      <c r="A125" s="12" t="s">
        <v>185</v>
      </c>
      <c r="B125" s="22" t="s">
        <v>88</v>
      </c>
      <c r="C125" s="21">
        <v>3</v>
      </c>
      <c r="D125" s="30" t="s">
        <v>3</v>
      </c>
      <c r="E125" s="96"/>
      <c r="F125" s="12" t="s">
        <v>156</v>
      </c>
      <c r="G125" s="5" t="s">
        <v>9</v>
      </c>
      <c r="H125" s="5">
        <f t="shared" si="33"/>
        <v>5</v>
      </c>
      <c r="I125" s="5">
        <f t="shared" si="34"/>
        <v>0</v>
      </c>
      <c r="J125" s="5">
        <f t="shared" si="32"/>
        <v>0</v>
      </c>
      <c r="K125" s="14"/>
    </row>
    <row r="126" spans="1:11" s="24" customFormat="1" ht="45" x14ac:dyDescent="0.25">
      <c r="A126" s="12" t="s">
        <v>186</v>
      </c>
      <c r="B126" s="22" t="s">
        <v>87</v>
      </c>
      <c r="C126" s="21">
        <v>3</v>
      </c>
      <c r="D126" s="30" t="s">
        <v>3</v>
      </c>
      <c r="E126" s="96"/>
      <c r="F126" s="12" t="s">
        <v>140</v>
      </c>
      <c r="G126" s="5" t="s">
        <v>5</v>
      </c>
      <c r="H126" s="5">
        <f t="shared" si="33"/>
        <v>3</v>
      </c>
      <c r="I126" s="5">
        <f t="shared" si="34"/>
        <v>0</v>
      </c>
      <c r="J126" s="5">
        <f t="shared" si="32"/>
        <v>0</v>
      </c>
      <c r="K126" s="14" t="s">
        <v>390</v>
      </c>
    </row>
    <row r="127" spans="1:11" s="24" customFormat="1" ht="30" x14ac:dyDescent="0.25">
      <c r="A127" s="12" t="s">
        <v>187</v>
      </c>
      <c r="B127" s="22" t="s">
        <v>86</v>
      </c>
      <c r="C127" s="21">
        <v>3</v>
      </c>
      <c r="D127" s="30" t="s">
        <v>3</v>
      </c>
      <c r="E127" s="97"/>
      <c r="F127" s="12" t="s">
        <v>155</v>
      </c>
      <c r="G127" s="18" t="s">
        <v>5</v>
      </c>
      <c r="H127" s="5">
        <f t="shared" si="33"/>
        <v>3</v>
      </c>
      <c r="I127" s="5">
        <f t="shared" si="34"/>
        <v>0</v>
      </c>
      <c r="J127" s="5">
        <f t="shared" si="32"/>
        <v>0</v>
      </c>
      <c r="K127" s="14"/>
    </row>
    <row r="128" spans="1:11" s="24" customFormat="1" ht="30" x14ac:dyDescent="0.25">
      <c r="A128" s="12" t="s">
        <v>188</v>
      </c>
      <c r="B128" s="10" t="s">
        <v>95</v>
      </c>
      <c r="C128" s="12">
        <v>4</v>
      </c>
      <c r="D128" s="30" t="s">
        <v>3</v>
      </c>
      <c r="E128" s="95">
        <f>(COUNTIF(D128:D129,$D$173)+(COUNTIF(D128:D129,$D$176)*0.5))/(COUNTA(D128:D129)-COUNTIF(D128:D129,$D$175))</f>
        <v>0</v>
      </c>
      <c r="F128" s="12" t="s">
        <v>140</v>
      </c>
      <c r="G128" s="5" t="s">
        <v>9</v>
      </c>
      <c r="H128" s="5">
        <f t="shared" si="33"/>
        <v>5</v>
      </c>
      <c r="I128" s="5">
        <f t="shared" si="34"/>
        <v>0</v>
      </c>
      <c r="J128" s="5">
        <f t="shared" si="32"/>
        <v>0</v>
      </c>
      <c r="K128" s="14"/>
    </row>
    <row r="129" spans="1:11" s="24" customFormat="1" ht="30" x14ac:dyDescent="0.25">
      <c r="A129" s="12" t="s">
        <v>189</v>
      </c>
      <c r="B129" s="22" t="s">
        <v>90</v>
      </c>
      <c r="C129" s="21">
        <v>4</v>
      </c>
      <c r="D129" s="30" t="s">
        <v>3</v>
      </c>
      <c r="E129" s="96"/>
      <c r="F129" s="12" t="s">
        <v>155</v>
      </c>
      <c r="G129" s="5" t="s">
        <v>5</v>
      </c>
      <c r="H129" s="5">
        <f t="shared" si="33"/>
        <v>3</v>
      </c>
      <c r="I129" s="5">
        <f t="shared" si="34"/>
        <v>0</v>
      </c>
      <c r="J129" s="5">
        <f t="shared" si="32"/>
        <v>0</v>
      </c>
      <c r="K129" s="7"/>
    </row>
    <row r="130" spans="1:11" s="24" customFormat="1" ht="30" x14ac:dyDescent="0.25">
      <c r="A130" s="38"/>
      <c r="B130" s="39"/>
      <c r="C130" s="40"/>
      <c r="D130" s="41"/>
      <c r="E130" s="41"/>
      <c r="F130" s="38"/>
      <c r="G130" s="42" t="s">
        <v>108</v>
      </c>
      <c r="H130" s="43">
        <f>SUM(H116:H129)</f>
        <v>60</v>
      </c>
      <c r="I130" s="41" t="s">
        <v>109</v>
      </c>
      <c r="J130" s="43">
        <f>SUM(J116:J129)</f>
        <v>0</v>
      </c>
      <c r="K130" s="38"/>
    </row>
    <row r="131" spans="1:11" s="24" customFormat="1" x14ac:dyDescent="0.25">
      <c r="A131" s="99" t="s">
        <v>161</v>
      </c>
      <c r="B131" s="99"/>
      <c r="C131" s="99"/>
      <c r="D131" s="99"/>
      <c r="E131" s="99"/>
      <c r="F131" s="99"/>
      <c r="G131" s="99"/>
      <c r="H131" s="99"/>
      <c r="I131" s="99"/>
      <c r="J131" s="99"/>
      <c r="K131" s="99"/>
    </row>
    <row r="132" spans="1:11" s="24" customFormat="1" ht="30" x14ac:dyDescent="0.25">
      <c r="A132" s="12" t="s">
        <v>190</v>
      </c>
      <c r="B132" s="10" t="s">
        <v>299</v>
      </c>
      <c r="C132" s="12">
        <v>1</v>
      </c>
      <c r="D132" s="30" t="s">
        <v>3</v>
      </c>
      <c r="E132" s="95">
        <f>(COUNTIF(D132:D135,$D$173)+(COUNTIF(D132:D135,$D$176)*0.5))/(COUNTA(D132:D135)-COUNTIF(D132:D135,$D$175))</f>
        <v>0</v>
      </c>
      <c r="F132" s="12" t="s">
        <v>144</v>
      </c>
      <c r="G132" s="5" t="s">
        <v>9</v>
      </c>
      <c r="H132" s="5">
        <f t="shared" ref="H132:H148" si="35">IF(D132="Не применимо",0,IF(G132="высокий",5,IF(G132="средний",3,IF(G132="низкий",1,""))))</f>
        <v>5</v>
      </c>
      <c r="I132" s="5">
        <f>IF(D132="Не применимо",0,IF(D132="Выполняется",1,IF(D132="Частично выполняется",0.5,IF(D132="Не выполняется",0,""))))</f>
        <v>0</v>
      </c>
      <c r="J132" s="5">
        <f t="shared" ref="J132" si="36">I132*H132</f>
        <v>0</v>
      </c>
      <c r="K132" s="14" t="s">
        <v>300</v>
      </c>
    </row>
    <row r="133" spans="1:11" s="24" customFormat="1" ht="60" x14ac:dyDescent="0.25">
      <c r="A133" s="12" t="s">
        <v>191</v>
      </c>
      <c r="B133" s="10" t="s">
        <v>303</v>
      </c>
      <c r="C133" s="12">
        <v>1</v>
      </c>
      <c r="D133" s="30" t="s">
        <v>3</v>
      </c>
      <c r="E133" s="96"/>
      <c r="F133" s="12" t="s">
        <v>145</v>
      </c>
      <c r="G133" s="5" t="s">
        <v>9</v>
      </c>
      <c r="H133" s="5">
        <f t="shared" si="35"/>
        <v>5</v>
      </c>
      <c r="I133" s="5">
        <f t="shared" ref="I133:I148" si="37">IF(D133="Не применимо",0,IF(D133="Выполняется",1,IF(D133="Частично выполняется",0.5,IF(D133="Не выполняется",0,""))))</f>
        <v>0</v>
      </c>
      <c r="J133" s="5">
        <f t="shared" ref="J133:J148" si="38">I133*H133</f>
        <v>0</v>
      </c>
      <c r="K133" s="14" t="s">
        <v>389</v>
      </c>
    </row>
    <row r="134" spans="1:11" s="24" customFormat="1" ht="75" x14ac:dyDescent="0.25">
      <c r="A134" s="12" t="s">
        <v>192</v>
      </c>
      <c r="B134" s="10" t="s">
        <v>396</v>
      </c>
      <c r="C134" s="12">
        <v>1</v>
      </c>
      <c r="D134" s="30" t="s">
        <v>3</v>
      </c>
      <c r="E134" s="96"/>
      <c r="F134" s="12" t="s">
        <v>132</v>
      </c>
      <c r="G134" s="5" t="s">
        <v>5</v>
      </c>
      <c r="H134" s="5">
        <f t="shared" si="35"/>
        <v>3</v>
      </c>
      <c r="I134" s="5">
        <f t="shared" si="37"/>
        <v>0</v>
      </c>
      <c r="J134" s="5">
        <f t="shared" si="38"/>
        <v>0</v>
      </c>
      <c r="K134" s="14" t="s">
        <v>391</v>
      </c>
    </row>
    <row r="135" spans="1:11" s="24" customFormat="1" ht="30" x14ac:dyDescent="0.25">
      <c r="A135" s="12" t="s">
        <v>193</v>
      </c>
      <c r="B135" s="10" t="s">
        <v>392</v>
      </c>
      <c r="C135" s="12">
        <v>1</v>
      </c>
      <c r="D135" s="30" t="s">
        <v>3</v>
      </c>
      <c r="E135" s="97"/>
      <c r="F135" s="12" t="s">
        <v>145</v>
      </c>
      <c r="G135" s="5" t="s">
        <v>9</v>
      </c>
      <c r="H135" s="5">
        <f t="shared" si="35"/>
        <v>5</v>
      </c>
      <c r="I135" s="5">
        <f t="shared" si="37"/>
        <v>0</v>
      </c>
      <c r="J135" s="5">
        <f t="shared" si="38"/>
        <v>0</v>
      </c>
      <c r="K135" s="14"/>
    </row>
    <row r="136" spans="1:11" s="24" customFormat="1" ht="30" x14ac:dyDescent="0.25">
      <c r="A136" s="12" t="s">
        <v>194</v>
      </c>
      <c r="B136" s="10" t="s">
        <v>301</v>
      </c>
      <c r="C136" s="12">
        <v>2</v>
      </c>
      <c r="D136" s="30" t="s">
        <v>3</v>
      </c>
      <c r="E136" s="95">
        <f>(COUNTIF(D136:D143,$D$173)+(COUNTIF(D136:D143,$D$176)*0.5))/(COUNTA(D136:D143)-COUNTIF(D136:D143,$D$175))</f>
        <v>0</v>
      </c>
      <c r="F136" s="12" t="s">
        <v>146</v>
      </c>
      <c r="G136" s="5" t="s">
        <v>5</v>
      </c>
      <c r="H136" s="5">
        <f t="shared" si="35"/>
        <v>3</v>
      </c>
      <c r="I136" s="5">
        <f t="shared" si="37"/>
        <v>0</v>
      </c>
      <c r="J136" s="5">
        <f t="shared" si="38"/>
        <v>0</v>
      </c>
      <c r="K136" s="14"/>
    </row>
    <row r="137" spans="1:11" s="24" customFormat="1" ht="60" x14ac:dyDescent="0.25">
      <c r="A137" s="12" t="s">
        <v>195</v>
      </c>
      <c r="B137" s="10" t="s">
        <v>304</v>
      </c>
      <c r="C137" s="12">
        <v>2</v>
      </c>
      <c r="D137" s="30" t="s">
        <v>3</v>
      </c>
      <c r="E137" s="96"/>
      <c r="F137" s="12" t="s">
        <v>147</v>
      </c>
      <c r="G137" s="5" t="s">
        <v>5</v>
      </c>
      <c r="H137" s="5">
        <f t="shared" si="35"/>
        <v>3</v>
      </c>
      <c r="I137" s="5">
        <f t="shared" si="37"/>
        <v>0</v>
      </c>
      <c r="J137" s="5">
        <f t="shared" si="38"/>
        <v>0</v>
      </c>
      <c r="K137" s="14" t="s">
        <v>389</v>
      </c>
    </row>
    <row r="138" spans="1:11" s="24" customFormat="1" ht="60" x14ac:dyDescent="0.25">
      <c r="A138" s="12" t="s">
        <v>196</v>
      </c>
      <c r="B138" s="22" t="s">
        <v>397</v>
      </c>
      <c r="C138" s="21">
        <v>2</v>
      </c>
      <c r="D138" s="30" t="s">
        <v>3</v>
      </c>
      <c r="E138" s="96"/>
      <c r="F138" s="12" t="s">
        <v>148</v>
      </c>
      <c r="G138" s="5" t="s">
        <v>5</v>
      </c>
      <c r="H138" s="5">
        <f t="shared" si="35"/>
        <v>3</v>
      </c>
      <c r="I138" s="5">
        <f t="shared" si="37"/>
        <v>0</v>
      </c>
      <c r="J138" s="5">
        <f t="shared" si="38"/>
        <v>0</v>
      </c>
      <c r="K138" s="14" t="s">
        <v>389</v>
      </c>
    </row>
    <row r="139" spans="1:11" s="24" customFormat="1" ht="180" x14ac:dyDescent="0.25">
      <c r="A139" s="12" t="s">
        <v>197</v>
      </c>
      <c r="B139" s="22" t="s">
        <v>298</v>
      </c>
      <c r="C139" s="21">
        <v>2</v>
      </c>
      <c r="D139" s="30" t="s">
        <v>3</v>
      </c>
      <c r="E139" s="96"/>
      <c r="F139" s="12" t="s">
        <v>153</v>
      </c>
      <c r="G139" s="5" t="s">
        <v>9</v>
      </c>
      <c r="H139" s="5">
        <f t="shared" ref="H139:H141" si="39">IF(D139="Не применимо",0,IF(G139="высокий",5,IF(G139="средний",3,IF(G139="низкий",1,""))))</f>
        <v>5</v>
      </c>
      <c r="I139" s="5">
        <f t="shared" ref="I139:I141" si="40">IF(D139="Не применимо",0,IF(D139="Выполняется",1,IF(D139="Частично выполняется",0.5,IF(D139="Не выполняется",0,""))))</f>
        <v>0</v>
      </c>
      <c r="J139" s="5">
        <f t="shared" ref="J139:J141" si="41">I139*H139</f>
        <v>0</v>
      </c>
      <c r="K139" s="14" t="s">
        <v>393</v>
      </c>
    </row>
    <row r="140" spans="1:11" s="24" customFormat="1" ht="60" x14ac:dyDescent="0.25">
      <c r="A140" s="12" t="s">
        <v>283</v>
      </c>
      <c r="B140" s="10" t="s">
        <v>305</v>
      </c>
      <c r="C140" s="21">
        <v>2</v>
      </c>
      <c r="D140" s="30" t="s">
        <v>3</v>
      </c>
      <c r="E140" s="96"/>
      <c r="F140" s="12" t="s">
        <v>153</v>
      </c>
      <c r="G140" s="5" t="s">
        <v>5</v>
      </c>
      <c r="H140" s="5">
        <f t="shared" si="39"/>
        <v>3</v>
      </c>
      <c r="I140" s="5">
        <f t="shared" si="40"/>
        <v>0</v>
      </c>
      <c r="J140" s="5">
        <f t="shared" si="41"/>
        <v>0</v>
      </c>
      <c r="K140" s="14" t="s">
        <v>389</v>
      </c>
    </row>
    <row r="141" spans="1:11" s="24" customFormat="1" ht="60" x14ac:dyDescent="0.25">
      <c r="A141" s="12" t="s">
        <v>284</v>
      </c>
      <c r="B141" s="10" t="s">
        <v>306</v>
      </c>
      <c r="C141" s="21">
        <v>2</v>
      </c>
      <c r="D141" s="30" t="s">
        <v>3</v>
      </c>
      <c r="E141" s="96"/>
      <c r="F141" s="12" t="s">
        <v>153</v>
      </c>
      <c r="G141" s="5" t="s">
        <v>5</v>
      </c>
      <c r="H141" s="5">
        <f t="shared" si="39"/>
        <v>3</v>
      </c>
      <c r="I141" s="5">
        <f t="shared" si="40"/>
        <v>0</v>
      </c>
      <c r="J141" s="5">
        <f t="shared" si="41"/>
        <v>0</v>
      </c>
      <c r="K141" s="14" t="s">
        <v>389</v>
      </c>
    </row>
    <row r="142" spans="1:11" s="24" customFormat="1" ht="60" x14ac:dyDescent="0.25">
      <c r="A142" s="12" t="s">
        <v>285</v>
      </c>
      <c r="B142" s="10" t="s">
        <v>307</v>
      </c>
      <c r="C142" s="21">
        <v>2</v>
      </c>
      <c r="D142" s="30" t="s">
        <v>3</v>
      </c>
      <c r="E142" s="96"/>
      <c r="F142" s="12" t="s">
        <v>153</v>
      </c>
      <c r="G142" s="5" t="s">
        <v>5</v>
      </c>
      <c r="H142" s="5">
        <f t="shared" ref="H142" si="42">IF(D142="Не применимо",0,IF(G142="высокий",5,IF(G142="средний",3,IF(G142="низкий",1,""))))</f>
        <v>3</v>
      </c>
      <c r="I142" s="5">
        <f t="shared" ref="I142" si="43">IF(D142="Не применимо",0,IF(D142="Выполняется",1,IF(D142="Частично выполняется",0.5,IF(D142="Не выполняется",0,""))))</f>
        <v>0</v>
      </c>
      <c r="J142" s="5">
        <f t="shared" ref="J142" si="44">I142*H142</f>
        <v>0</v>
      </c>
      <c r="K142" s="14" t="s">
        <v>394</v>
      </c>
    </row>
    <row r="143" spans="1:11" s="24" customFormat="1" ht="60" x14ac:dyDescent="0.25">
      <c r="A143" s="12" t="s">
        <v>286</v>
      </c>
      <c r="B143" s="10" t="s">
        <v>395</v>
      </c>
      <c r="C143" s="12">
        <v>3</v>
      </c>
      <c r="D143" s="30" t="s">
        <v>3</v>
      </c>
      <c r="E143" s="96"/>
      <c r="F143" s="12" t="s">
        <v>149</v>
      </c>
      <c r="G143" s="5" t="s">
        <v>5</v>
      </c>
      <c r="H143" s="5">
        <f>IF(D143="Не применимо",0,IF(G143="высокий",5,IF(G143="средний",3,IF(G143="низкий",1,""))))</f>
        <v>3</v>
      </c>
      <c r="I143" s="5">
        <f>IF(D143="Не применимо",0,IF(D143="Выполняется",1,IF(D143="Частично выполняется",0.5,IF(D143="Не выполняется",0,""))))</f>
        <v>0</v>
      </c>
      <c r="J143" s="5">
        <f>I143*H143</f>
        <v>0</v>
      </c>
      <c r="K143" s="14" t="s">
        <v>389</v>
      </c>
    </row>
    <row r="144" spans="1:11" s="24" customFormat="1" ht="30" x14ac:dyDescent="0.25">
      <c r="A144" s="12" t="s">
        <v>198</v>
      </c>
      <c r="B144" s="22" t="s">
        <v>398</v>
      </c>
      <c r="C144" s="21">
        <v>3</v>
      </c>
      <c r="D144" s="30" t="s">
        <v>3</v>
      </c>
      <c r="E144" s="98">
        <f>(COUNTIF(D144:D147,$D$173)+(COUNTIF(D144:D147,$D$176)*0.5))/(COUNTA(D144:D147)-COUNTIF(D144:D147,$D$175))</f>
        <v>0</v>
      </c>
      <c r="F144" s="12" t="s">
        <v>140</v>
      </c>
      <c r="G144" s="5" t="s">
        <v>9</v>
      </c>
      <c r="H144" s="5">
        <f t="shared" si="35"/>
        <v>5</v>
      </c>
      <c r="I144" s="5">
        <f t="shared" si="37"/>
        <v>0</v>
      </c>
      <c r="J144" s="5">
        <f t="shared" si="38"/>
        <v>0</v>
      </c>
      <c r="K144" s="14" t="s">
        <v>300</v>
      </c>
    </row>
    <row r="145" spans="1:11" s="24" customFormat="1" ht="60" x14ac:dyDescent="0.25">
      <c r="A145" s="12" t="s">
        <v>199</v>
      </c>
      <c r="B145" s="22" t="s">
        <v>273</v>
      </c>
      <c r="C145" s="21">
        <v>3</v>
      </c>
      <c r="D145" s="30" t="s">
        <v>3</v>
      </c>
      <c r="E145" s="98"/>
      <c r="F145" s="12" t="s">
        <v>145</v>
      </c>
      <c r="G145" s="5" t="s">
        <v>9</v>
      </c>
      <c r="H145" s="5">
        <f t="shared" si="35"/>
        <v>5</v>
      </c>
      <c r="I145" s="5">
        <f t="shared" si="37"/>
        <v>0</v>
      </c>
      <c r="J145" s="5">
        <f t="shared" si="38"/>
        <v>0</v>
      </c>
      <c r="K145" s="14"/>
    </row>
    <row r="146" spans="1:11" s="24" customFormat="1" ht="60" x14ac:dyDescent="0.25">
      <c r="A146" s="12" t="s">
        <v>200</v>
      </c>
      <c r="B146" s="10" t="s">
        <v>24</v>
      </c>
      <c r="C146" s="12">
        <v>3</v>
      </c>
      <c r="D146" s="30" t="s">
        <v>3</v>
      </c>
      <c r="E146" s="98"/>
      <c r="F146" s="12" t="s">
        <v>145</v>
      </c>
      <c r="G146" s="5" t="s">
        <v>5</v>
      </c>
      <c r="H146" s="5">
        <f t="shared" si="35"/>
        <v>3</v>
      </c>
      <c r="I146" s="5">
        <f t="shared" si="37"/>
        <v>0</v>
      </c>
      <c r="J146" s="5">
        <f t="shared" si="38"/>
        <v>0</v>
      </c>
      <c r="K146" s="14" t="s">
        <v>389</v>
      </c>
    </row>
    <row r="147" spans="1:11" s="24" customFormat="1" ht="60" x14ac:dyDescent="0.25">
      <c r="A147" s="12" t="s">
        <v>201</v>
      </c>
      <c r="B147" s="10" t="s">
        <v>292</v>
      </c>
      <c r="C147" s="12">
        <v>3</v>
      </c>
      <c r="D147" s="30" t="s">
        <v>3</v>
      </c>
      <c r="E147" s="98"/>
      <c r="F147" s="12" t="s">
        <v>145</v>
      </c>
      <c r="G147" s="5" t="s">
        <v>5</v>
      </c>
      <c r="H147" s="5">
        <f t="shared" ref="H147" si="45">IF(D147="Не применимо",0,IF(G147="высокий",5,IF(G147="средний",3,IF(G147="низкий",1,""))))</f>
        <v>3</v>
      </c>
      <c r="I147" s="5">
        <f t="shared" ref="I147" si="46">IF(D147="Не применимо",0,IF(D147="Выполняется",1,IF(D147="Частично выполняется",0.5,IF(D147="Не выполняется",0,""))))</f>
        <v>0</v>
      </c>
      <c r="J147" s="5">
        <f t="shared" ref="J147" si="47">I147*H147</f>
        <v>0</v>
      </c>
      <c r="K147" s="14" t="s">
        <v>389</v>
      </c>
    </row>
    <row r="148" spans="1:11" s="24" customFormat="1" ht="60" x14ac:dyDescent="0.25">
      <c r="A148" s="12" t="s">
        <v>202</v>
      </c>
      <c r="B148" s="10" t="s">
        <v>399</v>
      </c>
      <c r="C148" s="12">
        <v>4</v>
      </c>
      <c r="D148" s="30" t="s">
        <v>3</v>
      </c>
      <c r="E148" s="95">
        <f>(COUNTIF(D148:D149,$D$173)+(COUNTIF(D148:D149,$D$176)*0.5))/(COUNTA(D148:D149)-COUNTIF(D148:D149,$D$175))</f>
        <v>0</v>
      </c>
      <c r="F148" s="12" t="s">
        <v>150</v>
      </c>
      <c r="G148" s="19" t="s">
        <v>5</v>
      </c>
      <c r="H148" s="5">
        <f t="shared" si="35"/>
        <v>3</v>
      </c>
      <c r="I148" s="5">
        <f t="shared" si="37"/>
        <v>0</v>
      </c>
      <c r="J148" s="5">
        <f t="shared" si="38"/>
        <v>0</v>
      </c>
      <c r="K148" s="14" t="s">
        <v>389</v>
      </c>
    </row>
    <row r="149" spans="1:11" s="24" customFormat="1" ht="60" x14ac:dyDescent="0.25">
      <c r="A149" s="12" t="s">
        <v>378</v>
      </c>
      <c r="B149" s="10" t="s">
        <v>302</v>
      </c>
      <c r="C149" s="12">
        <v>4</v>
      </c>
      <c r="D149" s="30" t="s">
        <v>3</v>
      </c>
      <c r="E149" s="97"/>
      <c r="F149" s="12" t="s">
        <v>149</v>
      </c>
      <c r="G149" s="5" t="s">
        <v>5</v>
      </c>
      <c r="H149" s="5">
        <f t="shared" ref="H149" si="48">IF(D149="Не применимо",0,IF(G149="высокий",5,IF(G149="средний",3,IF(G149="низкий",1,""))))</f>
        <v>3</v>
      </c>
      <c r="I149" s="5">
        <f t="shared" ref="I149" si="49">IF(D149="Не применимо",0,IF(D149="Выполняется",1,IF(D149="Частично выполняется",0.5,IF(D149="Не выполняется",0,""))))</f>
        <v>0</v>
      </c>
      <c r="J149" s="5">
        <f t="shared" ref="J149" si="50">I149*H149</f>
        <v>0</v>
      </c>
      <c r="K149" s="14" t="s">
        <v>389</v>
      </c>
    </row>
    <row r="150" spans="1:11" s="24" customFormat="1" ht="30" x14ac:dyDescent="0.25">
      <c r="A150" s="38"/>
      <c r="B150" s="39"/>
      <c r="C150" s="40"/>
      <c r="D150" s="41"/>
      <c r="E150" s="41"/>
      <c r="F150" s="38"/>
      <c r="G150" s="42" t="s">
        <v>108</v>
      </c>
      <c r="H150" s="43">
        <f>SUM(H132:H149)</f>
        <v>66</v>
      </c>
      <c r="I150" s="41" t="s">
        <v>109</v>
      </c>
      <c r="J150" s="43">
        <f>SUM(J132:J148)</f>
        <v>0</v>
      </c>
      <c r="K150" s="38"/>
    </row>
    <row r="151" spans="1:11" x14ac:dyDescent="0.25">
      <c r="A151" s="101" t="s">
        <v>163</v>
      </c>
      <c r="B151" s="100"/>
      <c r="C151" s="100"/>
      <c r="D151" s="100"/>
      <c r="E151" s="100"/>
      <c r="F151" s="100"/>
      <c r="G151" s="100"/>
      <c r="H151" s="100"/>
      <c r="I151" s="100"/>
      <c r="J151" s="100"/>
      <c r="K151" s="102"/>
    </row>
    <row r="152" spans="1:11" ht="30" x14ac:dyDescent="0.25">
      <c r="A152" s="12" t="s">
        <v>165</v>
      </c>
      <c r="B152" s="10" t="s">
        <v>92</v>
      </c>
      <c r="C152" s="12">
        <v>1</v>
      </c>
      <c r="D152" s="30" t="s">
        <v>3</v>
      </c>
      <c r="E152" s="95">
        <f>(COUNTIF(D152:D153,$D$173)+(COUNTIF(D152:D153,$D$176)*0.5))/(COUNTA(D152:D153)-COUNTIF(D152:D153,$D$175))</f>
        <v>0</v>
      </c>
      <c r="F152" s="12" t="s">
        <v>140</v>
      </c>
      <c r="G152" s="5" t="s">
        <v>9</v>
      </c>
      <c r="H152" s="5">
        <f>IF(D152="Не применимо",0,IF(G152="высокий",5,IF(G152="средний",3,IF(G152="низкий",1,""))))</f>
        <v>5</v>
      </c>
      <c r="I152" s="5">
        <f>IF(D152="Не применимо",0,IF(D152="Выполняется",1,IF(D152="Частично выполняется",0.5,IF(D152="Не выполняется",0,""))))</f>
        <v>0</v>
      </c>
      <c r="J152" s="5">
        <f t="shared" ref="J152:J164" si="51">I152*H152</f>
        <v>0</v>
      </c>
      <c r="K152" s="14"/>
    </row>
    <row r="153" spans="1:11" ht="30" x14ac:dyDescent="0.25">
      <c r="A153" s="12" t="s">
        <v>166</v>
      </c>
      <c r="B153" s="10" t="s">
        <v>136</v>
      </c>
      <c r="C153" s="12">
        <v>1</v>
      </c>
      <c r="D153" s="30" t="s">
        <v>3</v>
      </c>
      <c r="E153" s="96"/>
      <c r="F153" s="12" t="s">
        <v>149</v>
      </c>
      <c r="G153" s="5" t="s">
        <v>9</v>
      </c>
      <c r="H153" s="5">
        <f t="shared" ref="H153:H164" si="52">IF(D153="Не применимо",0,IF(G153="высокий",5,IF(G153="средний",3,IF(G153="низкий",1,""))))</f>
        <v>5</v>
      </c>
      <c r="I153" s="5">
        <f t="shared" ref="I153:I164" si="53">IF(D153="Не применимо",0,IF(D153="Выполняется",1,IF(D153="Частично выполняется",0.5,IF(D153="Не выполняется",0,""))))</f>
        <v>0</v>
      </c>
      <c r="J153" s="5">
        <f t="shared" si="51"/>
        <v>0</v>
      </c>
      <c r="K153" s="14"/>
    </row>
    <row r="154" spans="1:11" ht="30" x14ac:dyDescent="0.25">
      <c r="A154" s="12" t="s">
        <v>400</v>
      </c>
      <c r="B154" s="10" t="s">
        <v>401</v>
      </c>
      <c r="C154" s="12">
        <v>1</v>
      </c>
      <c r="D154" s="30" t="s">
        <v>3</v>
      </c>
      <c r="E154" s="97"/>
      <c r="F154" s="12" t="s">
        <v>140</v>
      </c>
      <c r="G154" s="5" t="s">
        <v>9</v>
      </c>
      <c r="H154" s="5">
        <f t="shared" ref="H154" si="54">IF(D154="Не применимо",0,IF(G154="высокий",5,IF(G154="средний",3,IF(G154="низкий",1,""))))</f>
        <v>5</v>
      </c>
      <c r="I154" s="5">
        <f t="shared" ref="I154" si="55">IF(D154="Не применимо",0,IF(D154="Выполняется",1,IF(D154="Частично выполняется",0.5,IF(D154="Не выполняется",0,""))))</f>
        <v>0</v>
      </c>
      <c r="J154" s="5">
        <f t="shared" ref="J154" si="56">I154*H154</f>
        <v>0</v>
      </c>
      <c r="K154" s="14"/>
    </row>
    <row r="155" spans="1:11" ht="30" x14ac:dyDescent="0.25">
      <c r="A155" s="4" t="s">
        <v>167</v>
      </c>
      <c r="B155" s="9" t="s">
        <v>83</v>
      </c>
      <c r="C155" s="4">
        <v>2</v>
      </c>
      <c r="D155" s="30" t="s">
        <v>3</v>
      </c>
      <c r="E155" s="95">
        <f>(COUNTIF(D155:D157,$D$173)+(COUNTIF(D155:D157,$D$176)*0.5))/(COUNTA(D155:D157)-COUNTIF(D155:D157,$D$175))</f>
        <v>0</v>
      </c>
      <c r="F155" s="4" t="s">
        <v>132</v>
      </c>
      <c r="G155" s="5" t="s">
        <v>9</v>
      </c>
      <c r="H155" s="5">
        <f t="shared" si="52"/>
        <v>5</v>
      </c>
      <c r="I155" s="5">
        <f t="shared" si="53"/>
        <v>0</v>
      </c>
      <c r="J155" s="5">
        <f t="shared" si="51"/>
        <v>0</v>
      </c>
      <c r="K155" s="14" t="s">
        <v>287</v>
      </c>
    </row>
    <row r="156" spans="1:11" ht="30" x14ac:dyDescent="0.25">
      <c r="A156" s="4" t="s">
        <v>168</v>
      </c>
      <c r="B156" s="9" t="s">
        <v>94</v>
      </c>
      <c r="C156" s="4">
        <v>2</v>
      </c>
      <c r="D156" s="30" t="s">
        <v>3</v>
      </c>
      <c r="E156" s="96"/>
      <c r="F156" s="4" t="s">
        <v>132</v>
      </c>
      <c r="G156" s="5" t="s">
        <v>5</v>
      </c>
      <c r="H156" s="5">
        <f t="shared" si="52"/>
        <v>3</v>
      </c>
      <c r="I156" s="5">
        <f t="shared" si="53"/>
        <v>0</v>
      </c>
      <c r="J156" s="5">
        <f t="shared" si="51"/>
        <v>0</v>
      </c>
      <c r="K156" s="14" t="s">
        <v>287</v>
      </c>
    </row>
    <row r="157" spans="1:11" ht="30" x14ac:dyDescent="0.25">
      <c r="A157" s="4" t="s">
        <v>169</v>
      </c>
      <c r="B157" s="9" t="s">
        <v>404</v>
      </c>
      <c r="C157" s="4">
        <v>2</v>
      </c>
      <c r="D157" s="30" t="s">
        <v>3</v>
      </c>
      <c r="E157" s="97"/>
      <c r="F157" s="4" t="s">
        <v>141</v>
      </c>
      <c r="G157" s="5" t="s">
        <v>9</v>
      </c>
      <c r="H157" s="5">
        <f t="shared" si="52"/>
        <v>5</v>
      </c>
      <c r="I157" s="5">
        <f t="shared" si="53"/>
        <v>0</v>
      </c>
      <c r="J157" s="5">
        <f t="shared" si="51"/>
        <v>0</v>
      </c>
      <c r="K157" s="14"/>
    </row>
    <row r="158" spans="1:11" ht="30" x14ac:dyDescent="0.25">
      <c r="A158" s="4" t="s">
        <v>170</v>
      </c>
      <c r="B158" s="9" t="s">
        <v>25</v>
      </c>
      <c r="C158" s="4">
        <v>3</v>
      </c>
      <c r="D158" s="30" t="s">
        <v>3</v>
      </c>
      <c r="E158" s="95">
        <f>(COUNTIF(D158:D163,$D$173)+(COUNTIF(D158:D163,$D$176)*0.5))/(COUNTA(D158:D163)-COUNTIF(D158:D163,$D$175))</f>
        <v>0</v>
      </c>
      <c r="F158" s="4" t="s">
        <v>132</v>
      </c>
      <c r="G158" s="5" t="s">
        <v>5</v>
      </c>
      <c r="H158" s="5">
        <f t="shared" si="52"/>
        <v>3</v>
      </c>
      <c r="I158" s="5">
        <f t="shared" si="53"/>
        <v>0</v>
      </c>
      <c r="J158" s="5">
        <f t="shared" si="51"/>
        <v>0</v>
      </c>
      <c r="K158" s="14" t="s">
        <v>287</v>
      </c>
    </row>
    <row r="159" spans="1:11" ht="30" x14ac:dyDescent="0.25">
      <c r="A159" s="4" t="s">
        <v>171</v>
      </c>
      <c r="B159" s="9" t="s">
        <v>93</v>
      </c>
      <c r="C159" s="4">
        <v>3</v>
      </c>
      <c r="D159" s="30" t="s">
        <v>3</v>
      </c>
      <c r="E159" s="96"/>
      <c r="F159" s="4" t="s">
        <v>132</v>
      </c>
      <c r="G159" s="5" t="s">
        <v>5</v>
      </c>
      <c r="H159" s="5">
        <f t="shared" si="52"/>
        <v>3</v>
      </c>
      <c r="I159" s="5">
        <f t="shared" si="53"/>
        <v>0</v>
      </c>
      <c r="J159" s="5">
        <f t="shared" si="51"/>
        <v>0</v>
      </c>
      <c r="K159" s="14"/>
    </row>
    <row r="160" spans="1:11" ht="45" x14ac:dyDescent="0.25">
      <c r="A160" s="4" t="s">
        <v>172</v>
      </c>
      <c r="B160" s="9" t="s">
        <v>405</v>
      </c>
      <c r="C160" s="4">
        <v>3</v>
      </c>
      <c r="D160" s="30" t="s">
        <v>3</v>
      </c>
      <c r="E160" s="96"/>
      <c r="F160" s="4" t="s">
        <v>141</v>
      </c>
      <c r="G160" s="5" t="s">
        <v>9</v>
      </c>
      <c r="H160" s="5">
        <f t="shared" ref="H160" si="57">IF(D160="Не применимо",0,IF(G160="высокий",5,IF(G160="средний",3,IF(G160="низкий",1,""))))</f>
        <v>5</v>
      </c>
      <c r="I160" s="5">
        <f t="shared" ref="I160" si="58">IF(D160="Не применимо",0,IF(D160="Выполняется",1,IF(D160="Частично выполняется",0.5,IF(D160="Не выполняется",0,""))))</f>
        <v>0</v>
      </c>
      <c r="J160" s="5">
        <f t="shared" ref="J160" si="59">I160*H160</f>
        <v>0</v>
      </c>
      <c r="K160" s="14"/>
    </row>
    <row r="161" spans="1:11" ht="30" x14ac:dyDescent="0.25">
      <c r="A161" s="4" t="s">
        <v>173</v>
      </c>
      <c r="B161" s="9" t="s">
        <v>91</v>
      </c>
      <c r="C161" s="4">
        <v>3</v>
      </c>
      <c r="D161" s="30" t="s">
        <v>3</v>
      </c>
      <c r="E161" s="96"/>
      <c r="F161" s="4" t="s">
        <v>140</v>
      </c>
      <c r="G161" s="5" t="s">
        <v>5</v>
      </c>
      <c r="H161" s="5">
        <f t="shared" si="52"/>
        <v>3</v>
      </c>
      <c r="I161" s="5">
        <f t="shared" si="53"/>
        <v>0</v>
      </c>
      <c r="J161" s="5">
        <f t="shared" si="51"/>
        <v>0</v>
      </c>
      <c r="K161" s="7"/>
    </row>
    <row r="162" spans="1:11" ht="30" x14ac:dyDescent="0.25">
      <c r="A162" s="4" t="s">
        <v>174</v>
      </c>
      <c r="B162" s="9" t="s">
        <v>220</v>
      </c>
      <c r="C162" s="4">
        <v>3</v>
      </c>
      <c r="D162" s="30" t="s">
        <v>3</v>
      </c>
      <c r="E162" s="96"/>
      <c r="F162" s="4" t="s">
        <v>149</v>
      </c>
      <c r="G162" s="5" t="s">
        <v>5</v>
      </c>
      <c r="H162" s="5">
        <f t="shared" si="52"/>
        <v>3</v>
      </c>
      <c r="I162" s="5">
        <f t="shared" si="53"/>
        <v>0</v>
      </c>
      <c r="J162" s="5">
        <f t="shared" si="51"/>
        <v>0</v>
      </c>
      <c r="K162" s="7"/>
    </row>
    <row r="163" spans="1:11" ht="30" x14ac:dyDescent="0.25">
      <c r="A163" s="4" t="s">
        <v>290</v>
      </c>
      <c r="B163" s="9" t="s">
        <v>135</v>
      </c>
      <c r="C163" s="4">
        <v>3</v>
      </c>
      <c r="D163" s="30" t="s">
        <v>3</v>
      </c>
      <c r="E163" s="97"/>
      <c r="F163" s="4" t="s">
        <v>141</v>
      </c>
      <c r="G163" s="5" t="s">
        <v>5</v>
      </c>
      <c r="H163" s="5">
        <f t="shared" si="52"/>
        <v>3</v>
      </c>
      <c r="I163" s="5">
        <f t="shared" si="53"/>
        <v>0</v>
      </c>
      <c r="J163" s="5">
        <f t="shared" si="51"/>
        <v>0</v>
      </c>
      <c r="K163" s="7"/>
    </row>
    <row r="164" spans="1:11" ht="30" x14ac:dyDescent="0.25">
      <c r="A164" s="4" t="s">
        <v>175</v>
      </c>
      <c r="B164" s="9" t="s">
        <v>221</v>
      </c>
      <c r="C164" s="4">
        <v>4</v>
      </c>
      <c r="D164" s="30" t="s">
        <v>3</v>
      </c>
      <c r="E164" s="62">
        <f>(COUNTIF(D164:D164,$D$173)+(COUNTIF(D164:D164,$D$176)*0.5))/(COUNTA(D164:D164)-COUNTIF(D164:D164,$D$175))</f>
        <v>0</v>
      </c>
      <c r="F164" s="4" t="s">
        <v>149</v>
      </c>
      <c r="G164" s="5" t="s">
        <v>5</v>
      </c>
      <c r="H164" s="5">
        <f t="shared" si="52"/>
        <v>3</v>
      </c>
      <c r="I164" s="5">
        <f t="shared" si="53"/>
        <v>0</v>
      </c>
      <c r="J164" s="5">
        <f t="shared" si="51"/>
        <v>0</v>
      </c>
      <c r="K164" s="7"/>
    </row>
    <row r="165" spans="1:11" ht="30" x14ac:dyDescent="0.25">
      <c r="A165" s="38"/>
      <c r="B165" s="39"/>
      <c r="C165" s="40"/>
      <c r="D165" s="41"/>
      <c r="E165" s="41"/>
      <c r="F165" s="38"/>
      <c r="G165" s="42" t="s">
        <v>108</v>
      </c>
      <c r="H165" s="43">
        <f>SUM(H152:H164)</f>
        <v>51</v>
      </c>
      <c r="I165" s="41" t="s">
        <v>109</v>
      </c>
      <c r="J165" s="43">
        <f>SUM(J152:J164)</f>
        <v>0</v>
      </c>
      <c r="K165" s="38"/>
    </row>
    <row r="173" spans="1:11" ht="30" x14ac:dyDescent="0.25">
      <c r="D173" s="70" t="s">
        <v>4</v>
      </c>
      <c r="E173" s="6"/>
    </row>
    <row r="174" spans="1:11" ht="30" x14ac:dyDescent="0.25">
      <c r="D174" s="71" t="s">
        <v>3</v>
      </c>
      <c r="E174" s="6"/>
    </row>
    <row r="175" spans="1:11" ht="30" x14ac:dyDescent="0.25">
      <c r="D175" s="72" t="s">
        <v>214</v>
      </c>
      <c r="E175" s="6"/>
    </row>
    <row r="176" spans="1:11" ht="30" x14ac:dyDescent="0.25">
      <c r="D176" s="73" t="s">
        <v>14</v>
      </c>
      <c r="E176" s="6"/>
    </row>
  </sheetData>
  <mergeCells count="33">
    <mergeCell ref="E158:E163"/>
    <mergeCell ref="E155:E157"/>
    <mergeCell ref="A151:K151"/>
    <mergeCell ref="A2:K2"/>
    <mergeCell ref="A15:K15"/>
    <mergeCell ref="E16:E22"/>
    <mergeCell ref="E23:E34"/>
    <mergeCell ref="E35:E41"/>
    <mergeCell ref="E42:E45"/>
    <mergeCell ref="E136:E143"/>
    <mergeCell ref="E109:E113"/>
    <mergeCell ref="E59:E71"/>
    <mergeCell ref="E91:E102"/>
    <mergeCell ref="E103:E108"/>
    <mergeCell ref="E116:E120"/>
    <mergeCell ref="E3:E6"/>
    <mergeCell ref="E83:E90"/>
    <mergeCell ref="E128:E129"/>
    <mergeCell ref="E132:E135"/>
    <mergeCell ref="A47:K47"/>
    <mergeCell ref="A131:K131"/>
    <mergeCell ref="E48:E58"/>
    <mergeCell ref="E121:E123"/>
    <mergeCell ref="E124:E127"/>
    <mergeCell ref="A115:K115"/>
    <mergeCell ref="E7:E10"/>
    <mergeCell ref="E11:E12"/>
    <mergeCell ref="E152:E154"/>
    <mergeCell ref="E148:E149"/>
    <mergeCell ref="E144:E147"/>
    <mergeCell ref="E72:E77"/>
    <mergeCell ref="E78:E80"/>
    <mergeCell ref="A82:K82"/>
  </mergeCells>
  <conditionalFormatting sqref="D177:E1048576 D173:D176 D130:E131 D81:E81 D172:E172 D116:D129 D1 D48:D80 D83:D113 D3:D14 D150:E151 D47:E47 D165:E165 D115:E115 D132:D149 D152:D164">
    <cfRule type="containsText" dxfId="160" priority="61" operator="containsText" text="Не применимо">
      <formula>NOT(ISERROR(SEARCH("Не применимо",D1)))</formula>
    </cfRule>
    <cfRule type="beginsWith" dxfId="159" priority="199" operator="beginsWith" text="Частично выполняется">
      <formula>LEFT(D1,LEN("Частично выполняется"))="Частично выполняется"</formula>
    </cfRule>
    <cfRule type="beginsWith" dxfId="158" priority="200" operator="beginsWith" text="Выполняется">
      <formula>LEFT(D1,LEN("Выполняется"))="Выполняется"</formula>
    </cfRule>
    <cfRule type="beginsWith" dxfId="157" priority="201" operator="beginsWith" text="Не выполняется">
      <formula>LEFT(D1,LEN("Не выполняется"))="Не выполняется"</formula>
    </cfRule>
  </conditionalFormatting>
  <conditionalFormatting sqref="E136">
    <cfRule type="containsText" dxfId="156" priority="136" operator="containsText" text="Неверно">
      <formula>NOT(ISERROR(SEARCH("Неверно",E136)))</formula>
    </cfRule>
    <cfRule type="containsText" dxfId="155" priority="137" operator="containsText" text="Частично">
      <formula>NOT(ISERROR(SEARCH("Частично",E136)))</formula>
    </cfRule>
    <cfRule type="beginsWith" dxfId="154" priority="138" operator="beginsWith" text="Выполняется">
      <formula>LEFT(E136,LEN("Выполняется"))="Выполняется"</formula>
    </cfRule>
    <cfRule type="containsText" dxfId="153" priority="139" operator="containsText" text="Верно">
      <formula>NOT(ISERROR(SEARCH("Верно",E136)))</formula>
    </cfRule>
    <cfRule type="containsText" dxfId="152" priority="140" operator="containsText" text="Не выполняется">
      <formula>NOT(ISERROR(SEARCH("Не выполняется",E136)))</formula>
    </cfRule>
  </conditionalFormatting>
  <conditionalFormatting sqref="E1">
    <cfRule type="beginsWith" dxfId="151" priority="191" operator="beginsWith" text="Частично выполняется">
      <formula>LEFT(E1,LEN("Частично выполняется"))="Частично выполняется"</formula>
    </cfRule>
    <cfRule type="beginsWith" dxfId="150" priority="192" operator="beginsWith" text="Выполняется">
      <formula>LEFT(E1,LEN("Выполняется"))="Выполняется"</formula>
    </cfRule>
    <cfRule type="beginsWith" dxfId="149" priority="193" operator="beginsWith" text="Не выполняется">
      <formula>LEFT(E1,LEN("Не выполняется"))="Не выполняется"</formula>
    </cfRule>
  </conditionalFormatting>
  <conditionalFormatting sqref="E152">
    <cfRule type="containsText" dxfId="148" priority="186" operator="containsText" text="Неверно">
      <formula>NOT(ISERROR(SEARCH("Неверно",E152)))</formula>
    </cfRule>
    <cfRule type="containsText" dxfId="147" priority="187" operator="containsText" text="Частично">
      <formula>NOT(ISERROR(SEARCH("Частично",E152)))</formula>
    </cfRule>
    <cfRule type="beginsWith" dxfId="146" priority="188" operator="beginsWith" text="Выполняется">
      <formula>LEFT(E152,LEN("Выполняется"))="Выполняется"</formula>
    </cfRule>
    <cfRule type="containsText" dxfId="145" priority="189" operator="containsText" text="Верно">
      <formula>NOT(ISERROR(SEARCH("Верно",E152)))</formula>
    </cfRule>
    <cfRule type="containsText" dxfId="144" priority="190" operator="containsText" text="Не выполняется">
      <formula>NOT(ISERROR(SEARCH("Не выполняется",E152)))</formula>
    </cfRule>
  </conditionalFormatting>
  <conditionalFormatting sqref="E155">
    <cfRule type="containsText" dxfId="143" priority="181" operator="containsText" text="Неверно">
      <formula>NOT(ISERROR(SEARCH("Неверно",E155)))</formula>
    </cfRule>
    <cfRule type="containsText" dxfId="142" priority="182" operator="containsText" text="Частично">
      <formula>NOT(ISERROR(SEARCH("Частично",E155)))</formula>
    </cfRule>
    <cfRule type="beginsWith" dxfId="141" priority="183" operator="beginsWith" text="Выполняется">
      <formula>LEFT(E155,LEN("Выполняется"))="Выполняется"</formula>
    </cfRule>
    <cfRule type="containsText" dxfId="140" priority="184" operator="containsText" text="Верно">
      <formula>NOT(ISERROR(SEARCH("Верно",E155)))</formula>
    </cfRule>
    <cfRule type="containsText" dxfId="139" priority="185" operator="containsText" text="Не выполняется">
      <formula>NOT(ISERROR(SEARCH("Не выполняется",E155)))</formula>
    </cfRule>
  </conditionalFormatting>
  <conditionalFormatting sqref="E158">
    <cfRule type="containsText" dxfId="138" priority="176" operator="containsText" text="Неверно">
      <formula>NOT(ISERROR(SEARCH("Неверно",E158)))</formula>
    </cfRule>
    <cfRule type="containsText" dxfId="137" priority="177" operator="containsText" text="Частично">
      <formula>NOT(ISERROR(SEARCH("Частично",E158)))</formula>
    </cfRule>
    <cfRule type="beginsWith" dxfId="136" priority="178" operator="beginsWith" text="Выполняется">
      <formula>LEFT(E158,LEN("Выполняется"))="Выполняется"</formula>
    </cfRule>
    <cfRule type="containsText" dxfId="135" priority="179" operator="containsText" text="Верно">
      <formula>NOT(ISERROR(SEARCH("Верно",E158)))</formula>
    </cfRule>
    <cfRule type="containsText" dxfId="134" priority="180" operator="containsText" text="Не выполняется">
      <formula>NOT(ISERROR(SEARCH("Не выполняется",E158)))</formula>
    </cfRule>
  </conditionalFormatting>
  <conditionalFormatting sqref="E164">
    <cfRule type="containsText" dxfId="133" priority="171" operator="containsText" text="Неверно">
      <formula>NOT(ISERROR(SEARCH("Неверно",E164)))</formula>
    </cfRule>
    <cfRule type="containsText" dxfId="132" priority="172" operator="containsText" text="Частично">
      <formula>NOT(ISERROR(SEARCH("Частично",E164)))</formula>
    </cfRule>
    <cfRule type="beginsWith" dxfId="131" priority="173" operator="beginsWith" text="Выполняется">
      <formula>LEFT(E164,LEN("Выполняется"))="Выполняется"</formula>
    </cfRule>
    <cfRule type="containsText" dxfId="130" priority="174" operator="containsText" text="Верно">
      <formula>NOT(ISERROR(SEARCH("Верно",E164)))</formula>
    </cfRule>
    <cfRule type="containsText" dxfId="129" priority="175" operator="containsText" text="Не выполняется">
      <formula>NOT(ISERROR(SEARCH("Не выполняется",E164)))</formula>
    </cfRule>
  </conditionalFormatting>
  <conditionalFormatting sqref="E116">
    <cfRule type="containsText" dxfId="128" priority="166" operator="containsText" text="Неверно">
      <formula>NOT(ISERROR(SEARCH("Неверно",E116)))</formula>
    </cfRule>
    <cfRule type="containsText" dxfId="127" priority="167" operator="containsText" text="Частично">
      <formula>NOT(ISERROR(SEARCH("Частично",E116)))</formula>
    </cfRule>
    <cfRule type="beginsWith" dxfId="126" priority="168" operator="beginsWith" text="Выполняется">
      <formula>LEFT(E116,LEN("Выполняется"))="Выполняется"</formula>
    </cfRule>
    <cfRule type="containsText" dxfId="125" priority="169" operator="containsText" text="Верно">
      <formula>NOT(ISERROR(SEARCH("Верно",E116)))</formula>
    </cfRule>
    <cfRule type="containsText" dxfId="124" priority="170" operator="containsText" text="Не выполняется">
      <formula>NOT(ISERROR(SEARCH("Не выполняется",E116)))</formula>
    </cfRule>
  </conditionalFormatting>
  <conditionalFormatting sqref="E121">
    <cfRule type="containsText" dxfId="123" priority="161" operator="containsText" text="Неверно">
      <formula>NOT(ISERROR(SEARCH("Неверно",E121)))</formula>
    </cfRule>
    <cfRule type="containsText" dxfId="122" priority="162" operator="containsText" text="Частично">
      <formula>NOT(ISERROR(SEARCH("Частично",E121)))</formula>
    </cfRule>
    <cfRule type="beginsWith" dxfId="121" priority="163" operator="beginsWith" text="Выполняется">
      <formula>LEFT(E121,LEN("Выполняется"))="Выполняется"</formula>
    </cfRule>
    <cfRule type="containsText" dxfId="120" priority="164" operator="containsText" text="Верно">
      <formula>NOT(ISERROR(SEARCH("Верно",E121)))</formula>
    </cfRule>
    <cfRule type="containsText" dxfId="119" priority="165" operator="containsText" text="Не выполняется">
      <formula>NOT(ISERROR(SEARCH("Не выполняется",E121)))</formula>
    </cfRule>
  </conditionalFormatting>
  <conditionalFormatting sqref="E124">
    <cfRule type="containsText" dxfId="118" priority="156" operator="containsText" text="Неверно">
      <formula>NOT(ISERROR(SEARCH("Неверно",E124)))</formula>
    </cfRule>
    <cfRule type="containsText" dxfId="117" priority="157" operator="containsText" text="Частично">
      <formula>NOT(ISERROR(SEARCH("Частично",E124)))</formula>
    </cfRule>
    <cfRule type="beginsWith" dxfId="116" priority="158" operator="beginsWith" text="Выполняется">
      <formula>LEFT(E124,LEN("Выполняется"))="Выполняется"</formula>
    </cfRule>
    <cfRule type="containsText" dxfId="115" priority="159" operator="containsText" text="Верно">
      <formula>NOT(ISERROR(SEARCH("Верно",E124)))</formula>
    </cfRule>
    <cfRule type="containsText" dxfId="114" priority="160" operator="containsText" text="Не выполняется">
      <formula>NOT(ISERROR(SEARCH("Не выполняется",E124)))</formula>
    </cfRule>
  </conditionalFormatting>
  <conditionalFormatting sqref="E128">
    <cfRule type="containsText" dxfId="113" priority="151" operator="containsText" text="Неверно">
      <formula>NOT(ISERROR(SEARCH("Неверно",E128)))</formula>
    </cfRule>
    <cfRule type="containsText" dxfId="112" priority="152" operator="containsText" text="Частично">
      <formula>NOT(ISERROR(SEARCH("Частично",E128)))</formula>
    </cfRule>
    <cfRule type="beginsWith" dxfId="111" priority="153" operator="beginsWith" text="Выполняется">
      <formula>LEFT(E128,LEN("Выполняется"))="Выполняется"</formula>
    </cfRule>
    <cfRule type="containsText" dxfId="110" priority="154" operator="containsText" text="Верно">
      <formula>NOT(ISERROR(SEARCH("Верно",E128)))</formula>
    </cfRule>
    <cfRule type="containsText" dxfId="109" priority="155" operator="containsText" text="Не выполняется">
      <formula>NOT(ISERROR(SEARCH("Не выполняется",E128)))</formula>
    </cfRule>
  </conditionalFormatting>
  <conditionalFormatting sqref="E132">
    <cfRule type="containsText" dxfId="108" priority="146" operator="containsText" text="Неверно">
      <formula>NOT(ISERROR(SEARCH("Неверно",E132)))</formula>
    </cfRule>
    <cfRule type="containsText" dxfId="107" priority="147" operator="containsText" text="Частично">
      <formula>NOT(ISERROR(SEARCH("Частично",E132)))</formula>
    </cfRule>
    <cfRule type="beginsWith" dxfId="106" priority="148" operator="beginsWith" text="Выполняется">
      <formula>LEFT(E132,LEN("Выполняется"))="Выполняется"</formula>
    </cfRule>
    <cfRule type="containsText" dxfId="105" priority="149" operator="containsText" text="Верно">
      <formula>NOT(ISERROR(SEARCH("Верно",E132)))</formula>
    </cfRule>
    <cfRule type="containsText" dxfId="104" priority="150" operator="containsText" text="Не выполняется">
      <formula>NOT(ISERROR(SEARCH("Не выполняется",E132)))</formula>
    </cfRule>
  </conditionalFormatting>
  <conditionalFormatting sqref="E148">
    <cfRule type="containsText" dxfId="103" priority="126" operator="containsText" text="Неверно">
      <formula>NOT(ISERROR(SEARCH("Неверно",E148)))</formula>
    </cfRule>
    <cfRule type="containsText" dxfId="102" priority="127" operator="containsText" text="Частично">
      <formula>NOT(ISERROR(SEARCH("Частично",E148)))</formula>
    </cfRule>
    <cfRule type="beginsWith" dxfId="101" priority="128" operator="beginsWith" text="Выполняется">
      <formula>LEFT(E148,LEN("Выполняется"))="Выполняется"</formula>
    </cfRule>
    <cfRule type="containsText" dxfId="100" priority="129" operator="containsText" text="Верно">
      <formula>NOT(ISERROR(SEARCH("Верно",E148)))</formula>
    </cfRule>
    <cfRule type="containsText" dxfId="99" priority="130" operator="containsText" text="Не выполняется">
      <formula>NOT(ISERROR(SEARCH("Не выполняется",E148)))</formula>
    </cfRule>
  </conditionalFormatting>
  <conditionalFormatting sqref="E48">
    <cfRule type="containsText" dxfId="98" priority="121" operator="containsText" text="Неверно">
      <formula>NOT(ISERROR(SEARCH("Неверно",E48)))</formula>
    </cfRule>
    <cfRule type="containsText" dxfId="97" priority="122" operator="containsText" text="Частично">
      <formula>NOT(ISERROR(SEARCH("Частично",E48)))</formula>
    </cfRule>
    <cfRule type="beginsWith" dxfId="96" priority="123" operator="beginsWith" text="Выполняется">
      <formula>LEFT(E48,LEN("Выполняется"))="Выполняется"</formula>
    </cfRule>
    <cfRule type="containsText" dxfId="95" priority="124" operator="containsText" text="Верно">
      <formula>NOT(ISERROR(SEARCH("Верно",E48)))</formula>
    </cfRule>
    <cfRule type="containsText" dxfId="94" priority="125" operator="containsText" text="Не выполняется">
      <formula>NOT(ISERROR(SEARCH("Не выполняется",E48)))</formula>
    </cfRule>
  </conditionalFormatting>
  <conditionalFormatting sqref="E59">
    <cfRule type="containsText" dxfId="93" priority="116" operator="containsText" text="Неверно">
      <formula>NOT(ISERROR(SEARCH("Неверно",E59)))</formula>
    </cfRule>
    <cfRule type="containsText" dxfId="92" priority="117" operator="containsText" text="Частично">
      <formula>NOT(ISERROR(SEARCH("Частично",E59)))</formula>
    </cfRule>
    <cfRule type="beginsWith" dxfId="91" priority="118" operator="beginsWith" text="Выполняется">
      <formula>LEFT(E59,LEN("Выполняется"))="Выполняется"</formula>
    </cfRule>
    <cfRule type="containsText" dxfId="90" priority="119" operator="containsText" text="Верно">
      <formula>NOT(ISERROR(SEARCH("Верно",E59)))</formula>
    </cfRule>
    <cfRule type="containsText" dxfId="89" priority="120" operator="containsText" text="Не выполняется">
      <formula>NOT(ISERROR(SEARCH("Не выполняется",E59)))</formula>
    </cfRule>
  </conditionalFormatting>
  <conditionalFormatting sqref="E72">
    <cfRule type="containsText" dxfId="88" priority="111" operator="containsText" text="Неверно">
      <formula>NOT(ISERROR(SEARCH("Неверно",E72)))</formula>
    </cfRule>
    <cfRule type="containsText" dxfId="87" priority="112" operator="containsText" text="Частично">
      <formula>NOT(ISERROR(SEARCH("Частично",E72)))</formula>
    </cfRule>
    <cfRule type="beginsWith" dxfId="86" priority="113" operator="beginsWith" text="Выполняется">
      <formula>LEFT(E72,LEN("Выполняется"))="Выполняется"</formula>
    </cfRule>
    <cfRule type="containsText" dxfId="85" priority="114" operator="containsText" text="Верно">
      <formula>NOT(ISERROR(SEARCH("Верно",E72)))</formula>
    </cfRule>
    <cfRule type="containsText" dxfId="84" priority="115" operator="containsText" text="Не выполняется">
      <formula>NOT(ISERROR(SEARCH("Не выполняется",E72)))</formula>
    </cfRule>
  </conditionalFormatting>
  <conditionalFormatting sqref="E78">
    <cfRule type="containsText" dxfId="83" priority="106" operator="containsText" text="Неверно">
      <formula>NOT(ISERROR(SEARCH("Неверно",E78)))</formula>
    </cfRule>
    <cfRule type="containsText" dxfId="82" priority="107" operator="containsText" text="Частично">
      <formula>NOT(ISERROR(SEARCH("Частично",E78)))</formula>
    </cfRule>
    <cfRule type="beginsWith" dxfId="81" priority="108" operator="beginsWith" text="Выполняется">
      <formula>LEFT(E78,LEN("Выполняется"))="Выполняется"</formula>
    </cfRule>
    <cfRule type="containsText" dxfId="80" priority="109" operator="containsText" text="Верно">
      <formula>NOT(ISERROR(SEARCH("Верно",E78)))</formula>
    </cfRule>
    <cfRule type="containsText" dxfId="79" priority="110" operator="containsText" text="Не выполняется">
      <formula>NOT(ISERROR(SEARCH("Не выполняется",E78)))</formula>
    </cfRule>
  </conditionalFormatting>
  <conditionalFormatting sqref="E3">
    <cfRule type="containsText" dxfId="78" priority="81" operator="containsText" text="Неверно">
      <formula>NOT(ISERROR(SEARCH("Неверно",E3)))</formula>
    </cfRule>
    <cfRule type="containsText" dxfId="77" priority="82" operator="containsText" text="Частично">
      <formula>NOT(ISERROR(SEARCH("Частично",E3)))</formula>
    </cfRule>
    <cfRule type="beginsWith" dxfId="76" priority="83" operator="beginsWith" text="Выполняется">
      <formula>LEFT(E3,LEN("Выполняется"))="Выполняется"</formula>
    </cfRule>
    <cfRule type="containsText" dxfId="75" priority="84" operator="containsText" text="Верно">
      <formula>NOT(ISERROR(SEARCH("Верно",E3)))</formula>
    </cfRule>
    <cfRule type="containsText" dxfId="74" priority="85" operator="containsText" text="Не выполняется">
      <formula>NOT(ISERROR(SEARCH("Не выполняется",E3)))</formula>
    </cfRule>
  </conditionalFormatting>
  <conditionalFormatting sqref="E7">
    <cfRule type="containsText" dxfId="73" priority="76" operator="containsText" text="Неверно">
      <formula>NOT(ISERROR(SEARCH("Неверно",E7)))</formula>
    </cfRule>
    <cfRule type="containsText" dxfId="72" priority="77" operator="containsText" text="Частично">
      <formula>NOT(ISERROR(SEARCH("Частично",E7)))</formula>
    </cfRule>
    <cfRule type="beginsWith" dxfId="71" priority="78" operator="beginsWith" text="Выполняется">
      <formula>LEFT(E7,LEN("Выполняется"))="Выполняется"</formula>
    </cfRule>
    <cfRule type="containsText" dxfId="70" priority="79" operator="containsText" text="Верно">
      <formula>NOT(ISERROR(SEARCH("Верно",E7)))</formula>
    </cfRule>
    <cfRule type="containsText" dxfId="69" priority="80" operator="containsText" text="Не выполняется">
      <formula>NOT(ISERROR(SEARCH("Не выполняется",E7)))</formula>
    </cfRule>
  </conditionalFormatting>
  <conditionalFormatting sqref="E11">
    <cfRule type="containsText" dxfId="68" priority="71" operator="containsText" text="Неверно">
      <formula>NOT(ISERROR(SEARCH("Неверно",E11)))</formula>
    </cfRule>
    <cfRule type="containsText" dxfId="67" priority="72" operator="containsText" text="Частично">
      <formula>NOT(ISERROR(SEARCH("Частично",E11)))</formula>
    </cfRule>
    <cfRule type="beginsWith" dxfId="66" priority="73" operator="beginsWith" text="Выполняется">
      <formula>LEFT(E11,LEN("Выполняется"))="Выполняется"</formula>
    </cfRule>
    <cfRule type="containsText" dxfId="65" priority="74" operator="containsText" text="Верно">
      <formula>NOT(ISERROR(SEARCH("Верно",E11)))</formula>
    </cfRule>
    <cfRule type="containsText" dxfId="64" priority="75" operator="containsText" text="Не выполняется">
      <formula>NOT(ISERROR(SEARCH("Не выполняется",E11)))</formula>
    </cfRule>
  </conditionalFormatting>
  <conditionalFormatting sqref="E13">
    <cfRule type="containsText" dxfId="63" priority="66" operator="containsText" text="Неверно">
      <formula>NOT(ISERROR(SEARCH("Неверно",E13)))</formula>
    </cfRule>
    <cfRule type="containsText" dxfId="62" priority="67" operator="containsText" text="Частично">
      <formula>NOT(ISERROR(SEARCH("Частично",E13)))</formula>
    </cfRule>
    <cfRule type="beginsWith" dxfId="61" priority="68" operator="beginsWith" text="Выполняется">
      <formula>LEFT(E13,LEN("Выполняется"))="Выполняется"</formula>
    </cfRule>
    <cfRule type="containsText" dxfId="60" priority="69" operator="containsText" text="Верно">
      <formula>NOT(ISERROR(SEARCH("Верно",E13)))</formula>
    </cfRule>
    <cfRule type="containsText" dxfId="59" priority="70" operator="containsText" text="Не выполняется">
      <formula>NOT(ISERROR(SEARCH("Не выполняется",E13)))</formula>
    </cfRule>
  </conditionalFormatting>
  <conditionalFormatting sqref="E14">
    <cfRule type="beginsWith" dxfId="58" priority="63" operator="beginsWith" text="Частично выполняется">
      <formula>LEFT(E14,LEN("Частично выполняется"))="Частично выполняется"</formula>
    </cfRule>
    <cfRule type="beginsWith" dxfId="57" priority="64" operator="beginsWith" text="Выполняется">
      <formula>LEFT(E14,LEN("Выполняется"))="Выполняется"</formula>
    </cfRule>
    <cfRule type="beginsWith" dxfId="56" priority="65" operator="beginsWith" text="Не выполняется">
      <formula>LEFT(E14,LEN("Не выполняется"))="Не выполняется"</formula>
    </cfRule>
  </conditionalFormatting>
  <conditionalFormatting sqref="D82:E82 D114:E114">
    <cfRule type="containsText" dxfId="55" priority="37" operator="containsText" text="Не применимо">
      <formula>NOT(ISERROR(SEARCH("Не применимо",D82)))</formula>
    </cfRule>
    <cfRule type="beginsWith" dxfId="54" priority="58" operator="beginsWith" text="Частично выполняется">
      <formula>LEFT(D82,LEN("Частично выполняется"))="Частично выполняется"</formula>
    </cfRule>
    <cfRule type="beginsWith" dxfId="53" priority="59" operator="beginsWith" text="Выполняется">
      <formula>LEFT(D82,LEN("Выполняется"))="Выполняется"</formula>
    </cfRule>
    <cfRule type="beginsWith" dxfId="52" priority="60" operator="beginsWith" text="Не выполняется">
      <formula>LEFT(D82,LEN("Не выполняется"))="Не выполняется"</formula>
    </cfRule>
  </conditionalFormatting>
  <conditionalFormatting sqref="E83:E84">
    <cfRule type="containsText" dxfId="51" priority="53" operator="containsText" text="Неверно">
      <formula>NOT(ISERROR(SEARCH("Неверно",E83)))</formula>
    </cfRule>
    <cfRule type="containsText" dxfId="50" priority="54" operator="containsText" text="Частично">
      <formula>NOT(ISERROR(SEARCH("Частично",E83)))</formula>
    </cfRule>
    <cfRule type="beginsWith" dxfId="49" priority="55" operator="beginsWith" text="Выполняется">
      <formula>LEFT(E83,LEN("Выполняется"))="Выполняется"</formula>
    </cfRule>
    <cfRule type="containsText" dxfId="48" priority="56" operator="containsText" text="Верно">
      <formula>NOT(ISERROR(SEARCH("Верно",E83)))</formula>
    </cfRule>
    <cfRule type="containsText" dxfId="47" priority="57" operator="containsText" text="Не выполняется">
      <formula>NOT(ISERROR(SEARCH("Не выполняется",E83)))</formula>
    </cfRule>
  </conditionalFormatting>
  <conditionalFormatting sqref="E91">
    <cfRule type="containsText" dxfId="46" priority="48" operator="containsText" text="Неверно">
      <formula>NOT(ISERROR(SEARCH("Неверно",E91)))</formula>
    </cfRule>
    <cfRule type="containsText" dxfId="45" priority="49" operator="containsText" text="Частично">
      <formula>NOT(ISERROR(SEARCH("Частично",E91)))</formula>
    </cfRule>
    <cfRule type="beginsWith" dxfId="44" priority="50" operator="beginsWith" text="Выполняется">
      <formula>LEFT(E91,LEN("Выполняется"))="Выполняется"</formula>
    </cfRule>
    <cfRule type="containsText" dxfId="43" priority="51" operator="containsText" text="Верно">
      <formula>NOT(ISERROR(SEARCH("Верно",E91)))</formula>
    </cfRule>
    <cfRule type="containsText" dxfId="42" priority="52" operator="containsText" text="Не выполняется">
      <formula>NOT(ISERROR(SEARCH("Не выполняется",E91)))</formula>
    </cfRule>
  </conditionalFormatting>
  <conditionalFormatting sqref="E103">
    <cfRule type="containsText" dxfId="41" priority="43" operator="containsText" text="Неверно">
      <formula>NOT(ISERROR(SEARCH("Неверно",E103)))</formula>
    </cfRule>
    <cfRule type="containsText" dxfId="40" priority="44" operator="containsText" text="Частично">
      <formula>NOT(ISERROR(SEARCH("Частично",E103)))</formula>
    </cfRule>
    <cfRule type="beginsWith" dxfId="39" priority="45" operator="beginsWith" text="Выполняется">
      <formula>LEFT(E103,LEN("Выполняется"))="Выполняется"</formula>
    </cfRule>
    <cfRule type="containsText" dxfId="38" priority="46" operator="containsText" text="Верно">
      <formula>NOT(ISERROR(SEARCH("Верно",E103)))</formula>
    </cfRule>
    <cfRule type="containsText" dxfId="37" priority="47" operator="containsText" text="Не выполняется">
      <formula>NOT(ISERROR(SEARCH("Не выполняется",E103)))</formula>
    </cfRule>
  </conditionalFormatting>
  <conditionalFormatting sqref="E109">
    <cfRule type="containsText" dxfId="36" priority="38" operator="containsText" text="Неверно">
      <formula>NOT(ISERROR(SEARCH("Неверно",E109)))</formula>
    </cfRule>
    <cfRule type="containsText" dxfId="35" priority="39" operator="containsText" text="Частично">
      <formula>NOT(ISERROR(SEARCH("Частично",E109)))</formula>
    </cfRule>
    <cfRule type="beginsWith" dxfId="34" priority="40" operator="beginsWith" text="Выполняется">
      <formula>LEFT(E109,LEN("Выполняется"))="Выполняется"</formula>
    </cfRule>
    <cfRule type="containsText" dxfId="33" priority="41" operator="containsText" text="Верно">
      <formula>NOT(ISERROR(SEARCH("Верно",E109)))</formula>
    </cfRule>
    <cfRule type="containsText" dxfId="32" priority="42" operator="containsText" text="Не выполняется">
      <formula>NOT(ISERROR(SEARCH("Не выполняется",E109)))</formula>
    </cfRule>
  </conditionalFormatting>
  <conditionalFormatting sqref="D15:E15 D46:E46">
    <cfRule type="containsText" dxfId="31" priority="13" operator="containsText" text="Не применимо">
      <formula>NOT(ISERROR(SEARCH("Не применимо",D15)))</formula>
    </cfRule>
    <cfRule type="beginsWith" dxfId="30" priority="34" operator="beginsWith" text="Частично выполняется">
      <formula>LEFT(D15,LEN("Частично выполняется"))="Частично выполняется"</formula>
    </cfRule>
    <cfRule type="beginsWith" dxfId="29" priority="35" operator="beginsWith" text="Выполняется">
      <formula>LEFT(D15,LEN("Выполняется"))="Выполняется"</formula>
    </cfRule>
    <cfRule type="beginsWith" dxfId="28" priority="36" operator="beginsWith" text="Не выполняется">
      <formula>LEFT(D15,LEN("Не выполняется"))="Не выполняется"</formula>
    </cfRule>
  </conditionalFormatting>
  <conditionalFormatting sqref="E16">
    <cfRule type="containsText" dxfId="27" priority="29" operator="containsText" text="Неверно">
      <formula>NOT(ISERROR(SEARCH("Неверно",E16)))</formula>
    </cfRule>
    <cfRule type="containsText" dxfId="26" priority="30" operator="containsText" text="Частично">
      <formula>NOT(ISERROR(SEARCH("Частично",E16)))</formula>
    </cfRule>
    <cfRule type="beginsWith" dxfId="25" priority="31" operator="beginsWith" text="Выполняется">
      <formula>LEFT(E16,LEN("Выполняется"))="Выполняется"</formula>
    </cfRule>
    <cfRule type="containsText" dxfId="24" priority="32" operator="containsText" text="Верно">
      <formula>NOT(ISERROR(SEARCH("Верно",E16)))</formula>
    </cfRule>
    <cfRule type="containsText" dxfId="23" priority="33" operator="containsText" text="Не выполняется">
      <formula>NOT(ISERROR(SEARCH("Не выполняется",E16)))</formula>
    </cfRule>
  </conditionalFormatting>
  <conditionalFormatting sqref="E23">
    <cfRule type="containsText" dxfId="22" priority="24" operator="containsText" text="Неверно">
      <formula>NOT(ISERROR(SEARCH("Неверно",E23)))</formula>
    </cfRule>
    <cfRule type="containsText" dxfId="21" priority="25" operator="containsText" text="Частично">
      <formula>NOT(ISERROR(SEARCH("Частично",E23)))</formula>
    </cfRule>
    <cfRule type="beginsWith" dxfId="20" priority="26" operator="beginsWith" text="Выполняется">
      <formula>LEFT(E23,LEN("Выполняется"))="Выполняется"</formula>
    </cfRule>
    <cfRule type="containsText" dxfId="19" priority="27" operator="containsText" text="Верно">
      <formula>NOT(ISERROR(SEARCH("Верно",E23)))</formula>
    </cfRule>
    <cfRule type="containsText" dxfId="18" priority="28" operator="containsText" text="Не выполняется">
      <formula>NOT(ISERROR(SEARCH("Не выполняется",E23)))</formula>
    </cfRule>
  </conditionalFormatting>
  <conditionalFormatting sqref="E35">
    <cfRule type="containsText" dxfId="17" priority="19" operator="containsText" text="Неверно">
      <formula>NOT(ISERROR(SEARCH("Неверно",E35)))</formula>
    </cfRule>
    <cfRule type="containsText" dxfId="16" priority="20" operator="containsText" text="Частично">
      <formula>NOT(ISERROR(SEARCH("Частично",E35)))</formula>
    </cfRule>
    <cfRule type="beginsWith" dxfId="15" priority="21" operator="beginsWith" text="Выполняется">
      <formula>LEFT(E35,LEN("Выполняется"))="Выполняется"</formula>
    </cfRule>
    <cfRule type="containsText" dxfId="14" priority="22" operator="containsText" text="Верно">
      <formula>NOT(ISERROR(SEARCH("Верно",E35)))</formula>
    </cfRule>
    <cfRule type="containsText" dxfId="13" priority="23" operator="containsText" text="Не выполняется">
      <formula>NOT(ISERROR(SEARCH("Не выполняется",E35)))</formula>
    </cfRule>
  </conditionalFormatting>
  <conditionalFormatting sqref="E42">
    <cfRule type="containsText" dxfId="12" priority="14" operator="containsText" text="Неверно">
      <formula>NOT(ISERROR(SEARCH("Неверно",E42)))</formula>
    </cfRule>
    <cfRule type="containsText" dxfId="11" priority="15" operator="containsText" text="Частично">
      <formula>NOT(ISERROR(SEARCH("Частично",E42)))</formula>
    </cfRule>
    <cfRule type="beginsWith" dxfId="10" priority="16" operator="beginsWith" text="Выполняется">
      <formula>LEFT(E42,LEN("Выполняется"))="Выполняется"</formula>
    </cfRule>
    <cfRule type="containsText" dxfId="9" priority="17" operator="containsText" text="Верно">
      <formula>NOT(ISERROR(SEARCH("Верно",E42)))</formula>
    </cfRule>
    <cfRule type="containsText" dxfId="8" priority="18" operator="containsText" text="Не выполняется">
      <formula>NOT(ISERROR(SEARCH("Не выполняется",E42)))</formula>
    </cfRule>
  </conditionalFormatting>
  <conditionalFormatting sqref="D2:E2">
    <cfRule type="containsText" dxfId="7" priority="9" operator="containsText" text="Не применимо">
      <formula>NOT(ISERROR(SEARCH("Не применимо",D2)))</formula>
    </cfRule>
    <cfRule type="beginsWith" dxfId="6" priority="10" operator="beginsWith" text="Частично выполняется">
      <formula>LEFT(D2,LEN("Частично выполняется"))="Частично выполняется"</formula>
    </cfRule>
    <cfRule type="beginsWith" dxfId="5" priority="11" operator="beginsWith" text="Выполняется">
      <formula>LEFT(D2,LEN("Выполняется"))="Выполняется"</formula>
    </cfRule>
    <cfRule type="beginsWith" dxfId="4" priority="12" operator="beginsWith" text="Не выполняется">
      <formula>LEFT(D2,LEN("Не выполняется"))="Не выполняется"</formula>
    </cfRule>
  </conditionalFormatting>
  <conditionalFormatting sqref="D16:D45">
    <cfRule type="containsText" dxfId="3" priority="5" operator="containsText" text="Не применимо">
      <formula>NOT(ISERROR(SEARCH("Не применимо",D16)))</formula>
    </cfRule>
    <cfRule type="beginsWith" dxfId="2" priority="6" operator="beginsWith" text="Частично выполняется">
      <formula>LEFT(D16,LEN("Частично выполняется"))="Частично выполняется"</formula>
    </cfRule>
    <cfRule type="beginsWith" dxfId="1" priority="7" operator="beginsWith" text="Выполняется">
      <formula>LEFT(D16,LEN("Выполняется"))="Выполняется"</formula>
    </cfRule>
    <cfRule type="beginsWith" dxfId="0" priority="8" operator="beginsWith" text="Не выполняется">
      <formula>LEFT(D16,LEN("Не выполняется"))="Не выполняется"</formula>
    </cfRule>
  </conditionalFormatting>
  <dataValidations count="1">
    <dataValidation type="list" allowBlank="1" showInputMessage="1" showErrorMessage="1" sqref="D116:D129 D132:D149 D3:D13 D83:D113 D48:D80 D16:D45 D152:D164">
      <formula1>$D$173:$D$176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70" zoomScaleNormal="7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ColWidth="9.140625" defaultRowHeight="15" x14ac:dyDescent="0.25"/>
  <cols>
    <col min="1" max="1" width="18" style="6" customWidth="1"/>
    <col min="2" max="2" width="12.140625" style="17" customWidth="1"/>
    <col min="3" max="3" width="29.85546875" style="25" customWidth="1"/>
    <col min="4" max="4" width="12.140625" style="17" customWidth="1"/>
    <col min="5" max="5" width="57.7109375" style="25" customWidth="1"/>
    <col min="6" max="6" width="12.140625" style="17" customWidth="1"/>
    <col min="7" max="7" width="57.7109375" style="25" customWidth="1"/>
    <col min="8" max="8" width="12.140625" style="17" customWidth="1"/>
    <col min="9" max="9" width="57.7109375" style="25" customWidth="1"/>
    <col min="10" max="10" width="12.140625" style="17" customWidth="1"/>
    <col min="11" max="11" width="57.7109375" style="25" customWidth="1"/>
    <col min="12" max="16384" width="9.140625" style="6"/>
  </cols>
  <sheetData>
    <row r="1" spans="1:11" s="61" customFormat="1" ht="23.25" x14ac:dyDescent="0.25">
      <c r="A1" s="57" t="s">
        <v>56</v>
      </c>
      <c r="B1" s="58" t="s">
        <v>42</v>
      </c>
      <c r="C1" s="59" t="s">
        <v>43</v>
      </c>
      <c r="D1" s="59" t="s">
        <v>42</v>
      </c>
      <c r="E1" s="59" t="s">
        <v>45</v>
      </c>
      <c r="F1" s="59" t="s">
        <v>42</v>
      </c>
      <c r="G1" s="59" t="s">
        <v>46</v>
      </c>
      <c r="H1" s="59" t="s">
        <v>42</v>
      </c>
      <c r="I1" s="59" t="s">
        <v>47</v>
      </c>
      <c r="J1" s="59" t="s">
        <v>42</v>
      </c>
      <c r="K1" s="60" t="s">
        <v>48</v>
      </c>
    </row>
    <row r="2" spans="1:11" ht="30" x14ac:dyDescent="0.25">
      <c r="A2" s="184" t="s">
        <v>211</v>
      </c>
      <c r="B2" s="32" t="s">
        <v>133</v>
      </c>
      <c r="C2" s="22" t="s">
        <v>134</v>
      </c>
      <c r="D2" s="21" t="str">
        <f>Практики!A3</f>
        <v>Gen-1-1</v>
      </c>
      <c r="E2" s="22" t="str">
        <f>Практики!B3</f>
        <v>Создаются резервные копии критичных серверов, процесс резервирования является системным.</v>
      </c>
      <c r="F2" s="21" t="str">
        <f>Практики!A7</f>
        <v>Gen-2-1</v>
      </c>
      <c r="G2" s="22" t="str">
        <f>Практики!B7</f>
        <v>Удаленный доступ подрядчиков регламентирован, права минимально необходимы и контролируется.</v>
      </c>
      <c r="H2" s="21" t="str">
        <f>Практики!A11</f>
        <v>Gen-3-1</v>
      </c>
      <c r="I2" s="22" t="str">
        <f>Практики!B11</f>
        <v>Тестовая среда располагается в отдельном сетевом сегменте. Доступ к среде ограничен</v>
      </c>
      <c r="J2" s="21" t="str">
        <f>Практики!A13</f>
        <v>Gen-4-1</v>
      </c>
      <c r="K2" s="31" t="str">
        <f>Практики!B13</f>
        <v xml:space="preserve"> Обеспечена отказоустойчивость серверной инфраструктуры в рамках нескольких сайтов</v>
      </c>
    </row>
    <row r="3" spans="1:11" ht="45" x14ac:dyDescent="0.25">
      <c r="A3" s="184"/>
      <c r="B3" s="152"/>
      <c r="C3" s="152"/>
      <c r="D3" s="21" t="str">
        <f>Практики!A4</f>
        <v>Gen-1-2</v>
      </c>
      <c r="E3" s="22" t="str">
        <f>Практики!B4</f>
        <v>Должна быть обеспечена отказоустойчивость серверной инфраструктуры в рамках 1 сайта</v>
      </c>
      <c r="F3" s="21" t="str">
        <f>Практики!A8</f>
        <v>Gen-2-2</v>
      </c>
      <c r="G3" s="22" t="str">
        <f>Практики!B8</f>
        <v>Зоны распределения ответственности администраторов разграничены и задокументированы для оркестратора и ОС</v>
      </c>
      <c r="H3" s="21" t="str">
        <f>Практики!A12</f>
        <v>Gen-3-2</v>
      </c>
      <c r="I3" s="22" t="str">
        <f>Практики!B12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J3" s="124"/>
      <c r="K3" s="125"/>
    </row>
    <row r="4" spans="1:11" ht="45" x14ac:dyDescent="0.25">
      <c r="A4" s="184"/>
      <c r="B4" s="154"/>
      <c r="C4" s="154"/>
      <c r="D4" s="21" t="str">
        <f>Практики!A5</f>
        <v>Gen-1-3</v>
      </c>
      <c r="E4" s="22" t="str">
        <f>Практики!B5</f>
        <v>Выполняется контроль сетевого трафика на уровне межсетевых экранов (L3/L4) в PROD сегменте (доступ к узлам)</v>
      </c>
      <c r="F4" s="21" t="str">
        <f>Практики!A9</f>
        <v>Gen-2-3</v>
      </c>
      <c r="G4" s="22" t="str">
        <f>Практики!B9</f>
        <v>Процесс резервного копирования регламентирован</v>
      </c>
      <c r="H4" s="124"/>
      <c r="I4" s="152"/>
      <c r="J4" s="126"/>
      <c r="K4" s="127"/>
    </row>
    <row r="5" spans="1:11" ht="30" x14ac:dyDescent="0.25">
      <c r="A5" s="184"/>
      <c r="B5" s="156"/>
      <c r="C5" s="156"/>
      <c r="D5" s="21" t="str">
        <f>Практики!A6</f>
        <v>Gen-1-4</v>
      </c>
      <c r="E5" s="22" t="str">
        <f>Практики!B6</f>
        <v>PROD инфраструктура находится в выделенном сетевом сегменте</v>
      </c>
      <c r="F5" s="21" t="str">
        <f>Практики!A10</f>
        <v>Gen-2-4</v>
      </c>
      <c r="G5" s="22" t="str">
        <f>Практики!B10</f>
        <v>Процесс восстановления доступности регламентирован</v>
      </c>
      <c r="H5" s="128"/>
      <c r="I5" s="156"/>
      <c r="J5" s="128"/>
      <c r="K5" s="129"/>
    </row>
    <row r="6" spans="1:11" ht="45" x14ac:dyDescent="0.25">
      <c r="A6" s="187" t="s">
        <v>210</v>
      </c>
      <c r="B6" s="33" t="s">
        <v>57</v>
      </c>
      <c r="C6" s="29" t="s">
        <v>49</v>
      </c>
      <c r="D6" s="28" t="str">
        <f>Практики!A16</f>
        <v>Nodes-1-1</v>
      </c>
      <c r="E6" s="28" t="str">
        <f>Практики!B16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F6" s="27" t="str">
        <f>Практики!A23</f>
        <v>Nodes-2-1</v>
      </c>
      <c r="G6" s="27" t="str">
        <f>Практики!B23</f>
        <v>Привилегированные права в ОС имеют только УЗ, которым такой доступ необходим, данные УЗ актуальны</v>
      </c>
      <c r="H6" s="27" t="str">
        <f>Практики!A35</f>
        <v>Nodes-3-1</v>
      </c>
      <c r="I6" s="27" t="str">
        <f>Практики!B35</f>
        <v>Процесс установки обновлений безопасности ОС регламентирован</v>
      </c>
      <c r="J6" s="27" t="str">
        <f>Практики!A42</f>
        <v>Nodes-4-1</v>
      </c>
      <c r="K6" s="27" t="str">
        <f>Практики!B42</f>
        <v>Применяется шифрование диска</v>
      </c>
    </row>
    <row r="7" spans="1:11" ht="45" x14ac:dyDescent="0.25">
      <c r="A7" s="188"/>
      <c r="B7" s="172"/>
      <c r="C7" s="108"/>
      <c r="D7" s="28" t="str">
        <f>Практики!A17</f>
        <v>Nodes-1-2</v>
      </c>
      <c r="E7" s="28" t="str">
        <f>Практики!B17</f>
        <v>УЗ root не должна использоваться для администрирования ОС</v>
      </c>
      <c r="F7" s="27" t="str">
        <f>Практики!A24</f>
        <v>Nodes-2-2</v>
      </c>
      <c r="G7" s="27" t="str">
        <f>Практики!B24</f>
        <v>Установлены актуальные обновления безопасности ОС, процесс обновления является системным</v>
      </c>
      <c r="H7" s="27" t="str">
        <f>Практики!A36</f>
        <v>Nodes-3-2</v>
      </c>
      <c r="I7" s="27" t="str">
        <f>Практики!B36</f>
        <v>Проводится сканирование «золотого» образа ОС на уязвимости</v>
      </c>
      <c r="J7" s="27" t="str">
        <f>Практики!A43</f>
        <v>Nodes-4-2</v>
      </c>
      <c r="K7" s="27" t="str">
        <f>Практики!B43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</row>
    <row r="8" spans="1:11" ht="60" x14ac:dyDescent="0.25">
      <c r="A8" s="188"/>
      <c r="B8" s="173"/>
      <c r="C8" s="110"/>
      <c r="D8" s="28" t="str">
        <f>Практики!A18</f>
        <v>Nodes-1-3</v>
      </c>
      <c r="E8" s="28" t="str">
        <f>Практики!B18</f>
        <v>Используются версии ОС, поддерживаемые производителем. Для неподдерживаемых версий ОС имеется расширенная поддержка</v>
      </c>
      <c r="F8" s="27" t="str">
        <f>Практики!A25</f>
        <v>Nodes-2-3</v>
      </c>
      <c r="G8" s="27" t="str">
        <f>Практики!B25</f>
        <v>Проводятся периодические сканирования ОС, направленные на выявление уязвимостей</v>
      </c>
      <c r="H8" s="27" t="str">
        <f>Практики!A37</f>
        <v>Nodes-3-3</v>
      </c>
      <c r="I8" s="27" t="str">
        <f>Практики!B37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J8" s="27" t="str">
        <f>Практики!A44</f>
        <v>Nodes-4-3</v>
      </c>
      <c r="K8" s="27" t="str">
        <f>Практики!B44</f>
        <v>Используются стандарты безопасности, включающие в себя большую часть настроек на основе CIS Benchmark</v>
      </c>
    </row>
    <row r="9" spans="1:11" ht="30" x14ac:dyDescent="0.25">
      <c r="A9" s="188"/>
      <c r="B9" s="173"/>
      <c r="C9" s="110"/>
      <c r="D9" s="28" t="str">
        <f>Практики!A19</f>
        <v>Nodes-1-4</v>
      </c>
      <c r="E9" s="28" t="str">
        <f>Практики!B19</f>
        <v>Осуществляется сбор логов о состоянии серверов (мониторинг ИТ) - собираются данные о состоянии сервера.</v>
      </c>
      <c r="F9" s="27" t="str">
        <f>Практики!A26</f>
        <v>Nodes-2-4</v>
      </c>
      <c r="G9" s="27" t="str">
        <f>Практики!B26</f>
        <v>Для установки ОС используется «золотой» образ</v>
      </c>
      <c r="H9" s="27" t="str">
        <f>Практики!A38</f>
        <v>Nodes-3-4</v>
      </c>
      <c r="I9" s="27" t="str">
        <f>Практики!B38</f>
        <v>Включен хостовый МЭ и настроен в соответствии с правилом «запрещено все, что не разрешено»</v>
      </c>
      <c r="J9" s="27" t="str">
        <f>Практики!A45</f>
        <v>Nodes-4-4</v>
      </c>
      <c r="K9" s="27" t="str">
        <f>Практики!B45</f>
        <v>При хранении настроек и развертывании ОС используется подход IaC</v>
      </c>
    </row>
    <row r="10" spans="1:11" ht="60" x14ac:dyDescent="0.25">
      <c r="A10" s="188"/>
      <c r="B10" s="173"/>
      <c r="C10" s="110"/>
      <c r="D10" s="28" t="str">
        <f>Практики!A20</f>
        <v>Nodes-1-5</v>
      </c>
      <c r="E10" s="28" t="str">
        <f>Практики!B20</f>
        <v>Используется антивирусное ПО с постоянно обновляемыми базами.</v>
      </c>
      <c r="F10" s="27" t="str">
        <f>Практики!A27</f>
        <v>Nodes-2-5</v>
      </c>
      <c r="G10" s="27" t="str">
        <f>Практики!B27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H10" s="27" t="str">
        <f>Практики!A39</f>
        <v>Nodes-3-5</v>
      </c>
      <c r="I10" s="27" t="str">
        <f>Практики!B39</f>
        <v>Определен перечень базовых СЗИ, устанавливаемых на серверы (помимо антивируса)</v>
      </c>
      <c r="J10" s="107"/>
      <c r="K10" s="181"/>
    </row>
    <row r="11" spans="1:11" ht="45" x14ac:dyDescent="0.25">
      <c r="A11" s="188"/>
      <c r="B11" s="173"/>
      <c r="C11" s="110"/>
      <c r="D11" s="28" t="str">
        <f>Практики!A21</f>
        <v>Nodes-1-6</v>
      </c>
      <c r="E11" s="28" t="str">
        <f>Практики!B21</f>
        <v>Реализованы механизмы синхронизации времени в ОС с целью возможности подтверждения времени записи событий</v>
      </c>
      <c r="F11" s="27" t="str">
        <f>Практики!A28</f>
        <v>Nodes-2-6</v>
      </c>
      <c r="G11" s="27" t="str">
        <f>Практики!B28</f>
        <v>Проводятся регулярные сканирования антивирусом</v>
      </c>
      <c r="H11" s="27" t="str">
        <f>Практики!A40</f>
        <v>Nodes-3-6</v>
      </c>
      <c r="I11" s="27" t="str">
        <f>Практики!B40</f>
        <v>Проводятся на регулярной основе внутренние аудиты ИБ конфигурационных настроек ОС</v>
      </c>
      <c r="J11" s="109"/>
      <c r="K11" s="182"/>
    </row>
    <row r="12" spans="1:11" ht="165" x14ac:dyDescent="0.25">
      <c r="A12" s="188"/>
      <c r="B12" s="173"/>
      <c r="C12" s="110"/>
      <c r="D12" s="28" t="str">
        <f>Практики!A22</f>
        <v>Nodes-1-7</v>
      </c>
      <c r="E12" s="28" t="str">
        <f>Практики!B22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F12" s="27" t="str">
        <f>Практики!A29</f>
        <v>Nodes-2-7</v>
      </c>
      <c r="G12" s="27" t="str">
        <f>Практики!B29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H12" s="27" t="str">
        <f>Практики!A41</f>
        <v>Nodes-3-7</v>
      </c>
      <c r="I12" s="27" t="str">
        <f>Практики!B41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J12" s="109"/>
      <c r="K12" s="182"/>
    </row>
    <row r="13" spans="1:11" x14ac:dyDescent="0.25">
      <c r="A13" s="188"/>
      <c r="B13" s="173"/>
      <c r="C13" s="110"/>
      <c r="D13" s="175"/>
      <c r="E13" s="176"/>
      <c r="F13" s="27" t="str">
        <f>Практики!A30</f>
        <v>Nodes-2-8</v>
      </c>
      <c r="G13" s="27" t="str">
        <f>Практики!B30</f>
        <v xml:space="preserve"> Логин на сервер только через SSH ключ</v>
      </c>
      <c r="H13" s="107"/>
      <c r="I13" s="108"/>
      <c r="J13" s="109"/>
      <c r="K13" s="182"/>
    </row>
    <row r="14" spans="1:11" ht="45" x14ac:dyDescent="0.25">
      <c r="A14" s="188"/>
      <c r="B14" s="173"/>
      <c r="C14" s="110"/>
      <c r="D14" s="177"/>
      <c r="E14" s="178"/>
      <c r="F14" s="27" t="str">
        <f>Практики!A31</f>
        <v>Nodes-2-9</v>
      </c>
      <c r="G14" s="27" t="str">
        <f>Практики!B31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H14" s="109"/>
      <c r="I14" s="110"/>
      <c r="J14" s="109"/>
      <c r="K14" s="182"/>
    </row>
    <row r="15" spans="1:11" x14ac:dyDescent="0.25">
      <c r="A15" s="188"/>
      <c r="B15" s="173"/>
      <c r="C15" s="110"/>
      <c r="D15" s="177"/>
      <c r="E15" s="178"/>
      <c r="F15" s="27" t="str">
        <f>Практики!A32</f>
        <v>Nodes-2-10</v>
      </c>
      <c r="G15" s="27" t="str">
        <f>Практики!B32</f>
        <v>Определен список возможных инцидентов ИБ в части ОС</v>
      </c>
      <c r="H15" s="109"/>
      <c r="I15" s="110"/>
      <c r="J15" s="109"/>
      <c r="K15" s="182"/>
    </row>
    <row r="16" spans="1:11" ht="30" x14ac:dyDescent="0.25">
      <c r="A16" s="188"/>
      <c r="B16" s="173"/>
      <c r="C16" s="110"/>
      <c r="D16" s="177"/>
      <c r="E16" s="178"/>
      <c r="F16" s="27" t="str">
        <f>Практики!A33</f>
        <v>Nodes-2-11</v>
      </c>
      <c r="G16" s="27" t="str">
        <f>Практики!B33</f>
        <v>Выполняется ревизия УЗ администраторов ОС. В случае необходимости, УЗ деактивируется или отключается</v>
      </c>
      <c r="H16" s="109"/>
      <c r="I16" s="110"/>
      <c r="J16" s="109"/>
      <c r="K16" s="182"/>
    </row>
    <row r="17" spans="1:11" ht="30" x14ac:dyDescent="0.25">
      <c r="A17" s="189"/>
      <c r="B17" s="174"/>
      <c r="C17" s="112"/>
      <c r="D17" s="179"/>
      <c r="E17" s="180"/>
      <c r="F17" s="27" t="str">
        <f>Практики!A34</f>
        <v>Nodes-2-12</v>
      </c>
      <c r="G17" s="27" t="str">
        <f>Практики!B34</f>
        <v>Неразрешенное ПО или не требуемое для администрирования на ОС хост-серверов не установлено</v>
      </c>
      <c r="H17" s="111"/>
      <c r="I17" s="112"/>
      <c r="J17" s="111"/>
      <c r="K17" s="183"/>
    </row>
    <row r="18" spans="1:11" customFormat="1" ht="45" x14ac:dyDescent="0.25">
      <c r="A18" s="184" t="s">
        <v>209</v>
      </c>
      <c r="B18" s="32" t="s">
        <v>58</v>
      </c>
      <c r="C18" s="22" t="s">
        <v>152</v>
      </c>
      <c r="D18" s="21" t="str">
        <f>Практики!A48</f>
        <v>Orch-1-1</v>
      </c>
      <c r="E18" s="22" t="str">
        <f>Практики!B48</f>
        <v>Для доступа к kube-apiserver используется аутентификация и авторизация</v>
      </c>
      <c r="F18" s="21" t="str">
        <f>Практики!A59</f>
        <v>Orch-2-1</v>
      </c>
      <c r="G18" s="22" t="str">
        <f>Практики!B59</f>
        <v>УЗ администраторов оркестратора подвергаются ревизии. В случае необходимости, УЗ деактивируются или отключаются</v>
      </c>
      <c r="H18" s="21" t="str">
        <f>Практики!A72</f>
        <v>Orch-3-1</v>
      </c>
      <c r="I18" s="22" t="str">
        <f>Практики!B72</f>
        <v>Admission controller NamespaceLifecycle активирован и используется</v>
      </c>
      <c r="J18" s="21" t="str">
        <f>Практики!A78</f>
        <v>Orch-4-1</v>
      </c>
      <c r="K18" s="31" t="str">
        <f>Практики!B78</f>
        <v>Используются стандарты безопасности на основе CIS Benchmark</v>
      </c>
    </row>
    <row r="19" spans="1:11" customFormat="1" ht="45" x14ac:dyDescent="0.25">
      <c r="A19" s="184"/>
      <c r="B19" s="152"/>
      <c r="C19" s="153"/>
      <c r="D19" s="21" t="str">
        <f>Практики!A49</f>
        <v>Orch-1-2</v>
      </c>
      <c r="E19" s="22" t="str">
        <f>Практики!B49</f>
        <v>Для доступа к kube-apiserver не используется базовая аутентификация</v>
      </c>
      <c r="F19" s="21" t="str">
        <f>Практики!A60</f>
        <v>Orch-2-2</v>
      </c>
      <c r="G19" s="22" t="str">
        <f>Практики!B60</f>
        <v>Установлены актуальные обновления безопасности оркестратора, процесс обновления является системным</v>
      </c>
      <c r="H19" s="21" t="str">
        <f>Практики!A73</f>
        <v>Orch-3-2</v>
      </c>
      <c r="I19" s="22" t="str">
        <f>Практики!B73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J19" s="21" t="str">
        <f>Практики!A79</f>
        <v>Orch-4-2</v>
      </c>
      <c r="K19" s="31" t="str">
        <f>Практики!B79</f>
        <v>При хранении настроек и развертывании оркестратора используется подход IaC</v>
      </c>
    </row>
    <row r="20" spans="1:11" customFormat="1" ht="60" x14ac:dyDescent="0.25">
      <c r="A20" s="184"/>
      <c r="B20" s="154"/>
      <c r="C20" s="155"/>
      <c r="D20" s="21" t="str">
        <f>Практики!A50</f>
        <v>Orch-1-3</v>
      </c>
      <c r="E20" s="22" t="str">
        <f>Практики!B50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F20" s="21" t="str">
        <f>Практики!A61</f>
        <v>Orch-2-3</v>
      </c>
      <c r="G20" s="22" t="str">
        <f>Практики!B61</f>
        <v>УЗ cluster-admin не используется для администрирования кластеров Kubernetes</v>
      </c>
      <c r="H20" s="21" t="str">
        <f>Практики!A74</f>
        <v>Orch-3-3</v>
      </c>
      <c r="I20" s="22" t="str">
        <f>Практики!B74</f>
        <v>Используется ротация сертификатов kubelet</v>
      </c>
      <c r="J20" s="21" t="str">
        <f>Практики!A80</f>
        <v>Orch-4-3</v>
      </c>
      <c r="K20" s="31" t="str">
        <f>Практики!B80</f>
        <v xml:space="preserve">Для размещения etcd используются выделенные серверы с отдельной БД. Обеспечивается отказоустойчивость </v>
      </c>
    </row>
    <row r="21" spans="1:11" customFormat="1" ht="30" x14ac:dyDescent="0.25">
      <c r="A21" s="184"/>
      <c r="B21" s="154"/>
      <c r="C21" s="155"/>
      <c r="D21" s="21" t="str">
        <f>Практики!A51</f>
        <v>Orch-1-4</v>
      </c>
      <c r="E21" s="22" t="str">
        <f>Практики!B51</f>
        <v>Для доступа к kube-apiserver используется только защищенное TLS соединение</v>
      </c>
      <c r="F21" s="21" t="str">
        <f>Практики!A62</f>
        <v>Orch-2-4</v>
      </c>
      <c r="G21" s="22" t="str">
        <f>Практики!B62</f>
        <v>Admission controller AlwaysPullImages активирован и используется</v>
      </c>
      <c r="H21" s="21" t="str">
        <f>Практики!A75</f>
        <v>Orch-3-4</v>
      </c>
      <c r="I21" s="22" t="str">
        <f>Практики!B75</f>
        <v>База данных etcd шифруется</v>
      </c>
      <c r="J21" s="124"/>
      <c r="K21" s="125"/>
    </row>
    <row r="22" spans="1:11" customFormat="1" ht="45" x14ac:dyDescent="0.25">
      <c r="A22" s="184"/>
      <c r="B22" s="154"/>
      <c r="C22" s="155"/>
      <c r="D22" s="21" t="str">
        <f>Практики!A52</f>
        <v>Orch-1-5</v>
      </c>
      <c r="E22" s="22" t="str">
        <f>Практики!B52</f>
        <v>Для коммуникации между узлами кластера (master, worker, infrastructure) используются только шифрованные соединения TLS</v>
      </c>
      <c r="F22" s="21" t="str">
        <f>Практики!A63</f>
        <v>Orch-2-5</v>
      </c>
      <c r="G22" s="22" t="str">
        <f>Практики!B63</f>
        <v>Разрешения на конфигурационные файлы, хранящиеся на узлах master соответствуют лучшим практикам CIS</v>
      </c>
      <c r="H22" s="21" t="str">
        <f>Практики!A76</f>
        <v>Orch-3-5</v>
      </c>
      <c r="I22" s="22" t="str">
        <f>Практики!B76</f>
        <v>Используется мониторинг ИТ состояние сред контейнеризации</v>
      </c>
      <c r="J22" s="126"/>
      <c r="K22" s="127"/>
    </row>
    <row r="23" spans="1:11" customFormat="1" ht="30" x14ac:dyDescent="0.25">
      <c r="A23" s="184"/>
      <c r="B23" s="154"/>
      <c r="C23" s="155"/>
      <c r="D23" s="21" t="str">
        <f>Практики!A53</f>
        <v>Orch-1-6</v>
      </c>
      <c r="E23" s="22" t="str">
        <f>Практики!B53</f>
        <v>Admission controller AlwaysAdmit не используется</v>
      </c>
      <c r="F23" s="21" t="str">
        <f>Практики!A64</f>
        <v>Orch-2-6</v>
      </c>
      <c r="G23" s="22" t="str">
        <f>Практики!B64</f>
        <v>Разрешения на конфигурационные файлы, хранящиеся на узлах worker соответствуют лучшим практикам CIS</v>
      </c>
      <c r="H23" s="21" t="str">
        <f>Практики!A77</f>
        <v>Orch-3-6</v>
      </c>
      <c r="I23" s="22" t="str">
        <f>Практики!B77</f>
        <v>Используются отдельные решения по хранению секретов</v>
      </c>
      <c r="J23" s="126"/>
      <c r="K23" s="127"/>
    </row>
    <row r="24" spans="1:11" customFormat="1" ht="45" x14ac:dyDescent="0.25">
      <c r="A24" s="184"/>
      <c r="B24" s="154"/>
      <c r="C24" s="155"/>
      <c r="D24" s="21" t="str">
        <f>Практики!A54</f>
        <v>Orch-1-7</v>
      </c>
      <c r="E24" s="22" t="str">
        <f>Практики!B54</f>
        <v>Для доступа kube-apiserver к etcd используется аутентификация через сертификаты</v>
      </c>
      <c r="F24" s="21" t="str">
        <f>Практики!A65</f>
        <v>Orch-2-7</v>
      </c>
      <c r="G24" s="22" t="str">
        <f>Практики!B65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H24" s="160"/>
      <c r="I24" s="161"/>
      <c r="J24" s="126"/>
      <c r="K24" s="127"/>
    </row>
    <row r="25" spans="1:11" customFormat="1" ht="30" x14ac:dyDescent="0.25">
      <c r="A25" s="184"/>
      <c r="B25" s="154"/>
      <c r="C25" s="155"/>
      <c r="D25" s="21" t="str">
        <f>Практики!A55</f>
        <v>Orch-1-8</v>
      </c>
      <c r="E25" s="22" t="str">
        <f>Практики!B55</f>
        <v>Анонимная аутентификация kubelet отключена</v>
      </c>
      <c r="F25" s="21" t="str">
        <f>Практики!A66</f>
        <v>Orch-2-8</v>
      </c>
      <c r="G25" s="22" t="str">
        <f>Практики!B66</f>
        <v>Настроены параметры аудита сред оркестрации (k8s audit policy), логи передаются и анализируются в SIEM</v>
      </c>
      <c r="H25" s="162"/>
      <c r="I25" s="163"/>
      <c r="J25" s="126"/>
      <c r="K25" s="127"/>
    </row>
    <row r="26" spans="1:11" customFormat="1" ht="30" x14ac:dyDescent="0.25">
      <c r="A26" s="184"/>
      <c r="B26" s="154"/>
      <c r="C26" s="155"/>
      <c r="D26" s="21" t="str">
        <f>Практики!A56</f>
        <v>Orch-1-9</v>
      </c>
      <c r="E26" s="22" t="str">
        <f>Практики!B56</f>
        <v>Read-only доступ к kubelet не используется</v>
      </c>
      <c r="F26" s="21" t="str">
        <f>Практики!A67</f>
        <v>Orch-2-9</v>
      </c>
      <c r="G26" s="22" t="str">
        <f>Практики!B67</f>
        <v>Определен список возможных инцидентов ИБ в части оркестратора</v>
      </c>
      <c r="H26" s="162"/>
      <c r="I26" s="163"/>
      <c r="J26" s="126"/>
      <c r="K26" s="127"/>
    </row>
    <row r="27" spans="1:11" customFormat="1" ht="45" x14ac:dyDescent="0.25">
      <c r="A27" s="184"/>
      <c r="B27" s="154"/>
      <c r="C27" s="155"/>
      <c r="D27" s="21" t="str">
        <f>Практики!A57</f>
        <v>Orch-1-10</v>
      </c>
      <c r="E27" s="22" t="str">
        <f>Практики!B57</f>
        <v>Для доступа к kubelet используется только шифрованный трафик TLS</v>
      </c>
      <c r="F27" s="21" t="str">
        <f>Практики!A68</f>
        <v>Orch-2-10</v>
      </c>
      <c r="G27" s="22" t="str">
        <f>Практики!B68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H27" s="162"/>
      <c r="I27" s="163"/>
      <c r="J27" s="126"/>
      <c r="K27" s="127"/>
    </row>
    <row r="28" spans="1:11" customFormat="1" ht="30" x14ac:dyDescent="0.25">
      <c r="A28" s="184"/>
      <c r="B28" s="154"/>
      <c r="C28" s="155"/>
      <c r="D28" s="21" t="str">
        <f>Практики!A58</f>
        <v>Orch-1-11</v>
      </c>
      <c r="E28" s="22" t="str">
        <f>Практики!B58</f>
        <v>Используется webhook авторизация kubelet с использованием сертификата kube-apiserver</v>
      </c>
      <c r="F28" s="21" t="str">
        <f>Практики!A69</f>
        <v>Orch-2-11</v>
      </c>
      <c r="G28" s="22" t="str">
        <f>Практики!B69</f>
        <v>Для аутентификации в оркестраторе используется внешний сервис, например Active Directory</v>
      </c>
      <c r="H28" s="162"/>
      <c r="I28" s="163"/>
      <c r="J28" s="126"/>
      <c r="K28" s="127"/>
    </row>
    <row r="29" spans="1:11" customFormat="1" ht="30" x14ac:dyDescent="0.25">
      <c r="A29" s="184"/>
      <c r="B29" s="156"/>
      <c r="C29" s="157"/>
      <c r="D29" s="158"/>
      <c r="E29" s="159"/>
      <c r="F29" s="21" t="str">
        <f>Практики!A70</f>
        <v>Orch-2-12</v>
      </c>
      <c r="G29" s="22" t="str">
        <f>Практики!B70</f>
        <v>Процесс установки обновлений безопасности оркестратора регламентирован</v>
      </c>
      <c r="H29" s="164"/>
      <c r="I29" s="165"/>
      <c r="J29" s="128"/>
      <c r="K29" s="129"/>
    </row>
    <row r="30" spans="1:11" customFormat="1" ht="45" customHeight="1" x14ac:dyDescent="0.25">
      <c r="A30" s="190" t="s">
        <v>374</v>
      </c>
      <c r="B30" s="27" t="s">
        <v>375</v>
      </c>
      <c r="C30" s="29" t="s">
        <v>376</v>
      </c>
      <c r="D30" s="27" t="str">
        <f>Практики!A83</f>
        <v>Dock-1-1</v>
      </c>
      <c r="E30" s="27" t="str">
        <f>Практики!B83</f>
        <v>Установлен уровень логирования docker демона - info</v>
      </c>
      <c r="F30" s="27" t="str">
        <f>Практики!A91</f>
        <v>Dock-2-1</v>
      </c>
      <c r="G30" s="27" t="str">
        <f>Практики!B91</f>
        <v>Для сред контейнеризации на базе Docker используются средства мониторинг событий ИБ (локальный сервис)</v>
      </c>
      <c r="H30" s="27" t="str">
        <f>Практики!A103</f>
        <v>Dock-3-1</v>
      </c>
      <c r="I30" s="27" t="str">
        <f>Практики!B103</f>
        <v>Настроены параметры аудита сред оркестрации, логи передаются и анализируются в SIEM</v>
      </c>
      <c r="J30" s="27" t="str">
        <f>Практики!A109</f>
        <v>Dock-4-1</v>
      </c>
      <c r="K30" s="27" t="str">
        <f>Практики!B109</f>
        <v>Используются стандарты безопасности на основе CIS Benchmark (более 70% параметров) для оркестратора Docker</v>
      </c>
    </row>
    <row r="31" spans="1:11" customFormat="1" ht="30" x14ac:dyDescent="0.25">
      <c r="A31" s="190"/>
      <c r="B31" s="113"/>
      <c r="C31" s="108"/>
      <c r="D31" s="27" t="str">
        <f>Практики!A84</f>
        <v>Dock-1-1</v>
      </c>
      <c r="E31" s="27" t="str">
        <f>Практики!B84</f>
        <v>Для размещения контейнеров на дисковой подсистеме используется отдельная партиция</v>
      </c>
      <c r="F31" s="27" t="str">
        <f>Практики!A92</f>
        <v>Dock-2-2</v>
      </c>
      <c r="G31" s="27" t="str">
        <f>Практики!B92</f>
        <v>Настроен аудит для ключевых файлов, относящихся к демону Docker</v>
      </c>
      <c r="H31" s="27" t="str">
        <f>Практики!A104</f>
        <v>Dock-3-2</v>
      </c>
      <c r="I31" s="27" t="str">
        <f>Практики!B104</f>
        <v>Доступ к демону Docker имеет ограниченное число пользователей ОС</v>
      </c>
      <c r="J31" s="27" t="str">
        <f>Практики!A110</f>
        <v>Dock-4-2</v>
      </c>
      <c r="K31" s="27" t="str">
        <f>Практики!B110</f>
        <v>При хранении настроек и развертывании оркестратора используется подход IaC</v>
      </c>
    </row>
    <row r="32" spans="1:11" customFormat="1" ht="30" x14ac:dyDescent="0.25">
      <c r="A32" s="190"/>
      <c r="B32" s="114"/>
      <c r="C32" s="110"/>
      <c r="D32" s="27" t="str">
        <f>Практики!A85</f>
        <v>Dock-1-3</v>
      </c>
      <c r="E32" s="27" t="str">
        <f>Практики!B85</f>
        <v>Демон Docker имеет необходимые права для внесения изменений в iptables</v>
      </c>
      <c r="F32" s="27" t="str">
        <f>Практики!A93</f>
        <v>Dock-2-3</v>
      </c>
      <c r="G32" s="27" t="str">
        <f>Практики!B93</f>
        <v>Демон Docker запущен в rootless-режиме</v>
      </c>
      <c r="H32" s="27" t="str">
        <f>Практики!A105</f>
        <v>Dock-3-3</v>
      </c>
      <c r="I32" s="27" t="str">
        <f>Практики!B105</f>
        <v>Контролируется целостность исполняемых файлов Docker, а также его конфигураций</v>
      </c>
      <c r="J32" s="27" t="str">
        <f>Практики!A111</f>
        <v>Dock-4-3</v>
      </c>
      <c r="K32" s="27" t="str">
        <f>Практики!B111</f>
        <v>Используются самописные плагины для авторизации команд, поступающих к Docker демону</v>
      </c>
    </row>
    <row r="33" spans="1:14" customFormat="1" ht="45" x14ac:dyDescent="0.25">
      <c r="A33" s="190"/>
      <c r="B33" s="114"/>
      <c r="C33" s="110"/>
      <c r="D33" s="27" t="str">
        <f>Практики!A86</f>
        <v>Dock-1-5</v>
      </c>
      <c r="E33" s="27" t="str">
        <f>Практики!B86</f>
        <v>В продуктивной среде не используются функции Docker, помеченные как экспериментальные</v>
      </c>
      <c r="F33" s="27" t="str">
        <f>Практики!A94</f>
        <v>Dock-2-4</v>
      </c>
      <c r="G33" s="27" t="str">
        <f>Практики!B94</f>
        <v>Настроены лимиты (ulimits) для контейнеров по умолчанию</v>
      </c>
      <c r="H33" s="27" t="str">
        <f>Практики!A106</f>
        <v>Dock-3-4</v>
      </c>
      <c r="I33" s="27" t="str">
        <f>Практики!B106</f>
        <v>Используется мониторинг ИТ состояния сред контейнеризации (не только ОС, но и сама среда контейнеризации)</v>
      </c>
      <c r="J33" s="27" t="str">
        <f>Практики!A112</f>
        <v>Dock-4-4</v>
      </c>
      <c r="K33" s="27" t="str">
        <f>Практики!B112</f>
        <v>Трафик между контейнерами разделен (для разграничения доступа между контейнеров используется несколько сетевых мостов - Network Bridge)</v>
      </c>
    </row>
    <row r="34" spans="1:14" customFormat="1" ht="30" x14ac:dyDescent="0.25">
      <c r="A34" s="190"/>
      <c r="B34" s="114"/>
      <c r="C34" s="110"/>
      <c r="D34" s="27" t="str">
        <f>Практики!A87</f>
        <v>Dock-1-6</v>
      </c>
      <c r="E34" s="27" t="str">
        <f>Практики!B87</f>
        <v>Устаревший драйвер для хранилищ данных aufs не используется в Docker</v>
      </c>
      <c r="F34" s="27" t="str">
        <f>Практики!A95</f>
        <v>Dock-2-5</v>
      </c>
      <c r="G34" s="27" t="str">
        <f>Практики!B95</f>
        <v xml:space="preserve">hairpin NAT mode используется для публикации сервисов вместо userland proxy service </v>
      </c>
      <c r="H34" s="27" t="str">
        <f>Практики!A107</f>
        <v>Dock-3-5</v>
      </c>
      <c r="I34" s="27" t="str">
        <f>Практики!B107</f>
        <v>Для сетевого доступа к Docker Daemon используется TLS-аутентификация по сертификату</v>
      </c>
      <c r="J34" s="27" t="str">
        <f>Практики!A113</f>
        <v>Dock-4-5</v>
      </c>
      <c r="K34" s="27" t="str">
        <f>Практики!B113</f>
        <v>Определены отдельные cgroup (control group) для групп контейнеров</v>
      </c>
    </row>
    <row r="35" spans="1:14" customFormat="1" ht="30" x14ac:dyDescent="0.25">
      <c r="A35" s="190"/>
      <c r="B35" s="114"/>
      <c r="C35" s="110"/>
      <c r="D35" s="27" t="str">
        <f>Практики!A88</f>
        <v>Dock-1-7</v>
      </c>
      <c r="E35" s="27" t="str">
        <f>Практики!B88</f>
        <v>Определена единая cgroup (control group) по умолчанию для всех контейнеров</v>
      </c>
      <c r="F35" s="27" t="str">
        <f>Практики!A96</f>
        <v>Dock-2-6</v>
      </c>
      <c r="G35" s="27" t="str">
        <f>Практики!B96</f>
        <v>Разрешения на конфигурационные файлы, хранящиеся на узлах worker соответствуют лучшим практикам CIS</v>
      </c>
      <c r="H35" s="27" t="str">
        <f>Практики!A108</f>
        <v>Dock-3-6</v>
      </c>
      <c r="I35" s="27" t="str">
        <f>Практики!B108</f>
        <v>Для доступа к Docker Daemon используется только защищенное TLS соединение</v>
      </c>
      <c r="J35" s="107"/>
      <c r="K35" s="108"/>
      <c r="N35" t="s">
        <v>377</v>
      </c>
    </row>
    <row r="36" spans="1:14" customFormat="1" ht="45" x14ac:dyDescent="0.25">
      <c r="A36" s="190"/>
      <c r="B36" s="114"/>
      <c r="C36" s="110"/>
      <c r="D36" s="27" t="str">
        <f>Практики!A89</f>
        <v>Dock-1-8</v>
      </c>
      <c r="E36" s="27" t="str">
        <f>Практики!B89</f>
        <v>Установлена опция --live-restore для демона Docker</v>
      </c>
      <c r="F36" s="27" t="str">
        <f>Практики!A97</f>
        <v>Dock-2-7</v>
      </c>
      <c r="G36" s="27" t="str">
        <f>Практики!B97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H36" s="107"/>
      <c r="I36" s="108"/>
      <c r="J36" s="109"/>
      <c r="K36" s="110"/>
    </row>
    <row r="37" spans="1:14" customFormat="1" ht="30" x14ac:dyDescent="0.25">
      <c r="A37" s="190"/>
      <c r="B37" s="114"/>
      <c r="C37" s="110"/>
      <c r="D37" s="27" t="str">
        <f>Практики!A90</f>
        <v>Dock-1-9</v>
      </c>
      <c r="E37" s="27" t="str">
        <f>Практики!B90</f>
        <v>Read-only доступ к Docker socket не используется</v>
      </c>
      <c r="F37" s="27" t="str">
        <f>Практики!A98</f>
        <v>Dock-2-8</v>
      </c>
      <c r="G37" s="27" t="str">
        <f>Практики!B98</f>
        <v>Определен список возможных инцидентов ИБ в части оркестратора</v>
      </c>
      <c r="H37" s="109"/>
      <c r="I37" s="110"/>
      <c r="J37" s="109"/>
      <c r="K37" s="110"/>
    </row>
    <row r="38" spans="1:14" customFormat="1" ht="30" x14ac:dyDescent="0.25">
      <c r="A38" s="190"/>
      <c r="B38" s="114"/>
      <c r="C38" s="110"/>
      <c r="D38" s="27" t="str">
        <f>Практики!A91</f>
        <v>Dock-2-1</v>
      </c>
      <c r="E38" s="27" t="str">
        <f>Практики!B91</f>
        <v>Для сред контейнеризации на базе Docker используются средства мониторинг событий ИБ (локальный сервис)</v>
      </c>
      <c r="F38" s="27" t="str">
        <f>Практики!A99</f>
        <v>Dock-2-9</v>
      </c>
      <c r="G38" s="27" t="str">
        <f>Практики!B99</f>
        <v>Производится регулярная очистка неиспользуемых образов на хостах</v>
      </c>
      <c r="H38" s="109"/>
      <c r="I38" s="110"/>
      <c r="J38" s="109"/>
      <c r="K38" s="110"/>
    </row>
    <row r="39" spans="1:14" customFormat="1" ht="30" x14ac:dyDescent="0.25">
      <c r="A39" s="190"/>
      <c r="B39" s="114"/>
      <c r="C39" s="110"/>
      <c r="D39" s="107"/>
      <c r="E39" s="108"/>
      <c r="F39" s="27" t="str">
        <f>Практики!A100</f>
        <v>Dock-2-10</v>
      </c>
      <c r="G39" s="27" t="str">
        <f>Практики!B100</f>
        <v>Процесс установки обновлений безопасности Docker регламентирован</v>
      </c>
      <c r="H39" s="109"/>
      <c r="I39" s="110"/>
      <c r="J39" s="109"/>
      <c r="K39" s="110"/>
    </row>
    <row r="40" spans="1:14" customFormat="1" ht="30" x14ac:dyDescent="0.25">
      <c r="A40" s="190"/>
      <c r="B40" s="114"/>
      <c r="C40" s="110"/>
      <c r="D40" s="109"/>
      <c r="E40" s="110"/>
      <c r="F40" s="27" t="str">
        <f>Практики!A101</f>
        <v>Dock-2-11</v>
      </c>
      <c r="G40" s="27" t="str">
        <f>Практики!B101</f>
        <v xml:space="preserve">Используется средство контроля параметров запускаемых контейнеров </v>
      </c>
      <c r="H40" s="109"/>
      <c r="I40" s="110"/>
      <c r="J40" s="109"/>
      <c r="K40" s="110"/>
    </row>
    <row r="41" spans="1:14" customFormat="1" ht="60" x14ac:dyDescent="0.25">
      <c r="A41" s="190"/>
      <c r="B41" s="115"/>
      <c r="C41" s="112"/>
      <c r="D41" s="111"/>
      <c r="E41" s="112"/>
      <c r="F41" s="27" t="str">
        <f>Практики!A102</f>
        <v>Dock-2-12</v>
      </c>
      <c r="G41" s="27" t="str">
        <f>Практики!B102</f>
        <v>Процесс настройки параметров безопасности среды контейнерной оркестрации регламентирован, используются стандарты конфигурирования с базовыми стандартами</v>
      </c>
      <c r="H41" s="111"/>
      <c r="I41" s="112"/>
      <c r="J41" s="111"/>
      <c r="K41" s="112"/>
    </row>
    <row r="42" spans="1:14" customFormat="1" ht="45" x14ac:dyDescent="0.25">
      <c r="A42" s="184" t="s">
        <v>207</v>
      </c>
      <c r="B42" s="34" t="s">
        <v>204</v>
      </c>
      <c r="C42" s="22" t="s">
        <v>55</v>
      </c>
      <c r="D42" s="21" t="str">
        <f>Практики!A116</f>
        <v>IMG-1-1</v>
      </c>
      <c r="E42" s="22" t="str">
        <f>Практики!B116</f>
        <v>В собранных образах не должны храниться секреты</v>
      </c>
      <c r="F42" s="21" t="str">
        <f>Практики!A121</f>
        <v>IMG-2-1</v>
      </c>
      <c r="G42" s="22" t="str">
        <f>Практики!B121</f>
        <v>Образы контейнеров не должны содержать уязвимостей, которые возможно проэксплуатировать</v>
      </c>
      <c r="H42" s="21" t="str">
        <f>Практики!A124</f>
        <v>IMG-3-1</v>
      </c>
      <c r="I42" s="22" t="str">
        <f>Практики!B124</f>
        <v>Для собираемых образов генерируется SBOM</v>
      </c>
      <c r="J42" s="21" t="str">
        <f>Практики!A128</f>
        <v>IMG-4-1</v>
      </c>
      <c r="K42" s="31" t="str">
        <f>Практики!B128</f>
        <v>Должны использоваться образы, содержащие минимальный функционал (distroless)</v>
      </c>
    </row>
    <row r="43" spans="1:14" customFormat="1" ht="45" x14ac:dyDescent="0.25">
      <c r="A43" s="184"/>
      <c r="B43" s="130"/>
      <c r="C43" s="131"/>
      <c r="D43" s="21" t="str">
        <f>Практики!A117</f>
        <v>IMG-1-2</v>
      </c>
      <c r="E43" s="22" t="str">
        <f>Практики!B117</f>
        <v>Контейнеры запускаются из образов, хранящихся в локальных репозиториях</v>
      </c>
      <c r="F43" s="21" t="str">
        <f>Практики!A122</f>
        <v>IMG-2-2</v>
      </c>
      <c r="G43" s="22" t="str">
        <f>Практики!B122</f>
        <v>Выполняется сканирование образов контейнеров в CI/CD на наличие уязвимостей</v>
      </c>
      <c r="H43" s="21" t="str">
        <f>Практики!A125</f>
        <v>IMG-3-2</v>
      </c>
      <c r="I43" s="22" t="str">
        <f>Практики!B125</f>
        <v>На образы регулярно устанавливаются обновления (обновляются базовые образы)</v>
      </c>
      <c r="J43" s="21" t="str">
        <f>Практики!A129</f>
        <v>IMG-4-2</v>
      </c>
      <c r="K43" s="31" t="str">
        <f>Практики!B129</f>
        <v>Сборки в CI/CD блокируются при найденных уязвимостях в образах контейнеров по договоренности между ИБ и разработчиками</v>
      </c>
    </row>
    <row r="44" spans="1:14" customFormat="1" ht="45" x14ac:dyDescent="0.25">
      <c r="A44" s="184"/>
      <c r="B44" s="132"/>
      <c r="C44" s="133"/>
      <c r="D44" s="21" t="str">
        <f>Практики!A118</f>
        <v>IMG-1-3</v>
      </c>
      <c r="E44" s="22" t="str">
        <f>Практики!B118</f>
        <v>Выполняется сканирование образов контейнеров. Запуск сканирования происходит в ручном режиме.</v>
      </c>
      <c r="F44" s="21" t="str">
        <f>Практики!A123</f>
        <v>IMG-2-3</v>
      </c>
      <c r="G44" s="22" t="str">
        <f>Практики!B123</f>
        <v>При обнаружении дефектов ИБ в образах контейнеров автоматизированно создаются задачи на их устранение в тикет-системе</v>
      </c>
      <c r="H44" s="21" t="str">
        <f>Практики!A126</f>
        <v>IMG-3-3</v>
      </c>
      <c r="I44" s="22" t="str">
        <f>Практики!B126</f>
        <v>Собираемые образы подписываются электронной подписью при сборке, а также осуществляется их проверка</v>
      </c>
      <c r="J44" s="146"/>
      <c r="K44" s="147"/>
    </row>
    <row r="45" spans="1:14" customFormat="1" ht="45" x14ac:dyDescent="0.25">
      <c r="A45" s="184"/>
      <c r="B45" s="132"/>
      <c r="C45" s="133"/>
      <c r="D45" s="21" t="str">
        <f>Практики!A119</f>
        <v>IMG-1-4</v>
      </c>
      <c r="E45" s="22" t="str">
        <f>Практики!B119</f>
        <v>Осуществляется мультиуровневая сборка для минимизации размера образа и его функционала</v>
      </c>
      <c r="F45" s="140"/>
      <c r="G45" s="141"/>
      <c r="H45" s="21" t="str">
        <f>Практики!A127</f>
        <v>IMG-3-4</v>
      </c>
      <c r="I45" s="22" t="str">
        <f>Практики!B127</f>
        <v>Выполняется периодическое сканирование образов контейнеров, размещенных во внутренних репозиториях, на наличие уязвимостей</v>
      </c>
      <c r="J45" s="148"/>
      <c r="K45" s="149"/>
    </row>
    <row r="46" spans="1:14" customFormat="1" ht="30" x14ac:dyDescent="0.25">
      <c r="A46" s="184"/>
      <c r="B46" s="134"/>
      <c r="C46" s="135"/>
      <c r="D46" s="21" t="str">
        <f>Практики!A120</f>
        <v>IMG-1-5</v>
      </c>
      <c r="E46" s="22" t="str">
        <f>Практики!B120</f>
        <v>Осуществляется сканирование Docker файлов на недостатки конфигурации ИБ</v>
      </c>
      <c r="F46" s="142"/>
      <c r="G46" s="143"/>
      <c r="H46" s="144"/>
      <c r="I46" s="145"/>
      <c r="J46" s="150"/>
      <c r="K46" s="151"/>
    </row>
    <row r="47" spans="1:14" ht="45" customHeight="1" x14ac:dyDescent="0.25">
      <c r="A47" s="187" t="s">
        <v>208</v>
      </c>
      <c r="B47" s="27" t="s">
        <v>203</v>
      </c>
      <c r="C47" s="29" t="s">
        <v>55</v>
      </c>
      <c r="D47" s="27" t="str">
        <f>Практики!A132</f>
        <v>MAN-1-1</v>
      </c>
      <c r="E47" s="29" t="str">
        <f>Практики!B132</f>
        <v>В манифестах не используются секреты в открытом виде</v>
      </c>
      <c r="F47" s="27" t="str">
        <f>Практики!A136</f>
        <v>MAN-2-1</v>
      </c>
      <c r="G47" s="27" t="str">
        <f>Практики!B136</f>
        <v>В манифестах используются скрипты проверки доступности приложений</v>
      </c>
      <c r="H47" s="27" t="str">
        <f>Практики!A144</f>
        <v>MAN-3-1</v>
      </c>
      <c r="I47" s="27" t="str">
        <f>Практики!B144</f>
        <v>Процесс настройки параметров безопасности манифестов регламентирован, используются базовые стандарты безопасного конфигурирования манифестов.</v>
      </c>
      <c r="J47" s="27" t="str">
        <f>Практики!A148</f>
        <v>MAN-4-1</v>
      </c>
      <c r="K47" s="27" t="str">
        <f>Практики!B148</f>
        <v>Для групп контейнеров используются отдельные apparmor-профайлы</v>
      </c>
    </row>
    <row r="48" spans="1:14" ht="75" x14ac:dyDescent="0.25">
      <c r="A48" s="188"/>
      <c r="B48" s="166"/>
      <c r="C48" s="167"/>
      <c r="D48" s="27" t="str">
        <f>Практики!A133</f>
        <v>MAN-1-2</v>
      </c>
      <c r="E48" s="29" t="str">
        <f>Практики!B133</f>
        <v>В манифестах не используется флаг privileged для контейнеров</v>
      </c>
      <c r="F48" s="27" t="str">
        <f>Практики!A137</f>
        <v>MAN-2-2</v>
      </c>
      <c r="G48" s="27" t="str">
        <f>Практики!B137</f>
        <v>В манифестах  не используются тома (volume) типа host path</v>
      </c>
      <c r="H48" s="27" t="str">
        <f>Практики!A145</f>
        <v>MAN-3-2</v>
      </c>
      <c r="I48" s="27" t="str">
        <f>Практики!B145</f>
        <v>Осуществляется контроль за выполнением команд внутри контейнера от пользователя root
Настроены политики средства контроля запускаемых сущностей, ограничивающие запуск контейнеров с пользователем root</v>
      </c>
      <c r="J48" s="27" t="str">
        <f>Практики!A149</f>
        <v>MAN-4-2</v>
      </c>
      <c r="K48" s="27" t="str">
        <f>Практики!B149</f>
        <v>Для групп контейнеров используются отдельные seccomp-профайлы</v>
      </c>
    </row>
    <row r="49" spans="1:11" ht="60" x14ac:dyDescent="0.25">
      <c r="A49" s="188"/>
      <c r="B49" s="168"/>
      <c r="C49" s="169"/>
      <c r="D49" s="27" t="str">
        <f>Практики!A134</f>
        <v>MAN-1-3</v>
      </c>
      <c r="E49" s="29" t="str">
        <f>Практики!B134</f>
        <v>В конфигурациях для контейнеров не используется host network (сеть хоста)</v>
      </c>
      <c r="F49" s="27" t="str">
        <f>Практики!A138</f>
        <v>MAN-2-3</v>
      </c>
      <c r="G49" s="27" t="str">
        <f>Практики!B138</f>
        <v>В манифестах не используются образы контейнеров с тегом latest</v>
      </c>
      <c r="H49" s="27" t="str">
        <f>Практики!A146</f>
        <v>MAN-3-3</v>
      </c>
      <c r="I49" s="27" t="str">
        <f>Практики!B146</f>
        <v>В конфигурациях deployments/replicasets/pods/daemonsets/statefulsets для контейнеров, используется read only корневая системы (readOnlyRootFilesystem)</v>
      </c>
      <c r="J49" s="107"/>
      <c r="K49" s="108"/>
    </row>
    <row r="50" spans="1:11" ht="45" x14ac:dyDescent="0.25">
      <c r="A50" s="188"/>
      <c r="B50" s="168"/>
      <c r="C50" s="169"/>
      <c r="D50" s="27" t="str">
        <f>Практики!A135</f>
        <v>MAN-1-4</v>
      </c>
      <c r="E50" s="29" t="str">
        <f>Практики!B135</f>
        <v>В манифестах не используются флаги allowPrivilegeEscalation или capabilities CAP_SYS_ADMIN</v>
      </c>
      <c r="F50" s="27" t="str">
        <f>Практики!A139</f>
        <v>MAN-2-4</v>
      </c>
      <c r="G50" s="27" t="str">
        <f>Практики!B139</f>
        <v>В манифестах не монтируются чувствительные каталоги и файлы хостовой ОС</v>
      </c>
      <c r="H50" s="27" t="str">
        <f>Практики!A147</f>
        <v>MAN-3-4</v>
      </c>
      <c r="I50" s="27" t="str">
        <f>Практики!B147</f>
        <v>Настроены политики средства контроля запускаемых сущностей, требующих в конфигурации указывать необходимые capabilities</v>
      </c>
      <c r="J50" s="109"/>
      <c r="K50" s="110"/>
    </row>
    <row r="51" spans="1:11" ht="60" customHeight="1" x14ac:dyDescent="0.25">
      <c r="A51" s="188"/>
      <c r="B51" s="168"/>
      <c r="C51" s="169"/>
      <c r="D51" s="107"/>
      <c r="E51" s="108"/>
      <c r="F51" s="27" t="e">
        <f>Практики!#REF!</f>
        <v>#REF!</v>
      </c>
      <c r="G51" s="27" t="e">
        <f>Практики!#REF!</f>
        <v>#REF!</v>
      </c>
      <c r="H51" s="107"/>
      <c r="I51" s="108"/>
      <c r="J51" s="109"/>
      <c r="K51" s="110"/>
    </row>
    <row r="52" spans="1:11" ht="30" x14ac:dyDescent="0.25">
      <c r="A52" s="188"/>
      <c r="B52" s="168"/>
      <c r="C52" s="169"/>
      <c r="D52" s="109"/>
      <c r="E52" s="110"/>
      <c r="F52" s="27" t="str">
        <f>Практики!A140</f>
        <v>MAN-2-5</v>
      </c>
      <c r="G52" s="27" t="str">
        <f>Практики!B140</f>
        <v>В манифестах  не используются пространтсва имен PID, разделенные между хост-сервером и контейнером</v>
      </c>
      <c r="H52" s="109"/>
      <c r="I52" s="110"/>
      <c r="J52" s="109"/>
      <c r="K52" s="110"/>
    </row>
    <row r="53" spans="1:11" ht="30" x14ac:dyDescent="0.25">
      <c r="A53" s="188"/>
      <c r="B53" s="168"/>
      <c r="C53" s="169"/>
      <c r="D53" s="109"/>
      <c r="E53" s="110"/>
      <c r="F53" s="27" t="str">
        <f>Практики!A141</f>
        <v>MAN-2-6</v>
      </c>
      <c r="G53" s="27" t="str">
        <f>Практики!B141</f>
        <v>В манифестах  не используются пространтсва имен IPC разделенные между хост-сервером и контейнером</v>
      </c>
      <c r="H53" s="109"/>
      <c r="I53" s="110"/>
      <c r="J53" s="109"/>
      <c r="K53" s="110"/>
    </row>
    <row r="54" spans="1:11" ht="30" x14ac:dyDescent="0.25">
      <c r="A54" s="188"/>
      <c r="B54" s="168"/>
      <c r="C54" s="169"/>
      <c r="D54" s="109"/>
      <c r="E54" s="110"/>
      <c r="F54" s="27" t="str">
        <f>Практики!A142</f>
        <v>MAN-2-7</v>
      </c>
      <c r="G54" s="27" t="str">
        <f>Практики!B142</f>
        <v>В манифестах  не используются пространтсва имен разделенные UTS между хост-сервером и контейнером</v>
      </c>
      <c r="H54" s="109"/>
      <c r="I54" s="110"/>
      <c r="J54" s="109"/>
      <c r="K54" s="110"/>
    </row>
    <row r="55" spans="1:11" ht="30" x14ac:dyDescent="0.25">
      <c r="A55" s="189"/>
      <c r="B55" s="170"/>
      <c r="C55" s="171"/>
      <c r="D55" s="111"/>
      <c r="E55" s="112"/>
      <c r="F55" s="27" t="str">
        <f>Практики!A143</f>
        <v>MAN-2-8</v>
      </c>
      <c r="G55" s="27" t="str">
        <f>Практики!B143</f>
        <v>В манифестах  настроены ограничения для контейнеров (limits и requests, ulimits или другая опция)</v>
      </c>
      <c r="H55" s="111"/>
      <c r="I55" s="112"/>
      <c r="J55" s="111"/>
      <c r="K55" s="112"/>
    </row>
    <row r="56" spans="1:11" ht="45" x14ac:dyDescent="0.25">
      <c r="A56" s="185" t="s">
        <v>206</v>
      </c>
      <c r="B56" s="74" t="s">
        <v>205</v>
      </c>
      <c r="C56" s="75" t="s">
        <v>55</v>
      </c>
      <c r="D56" s="76" t="str">
        <f>Практики!A152</f>
        <v>CONT-1-1</v>
      </c>
      <c r="E56" s="75" t="str">
        <f>Практики!B152</f>
        <v>Используются профили по умолчанию Secomp</v>
      </c>
      <c r="F56" s="78" t="str">
        <f>Практики!A155</f>
        <v>CONT-2-1</v>
      </c>
      <c r="G56" s="79" t="str">
        <f>Практики!B155</f>
        <v>Используются сетевые политики для разграничения доступа между неймспейсами</v>
      </c>
      <c r="H56" s="76" t="str">
        <f>Практики!A158</f>
        <v>CONT-3-1</v>
      </c>
      <c r="I56" s="75" t="str">
        <f>Практики!B158</f>
        <v>Используются сетевые политики для разграничения доступа между микросервисами</v>
      </c>
      <c r="J56" s="76" t="str">
        <f>Практики!A164</f>
        <v>CONT-4-1</v>
      </c>
      <c r="K56" s="77" t="str">
        <f>Практики!B164</f>
        <v>Настроены и используются кастомизированные Runtime политики для отдельных контейнерных приложений в режиме block</v>
      </c>
    </row>
    <row r="57" spans="1:11" ht="30" x14ac:dyDescent="0.25">
      <c r="A57" s="185"/>
      <c r="B57" s="116"/>
      <c r="C57" s="117"/>
      <c r="D57" s="76" t="str">
        <f>Практики!A153</f>
        <v>CONT-1-2</v>
      </c>
      <c r="E57" s="75" t="str">
        <f>Практики!B153</f>
        <v>Ограничиваются вычислительные ресурсы работающего контейнера</v>
      </c>
      <c r="F57" s="78" t="str">
        <f>Практики!A156</f>
        <v>CONT-2-2</v>
      </c>
      <c r="G57" s="79" t="str">
        <f>Практики!B156</f>
        <v>Настроены и используются L7 сетевые политики контроля трафика  в режиме мониторинга</v>
      </c>
      <c r="H57" s="76" t="str">
        <f>Практики!A159</f>
        <v>CONT-3-2</v>
      </c>
      <c r="I57" s="75" t="str">
        <f>Практики!B159</f>
        <v>Настроены и используются L7 сетевые политики контроля трафика  в режиме Block</v>
      </c>
      <c r="J57" s="122"/>
      <c r="K57" s="136"/>
    </row>
    <row r="58" spans="1:11" ht="45" x14ac:dyDescent="0.25">
      <c r="A58" s="185"/>
      <c r="B58" s="118"/>
      <c r="C58" s="119"/>
      <c r="D58" s="76" t="str">
        <f>Практики!A154</f>
        <v>CONT-1-3</v>
      </c>
      <c r="E58" s="75" t="str">
        <f>Практики!B154</f>
        <v>В контейнерах не запущен демон sshd</v>
      </c>
      <c r="F58" s="78" t="str">
        <f>Практики!A157</f>
        <v>CONT-2-3</v>
      </c>
      <c r="G58" s="79" t="str">
        <f>Практики!B157</f>
        <v>Осуществляется мониторинг запускаемых процессов, сетевых соединений и использования файлов в контейнерах. Используются правила по умолчанию</v>
      </c>
      <c r="H58" s="76" t="str">
        <f>Практики!A161</f>
        <v>CONT-3-4</v>
      </c>
      <c r="I58" s="75" t="str">
        <f>Практики!B161</f>
        <v>Используются кастомизированные политики Runtime для сред контейнеризации, как минимум уровня всего кластера</v>
      </c>
      <c r="J58" s="137"/>
      <c r="K58" s="138"/>
    </row>
    <row r="59" spans="1:11" ht="30" x14ac:dyDescent="0.25">
      <c r="A59" s="185"/>
      <c r="B59" s="118"/>
      <c r="C59" s="119"/>
      <c r="D59" s="103"/>
      <c r="E59" s="104"/>
      <c r="F59" s="122"/>
      <c r="G59" s="117"/>
      <c r="H59" s="76" t="str">
        <f>Практики!A162</f>
        <v>CONT-3-5</v>
      </c>
      <c r="I59" s="75" t="str">
        <f>Практики!B162</f>
        <v>Используются профили seccomp, кастомизированные под микросервисы</v>
      </c>
      <c r="J59" s="137"/>
      <c r="K59" s="138"/>
    </row>
    <row r="60" spans="1:11" ht="30.75" thickBot="1" x14ac:dyDescent="0.3">
      <c r="A60" s="186"/>
      <c r="B60" s="120"/>
      <c r="C60" s="121"/>
      <c r="D60" s="105"/>
      <c r="E60" s="106"/>
      <c r="F60" s="123"/>
      <c r="G60" s="121"/>
      <c r="H60" s="80" t="str">
        <f>Практики!A163</f>
        <v>CONT-3-6</v>
      </c>
      <c r="I60" s="81" t="str">
        <f>Практики!B163</f>
        <v>Используется мониторинг аномалий для запущенных контейнеров</v>
      </c>
      <c r="J60" s="123"/>
      <c r="K60" s="139"/>
    </row>
  </sheetData>
  <mergeCells count="34">
    <mergeCell ref="A18:A29"/>
    <mergeCell ref="A42:A46"/>
    <mergeCell ref="A56:A60"/>
    <mergeCell ref="A2:A5"/>
    <mergeCell ref="A6:A17"/>
    <mergeCell ref="A30:A41"/>
    <mergeCell ref="A47:A55"/>
    <mergeCell ref="B3:C5"/>
    <mergeCell ref="H4:I5"/>
    <mergeCell ref="J3:K5"/>
    <mergeCell ref="B7:C17"/>
    <mergeCell ref="D13:E17"/>
    <mergeCell ref="H13:I17"/>
    <mergeCell ref="J10:K17"/>
    <mergeCell ref="B31:C41"/>
    <mergeCell ref="D39:E41"/>
    <mergeCell ref="B57:C60"/>
    <mergeCell ref="F59:G60"/>
    <mergeCell ref="J21:K29"/>
    <mergeCell ref="B43:C46"/>
    <mergeCell ref="J57:K60"/>
    <mergeCell ref="F45:G46"/>
    <mergeCell ref="H46:I46"/>
    <mergeCell ref="J44:K46"/>
    <mergeCell ref="B19:C29"/>
    <mergeCell ref="D29:E29"/>
    <mergeCell ref="H24:I29"/>
    <mergeCell ref="B48:C55"/>
    <mergeCell ref="D51:E55"/>
    <mergeCell ref="D59:E60"/>
    <mergeCell ref="H51:I55"/>
    <mergeCell ref="J49:K55"/>
    <mergeCell ref="H36:I41"/>
    <mergeCell ref="J35:K4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39E5D-9ACF-458F-9BF1-D9673B1A68F6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7aa221e3-2679-4b7f-8501-9ead081fcbbd"/>
    <ds:schemaRef ds:uri="http://purl.org/dc/dcmitype/"/>
    <ds:schemaRef ds:uri="http://purl.org/dc/terms/"/>
    <ds:schemaRef ds:uri="http://schemas.openxmlformats.org/package/2006/metadata/core-properties"/>
    <ds:schemaRef ds:uri="761b51ea-73c7-430a-8a38-0ce42770504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C2C9090-30DC-4755-B99A-A7A94E6E8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44814-1C6C-4225-BCF1-9E69C5436E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Общее описание</vt:lpstr>
      <vt:lpstr>Контроли</vt:lpstr>
      <vt:lpstr>Результаты</vt:lpstr>
      <vt:lpstr>Практики</vt:lpstr>
      <vt:lpstr>Уровни зрелости (другой вид)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2025-01-23T20:59:14Z</dcterms:created>
  <dcterms:modified xsi:type="dcterms:W3CDTF">2025-04-29T15:00:27Z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