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Accurac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<sst xmlns="http://schemas.openxmlformats.org/spreadsheetml/2006/main" count="465" uniqueCount="189">
  <si>
    <t xml:space="preserve">Results</t>
  </si>
  <si>
    <t xml:space="preserve">Errors</t>
  </si>
  <si>
    <t xml:space="preserve">Diagram Feed</t>
  </si>
  <si>
    <t xml:space="preserve">NMAE</t>
  </si>
  <si>
    <t xml:space="preserve">Project</t>
  </si>
  <si>
    <t xml:space="preserve">Years in IT</t>
  </si>
  <si>
    <t xml:space="preserve">Different Projects</t>
  </si>
  <si>
    <t xml:space="preserve">Years In Project</t>
  </si>
  <si>
    <t xml:space="preserve">BF Folder Benefit(/5)</t>
  </si>
  <si>
    <t xml:space="preserve">Role</t>
  </si>
  <si>
    <t xml:space="preserve">Path</t>
  </si>
  <si>
    <t xml:space="preserve">Familiarity(/5)</t>
  </si>
  <si>
    <t xml:space="preserve">Monthes</t>
  </si>
  <si>
    <t xml:space="preserve">BF</t>
  </si>
  <si>
    <t xml:space="preserve">ave</t>
  </si>
  <si>
    <t xml:space="preserve">ave-pg</t>
  </si>
  <si>
    <t xml:space="preserve">ave-dc</t>
  </si>
  <si>
    <t xml:space="preserve">ave-idc</t>
  </si>
  <si>
    <t xml:space="preserve">ave-odc</t>
  </si>
  <si>
    <t xml:space="preserve">ave-bc</t>
  </si>
  <si>
    <t xml:space="preserve">jet</t>
  </si>
  <si>
    <t xml:space="preserve">jet-pg</t>
  </si>
  <si>
    <t xml:space="preserve">jet-dc</t>
  </si>
  <si>
    <t xml:space="preserve">jet-idc</t>
  </si>
  <si>
    <t xml:space="preserve">jet-odc</t>
  </si>
  <si>
    <t xml:space="preserve">jet-bc</t>
  </si>
  <si>
    <t xml:space="preserve">Count</t>
  </si>
  <si>
    <t xml:space="preserve">Mean:</t>
  </si>
  <si>
    <t xml:space="preserve">Std:</t>
  </si>
  <si>
    <t xml:space="preserve">Max:</t>
  </si>
  <si>
    <t xml:space="preserve">elasticsearch</t>
  </si>
  <si>
    <t xml:space="preserve">Developer, Programmer, or Software Engineer</t>
  </si>
  <si>
    <t xml:space="preserve">modules/legacy-geo</t>
  </si>
  <si>
    <t xml:space="preserve">ALL</t>
  </si>
  <si>
    <t xml:space="preserve">All</t>
  </si>
  <si>
    <t xml:space="preserve">modules/aggregations</t>
  </si>
  <si>
    <t xml:space="preserve">BF=1</t>
  </si>
  <si>
    <t xml:space="preserve">x-pack/plugin/rollup</t>
  </si>
  <si>
    <t xml:space="preserve">BF=2</t>
  </si>
  <si>
    <t xml:space="preserve">x-pack/plugin/analytics</t>
  </si>
  <si>
    <t xml:space="preserve">BF=3</t>
  </si>
  <si>
    <t xml:space="preserve">server/src/main</t>
  </si>
  <si>
    <t xml:space="preserve">BF=2, 3</t>
  </si>
  <si>
    <t xml:space="preserve">server/src/test</t>
  </si>
  <si>
    <t xml:space="preserve">BF=4, 5</t>
  </si>
  <si>
    <t xml:space="preserve">Avelino</t>
  </si>
  <si>
    <t xml:space="preserve">Jetbrains</t>
  </si>
  <si>
    <t xml:space="preserve">test</t>
  </si>
  <si>
    <t xml:space="preserve">BF&gt;=4</t>
  </si>
  <si>
    <t xml:space="preserve">BC Improvement overal improvement</t>
  </si>
  <si>
    <t xml:space="preserve">Whole Project</t>
  </si>
  <si>
    <t xml:space="preserve">BF&gt;=6</t>
  </si>
  <si>
    <t xml:space="preserve">compose-jb</t>
  </si>
  <si>
    <t xml:space="preserve">tutorials/Web</t>
  </si>
  <si>
    <t xml:space="preserve">UnBiaced</t>
  </si>
  <si>
    <t xml:space="preserve">web/core</t>
  </si>
  <si>
    <t xml:space="preserve">web/compose-compiler-integration</t>
  </si>
  <si>
    <t xml:space="preserve">examples/web-compose-bird</t>
  </si>
  <si>
    <t xml:space="preserve">examples/web-with-react</t>
  </si>
  <si>
    <t xml:space="preserve">examples/web-landing</t>
  </si>
  <si>
    <t xml:space="preserve">gradle-plugins</t>
  </si>
  <si>
    <t xml:space="preserve">gradle-plugins/compose</t>
  </si>
  <si>
    <t xml:space="preserve">Sub Folders</t>
  </si>
  <si>
    <t xml:space="preserve">None</t>
  </si>
  <si>
    <t xml:space="preserve">Betweenness Centrality</t>
  </si>
  <si>
    <t xml:space="preserve">In Degree Centrality</t>
  </si>
  <si>
    <t xml:space="preserve">Page Rank</t>
  </si>
  <si>
    <t xml:space="preserve">Degree Centrality</t>
  </si>
  <si>
    <t xml:space="preserve">Out Degree Centrality</t>
  </si>
  <si>
    <t xml:space="preserve">experimental/examples</t>
  </si>
  <si>
    <t xml:space="preserve">web</t>
  </si>
  <si>
    <t xml:space="preserve">components</t>
  </si>
  <si>
    <t xml:space="preserve">BF=2,3</t>
  </si>
  <si>
    <t xml:space="preserve">BF&gt;3</t>
  </si>
  <si>
    <t xml:space="preserve">examples</t>
  </si>
  <si>
    <t xml:space="preserve">mybatis-3</t>
  </si>
  <si>
    <t xml:space="preserve">src/main</t>
  </si>
  <si>
    <t xml:space="preserve">src/test</t>
  </si>
  <si>
    <t xml:space="preserve">src/site</t>
  </si>
  <si>
    <t xml:space="preserve">src/main/java/org/apache/ibatis/datasource</t>
  </si>
  <si>
    <t xml:space="preserve">src/main/java/org/apache/ibatis/cache</t>
  </si>
  <si>
    <t xml:space="preserve">src/test/java/org/apache/ibatis/cache</t>
  </si>
  <si>
    <t xml:space="preserve">src/main/java/org/apache/ibatis/annotations</t>
  </si>
  <si>
    <t xml:space="preserve">quarkus</t>
  </si>
  <si>
    <t xml:space="preserve">Team Lead</t>
  </si>
  <si>
    <t xml:space="preserve">core</t>
  </si>
  <si>
    <t xml:space="preserve">test-framework</t>
  </si>
  <si>
    <t xml:space="preserve">extensions/redis-client</t>
  </si>
  <si>
    <t xml:space="preserve">Avelino+IDC</t>
  </si>
  <si>
    <t xml:space="preserve">Avelino+BC</t>
  </si>
  <si>
    <t xml:space="preserve">Jetbrains+IDC</t>
  </si>
  <si>
    <t xml:space="preserve">Jetbrains+BC</t>
  </si>
  <si>
    <t xml:space="preserve">extensions/micrometer</t>
  </si>
  <si>
    <t xml:space="preserve">extensions/smallrye-jwt</t>
  </si>
  <si>
    <t xml:space="preserve">extensions/grpc</t>
  </si>
  <si>
    <t xml:space="preserve">extensions/funqy</t>
  </si>
  <si>
    <t xml:space="preserve">devtools</t>
  </si>
  <si>
    <t xml:space="preserve">tcks</t>
  </si>
  <si>
    <t xml:space="preserve">integration-tests</t>
  </si>
  <si>
    <t xml:space="preserve">Number of Data Points</t>
  </si>
  <si>
    <t xml:space="preserve">In Degree Centrality improvement over ABF</t>
  </si>
  <si>
    <t xml:space="preserve">Betweenness Centrality improvement over ABF</t>
  </si>
  <si>
    <t xml:space="preserve">In Degree Centrality improvement over JBF</t>
  </si>
  <si>
    <t xml:space="preserve">Betweenness Centrality improvement over JBF</t>
  </si>
  <si>
    <t xml:space="preserve">extensions/panache</t>
  </si>
  <si>
    <t xml:space="preserve">integration-tests/mongodb-panache</t>
  </si>
  <si>
    <t xml:space="preserve">extensions/panache/mongodb-panache-common</t>
  </si>
  <si>
    <t xml:space="preserve">extensions</t>
  </si>
  <si>
    <t xml:space="preserve">extensions/jdbc</t>
  </si>
  <si>
    <t xml:space="preserve">extensions/vertx</t>
  </si>
  <si>
    <t xml:space="preserve">Familarity</t>
  </si>
  <si>
    <t xml:space="preserve">independent-projects/arc</t>
  </si>
  <si>
    <t xml:space="preserve">extensions/hibernate-orm/deployment</t>
  </si>
  <si>
    <t xml:space="preserve">Not Familiar</t>
  </si>
  <si>
    <t xml:space="preserve">extensions/agroal</t>
  </si>
  <si>
    <t xml:space="preserve">Somewhat Familiar</t>
  </si>
  <si>
    <t xml:space="preserve">integration-tests/kubernetes</t>
  </si>
  <si>
    <t xml:space="preserve">Familiar</t>
  </si>
  <si>
    <t xml:space="preserve">integration-tests/test-extension</t>
  </si>
  <si>
    <t xml:space="preserve">BF folder Usefulness</t>
  </si>
  <si>
    <t xml:space="preserve">Very Familiar</t>
  </si>
  <si>
    <t xml:space="preserve">Extremely Familiar</t>
  </si>
  <si>
    <t xml:space="preserve">extensions/flyway</t>
  </si>
  <si>
    <t xml:space="preserve">Not Useful</t>
  </si>
  <si>
    <t xml:space="preserve">Somewhat Useful</t>
  </si>
  <si>
    <t xml:space="preserve">test-framework/junit5</t>
  </si>
  <si>
    <t xml:space="preserve">Useful</t>
  </si>
  <si>
    <t xml:space="preserve">flink</t>
  </si>
  <si>
    <t xml:space="preserve">Very Useful</t>
  </si>
  <si>
    <t xml:space="preserve">extensions/container-image</t>
  </si>
  <si>
    <t xml:space="preserve">Extremely Useful</t>
  </si>
  <si>
    <t xml:space="preserve">extensions/vertx-http/deployment</t>
  </si>
  <si>
    <t xml:space="preserve">extensions/vertx-http/runtime</t>
  </si>
  <si>
    <t xml:space="preserve">Roles</t>
  </si>
  <si>
    <t xml:space="preserve">extensions/resteasy-classic</t>
  </si>
  <si>
    <t xml:space="preserve">extensions/resteasy-reactive</t>
  </si>
  <si>
    <t xml:space="preserve">extensions/opentelemetry</t>
  </si>
  <si>
    <t xml:space="preserve">integration-tests/devtools</t>
  </si>
  <si>
    <t xml:space="preserve">Repeated Pathes</t>
  </si>
  <si>
    <t xml:space="preserve">flink-runtime/src/test/java/org/apache/flink/runtime/rest</t>
  </si>
  <si>
    <t xml:space="preserve">flink-runtime/src/main/java/org/apache/flink/runtime/rest</t>
  </si>
  <si>
    <t xml:space="preserve">flink-runtime/src/main/java/org/apache/flink/runtime</t>
  </si>
  <si>
    <t xml:space="preserve">flink-runtime/src/test/java/org/apache/flink/runtime</t>
  </si>
  <si>
    <t xml:space="preserve">flink-runtime-web/web-dashboard/src/app</t>
  </si>
  <si>
    <t xml:space="preserve">flink-runtime-web/src</t>
  </si>
  <si>
    <t xml:space="preserve">flink-runtime-web</t>
  </si>
  <si>
    <t xml:space="preserve">flink-runtime/src/test/java/org/apache/flink/runtime/io/network</t>
  </si>
  <si>
    <t xml:space="preserve">flink-streaming-java/src</t>
  </si>
  <si>
    <t xml:space="preserve">flink-runtime/src/main</t>
  </si>
  <si>
    <t xml:space="preserve">flink-runtime/src/test</t>
  </si>
  <si>
    <t xml:space="preserve">flink-runtime</t>
  </si>
  <si>
    <t xml:space="preserve">flink-clients</t>
  </si>
  <si>
    <t xml:space="preserve">docs/layouts</t>
  </si>
  <si>
    <t xml:space="preserve">web/core/src</t>
  </si>
  <si>
    <t xml:space="preserve">gradle-plugins/compose/src</t>
  </si>
  <si>
    <t xml:space="preserve">examples/imageviewer</t>
  </si>
  <si>
    <t xml:space="preserve">examples/issues</t>
  </si>
  <si>
    <t xml:space="preserve">examples/notepad</t>
  </si>
  <si>
    <t xml:space="preserve">examples/codeviewer</t>
  </si>
  <si>
    <t xml:space="preserve">Count:</t>
  </si>
  <si>
    <t xml:space="preserve">Counts</t>
  </si>
  <si>
    <t xml:space="preserve">Accurate</t>
  </si>
  <si>
    <t xml:space="preserve">Lower</t>
  </si>
  <si>
    <t xml:space="preserve">Higher</t>
  </si>
  <si>
    <t xml:space="preserve">Sum</t>
  </si>
  <si>
    <t xml:space="preserve">UnBaiased</t>
  </si>
  <si>
    <t xml:space="preserve">C-Accurate</t>
  </si>
  <si>
    <t xml:space="preserve">ABF</t>
  </si>
  <si>
    <t xml:space="preserve">ABF+PG</t>
  </si>
  <si>
    <t xml:space="preserve">ABF+DC</t>
  </si>
  <si>
    <t xml:space="preserve">ABF+IDC</t>
  </si>
  <si>
    <t xml:space="preserve">ABF+ODC</t>
  </si>
  <si>
    <t xml:space="preserve">ABF+BC</t>
  </si>
  <si>
    <t xml:space="preserve">JBF</t>
  </si>
  <si>
    <t xml:space="preserve">JBF+PG</t>
  </si>
  <si>
    <t xml:space="preserve">JBF+DC</t>
  </si>
  <si>
    <t xml:space="preserve">JBF+IDC</t>
  </si>
  <si>
    <t xml:space="preserve">JBF+ODC</t>
  </si>
  <si>
    <t xml:space="preserve">JBF+BC</t>
  </si>
  <si>
    <t xml:space="preserve">C-Lower</t>
  </si>
  <si>
    <t xml:space="preserve">Accurates</t>
  </si>
  <si>
    <t xml:space="preserve">C-Higher</t>
  </si>
  <si>
    <t xml:space="preserve">False Positives (Lower)</t>
  </si>
  <si>
    <t xml:space="preserve">S-Accurate</t>
  </si>
  <si>
    <t xml:space="preserve">False Negatives (Higher)</t>
  </si>
  <si>
    <t xml:space="preserve">S-Lower</t>
  </si>
  <si>
    <t xml:space="preserve">S-Higher</t>
  </si>
  <si>
    <t xml:space="preserve">Total Count</t>
  </si>
  <si>
    <t xml:space="preserve">Total Count: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</si>
</sst>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#,##0.00"/>
    <numFmt numFmtId="168" formatCode="0.00%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9"/>
      <color rgb="FF7E3794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9"/>
      <color rgb="FFA61D4C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A61D4C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46BDC6"/>
      <rgbColor rgb="FF99CC00"/>
      <rgbColor rgb="FFFBBC04"/>
      <rgbColor rgb="FFFF9900"/>
      <rgbColor rgb="FFFF6D01"/>
      <rgbColor rgb="FF666699"/>
      <rgbColor rgb="FF969696"/>
      <rgbColor rgb="FF003366"/>
      <rgbColor rgb="FF34A853"/>
      <rgbColor rgb="FF003300"/>
      <rgbColor rgb="FF333300"/>
      <rgbColor rgb="FFEA4335"/>
      <rgbColor rgb="FF7E3794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Survey!$BR$21:$BR$21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Survey!$BQ$22:$BQ$27</c:f>
              <c:strCache>
                <c:ptCount val="6"/>
                <c:pt idx="0">
                  <c:v>All</c:v>
                </c:pt>
                <c:pt idx="1">
                  <c:v>BF=1</c:v>
                </c:pt>
                <c:pt idx="2">
                  <c:v>BF=2,3</c:v>
                </c:pt>
                <c:pt idx="3">
                  <c:v>BF&gt;3</c:v>
                </c:pt>
                <c:pt idx="4">
                  <c:v>Sub Folders</c:v>
                </c:pt>
                <c:pt idx="5">
                  <c:v>Whole Project</c:v>
                </c:pt>
              </c:strCache>
            </c:strRef>
          </c:cat>
          <c:val>
            <c:numRef>
              <c:f>Survey!$BR$22:$BR$27</c:f>
              <c:numCache>
                <c:formatCode>General</c:formatCode>
                <c:ptCount val="6"/>
                <c:pt idx="0">
                  <c:v>1.05829632012935</c:v>
                </c:pt>
                <c:pt idx="1">
                  <c:v>1.02932387485754</c:v>
                </c:pt>
                <c:pt idx="2">
                  <c:v>0.653967492984328</c:v>
                </c:pt>
                <c:pt idx="3">
                  <c:v>0.599539682539682</c:v>
                </c:pt>
                <c:pt idx="4">
                  <c:v>0.964297838062677</c:v>
                </c:pt>
                <c:pt idx="5">
                  <c:v>1.7202515331054</c:v>
                </c:pt>
              </c:numCache>
            </c:numRef>
          </c:val>
        </c:ser>
        <c:ser>
          <c:idx val="1"/>
          <c:order val="1"/>
          <c:tx>
            <c:strRef>
              <c:f>Survey!$BS$21:$BS$21</c:f>
              <c:strCache>
                <c:ptCount val="1"/>
                <c:pt idx="0">
                  <c:v>Betweenness Centrality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Survey!$BQ$22:$BQ$27</c:f>
              <c:strCache>
                <c:ptCount val="6"/>
                <c:pt idx="0">
                  <c:v>All</c:v>
                </c:pt>
                <c:pt idx="1">
                  <c:v>BF=1</c:v>
                </c:pt>
                <c:pt idx="2">
                  <c:v>BF=2,3</c:v>
                </c:pt>
                <c:pt idx="3">
                  <c:v>BF&gt;3</c:v>
                </c:pt>
                <c:pt idx="4">
                  <c:v>Sub Folders</c:v>
                </c:pt>
                <c:pt idx="5">
                  <c:v>Whole Project</c:v>
                </c:pt>
              </c:strCache>
            </c:strRef>
          </c:cat>
          <c:val>
            <c:numRef>
              <c:f>Survey!$BS$22:$BS$27</c:f>
              <c:numCache>
                <c:formatCode>General</c:formatCode>
                <c:ptCount val="6"/>
                <c:pt idx="0">
                  <c:v>0.870195393374741</c:v>
                </c:pt>
                <c:pt idx="1">
                  <c:v>0.75</c:v>
                </c:pt>
                <c:pt idx="2">
                  <c:v>0.511944444444444</c:v>
                </c:pt>
                <c:pt idx="3">
                  <c:v>0.584095238095238</c:v>
                </c:pt>
                <c:pt idx="4">
                  <c:v>0.878119047619048</c:v>
                </c:pt>
                <c:pt idx="5">
                  <c:v>0.816666666666667</c:v>
                </c:pt>
              </c:numCache>
            </c:numRef>
          </c:val>
        </c:ser>
        <c:ser>
          <c:idx val="2"/>
          <c:order val="2"/>
          <c:tx>
            <c:strRef>
              <c:f>Survey!$BT$21:$BT$21</c:f>
              <c:strCache>
                <c:ptCount val="1"/>
                <c:pt idx="0">
                  <c:v>In Degree Centrality</c:v>
                </c:pt>
              </c:strCache>
            </c:strRef>
          </c:tx>
          <c:spPr>
            <a:solidFill>
              <a:srgbClr val="fbbc0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Survey!$BQ$22:$BQ$27</c:f>
              <c:strCache>
                <c:ptCount val="6"/>
                <c:pt idx="0">
                  <c:v>All</c:v>
                </c:pt>
                <c:pt idx="1">
                  <c:v>BF=1</c:v>
                </c:pt>
                <c:pt idx="2">
                  <c:v>BF=2,3</c:v>
                </c:pt>
                <c:pt idx="3">
                  <c:v>BF&gt;3</c:v>
                </c:pt>
                <c:pt idx="4">
                  <c:v>Sub Folders</c:v>
                </c:pt>
                <c:pt idx="5">
                  <c:v>Whole Project</c:v>
                </c:pt>
              </c:strCache>
            </c:strRef>
          </c:cat>
          <c:val>
            <c:numRef>
              <c:f>Survey!$BT$22:$BT$27</c:f>
              <c:numCache>
                <c:formatCode>General</c:formatCode>
                <c:ptCount val="6"/>
                <c:pt idx="0">
                  <c:v>0.87043516834625</c:v>
                </c:pt>
                <c:pt idx="1">
                  <c:v>0.829323874857544</c:v>
                </c:pt>
                <c:pt idx="2">
                  <c:v>0.459861111111111</c:v>
                </c:pt>
                <c:pt idx="3">
                  <c:v>0.557095238095238</c:v>
                </c:pt>
                <c:pt idx="4">
                  <c:v>0.877440695205534</c:v>
                </c:pt>
                <c:pt idx="5">
                  <c:v>0.823333333333333</c:v>
                </c:pt>
              </c:numCache>
            </c:numRef>
          </c:val>
        </c:ser>
        <c:ser>
          <c:idx val="3"/>
          <c:order val="3"/>
          <c:tx>
            <c:strRef>
              <c:f>Survey!$BU$21:$BU$21</c:f>
              <c:strCache>
                <c:ptCount val="1"/>
                <c:pt idx="0">
                  <c:v>Page Rank</c:v>
                </c:pt>
              </c:strCache>
            </c:strRef>
          </c:tx>
          <c:spPr>
            <a:solidFill>
              <a:srgbClr val="34a853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Survey!$BQ$22:$BQ$27</c:f>
              <c:strCache>
                <c:ptCount val="6"/>
                <c:pt idx="0">
                  <c:v>All</c:v>
                </c:pt>
                <c:pt idx="1">
                  <c:v>BF=1</c:v>
                </c:pt>
                <c:pt idx="2">
                  <c:v>BF=2,3</c:v>
                </c:pt>
                <c:pt idx="3">
                  <c:v>BF&gt;3</c:v>
                </c:pt>
                <c:pt idx="4">
                  <c:v>Sub Folders</c:v>
                </c:pt>
                <c:pt idx="5">
                  <c:v>Whole Project</c:v>
                </c:pt>
              </c:strCache>
            </c:strRef>
          </c:cat>
          <c:val>
            <c:numRef>
              <c:f>Survey!$BU$22:$BU$27</c:f>
              <c:numCache>
                <c:formatCode>General</c:formatCode>
                <c:ptCount val="6"/>
                <c:pt idx="0">
                  <c:v>0.931643501679583</c:v>
                </c:pt>
                <c:pt idx="1">
                  <c:v>0.929323874857544</c:v>
                </c:pt>
                <c:pt idx="2">
                  <c:v>0.603611111111111</c:v>
                </c:pt>
                <c:pt idx="3">
                  <c:v>0.517873015873016</c:v>
                </c:pt>
                <c:pt idx="4">
                  <c:v>0.940250219015058</c:v>
                </c:pt>
                <c:pt idx="5">
                  <c:v>0.873333333333333</c:v>
                </c:pt>
              </c:numCache>
            </c:numRef>
          </c:val>
        </c:ser>
        <c:ser>
          <c:idx val="4"/>
          <c:order val="4"/>
          <c:tx>
            <c:strRef>
              <c:f>Survey!$BV$21:$BV$21</c:f>
              <c:strCache>
                <c:ptCount val="1"/>
                <c:pt idx="0">
                  <c:v>Degree Centrality</c:v>
                </c:pt>
              </c:strCache>
            </c:strRef>
          </c:tx>
          <c:spPr>
            <a:solidFill>
              <a:srgbClr val="ff6d01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Survey!$BQ$22:$BQ$27</c:f>
              <c:strCache>
                <c:ptCount val="6"/>
                <c:pt idx="0">
                  <c:v>All</c:v>
                </c:pt>
                <c:pt idx="1">
                  <c:v>BF=1</c:v>
                </c:pt>
                <c:pt idx="2">
                  <c:v>BF=2,3</c:v>
                </c:pt>
                <c:pt idx="3">
                  <c:v>BF&gt;3</c:v>
                </c:pt>
                <c:pt idx="4">
                  <c:v>Sub Folders</c:v>
                </c:pt>
                <c:pt idx="5">
                  <c:v>Whole Project</c:v>
                </c:pt>
              </c:strCache>
            </c:strRef>
          </c:cat>
          <c:val>
            <c:numRef>
              <c:f>Survey!$BV$22:$BV$27</c:f>
              <c:numCache>
                <c:formatCode>General</c:formatCode>
                <c:ptCount val="6"/>
                <c:pt idx="0">
                  <c:v>0.96606016834625</c:v>
                </c:pt>
                <c:pt idx="1">
                  <c:v>0.895990541524211</c:v>
                </c:pt>
                <c:pt idx="2">
                  <c:v>0.56125</c:v>
                </c:pt>
                <c:pt idx="3">
                  <c:v>0.574984126984127</c:v>
                </c:pt>
                <c:pt idx="4">
                  <c:v>0.944345457110296</c:v>
                </c:pt>
                <c:pt idx="5">
                  <c:v>1.12</c:v>
                </c:pt>
              </c:numCache>
            </c:numRef>
          </c:val>
        </c:ser>
        <c:ser>
          <c:idx val="5"/>
          <c:order val="5"/>
          <c:tx>
            <c:strRef>
              <c:f>Survey!$BW$21:$BW$21</c:f>
              <c:strCache>
                <c:ptCount val="1"/>
                <c:pt idx="0">
                  <c:v>Out Degree Centrality</c:v>
                </c:pt>
              </c:strCache>
            </c:strRef>
          </c:tx>
          <c:spPr>
            <a:solidFill>
              <a:srgbClr val="46bdc6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Survey!$BQ$22:$BQ$27</c:f>
              <c:strCache>
                <c:ptCount val="6"/>
                <c:pt idx="0">
                  <c:v>All</c:v>
                </c:pt>
                <c:pt idx="1">
                  <c:v>BF=1</c:v>
                </c:pt>
                <c:pt idx="2">
                  <c:v>BF=2,3</c:v>
                </c:pt>
                <c:pt idx="3">
                  <c:v>BF&gt;3</c:v>
                </c:pt>
                <c:pt idx="4">
                  <c:v>Sub Folders</c:v>
                </c:pt>
                <c:pt idx="5">
                  <c:v>Whole Project</c:v>
                </c:pt>
              </c:strCache>
            </c:strRef>
          </c:cat>
          <c:val>
            <c:numRef>
              <c:f>Survey!$BW$22:$BW$27</c:f>
              <c:numCache>
                <c:formatCode>General</c:formatCode>
                <c:ptCount val="6"/>
                <c:pt idx="0">
                  <c:v>1.03839350167958</c:v>
                </c:pt>
                <c:pt idx="1">
                  <c:v>0.970990541524211</c:v>
                </c:pt>
                <c:pt idx="2">
                  <c:v>0.620277777777778</c:v>
                </c:pt>
                <c:pt idx="3">
                  <c:v>0.607428571428571</c:v>
                </c:pt>
                <c:pt idx="4">
                  <c:v>0.94415498091982</c:v>
                </c:pt>
                <c:pt idx="5">
                  <c:v>1.7</c:v>
                </c:pt>
              </c:numCache>
            </c:numRef>
          </c:val>
        </c:ser>
        <c:gapWidth val="150"/>
        <c:overlap val="0"/>
        <c:axId val="19882634"/>
        <c:axId val="72540639"/>
      </c:barChart>
      <c:catAx>
        <c:axId val="198826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2540639"/>
        <c:crosses val="autoZero"/>
        <c:auto val="1"/>
        <c:lblAlgn val="ctr"/>
        <c:lblOffset val="100"/>
        <c:noMultiLvlLbl val="0"/>
      </c:catAx>
      <c:valAx>
        <c:axId val="72540639"/>
        <c:scaling>
          <c:orientation val="minMax"/>
          <c:max val="1.5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9882634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Survey!$BR$28:$BR$28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Survey!$BQ$29:$BQ$34</c:f>
              <c:strCache>
                <c:ptCount val="6"/>
                <c:pt idx="0">
                  <c:v>All</c:v>
                </c:pt>
                <c:pt idx="1">
                  <c:v>BF=1</c:v>
                </c:pt>
                <c:pt idx="2">
                  <c:v>BF=2,3</c:v>
                </c:pt>
                <c:pt idx="3">
                  <c:v>BF&gt;3</c:v>
                </c:pt>
                <c:pt idx="4">
                  <c:v>Sub Folders</c:v>
                </c:pt>
                <c:pt idx="5">
                  <c:v>Whole Project</c:v>
                </c:pt>
              </c:strCache>
            </c:strRef>
          </c:cat>
          <c:val>
            <c:numRef>
              <c:f>Survey!$BR$29:$BR$34</c:f>
              <c:numCache>
                <c:formatCode>General</c:formatCode>
                <c:ptCount val="6"/>
                <c:pt idx="0">
                  <c:v>0.656953345296267</c:v>
                </c:pt>
                <c:pt idx="1">
                  <c:v>0.733333333333333</c:v>
                </c:pt>
                <c:pt idx="2">
                  <c:v>0.692638888888889</c:v>
                </c:pt>
                <c:pt idx="3">
                  <c:v>0.429484126984127</c:v>
                </c:pt>
                <c:pt idx="4">
                  <c:v>0.677054118966216</c:v>
                </c:pt>
                <c:pt idx="5">
                  <c:v>0.52</c:v>
                </c:pt>
              </c:numCache>
            </c:numRef>
          </c:val>
        </c:ser>
        <c:ser>
          <c:idx val="1"/>
          <c:order val="1"/>
          <c:tx>
            <c:strRef>
              <c:f>Survey!$BS$28:$BS$28</c:f>
              <c:strCache>
                <c:ptCount val="1"/>
                <c:pt idx="0">
                  <c:v>Betweenness Centrality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Survey!$BQ$29:$BQ$34</c:f>
              <c:strCache>
                <c:ptCount val="6"/>
                <c:pt idx="0">
                  <c:v>All</c:v>
                </c:pt>
                <c:pt idx="1">
                  <c:v>BF=1</c:v>
                </c:pt>
                <c:pt idx="2">
                  <c:v>BF=2,3</c:v>
                </c:pt>
                <c:pt idx="3">
                  <c:v>BF&gt;3</c:v>
                </c:pt>
                <c:pt idx="4">
                  <c:v>Sub Folders</c:v>
                </c:pt>
                <c:pt idx="5">
                  <c:v>Whole Project</c:v>
                </c:pt>
              </c:strCache>
            </c:strRef>
          </c:cat>
          <c:val>
            <c:numRef>
              <c:f>Survey!$BS$29:$BS$34</c:f>
              <c:numCache>
                <c:formatCode>General</c:formatCode>
                <c:ptCount val="6"/>
                <c:pt idx="0">
                  <c:v>0.535812629399586</c:v>
                </c:pt>
                <c:pt idx="1">
                  <c:v>0.425</c:v>
                </c:pt>
                <c:pt idx="2">
                  <c:v>0.453472222222222</c:v>
                </c:pt>
                <c:pt idx="3">
                  <c:v>0.481785714285714</c:v>
                </c:pt>
                <c:pt idx="4">
                  <c:v>0.574369047619048</c:v>
                </c:pt>
                <c:pt idx="5">
                  <c:v>0.27</c:v>
                </c:pt>
              </c:numCache>
            </c:numRef>
          </c:val>
        </c:ser>
        <c:ser>
          <c:idx val="2"/>
          <c:order val="2"/>
          <c:tx>
            <c:strRef>
              <c:f>Survey!$BT$28:$BT$28</c:f>
              <c:strCache>
                <c:ptCount val="1"/>
                <c:pt idx="0">
                  <c:v>In Degree Centrality</c:v>
                </c:pt>
              </c:strCache>
            </c:strRef>
          </c:tx>
          <c:spPr>
            <a:solidFill>
              <a:srgbClr val="fbbc0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Survey!$BQ$29:$BQ$34</c:f>
              <c:strCache>
                <c:ptCount val="6"/>
                <c:pt idx="0">
                  <c:v>All</c:v>
                </c:pt>
                <c:pt idx="1">
                  <c:v>BF=1</c:v>
                </c:pt>
                <c:pt idx="2">
                  <c:v>BF=2,3</c:v>
                </c:pt>
                <c:pt idx="3">
                  <c:v>BF&gt;3</c:v>
                </c:pt>
                <c:pt idx="4">
                  <c:v>Sub Folders</c:v>
                </c:pt>
                <c:pt idx="5">
                  <c:v>Whole Project</c:v>
                </c:pt>
              </c:strCache>
            </c:strRef>
          </c:cat>
          <c:val>
            <c:numRef>
              <c:f>Survey!$BT$29:$BT$34</c:f>
              <c:numCache>
                <c:formatCode>General</c:formatCode>
                <c:ptCount val="6"/>
                <c:pt idx="0">
                  <c:v>0.582653726708074</c:v>
                </c:pt>
                <c:pt idx="1">
                  <c:v>0.591666666666667</c:v>
                </c:pt>
                <c:pt idx="2">
                  <c:v>0.615</c:v>
                </c:pt>
                <c:pt idx="3">
                  <c:v>0.406206349206349</c:v>
                </c:pt>
                <c:pt idx="4">
                  <c:v>0.615833333333333</c:v>
                </c:pt>
                <c:pt idx="5">
                  <c:v>0.354444444444444</c:v>
                </c:pt>
              </c:numCache>
            </c:numRef>
          </c:val>
        </c:ser>
        <c:ser>
          <c:idx val="3"/>
          <c:order val="3"/>
          <c:tx>
            <c:strRef>
              <c:f>Survey!$BU$28:$BU$28</c:f>
              <c:strCache>
                <c:ptCount val="1"/>
                <c:pt idx="0">
                  <c:v>Page Rank</c:v>
                </c:pt>
              </c:strCache>
            </c:strRef>
          </c:tx>
          <c:spPr>
            <a:solidFill>
              <a:srgbClr val="34a853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Survey!$BQ$29:$BQ$34</c:f>
              <c:strCache>
                <c:ptCount val="6"/>
                <c:pt idx="0">
                  <c:v>All</c:v>
                </c:pt>
                <c:pt idx="1">
                  <c:v>BF=1</c:v>
                </c:pt>
                <c:pt idx="2">
                  <c:v>BF=2,3</c:v>
                </c:pt>
                <c:pt idx="3">
                  <c:v>BF&gt;3</c:v>
                </c:pt>
                <c:pt idx="4">
                  <c:v>Sub Folders</c:v>
                </c:pt>
                <c:pt idx="5">
                  <c:v>Whole Project</c:v>
                </c:pt>
              </c:strCache>
            </c:strRef>
          </c:cat>
          <c:val>
            <c:numRef>
              <c:f>Survey!$BU$29:$BU$34</c:f>
              <c:numCache>
                <c:formatCode>General</c:formatCode>
                <c:ptCount val="6"/>
                <c:pt idx="0">
                  <c:v>0.635471461238296</c:v>
                </c:pt>
                <c:pt idx="1">
                  <c:v>0.725</c:v>
                </c:pt>
                <c:pt idx="2">
                  <c:v>0.65375</c:v>
                </c:pt>
                <c:pt idx="3">
                  <c:v>0.387539682539683</c:v>
                </c:pt>
                <c:pt idx="4">
                  <c:v>0.676827928490025</c:v>
                </c:pt>
                <c:pt idx="5">
                  <c:v>0.35</c:v>
                </c:pt>
              </c:numCache>
            </c:numRef>
          </c:val>
        </c:ser>
        <c:ser>
          <c:idx val="4"/>
          <c:order val="4"/>
          <c:tx>
            <c:strRef>
              <c:f>Survey!$BV$28:$BV$28</c:f>
              <c:strCache>
                <c:ptCount val="1"/>
                <c:pt idx="0">
                  <c:v>Degree Centrality</c:v>
                </c:pt>
              </c:strCache>
            </c:strRef>
          </c:tx>
          <c:spPr>
            <a:solidFill>
              <a:srgbClr val="ff6d01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Survey!$BQ$29:$BQ$34</c:f>
              <c:strCache>
                <c:ptCount val="6"/>
                <c:pt idx="0">
                  <c:v>All</c:v>
                </c:pt>
                <c:pt idx="1">
                  <c:v>BF=1</c:v>
                </c:pt>
                <c:pt idx="2">
                  <c:v>BF=2,3</c:v>
                </c:pt>
                <c:pt idx="3">
                  <c:v>BF&gt;3</c:v>
                </c:pt>
                <c:pt idx="4">
                  <c:v>Sub Folders</c:v>
                </c:pt>
                <c:pt idx="5">
                  <c:v>Whole Project</c:v>
                </c:pt>
              </c:strCache>
            </c:strRef>
          </c:cat>
          <c:val>
            <c:numRef>
              <c:f>Survey!$BV$29:$BV$34</c:f>
              <c:numCache>
                <c:formatCode>General</c:formatCode>
                <c:ptCount val="6"/>
                <c:pt idx="0">
                  <c:v>0.641188852542644</c:v>
                </c:pt>
                <c:pt idx="1">
                  <c:v>0.766876277587836</c:v>
                </c:pt>
                <c:pt idx="2">
                  <c:v>0.647916666666667</c:v>
                </c:pt>
                <c:pt idx="3">
                  <c:v>0.376761904761905</c:v>
                </c:pt>
                <c:pt idx="4">
                  <c:v>0.677994595156692</c:v>
                </c:pt>
                <c:pt idx="5">
                  <c:v>0.387777777777778</c:v>
                </c:pt>
              </c:numCache>
            </c:numRef>
          </c:val>
        </c:ser>
        <c:ser>
          <c:idx val="5"/>
          <c:order val="5"/>
          <c:tx>
            <c:strRef>
              <c:f>Survey!$BW$28:$BW$28</c:f>
              <c:strCache>
                <c:ptCount val="1"/>
                <c:pt idx="0">
                  <c:v>Out Degree Centrality</c:v>
                </c:pt>
              </c:strCache>
            </c:strRef>
          </c:tx>
          <c:spPr>
            <a:solidFill>
              <a:srgbClr val="46bdc6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Survey!$BQ$29:$BQ$34</c:f>
              <c:strCache>
                <c:ptCount val="6"/>
                <c:pt idx="0">
                  <c:v>All</c:v>
                </c:pt>
                <c:pt idx="1">
                  <c:v>BF=1</c:v>
                </c:pt>
                <c:pt idx="2">
                  <c:v>BF=2,3</c:v>
                </c:pt>
                <c:pt idx="3">
                  <c:v>BF&gt;3</c:v>
                </c:pt>
                <c:pt idx="4">
                  <c:v>Sub Folders</c:v>
                </c:pt>
                <c:pt idx="5">
                  <c:v>Whole Project</c:v>
                </c:pt>
              </c:strCache>
            </c:strRef>
          </c:cat>
          <c:val>
            <c:numRef>
              <c:f>Survey!$BW$29:$BW$34</c:f>
              <c:numCache>
                <c:formatCode>General</c:formatCode>
                <c:ptCount val="6"/>
                <c:pt idx="0">
                  <c:v>0.690477601565618</c:v>
                </c:pt>
                <c:pt idx="1">
                  <c:v>0.816876277587836</c:v>
                </c:pt>
                <c:pt idx="2">
                  <c:v>0.6775</c:v>
                </c:pt>
                <c:pt idx="3">
                  <c:v>0.393095238095238</c:v>
                </c:pt>
                <c:pt idx="4">
                  <c:v>0.729536809361003</c:v>
                </c:pt>
                <c:pt idx="5">
                  <c:v>0.421111111111111</c:v>
                </c:pt>
              </c:numCache>
            </c:numRef>
          </c:val>
        </c:ser>
        <c:gapWidth val="150"/>
        <c:overlap val="0"/>
        <c:axId val="64077528"/>
        <c:axId val="81681313"/>
      </c:barChart>
      <c:catAx>
        <c:axId val="64077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1681313"/>
        <c:crosses val="autoZero"/>
        <c:auto val="1"/>
        <c:lblAlgn val="ctr"/>
        <c:lblOffset val="100"/>
        <c:noMultiLvlLbl val="0"/>
      </c:catAx>
      <c:valAx>
        <c:axId val="8168131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4077528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Survey!$BS$46:$BS$46</c:f>
              <c:strCache>
                <c:ptCount val="1"/>
                <c:pt idx="0">
                  <c:v>In Degree Centrality improvement over ABF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numFmt formatCode="0.00%" sourceLinked="0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Survey!$BQ$47:$BQ$52</c:f>
              <c:strCache>
                <c:ptCount val="6"/>
                <c:pt idx="0">
                  <c:v>BF=1</c:v>
                </c:pt>
                <c:pt idx="1">
                  <c:v>BF=2,3</c:v>
                </c:pt>
                <c:pt idx="2">
                  <c:v>BF&gt;3</c:v>
                </c:pt>
                <c:pt idx="3">
                  <c:v>All</c:v>
                </c:pt>
                <c:pt idx="4">
                  <c:v>Sub Folders</c:v>
                </c:pt>
                <c:pt idx="5">
                  <c:v>Whole Project</c:v>
                </c:pt>
              </c:strCache>
            </c:strRef>
          </c:cat>
          <c:val>
            <c:numRef>
              <c:f>Survey!$BS$47:$BS$52</c:f>
              <c:numCache>
                <c:formatCode>General</c:formatCode>
                <c:ptCount val="6"/>
                <c:pt idx="0">
                  <c:v>0.194302303565707</c:v>
                </c:pt>
                <c:pt idx="1">
                  <c:v>0.296813502132083</c:v>
                </c:pt>
                <c:pt idx="2">
                  <c:v>0.07079505440682</c:v>
                </c:pt>
                <c:pt idx="3">
                  <c:v>0.177512808284301</c:v>
                </c:pt>
                <c:pt idx="4">
                  <c:v>0.090072941604477</c:v>
                </c:pt>
                <c:pt idx="5">
                  <c:v>0.521387821787289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Survey!$BT$46:$BT$46</c:f>
              <c:strCache>
                <c:ptCount val="1"/>
                <c:pt idx="0">
                  <c:v>Betweenness Centrality improvement over ABF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numFmt formatCode="0.00%" sourceLinked="0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Survey!$BQ$47:$BQ$52</c:f>
              <c:strCache>
                <c:ptCount val="6"/>
                <c:pt idx="0">
                  <c:v>BF=1</c:v>
                </c:pt>
                <c:pt idx="1">
                  <c:v>BF=2,3</c:v>
                </c:pt>
                <c:pt idx="2">
                  <c:v>BF&gt;3</c:v>
                </c:pt>
                <c:pt idx="3">
                  <c:v>All</c:v>
                </c:pt>
                <c:pt idx="4">
                  <c:v>Sub Folders</c:v>
                </c:pt>
                <c:pt idx="5">
                  <c:v>Whole Project</c:v>
                </c:pt>
              </c:strCache>
            </c:strRef>
          </c:cat>
          <c:val>
            <c:numRef>
              <c:f>Survey!$BT$47:$BT$52</c:f>
              <c:numCache>
                <c:formatCode>General</c:formatCode>
                <c:ptCount val="6"/>
                <c:pt idx="0">
                  <c:v>0.2713663616286</c:v>
                </c:pt>
                <c:pt idx="1">
                  <c:v>0.21717141916607</c:v>
                </c:pt>
                <c:pt idx="2">
                  <c:v>0.0257605040904398</c:v>
                </c:pt>
                <c:pt idx="3">
                  <c:v>0.177739375236248</c:v>
                </c:pt>
                <c:pt idx="4">
                  <c:v>0.0893694738720629</c:v>
                </c:pt>
                <c:pt idx="5">
                  <c:v>0.525263224040023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Survey!$BU$46:$BU$46</c:f>
              <c:strCache>
                <c:ptCount val="1"/>
                <c:pt idx="0">
                  <c:v>In Degree Centrality improvement over JBF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numFmt formatCode="0.00%" sourceLinked="0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Survey!$BQ$47:$BQ$52</c:f>
              <c:strCache>
                <c:ptCount val="6"/>
                <c:pt idx="0">
                  <c:v>BF=1</c:v>
                </c:pt>
                <c:pt idx="1">
                  <c:v>BF=2,3</c:v>
                </c:pt>
                <c:pt idx="2">
                  <c:v>BF&gt;3</c:v>
                </c:pt>
                <c:pt idx="3">
                  <c:v>All</c:v>
                </c:pt>
                <c:pt idx="4">
                  <c:v>Sub Folders</c:v>
                </c:pt>
                <c:pt idx="5">
                  <c:v>Whole Project</c:v>
                </c:pt>
              </c:strCache>
            </c:strRef>
          </c:cat>
          <c:val>
            <c:numRef>
              <c:f>Survey!$BU$47:$BU$52</c:f>
              <c:numCache>
                <c:formatCode>General</c:formatCode>
                <c:ptCount val="6"/>
                <c:pt idx="0">
                  <c:v>0.193181818181818</c:v>
                </c:pt>
                <c:pt idx="1">
                  <c:v>0.112091437738119</c:v>
                </c:pt>
                <c:pt idx="2">
                  <c:v>0.0541993901875635</c:v>
                </c:pt>
                <c:pt idx="3">
                  <c:v>0.113097252826508</c:v>
                </c:pt>
                <c:pt idx="4">
                  <c:v>0.0904222925729473</c:v>
                </c:pt>
                <c:pt idx="5">
                  <c:v>0.318376068376068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Survey!$BV$46:$BV$46</c:f>
              <c:strCache>
                <c:ptCount val="1"/>
                <c:pt idx="0">
                  <c:v>Betweenness Centrality improvement over JBF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numFmt formatCode="0.00%" sourceLinked="0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Survey!$BQ$47:$BQ$52</c:f>
              <c:strCache>
                <c:ptCount val="6"/>
                <c:pt idx="0">
                  <c:v>BF=1</c:v>
                </c:pt>
                <c:pt idx="1">
                  <c:v>BF=2,3</c:v>
                </c:pt>
                <c:pt idx="2">
                  <c:v>BF&gt;3</c:v>
                </c:pt>
                <c:pt idx="3">
                  <c:v>All</c:v>
                </c:pt>
                <c:pt idx="4">
                  <c:v>Sub Folders</c:v>
                </c:pt>
                <c:pt idx="5">
                  <c:v>Whole Project</c:v>
                </c:pt>
              </c:strCache>
            </c:strRef>
          </c:cat>
          <c:val>
            <c:numRef>
              <c:f>Survey!$BV$47:$BV$52</c:f>
              <c:numCache>
                <c:formatCode>General</c:formatCode>
                <c:ptCount val="6"/>
                <c:pt idx="0">
                  <c:v>0.420454545454545</c:v>
                </c:pt>
                <c:pt idx="1">
                  <c:v>0.345297774212954</c:v>
                </c:pt>
                <c:pt idx="2">
                  <c:v>-0.121777695648157</c:v>
                </c:pt>
                <c:pt idx="3">
                  <c:v>0.18439774569083</c:v>
                </c:pt>
                <c:pt idx="4">
                  <c:v>0.151664495452677</c:v>
                </c:pt>
                <c:pt idx="5">
                  <c:v>0.480769230769231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577792"/>
        <c:axId val="92503645"/>
      </c:lineChart>
      <c:catAx>
        <c:axId val="96577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2503645"/>
        <c:crosses val="autoZero"/>
        <c:auto val="1"/>
        <c:lblAlgn val="ctr"/>
        <c:lblOffset val="100"/>
        <c:noMultiLvlLbl val="0"/>
      </c:catAx>
      <c:valAx>
        <c:axId val="9250364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657779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bbc04"/>
              </a:solidFill>
              <a:ln w="0">
                <a:noFill/>
              </a:ln>
            </c:spPr>
          </c:dPt>
          <c:dPt>
            <c:idx val="3"/>
            <c:spPr>
              <a:solidFill>
                <a:srgbClr val="34a853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1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Survey!$BQ$55:$BQ$59</c:f>
              <c:strCache>
                <c:ptCount val="5"/>
                <c:pt idx="0">
                  <c:v>Not Familiar</c:v>
                </c:pt>
                <c:pt idx="1">
                  <c:v>Somewhat Familiar</c:v>
                </c:pt>
                <c:pt idx="2">
                  <c:v>Familiar</c:v>
                </c:pt>
                <c:pt idx="3">
                  <c:v>Very Familiar</c:v>
                </c:pt>
                <c:pt idx="4">
                  <c:v>Extremely Familiar</c:v>
                </c:pt>
              </c:strCache>
            </c:strRef>
          </c:cat>
          <c:val>
            <c:numRef>
              <c:f>Survey!$BR$55:$BR$59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22</c:v>
                </c:pt>
                <c:pt idx="3">
                  <c:v>27</c:v>
                </c:pt>
                <c:pt idx="4">
                  <c:v>27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Survey!$BQ$71:$BQ$72</c:f>
              <c:strCache>
                <c:ptCount val="2"/>
                <c:pt idx="0">
                  <c:v>Developer, Programmer, or Software Engineer</c:v>
                </c:pt>
                <c:pt idx="1">
                  <c:v>Team Lead</c:v>
                </c:pt>
              </c:strCache>
            </c:strRef>
          </c:cat>
          <c:val>
            <c:numRef>
              <c:f>Survey!$BR$71:$BR$72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bbc04"/>
              </a:solidFill>
              <a:ln w="0">
                <a:noFill/>
              </a:ln>
            </c:spPr>
          </c:dPt>
          <c:dPt>
            <c:idx val="3"/>
            <c:spPr>
              <a:solidFill>
                <a:srgbClr val="34a853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1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Survey!$BQ$60:$BQ$64</c:f>
              <c:strCache>
                <c:ptCount val="5"/>
                <c:pt idx="0">
                  <c:v>Not Useful</c:v>
                </c:pt>
                <c:pt idx="1">
                  <c:v>Somewhat Useful</c:v>
                </c:pt>
                <c:pt idx="2">
                  <c:v>Useful</c:v>
                </c:pt>
                <c:pt idx="3">
                  <c:v>Very Useful</c:v>
                </c:pt>
                <c:pt idx="4">
                  <c:v>Extremely Useful</c:v>
                </c:pt>
              </c:strCache>
            </c:strRef>
          </c:cat>
          <c:val>
            <c:numRef>
              <c:f>Survey!$BR$60:$BR$64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percentStacked"/>
        <c:varyColors val="0"/>
        <c:ser>
          <c:idx val="0"/>
          <c:order val="0"/>
          <c:tx>
            <c:strRef>
              <c:f>Accuracy!$AE$11:$AE$11</c:f>
              <c:strCache>
                <c:ptCount val="1"/>
                <c:pt idx="0">
                  <c:v>Accurates</c:v>
                </c:pt>
              </c:strCache>
            </c:strRef>
          </c:tx>
          <c:spPr>
            <a:solidFill>
              <a:srgbClr val="4285f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Accuracy!$AF$10:$AQ$10</c:f>
              <c:strCache>
                <c:ptCount val="12"/>
                <c:pt idx="0">
                  <c:v>ABF</c:v>
                </c:pt>
                <c:pt idx="1">
                  <c:v>ABF+PG</c:v>
                </c:pt>
                <c:pt idx="2">
                  <c:v>ABF+DC</c:v>
                </c:pt>
                <c:pt idx="3">
                  <c:v>ABF+IDC</c:v>
                </c:pt>
                <c:pt idx="4">
                  <c:v>ABF+ODC</c:v>
                </c:pt>
                <c:pt idx="5">
                  <c:v>ABF+BC</c:v>
                </c:pt>
                <c:pt idx="6">
                  <c:v>JBF</c:v>
                </c:pt>
                <c:pt idx="7">
                  <c:v>JBF+PG</c:v>
                </c:pt>
                <c:pt idx="8">
                  <c:v>JBF+DC</c:v>
                </c:pt>
                <c:pt idx="9">
                  <c:v>JBF+IDC</c:v>
                </c:pt>
                <c:pt idx="10">
                  <c:v>JBF+ODC</c:v>
                </c:pt>
                <c:pt idx="11">
                  <c:v>JBF+BC</c:v>
                </c:pt>
              </c:strCache>
            </c:strRef>
          </c:cat>
          <c:val>
            <c:numRef>
              <c:f>Accuracy!$AF$11:$AQ$11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Accuracy!$AE$12:$AE$12</c:f>
              <c:strCache>
                <c:ptCount val="1"/>
                <c:pt idx="0">
                  <c:v>False Positives (Lower)</c:v>
                </c:pt>
              </c:strCache>
            </c:strRef>
          </c:tx>
          <c:spPr>
            <a:solidFill>
              <a:srgbClr val="ea433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Accuracy!$AF$10:$AQ$10</c:f>
              <c:strCache>
                <c:ptCount val="12"/>
                <c:pt idx="0">
                  <c:v>ABF</c:v>
                </c:pt>
                <c:pt idx="1">
                  <c:v>ABF+PG</c:v>
                </c:pt>
                <c:pt idx="2">
                  <c:v>ABF+DC</c:v>
                </c:pt>
                <c:pt idx="3">
                  <c:v>ABF+IDC</c:v>
                </c:pt>
                <c:pt idx="4">
                  <c:v>ABF+ODC</c:v>
                </c:pt>
                <c:pt idx="5">
                  <c:v>ABF+BC</c:v>
                </c:pt>
                <c:pt idx="6">
                  <c:v>JBF</c:v>
                </c:pt>
                <c:pt idx="7">
                  <c:v>JBF+PG</c:v>
                </c:pt>
                <c:pt idx="8">
                  <c:v>JBF+DC</c:v>
                </c:pt>
                <c:pt idx="9">
                  <c:v>JBF+IDC</c:v>
                </c:pt>
                <c:pt idx="10">
                  <c:v>JBF+ODC</c:v>
                </c:pt>
                <c:pt idx="11">
                  <c:v>JBF+BC</c:v>
                </c:pt>
              </c:strCache>
            </c:strRef>
          </c:cat>
          <c:val>
            <c:numRef>
              <c:f>Accuracy!$AF$12:$AQ$12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Accuracy!$AE$13:$AE$13</c:f>
              <c:strCache>
                <c:ptCount val="1"/>
                <c:pt idx="0">
                  <c:v>False Negatives (Higher)</c:v>
                </c:pt>
              </c:strCache>
            </c:strRef>
          </c:tx>
          <c:spPr>
            <a:solidFill>
              <a:srgbClr val="fbbc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Accuracy!$AF$10:$AQ$10</c:f>
              <c:strCache>
                <c:ptCount val="12"/>
                <c:pt idx="0">
                  <c:v>ABF</c:v>
                </c:pt>
                <c:pt idx="1">
                  <c:v>ABF+PG</c:v>
                </c:pt>
                <c:pt idx="2">
                  <c:v>ABF+DC</c:v>
                </c:pt>
                <c:pt idx="3">
                  <c:v>ABF+IDC</c:v>
                </c:pt>
                <c:pt idx="4">
                  <c:v>ABF+ODC</c:v>
                </c:pt>
                <c:pt idx="5">
                  <c:v>ABF+BC</c:v>
                </c:pt>
                <c:pt idx="6">
                  <c:v>JBF</c:v>
                </c:pt>
                <c:pt idx="7">
                  <c:v>JBF+PG</c:v>
                </c:pt>
                <c:pt idx="8">
                  <c:v>JBF+DC</c:v>
                </c:pt>
                <c:pt idx="9">
                  <c:v>JBF+IDC</c:v>
                </c:pt>
                <c:pt idx="10">
                  <c:v>JBF+ODC</c:v>
                </c:pt>
                <c:pt idx="11">
                  <c:v>JBF+BC</c:v>
                </c:pt>
              </c:strCache>
            </c:strRef>
          </c:cat>
          <c:val>
            <c:numRef>
              <c:f>Accuracy!$AF$13:$AQ$13</c:f>
              <c:numCache>
                <c:formatCode>General</c:formatCode>
                <c:ptCount val="12"/>
              </c:numCache>
            </c:numRef>
          </c:val>
        </c:ser>
        <c:gapWidth val="150"/>
        <c:overlap val="100"/>
        <c:axId val="49601547"/>
        <c:axId val="44207634"/>
      </c:barChart>
      <c:catAx>
        <c:axId val="496015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4207634"/>
        <c:crosses val="autoZero"/>
        <c:auto val="1"/>
        <c:lblAlgn val="ctr"/>
        <c:lblOffset val="100"/>
        <c:noMultiLvlLbl val="0"/>
      </c:catAx>
      <c:valAx>
        <c:axId val="44207634"/>
        <c:scaling>
          <c:orientation val="minMax"/>
        </c:scaling>
        <c:delete val="0"/>
        <c:axPos val="l"/>
        <c:numFmt formatCode="[$-409]0%" sourceLinked="1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960154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75</xdr:col>
      <xdr:colOff>314280</xdr:colOff>
      <xdr:row>2</xdr:row>
      <xdr:rowOff>57240</xdr:rowOff>
    </xdr:from>
    <xdr:to>
      <xdr:col>91</xdr:col>
      <xdr:colOff>237600</xdr:colOff>
      <xdr:row>22</xdr:row>
      <xdr:rowOff>85680</xdr:rowOff>
    </xdr:to>
    <xdr:graphicFrame>
      <xdr:nvGraphicFramePr>
        <xdr:cNvPr id="0" name="Chart 3"/>
        <xdr:cNvGraphicFramePr/>
      </xdr:nvGraphicFramePr>
      <xdr:xfrm>
        <a:off x="52325280" y="40788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75</xdr:col>
      <xdr:colOff>314280</xdr:colOff>
      <xdr:row>21</xdr:row>
      <xdr:rowOff>142920</xdr:rowOff>
    </xdr:from>
    <xdr:to>
      <xdr:col>91</xdr:col>
      <xdr:colOff>237600</xdr:colOff>
      <xdr:row>41</xdr:row>
      <xdr:rowOff>171360</xdr:rowOff>
    </xdr:to>
    <xdr:graphicFrame>
      <xdr:nvGraphicFramePr>
        <xdr:cNvPr id="1" name="Chart 4"/>
        <xdr:cNvGraphicFramePr/>
      </xdr:nvGraphicFramePr>
      <xdr:xfrm>
        <a:off x="52325280" y="38235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75</xdr:col>
      <xdr:colOff>314280</xdr:colOff>
      <xdr:row>40</xdr:row>
      <xdr:rowOff>152280</xdr:rowOff>
    </xdr:from>
    <xdr:to>
      <xdr:col>91</xdr:col>
      <xdr:colOff>237600</xdr:colOff>
      <xdr:row>60</xdr:row>
      <xdr:rowOff>130680</xdr:rowOff>
    </xdr:to>
    <xdr:graphicFrame>
      <xdr:nvGraphicFramePr>
        <xdr:cNvPr id="2" name="Chart 5"/>
        <xdr:cNvGraphicFramePr/>
      </xdr:nvGraphicFramePr>
      <xdr:xfrm>
        <a:off x="52325280" y="71625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75</xdr:col>
      <xdr:colOff>314280</xdr:colOff>
      <xdr:row>59</xdr:row>
      <xdr:rowOff>162000</xdr:rowOff>
    </xdr:from>
    <xdr:to>
      <xdr:col>85</xdr:col>
      <xdr:colOff>266400</xdr:colOff>
      <xdr:row>80</xdr:row>
      <xdr:rowOff>15120</xdr:rowOff>
    </xdr:to>
    <xdr:graphicFrame>
      <xdr:nvGraphicFramePr>
        <xdr:cNvPr id="3" name="Chart 6"/>
        <xdr:cNvGraphicFramePr/>
      </xdr:nvGraphicFramePr>
      <xdr:xfrm>
        <a:off x="52325280" y="10551960"/>
        <a:ext cx="357156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75</xdr:col>
      <xdr:colOff>314280</xdr:colOff>
      <xdr:row>78</xdr:row>
      <xdr:rowOff>171360</xdr:rowOff>
    </xdr:from>
    <xdr:to>
      <xdr:col>85</xdr:col>
      <xdr:colOff>266400</xdr:colOff>
      <xdr:row>99</xdr:row>
      <xdr:rowOff>24480</xdr:rowOff>
    </xdr:to>
    <xdr:graphicFrame>
      <xdr:nvGraphicFramePr>
        <xdr:cNvPr id="4" name="Chart 7"/>
        <xdr:cNvGraphicFramePr/>
      </xdr:nvGraphicFramePr>
      <xdr:xfrm>
        <a:off x="52325280" y="13891320"/>
        <a:ext cx="357156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75</xdr:col>
      <xdr:colOff>314280</xdr:colOff>
      <xdr:row>101</xdr:row>
      <xdr:rowOff>0</xdr:rowOff>
    </xdr:from>
    <xdr:to>
      <xdr:col>85</xdr:col>
      <xdr:colOff>266400</xdr:colOff>
      <xdr:row>121</xdr:row>
      <xdr:rowOff>28440</xdr:rowOff>
    </xdr:to>
    <xdr:graphicFrame>
      <xdr:nvGraphicFramePr>
        <xdr:cNvPr id="5" name="Chart 8"/>
        <xdr:cNvGraphicFramePr/>
      </xdr:nvGraphicFramePr>
      <xdr:xfrm>
        <a:off x="52325280" y="17750880"/>
        <a:ext cx="357156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181080</xdr:colOff>
      <xdr:row>22</xdr:row>
      <xdr:rowOff>47520</xdr:rowOff>
    </xdr:from>
    <xdr:to>
      <xdr:col>43</xdr:col>
      <xdr:colOff>118080</xdr:colOff>
      <xdr:row>39</xdr:row>
      <xdr:rowOff>180720</xdr:rowOff>
    </xdr:to>
    <xdr:graphicFrame>
      <xdr:nvGraphicFramePr>
        <xdr:cNvPr id="6" name="Chart 9"/>
        <xdr:cNvGraphicFramePr/>
      </xdr:nvGraphicFramePr>
      <xdr:xfrm>
        <a:off x="16213680" y="44481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Q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21" activePane="bottomLeft" state="frozen"/>
      <selection pane="topLeft" activeCell="A1" activeCellId="0" sqref="A1"/>
      <selection pane="bottomLeft" activeCell="A59" activeCellId="0" sqref="A59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9.25"/>
    <col collapsed="false" customWidth="true" hidden="false" outlineLevel="0" max="2" min="2" style="0" width="8.87"/>
    <col collapsed="false" customWidth="true" hidden="false" outlineLevel="0" max="4" min="3" style="0" width="12.75"/>
    <col collapsed="false" customWidth="true" hidden="false" outlineLevel="0" max="5" min="5" style="0" width="16.49"/>
    <col collapsed="false" customWidth="true" hidden="false" outlineLevel="0" max="6" min="6" style="0" width="35.12"/>
    <col collapsed="false" customWidth="true" hidden="false" outlineLevel="0" max="7" min="7" style="0" width="62.99"/>
    <col collapsed="false" customWidth="true" hidden="false" outlineLevel="0" max="8" min="8" style="0" width="11.12"/>
    <col collapsed="false" customWidth="true" hidden="false" outlineLevel="0" max="9" min="9" style="0" width="7.38"/>
    <col collapsed="false" customWidth="true" hidden="false" outlineLevel="0" max="10" min="10" style="0" width="6.5"/>
    <col collapsed="false" customWidth="true" hidden="false" outlineLevel="0" max="12" min="11" style="0" width="3.76"/>
    <col collapsed="false" customWidth="true" hidden="false" outlineLevel="0" max="13" min="13" style="0" width="6.13"/>
    <col collapsed="false" customWidth="true" hidden="false" outlineLevel="0" max="14" min="14" style="0" width="6.01"/>
    <col collapsed="false" customWidth="true" hidden="false" outlineLevel="0" max="15" min="15" style="0" width="6.38"/>
    <col collapsed="false" customWidth="true" hidden="false" outlineLevel="0" max="16" min="16" style="0" width="6.88"/>
    <col collapsed="false" customWidth="true" hidden="false" outlineLevel="0" max="17" min="17" style="0" width="6.01"/>
    <col collapsed="false" customWidth="true" hidden="false" outlineLevel="0" max="18" min="18" style="0" width="2.76"/>
    <col collapsed="false" customWidth="true" hidden="false" outlineLevel="0" max="20" min="19" style="0" width="5.13"/>
    <col collapsed="false" customWidth="true" hidden="false" outlineLevel="0" max="21" min="21" style="0" width="5.5"/>
    <col collapsed="false" customWidth="true" hidden="false" outlineLevel="0" max="22" min="22" style="0" width="6.01"/>
    <col collapsed="false" customWidth="true" hidden="false" outlineLevel="0" max="24" min="23" style="0" width="5.13"/>
    <col collapsed="false" customWidth="true" hidden="false" outlineLevel="0" max="38" min="25" style="0" width="4.63"/>
    <col collapsed="false" customWidth="true" hidden="false" outlineLevel="0" max="39" min="39" style="0" width="6.13"/>
    <col collapsed="false" customWidth="true" hidden="false" outlineLevel="0" max="40" min="40" style="0" width="6.01"/>
    <col collapsed="false" customWidth="true" hidden="false" outlineLevel="0" max="41" min="41" style="0" width="6.38"/>
    <col collapsed="false" customWidth="true" hidden="false" outlineLevel="0" max="42" min="42" style="0" width="6.88"/>
    <col collapsed="false" customWidth="true" hidden="false" outlineLevel="0" max="43" min="43" style="0" width="6.01"/>
    <col collapsed="false" customWidth="true" hidden="false" outlineLevel="0" max="44" min="44" style="0" width="4.25"/>
    <col collapsed="false" customWidth="true" hidden="false" outlineLevel="0" max="46" min="45" style="0" width="5.13"/>
    <col collapsed="false" customWidth="true" hidden="false" outlineLevel="0" max="47" min="47" style="0" width="5.5"/>
    <col collapsed="false" customWidth="true" hidden="false" outlineLevel="0" max="48" min="48" style="0" width="6.01"/>
    <col collapsed="false" customWidth="true" hidden="false" outlineLevel="0" max="50" min="49" style="0" width="5.13"/>
    <col collapsed="false" customWidth="true" hidden="false" outlineLevel="0" max="51" min="51" style="0" width="19.12"/>
    <col collapsed="false" customWidth="true" hidden="false" outlineLevel="0" max="52" min="52" style="0" width="11.99"/>
    <col collapsed="false" customWidth="true" hidden="false" outlineLevel="0" max="53" min="53" style="0" width="5.5"/>
    <col collapsed="false" customWidth="true" hidden="false" outlineLevel="0" max="54" min="54" style="0" width="4.25"/>
    <col collapsed="false" customWidth="true" hidden="false" outlineLevel="0" max="55" min="55" style="0" width="6.13"/>
    <col collapsed="false" customWidth="true" hidden="false" outlineLevel="0" max="56" min="56" style="0" width="6.01"/>
    <col collapsed="false" customWidth="true" hidden="false" outlineLevel="0" max="57" min="57" style="0" width="6.38"/>
    <col collapsed="false" customWidth="true" hidden="false" outlineLevel="0" max="58" min="58" style="0" width="6.88"/>
    <col collapsed="false" customWidth="true" hidden="false" outlineLevel="0" max="59" min="59" style="0" width="6.01"/>
    <col collapsed="false" customWidth="true" hidden="false" outlineLevel="0" max="60" min="60" style="0" width="4.25"/>
    <col collapsed="false" customWidth="true" hidden="false" outlineLevel="0" max="62" min="61" style="0" width="5.13"/>
    <col collapsed="false" customWidth="true" hidden="false" outlineLevel="0" max="63" min="63" style="0" width="5.5"/>
    <col collapsed="false" customWidth="true" hidden="false" outlineLevel="0" max="64" min="64" style="0" width="6.01"/>
    <col collapsed="false" customWidth="true" hidden="false" outlineLevel="0" max="66" min="65" style="0" width="5.13"/>
    <col collapsed="false" customWidth="true" hidden="false" outlineLevel="0" max="67" min="67" style="0" width="16.49"/>
    <col collapsed="false" customWidth="true" hidden="false" outlineLevel="0" max="68" min="68" style="0" width="3.76"/>
    <col collapsed="false" customWidth="true" hidden="false" outlineLevel="0" max="69" min="69" style="0" width="35.12"/>
    <col collapsed="false" customWidth="true" hidden="false" outlineLevel="0" max="70" min="70" style="0" width="17.88"/>
    <col collapsed="false" customWidth="true" hidden="false" outlineLevel="0" max="71" min="71" style="0" width="33.26"/>
    <col collapsed="false" customWidth="true" hidden="false" outlineLevel="0" max="72" min="72" style="0" width="35.51"/>
    <col collapsed="false" customWidth="true" hidden="false" outlineLevel="0" max="73" min="73" style="0" width="33"/>
    <col collapsed="false" customWidth="true" hidden="false" outlineLevel="0" max="74" min="74" style="0" width="35.74"/>
    <col collapsed="false" customWidth="true" hidden="false" outlineLevel="0" max="75" min="75" style="0" width="18.51"/>
    <col collapsed="false" customWidth="true" hidden="false" outlineLevel="0" max="95" min="76" style="0" width="5.13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/>
      <c r="B1" s="2"/>
      <c r="C1" s="2"/>
      <c r="D1" s="2"/>
      <c r="E1" s="2"/>
      <c r="F1" s="2"/>
      <c r="G1" s="3"/>
      <c r="H1" s="4"/>
      <c r="I1" s="4"/>
      <c r="J1" s="5" t="s">
        <v>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4"/>
      <c r="Y1" s="5" t="s">
        <v>1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4"/>
      <c r="AL1" s="5" t="s">
        <v>2</v>
      </c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4"/>
      <c r="AY1" s="5" t="s">
        <v>3</v>
      </c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4"/>
      <c r="BO1" s="6"/>
      <c r="BP1" s="6"/>
      <c r="BQ1" s="6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</row>
    <row r="2" customFormat="false" ht="13.8" hidden="false" customHeight="false" outlineLevel="0" collapsed="false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/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  <c r="X2" s="3"/>
      <c r="Y2" s="3" t="str">
        <f aca="false">L2</f>
        <v>ave</v>
      </c>
      <c r="Z2" s="3" t="str">
        <f aca="false">M2</f>
        <v>ave-pg</v>
      </c>
      <c r="AA2" s="3" t="str">
        <f aca="false">N2</f>
        <v>ave-dc</v>
      </c>
      <c r="AB2" s="3" t="str">
        <f aca="false">O2</f>
        <v>ave-idc</v>
      </c>
      <c r="AC2" s="3" t="str">
        <f aca="false">P2</f>
        <v>ave-odc</v>
      </c>
      <c r="AD2" s="3" t="str">
        <f aca="false">Q2</f>
        <v>ave-bc</v>
      </c>
      <c r="AE2" s="3" t="str">
        <f aca="false">R2</f>
        <v>jet</v>
      </c>
      <c r="AF2" s="3" t="str">
        <f aca="false">S2</f>
        <v>jet-pg</v>
      </c>
      <c r="AG2" s="3" t="str">
        <f aca="false">T2</f>
        <v>jet-dc</v>
      </c>
      <c r="AH2" s="3" t="str">
        <f aca="false">U2</f>
        <v>jet-idc</v>
      </c>
      <c r="AI2" s="3" t="str">
        <f aca="false">V2</f>
        <v>jet-odc</v>
      </c>
      <c r="AJ2" s="3" t="str">
        <f aca="false">W2</f>
        <v>jet-bc</v>
      </c>
      <c r="AK2" s="3"/>
      <c r="AL2" s="3" t="str">
        <f aca="false">L2</f>
        <v>ave</v>
      </c>
      <c r="AM2" s="3" t="str">
        <f aca="false">M2</f>
        <v>ave-pg</v>
      </c>
      <c r="AN2" s="3" t="str">
        <f aca="false">N2</f>
        <v>ave-dc</v>
      </c>
      <c r="AO2" s="3" t="str">
        <f aca="false">O2</f>
        <v>ave-idc</v>
      </c>
      <c r="AP2" s="3" t="str">
        <f aca="false">P2</f>
        <v>ave-odc</v>
      </c>
      <c r="AQ2" s="3" t="str">
        <f aca="false">Q2</f>
        <v>ave-bc</v>
      </c>
      <c r="AR2" s="3" t="str">
        <f aca="false">R2</f>
        <v>jet</v>
      </c>
      <c r="AS2" s="3" t="str">
        <f aca="false">S2</f>
        <v>jet-pg</v>
      </c>
      <c r="AT2" s="3" t="str">
        <f aca="false">T2</f>
        <v>jet-dc</v>
      </c>
      <c r="AU2" s="3" t="str">
        <f aca="false">U2</f>
        <v>jet-idc</v>
      </c>
      <c r="AV2" s="3" t="str">
        <f aca="false">V2</f>
        <v>jet-odc</v>
      </c>
      <c r="AW2" s="3" t="str">
        <f aca="false">W2</f>
        <v>jet-bc</v>
      </c>
      <c r="AX2" s="3"/>
      <c r="AY2" s="4"/>
      <c r="AZ2" s="3"/>
      <c r="BA2" s="7" t="s">
        <v>26</v>
      </c>
      <c r="BB2" s="7" t="str">
        <f aca="false">AL2</f>
        <v>ave</v>
      </c>
      <c r="BC2" s="7" t="str">
        <f aca="false">AM2</f>
        <v>ave-pg</v>
      </c>
      <c r="BD2" s="7" t="str">
        <f aca="false">AN2</f>
        <v>ave-dc</v>
      </c>
      <c r="BE2" s="7" t="str">
        <f aca="false">AO2</f>
        <v>ave-idc</v>
      </c>
      <c r="BF2" s="7" t="str">
        <f aca="false">AP2</f>
        <v>ave-odc</v>
      </c>
      <c r="BG2" s="7" t="str">
        <f aca="false">AQ2</f>
        <v>ave-bc</v>
      </c>
      <c r="BH2" s="7" t="str">
        <f aca="false">AR2</f>
        <v>jet</v>
      </c>
      <c r="BI2" s="7" t="str">
        <f aca="false">AS2</f>
        <v>jet-pg</v>
      </c>
      <c r="BJ2" s="7" t="str">
        <f aca="false">AT2</f>
        <v>jet-dc</v>
      </c>
      <c r="BK2" s="7" t="str">
        <f aca="false">AU2</f>
        <v>jet-idc</v>
      </c>
      <c r="BL2" s="7" t="str">
        <f aca="false">AV2</f>
        <v>jet-odc</v>
      </c>
      <c r="BM2" s="7" t="str">
        <f aca="false">AW2</f>
        <v>jet-bc</v>
      </c>
      <c r="BN2" s="3"/>
      <c r="BO2" s="6"/>
      <c r="BP2" s="6"/>
      <c r="BQ2" s="6"/>
      <c r="BR2" s="4"/>
      <c r="BS2" s="4"/>
      <c r="BT2" s="4"/>
      <c r="BU2" s="4"/>
      <c r="BV2" s="4"/>
      <c r="BW2" s="4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</row>
    <row r="3" customFormat="false" ht="13.8" hidden="false" customHeight="false" outlineLevel="0" collapsed="false">
      <c r="A3" s="1"/>
      <c r="B3" s="8" t="n">
        <f aca="false">AVERAGE(B5:B1000)</f>
        <v>12.0833333333333</v>
      </c>
      <c r="C3" s="8" t="n">
        <f aca="false">AVERAGE(C5:C1000)</f>
        <v>41.0833333333333</v>
      </c>
      <c r="D3" s="8" t="n">
        <f aca="false">AVERAGE(D5:D1000)</f>
        <v>3.29166666666667</v>
      </c>
      <c r="E3" s="8" t="n">
        <f aca="false">AVERAGE(E5:E1000)</f>
        <v>3.5</v>
      </c>
      <c r="F3" s="8"/>
      <c r="H3" s="7" t="n">
        <f aca="false">AVERAGE(H5:H1000)</f>
        <v>3.63157894736842</v>
      </c>
      <c r="I3" s="7" t="n">
        <f aca="false">AVERAGE(I5:I1000)</f>
        <v>60.1318947368421</v>
      </c>
      <c r="J3" s="3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3"/>
      <c r="Y3" s="3" t="s">
        <v>27</v>
      </c>
      <c r="Z3" s="9" t="n">
        <f aca="false">AVERAGE(Y5:AJ1000)</f>
        <v>0.78187865497076</v>
      </c>
      <c r="AA3" s="3" t="s">
        <v>28</v>
      </c>
      <c r="AB3" s="10" t="n">
        <f aca="false">STDEV(Y5:AJ1000)</f>
        <v>0.70948168558967</v>
      </c>
      <c r="AC3" s="3" t="s">
        <v>29</v>
      </c>
      <c r="AD3" s="9" t="n">
        <f aca="false">Z3+3.84*AB3</f>
        <v>3.50628832763509</v>
      </c>
      <c r="AE3" s="3"/>
      <c r="AF3" s="11" t="n">
        <f aca="false">COUNTIF(Y5:AJ1000, "&gt;="&amp;AD3)/COUNT(Y5:AJ1000)</f>
        <v>0.00964912280701754</v>
      </c>
      <c r="AG3" s="11"/>
      <c r="AY3" s="8"/>
      <c r="AZ3" s="7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12"/>
      <c r="BP3" s="12"/>
      <c r="BQ3" s="12"/>
      <c r="BR3" s="13"/>
      <c r="BS3" s="13"/>
      <c r="BT3" s="13"/>
      <c r="BU3" s="13"/>
      <c r="BV3" s="13"/>
      <c r="BW3" s="13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</row>
    <row r="4" customFormat="false" ht="13.8" hidden="false" customHeight="false" outlineLevel="0" collapsed="false">
      <c r="A4" s="1"/>
      <c r="B4" s="8" t="n">
        <f aca="false">MEDIAN(B5:B1000)</f>
        <v>11</v>
      </c>
      <c r="C4" s="8" t="n">
        <f aca="false">MEDIAN(C5:C1000)</f>
        <v>11.5</v>
      </c>
      <c r="D4" s="8" t="n">
        <f aca="false">MEDIAN(D5:D1000)</f>
        <v>3</v>
      </c>
      <c r="E4" s="8"/>
      <c r="F4" s="8"/>
      <c r="H4" s="7"/>
      <c r="I4" s="7" t="n">
        <f aca="false">MEDIAN(I5:I1000)</f>
        <v>2</v>
      </c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3"/>
      <c r="Y4" s="3"/>
      <c r="AA4" s="3"/>
      <c r="AC4" s="3"/>
      <c r="AE4" s="3"/>
      <c r="AY4" s="8"/>
      <c r="AZ4" s="7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12"/>
      <c r="BP4" s="12"/>
      <c r="BQ4" s="12"/>
      <c r="BR4" s="13"/>
      <c r="BS4" s="13"/>
      <c r="BT4" s="13"/>
      <c r="BV4" s="13"/>
      <c r="BW4" s="13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customFormat="false" ht="13.8" hidden="false" customHeight="false" outlineLevel="0" collapsed="false">
      <c r="A5" s="1" t="s">
        <v>30</v>
      </c>
      <c r="B5" s="14" t="n">
        <v>15</v>
      </c>
      <c r="C5" s="14" t="n">
        <v>15</v>
      </c>
      <c r="D5" s="14" t="n">
        <v>9</v>
      </c>
      <c r="E5" s="14" t="n">
        <v>2</v>
      </c>
      <c r="F5" s="14" t="s">
        <v>31</v>
      </c>
      <c r="G5" s="3" t="s">
        <v>32</v>
      </c>
      <c r="H5" s="3" t="n">
        <v>1</v>
      </c>
      <c r="I5" s="3" t="n">
        <v>1</v>
      </c>
      <c r="J5" s="3" t="n">
        <v>2</v>
      </c>
      <c r="K5" s="3"/>
      <c r="L5" s="4" t="n">
        <v>1</v>
      </c>
      <c r="M5" s="4" t="n">
        <v>0</v>
      </c>
      <c r="N5" s="4" t="n">
        <v>0</v>
      </c>
      <c r="O5" s="4" t="n">
        <v>0</v>
      </c>
      <c r="P5" s="4" t="n">
        <v>0</v>
      </c>
      <c r="Q5" s="4" t="n">
        <v>0</v>
      </c>
      <c r="R5" s="4" t="n">
        <v>3</v>
      </c>
      <c r="S5" s="4" t="n">
        <v>4</v>
      </c>
      <c r="T5" s="4" t="n">
        <v>3</v>
      </c>
      <c r="U5" s="4" t="n">
        <v>2</v>
      </c>
      <c r="V5" s="4" t="n">
        <v>3</v>
      </c>
      <c r="W5" s="4" t="n">
        <v>2</v>
      </c>
      <c r="X5" s="3"/>
      <c r="Y5" s="9" t="n">
        <f aca="false">ABS($J5-L5)/MAX(1, $J5)</f>
        <v>0.5</v>
      </c>
      <c r="Z5" s="9" t="n">
        <f aca="false">ABS($J5-M5)/MAX(1, $J5)</f>
        <v>1</v>
      </c>
      <c r="AA5" s="9" t="n">
        <f aca="false">ABS($J5-N5)/MAX(1, $J5)</f>
        <v>1</v>
      </c>
      <c r="AB5" s="9" t="n">
        <f aca="false">ABS($J5-O5)/MAX(1, $J5)</f>
        <v>1</v>
      </c>
      <c r="AC5" s="9" t="n">
        <f aca="false">ABS($J5-P5)/MAX(1, $J5)</f>
        <v>1</v>
      </c>
      <c r="AD5" s="9" t="n">
        <f aca="false">ABS($J5-Q5)/MAX(1, $J5)</f>
        <v>1</v>
      </c>
      <c r="AE5" s="9" t="n">
        <f aca="false">ABS($J5-R5)/MAX(1, $J5)</f>
        <v>0.5</v>
      </c>
      <c r="AF5" s="9" t="n">
        <f aca="false">ABS($J5-S5)/MAX(1, $J5)</f>
        <v>1</v>
      </c>
      <c r="AG5" s="9" t="n">
        <f aca="false">ABS($J5-T5)/MAX(1, $J5)</f>
        <v>0.5</v>
      </c>
      <c r="AH5" s="9" t="n">
        <f aca="false">ABS($J5-U5)/MAX(1, $J5)</f>
        <v>0</v>
      </c>
      <c r="AI5" s="9" t="n">
        <f aca="false">ABS($J5-V5)/MAX(1, $J5)</f>
        <v>0.5</v>
      </c>
      <c r="AJ5" s="9" t="n">
        <f aca="false">ABS($J5-W5)/MAX(1, $J5)</f>
        <v>0</v>
      </c>
      <c r="AK5" s="9"/>
      <c r="AL5" s="9" t="n">
        <f aca="false">MIN(Y5, $AD$3)</f>
        <v>0.5</v>
      </c>
      <c r="AM5" s="9" t="n">
        <f aca="false">MIN(Z5, $AD$3)</f>
        <v>1</v>
      </c>
      <c r="AN5" s="9" t="n">
        <f aca="false">MIN(AA5, $AD$3)</f>
        <v>1</v>
      </c>
      <c r="AO5" s="9" t="n">
        <f aca="false">MIN(AB5, $AD$3)</f>
        <v>1</v>
      </c>
      <c r="AP5" s="9" t="n">
        <f aca="false">MIN(AC5, $AD$3)</f>
        <v>1</v>
      </c>
      <c r="AQ5" s="9" t="n">
        <f aca="false">MIN(AD5, $AD$3)</f>
        <v>1</v>
      </c>
      <c r="AR5" s="9" t="n">
        <f aca="false">MIN(AE5, $AD$3)</f>
        <v>0.5</v>
      </c>
      <c r="AS5" s="9" t="n">
        <f aca="false">MIN(AF5, $AD$3)</f>
        <v>1</v>
      </c>
      <c r="AT5" s="9" t="n">
        <f aca="false">MIN(AG5, $AD$3)</f>
        <v>0.5</v>
      </c>
      <c r="AU5" s="9" t="n">
        <f aca="false">MIN(AH5, $AD$3)</f>
        <v>0</v>
      </c>
      <c r="AV5" s="9" t="n">
        <f aca="false">MIN(AI5, $AD$3)</f>
        <v>0.5</v>
      </c>
      <c r="AW5" s="9" t="n">
        <f aca="false">MIN(AJ5, $AD$3)</f>
        <v>0</v>
      </c>
      <c r="AY5" s="8" t="s">
        <v>33</v>
      </c>
      <c r="AZ5" s="7" t="s">
        <v>34</v>
      </c>
      <c r="BA5" s="9" t="n">
        <f aca="false">COUNTA($J$5:$J1000)</f>
        <v>95</v>
      </c>
      <c r="BB5" s="9" t="n">
        <f aca="false">AVERAGE(AL$5:AL1000)</f>
        <v>0.941498300631917</v>
      </c>
      <c r="BC5" s="9" t="n">
        <f aca="false">AVERAGE(AM$5:AM1000)</f>
        <v>0.868361932270846</v>
      </c>
      <c r="BD5" s="9" t="n">
        <f aca="false">AVERAGE(AN$5:AN1000)</f>
        <v>0.870818072621723</v>
      </c>
      <c r="BE5" s="9" t="n">
        <f aca="false">AVERAGE(AO$5:AO1000)</f>
        <v>0.81187070420067</v>
      </c>
      <c r="BF5" s="9" t="n">
        <f aca="false">AVERAGE(AP$5:AP1000)</f>
        <v>0.928625090165582</v>
      </c>
      <c r="BG5" s="9" t="n">
        <f aca="false">AVERAGE(AQ$5:AQ1000)</f>
        <v>0.789260651629073</v>
      </c>
      <c r="BH5" s="9" t="n">
        <f aca="false">AVERAGE(AR$5:AR1000)</f>
        <v>0.718449651569091</v>
      </c>
      <c r="BI5" s="9" t="n">
        <f aca="false">AVERAGE(AS$5:AS1000)</f>
        <v>0.687572458586635</v>
      </c>
      <c r="BJ5" s="9" t="n">
        <f aca="false">AVERAGE(AT$5:AT1000)</f>
        <v>0.689502283148039</v>
      </c>
      <c r="BK5" s="9" t="n">
        <f aca="false">AVERAGE(AU$5:AU1000)</f>
        <v>0.624874686716792</v>
      </c>
      <c r="BL5" s="9" t="n">
        <f aca="false">AVERAGE(AV$5:AV1000)</f>
        <v>0.735621107649461</v>
      </c>
      <c r="BM5" s="9" t="n">
        <f aca="false">AVERAGE(AW$5:AW1000)</f>
        <v>0.595764411027569</v>
      </c>
      <c r="BN5" s="9"/>
      <c r="BO5" s="12"/>
      <c r="BP5" s="12"/>
      <c r="BQ5" s="12"/>
      <c r="BR5" s="13"/>
      <c r="BT5" s="13"/>
      <c r="BV5" s="13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customFormat="false" ht="13.8" hidden="false" customHeight="false" outlineLevel="0" collapsed="false">
      <c r="A6" s="1" t="s">
        <v>30</v>
      </c>
      <c r="B6" s="14"/>
      <c r="C6" s="14"/>
      <c r="D6" s="14"/>
      <c r="E6" s="14"/>
      <c r="F6" s="14"/>
      <c r="G6" s="3" t="s">
        <v>35</v>
      </c>
      <c r="H6" s="3" t="n">
        <v>5</v>
      </c>
      <c r="I6" s="3" t="n">
        <v>24</v>
      </c>
      <c r="J6" s="3" t="n">
        <v>5</v>
      </c>
      <c r="K6" s="3"/>
      <c r="L6" s="4" t="n">
        <v>1</v>
      </c>
      <c r="M6" s="4" t="n">
        <v>1</v>
      </c>
      <c r="N6" s="4" t="n">
        <v>1</v>
      </c>
      <c r="O6" s="4" t="n">
        <v>2</v>
      </c>
      <c r="P6" s="4" t="n">
        <v>1</v>
      </c>
      <c r="Q6" s="4" t="n">
        <v>1</v>
      </c>
      <c r="R6" s="4" t="n">
        <v>6</v>
      </c>
      <c r="S6" s="4" t="n">
        <v>5</v>
      </c>
      <c r="T6" s="4" t="n">
        <v>4</v>
      </c>
      <c r="U6" s="4" t="n">
        <v>3</v>
      </c>
      <c r="V6" s="4" t="n">
        <v>4</v>
      </c>
      <c r="W6" s="4" t="n">
        <v>1</v>
      </c>
      <c r="X6" s="3"/>
      <c r="Y6" s="9" t="n">
        <f aca="false">ABS($J6-L6)/MAX(1, $J6)</f>
        <v>0.8</v>
      </c>
      <c r="Z6" s="9" t="n">
        <f aca="false">ABS($J6-M6)/MAX(1, $J6)</f>
        <v>0.8</v>
      </c>
      <c r="AA6" s="9" t="n">
        <f aca="false">ABS($J6-N6)/MAX(1, $J6)</f>
        <v>0.8</v>
      </c>
      <c r="AB6" s="9" t="n">
        <f aca="false">ABS($J6-O6)/MAX(1, $J6)</f>
        <v>0.6</v>
      </c>
      <c r="AC6" s="9" t="n">
        <f aca="false">ABS($J6-P6)/MAX(1, $J6)</f>
        <v>0.8</v>
      </c>
      <c r="AD6" s="9" t="n">
        <f aca="false">ABS($J6-Q6)/MAX(1, $J6)</f>
        <v>0.8</v>
      </c>
      <c r="AE6" s="9" t="n">
        <f aca="false">ABS($J6-R6)/MAX(1, $J6)</f>
        <v>0.2</v>
      </c>
      <c r="AF6" s="9" t="n">
        <f aca="false">ABS($J6-S6)/MAX(1, $J6)</f>
        <v>0</v>
      </c>
      <c r="AG6" s="9" t="n">
        <f aca="false">ABS($J6-T6)/MAX(1, $J6)</f>
        <v>0.2</v>
      </c>
      <c r="AH6" s="9" t="n">
        <f aca="false">ABS($J6-U6)/MAX(1, $J6)</f>
        <v>0.4</v>
      </c>
      <c r="AI6" s="9" t="n">
        <f aca="false">ABS($J6-V6)/MAX(1, $J6)</f>
        <v>0.2</v>
      </c>
      <c r="AJ6" s="9" t="n">
        <f aca="false">ABS($J6-W6)/MAX(1, $J6)</f>
        <v>0.8</v>
      </c>
      <c r="AK6" s="9"/>
      <c r="AL6" s="9" t="n">
        <f aca="false">MIN(Y6, $AD$3)</f>
        <v>0.8</v>
      </c>
      <c r="AM6" s="9" t="n">
        <f aca="false">MIN(Z6, $AD$3)</f>
        <v>0.8</v>
      </c>
      <c r="AN6" s="9" t="n">
        <f aca="false">MIN(AA6, $AD$3)</f>
        <v>0.8</v>
      </c>
      <c r="AO6" s="9" t="n">
        <f aca="false">MIN(AB6, $AD$3)</f>
        <v>0.6</v>
      </c>
      <c r="AP6" s="9" t="n">
        <f aca="false">MIN(AC6, $AD$3)</f>
        <v>0.8</v>
      </c>
      <c r="AQ6" s="9" t="n">
        <f aca="false">MIN(AD6, $AD$3)</f>
        <v>0.8</v>
      </c>
      <c r="AR6" s="9" t="n">
        <f aca="false">MIN(AE6, $AD$3)</f>
        <v>0.2</v>
      </c>
      <c r="AS6" s="9" t="n">
        <f aca="false">MIN(AF6, $AD$3)</f>
        <v>0</v>
      </c>
      <c r="AT6" s="9" t="n">
        <f aca="false">MIN(AG6, $AD$3)</f>
        <v>0.2</v>
      </c>
      <c r="AU6" s="9" t="n">
        <f aca="false">MIN(AH6, $AD$3)</f>
        <v>0.4</v>
      </c>
      <c r="AV6" s="9" t="n">
        <f aca="false">MIN(AI6, $AD$3)</f>
        <v>0.2</v>
      </c>
      <c r="AW6" s="9" t="n">
        <f aca="false">MIN(AJ6, $AD$3)</f>
        <v>0.8</v>
      </c>
      <c r="AY6" s="8"/>
      <c r="AZ6" s="7" t="s">
        <v>36</v>
      </c>
      <c r="BA6" s="15" t="n">
        <f aca="false">COUNTIF($J$5:$J1000, "=1")</f>
        <v>25</v>
      </c>
      <c r="BB6" s="9" t="n">
        <f aca="false">AVERAGEIFS(AL$5:AL1000, $J$5:$J1000, "=1")</f>
        <v>1.4602515331054</v>
      </c>
      <c r="BC6" s="9" t="n">
        <f aca="false">AVERAGEIFS(AM$5:AM1000, $J$5:$J1000, "=1")</f>
        <v>1.3002515331054</v>
      </c>
      <c r="BD6" s="9" t="n">
        <f aca="false">AVERAGEIFS(AN$5:AN1000, $J$5:$J1000, "=1")</f>
        <v>1.2602515331054</v>
      </c>
      <c r="BE6" s="9" t="n">
        <f aca="false">AVERAGEIFS(AO$5:AO1000, $J$5:$J1000, "=1")</f>
        <v>1.1802515331054</v>
      </c>
      <c r="BF6" s="9" t="n">
        <f aca="false">AVERAGEIFS(AP$5:AP1000, $J$5:$J1000, "=1")</f>
        <v>1.3802515331054</v>
      </c>
      <c r="BG6" s="9" t="n">
        <f aca="false">AVERAGEIFS(AQ$5:AQ1000, $J$5:$J1000, "=1")</f>
        <v>1.04</v>
      </c>
      <c r="BH6" s="9" t="n">
        <f aca="false">AVERAGEIFS(AR$5:AR1000, $J$5:$J1000, "=1")</f>
        <v>0.92</v>
      </c>
      <c r="BI6" s="9" t="n">
        <f aca="false">AVERAGEIFS(AS$5:AS1000, $J$5:$J1000, "=1")</f>
        <v>0.84</v>
      </c>
      <c r="BJ6" s="9" t="n">
        <f aca="false">AVERAGEIFS(AT$5:AT1000, $J$5:$J1000, "=1")</f>
        <v>0.900251533105404</v>
      </c>
      <c r="BK6" s="9" t="n">
        <f aca="false">AVERAGEIFS(AU$5:AU1000, $J$5:$J1000, "=1")</f>
        <v>0.72</v>
      </c>
      <c r="BL6" s="9" t="n">
        <f aca="false">AVERAGEIFS(AV$5:AV1000, $J$5:$J1000, "=1")</f>
        <v>1.0202515331054</v>
      </c>
      <c r="BM6" s="9" t="n">
        <f aca="false">AVERAGEIFS(AW$5:AW1000, $J$5:$J1000, "=1")</f>
        <v>0.56</v>
      </c>
      <c r="BN6" s="3"/>
      <c r="BO6" s="6"/>
      <c r="BP6" s="6"/>
      <c r="BQ6" s="6"/>
      <c r="BR6" s="4"/>
      <c r="BT6" s="4"/>
      <c r="BV6" s="4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</row>
    <row r="7" customFormat="false" ht="13.8" hidden="false" customHeight="false" outlineLevel="0" collapsed="false">
      <c r="A7" s="1" t="s">
        <v>30</v>
      </c>
      <c r="B7" s="14"/>
      <c r="C7" s="14"/>
      <c r="D7" s="14"/>
      <c r="E7" s="14"/>
      <c r="F7" s="14"/>
      <c r="G7" s="3" t="s">
        <v>37</v>
      </c>
      <c r="H7" s="3" t="n">
        <v>3</v>
      </c>
      <c r="I7" s="3" t="n">
        <v>1</v>
      </c>
      <c r="J7" s="3" t="n">
        <v>2</v>
      </c>
      <c r="K7" s="3"/>
      <c r="L7" s="4" t="n">
        <v>0</v>
      </c>
      <c r="M7" s="4" t="n">
        <v>0</v>
      </c>
      <c r="N7" s="4" t="n">
        <v>0</v>
      </c>
      <c r="O7" s="4" t="n">
        <v>1</v>
      </c>
      <c r="P7" s="4" t="n">
        <v>0</v>
      </c>
      <c r="Q7" s="4" t="n">
        <v>0</v>
      </c>
      <c r="R7" s="4" t="n">
        <v>5</v>
      </c>
      <c r="S7" s="4" t="n">
        <v>5</v>
      </c>
      <c r="T7" s="4" t="n">
        <v>5</v>
      </c>
      <c r="U7" s="4" t="n">
        <v>4</v>
      </c>
      <c r="V7" s="4" t="n">
        <v>5</v>
      </c>
      <c r="W7" s="4" t="n">
        <v>2</v>
      </c>
      <c r="X7" s="3"/>
      <c r="Y7" s="9" t="n">
        <f aca="false">ABS($J7-L7)/MAX(1, $J7)</f>
        <v>1</v>
      </c>
      <c r="Z7" s="9" t="n">
        <f aca="false">ABS($J7-M7)/MAX(1, $J7)</f>
        <v>1</v>
      </c>
      <c r="AA7" s="9" t="n">
        <f aca="false">ABS($J7-N7)/MAX(1, $J7)</f>
        <v>1</v>
      </c>
      <c r="AB7" s="9" t="n">
        <f aca="false">ABS($J7-O7)/MAX(1, $J7)</f>
        <v>0.5</v>
      </c>
      <c r="AC7" s="9" t="n">
        <f aca="false">ABS($J7-P7)/MAX(1, $J7)</f>
        <v>1</v>
      </c>
      <c r="AD7" s="9" t="n">
        <f aca="false">ABS($J7-Q7)/MAX(1, $J7)</f>
        <v>1</v>
      </c>
      <c r="AE7" s="9" t="n">
        <f aca="false">ABS($J7-R7)/MAX(1, $J7)</f>
        <v>1.5</v>
      </c>
      <c r="AF7" s="9" t="n">
        <f aca="false">ABS($J7-S7)/MAX(1, $J7)</f>
        <v>1.5</v>
      </c>
      <c r="AG7" s="9" t="n">
        <f aca="false">ABS($J7-T7)/MAX(1, $J7)</f>
        <v>1.5</v>
      </c>
      <c r="AH7" s="9" t="n">
        <f aca="false">ABS($J7-U7)/MAX(1, $J7)</f>
        <v>1</v>
      </c>
      <c r="AI7" s="9" t="n">
        <f aca="false">ABS($J7-V7)/MAX(1, $J7)</f>
        <v>1.5</v>
      </c>
      <c r="AJ7" s="9" t="n">
        <f aca="false">ABS($J7-W7)/MAX(1, $J7)</f>
        <v>0</v>
      </c>
      <c r="AK7" s="9"/>
      <c r="AL7" s="9" t="n">
        <f aca="false">MIN(Y7, $AD$3)</f>
        <v>1</v>
      </c>
      <c r="AM7" s="9" t="n">
        <f aca="false">MIN(Z7, $AD$3)</f>
        <v>1</v>
      </c>
      <c r="AN7" s="9" t="n">
        <f aca="false">MIN(AA7, $AD$3)</f>
        <v>1</v>
      </c>
      <c r="AO7" s="9" t="n">
        <f aca="false">MIN(AB7, $AD$3)</f>
        <v>0.5</v>
      </c>
      <c r="AP7" s="9" t="n">
        <f aca="false">MIN(AC7, $AD$3)</f>
        <v>1</v>
      </c>
      <c r="AQ7" s="9" t="n">
        <f aca="false">MIN(AD7, $AD$3)</f>
        <v>1</v>
      </c>
      <c r="AR7" s="9" t="n">
        <f aca="false">MIN(AE7, $AD$3)</f>
        <v>1.5</v>
      </c>
      <c r="AS7" s="9" t="n">
        <f aca="false">MIN(AF7, $AD$3)</f>
        <v>1.5</v>
      </c>
      <c r="AT7" s="9" t="n">
        <f aca="false">MIN(AG7, $AD$3)</f>
        <v>1.5</v>
      </c>
      <c r="AU7" s="9" t="n">
        <f aca="false">MIN(AH7, $AD$3)</f>
        <v>1</v>
      </c>
      <c r="AV7" s="9" t="n">
        <f aca="false">MIN(AI7, $AD$3)</f>
        <v>1.5</v>
      </c>
      <c r="AW7" s="9" t="n">
        <f aca="false">MIN(AJ7, $AD$3)</f>
        <v>0</v>
      </c>
      <c r="AY7" s="8"/>
      <c r="AZ7" s="7" t="s">
        <v>38</v>
      </c>
      <c r="BA7" s="15" t="n">
        <f aca="false">COUNTIF($J$5:$J1000, "=2")</f>
        <v>12</v>
      </c>
      <c r="BB7" s="15" t="n">
        <f aca="false">AVERAGEIFS(AL$5:AL1000, $J$5:$J1000, "=2")</f>
        <v>1.00052402730292</v>
      </c>
      <c r="BC7" s="15" t="n">
        <f aca="false">AVERAGEIFS(AM$5:AM1000, $J$5:$J1000, "=2")</f>
        <v>0.916666666666667</v>
      </c>
      <c r="BD7" s="15" t="n">
        <f aca="false">AVERAGEIFS(AN$5:AN1000, $J$5:$J1000, "=2")</f>
        <v>0.875</v>
      </c>
      <c r="BE7" s="15" t="n">
        <f aca="false">AVERAGEIFS(AO$5:AO1000, $J$5:$J1000, "=2")</f>
        <v>0.708333333333333</v>
      </c>
      <c r="BF7" s="15" t="n">
        <f aca="false">AVERAGEIFS(AP$5:AP1000, $J$5:$J1000, "=2")</f>
        <v>1</v>
      </c>
      <c r="BG7" s="15" t="n">
        <f aca="false">AVERAGEIFS(AQ$5:AQ1000, $J$5:$J1000, "=2")</f>
        <v>0.666666666666667</v>
      </c>
      <c r="BH7" s="15" t="n">
        <f aca="false">AVERAGEIFS(AR$5:AR1000, $J$5:$J1000, "=2")</f>
        <v>0.625</v>
      </c>
      <c r="BI7" s="15" t="n">
        <f aca="false">AVERAGEIFS(AS$5:AS1000, $J$5:$J1000, "=2")</f>
        <v>0.666666666666667</v>
      </c>
      <c r="BJ7" s="15" t="n">
        <f aca="false">AVERAGEIFS(AT$5:AT1000, $J$5:$J1000, "=2")</f>
        <v>0.583333333333333</v>
      </c>
      <c r="BK7" s="15" t="n">
        <f aca="false">AVERAGEIFS(AU$5:AU1000, $J$5:$J1000, "=2")</f>
        <v>0.5</v>
      </c>
      <c r="BL7" s="15" t="n">
        <f aca="false">AVERAGEIFS(AV$5:AV1000, $J$5:$J1000, "=2")</f>
        <v>0.666666666666667</v>
      </c>
      <c r="BM7" s="15" t="n">
        <f aca="false">AVERAGEIFS(AW$5:AW1000, $J$5:$J1000, "=2")</f>
        <v>0.416666666666667</v>
      </c>
      <c r="BN7" s="3"/>
      <c r="BO7" s="6"/>
      <c r="BP7" s="6"/>
      <c r="BQ7" s="6"/>
      <c r="BR7" s="4"/>
      <c r="BT7" s="4"/>
      <c r="BV7" s="4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</row>
    <row r="8" customFormat="false" ht="13.8" hidden="false" customHeight="false" outlineLevel="0" collapsed="false">
      <c r="A8" s="1" t="s">
        <v>30</v>
      </c>
      <c r="B8" s="14"/>
      <c r="C8" s="14"/>
      <c r="D8" s="14"/>
      <c r="E8" s="14"/>
      <c r="F8" s="14"/>
      <c r="G8" s="3" t="s">
        <v>39</v>
      </c>
      <c r="H8" s="3" t="n">
        <v>4</v>
      </c>
      <c r="I8" s="3" t="n">
        <v>4</v>
      </c>
      <c r="J8" s="3" t="n">
        <v>4</v>
      </c>
      <c r="K8" s="3"/>
      <c r="L8" s="4" t="n">
        <v>2</v>
      </c>
      <c r="M8" s="4" t="n">
        <v>2</v>
      </c>
      <c r="N8" s="4" t="n">
        <v>2</v>
      </c>
      <c r="O8" s="4" t="n">
        <v>2</v>
      </c>
      <c r="P8" s="4" t="n">
        <v>2</v>
      </c>
      <c r="Q8" s="4" t="n">
        <v>1</v>
      </c>
      <c r="R8" s="4" t="n">
        <v>4</v>
      </c>
      <c r="S8" s="4" t="n">
        <v>4</v>
      </c>
      <c r="T8" s="4" t="n">
        <v>4</v>
      </c>
      <c r="U8" s="4" t="n">
        <v>3</v>
      </c>
      <c r="V8" s="4" t="n">
        <v>4</v>
      </c>
      <c r="W8" s="4" t="n">
        <v>1</v>
      </c>
      <c r="X8" s="3"/>
      <c r="Y8" s="9" t="n">
        <f aca="false">ABS($J8-L8)/MAX(1, $J8)</f>
        <v>0.5</v>
      </c>
      <c r="Z8" s="9" t="n">
        <f aca="false">ABS($J8-M8)/MAX(1, $J8)</f>
        <v>0.5</v>
      </c>
      <c r="AA8" s="9" t="n">
        <f aca="false">ABS($J8-N8)/MAX(1, $J8)</f>
        <v>0.5</v>
      </c>
      <c r="AB8" s="9" t="n">
        <f aca="false">ABS($J8-O8)/MAX(1, $J8)</f>
        <v>0.5</v>
      </c>
      <c r="AC8" s="9" t="n">
        <f aca="false">ABS($J8-P8)/MAX(1, $J8)</f>
        <v>0.5</v>
      </c>
      <c r="AD8" s="9" t="n">
        <f aca="false">ABS($J8-Q8)/MAX(1, $J8)</f>
        <v>0.75</v>
      </c>
      <c r="AE8" s="9" t="n">
        <f aca="false">ABS($J8-R8)/MAX(1, $J8)</f>
        <v>0</v>
      </c>
      <c r="AF8" s="9" t="n">
        <f aca="false">ABS($J8-S8)/MAX(1, $J8)</f>
        <v>0</v>
      </c>
      <c r="AG8" s="9" t="n">
        <f aca="false">ABS($J8-T8)/MAX(1, $J8)</f>
        <v>0</v>
      </c>
      <c r="AH8" s="9" t="n">
        <f aca="false">ABS($J8-U8)/MAX(1, $J8)</f>
        <v>0.25</v>
      </c>
      <c r="AI8" s="9" t="n">
        <f aca="false">ABS($J8-V8)/MAX(1, $J8)</f>
        <v>0</v>
      </c>
      <c r="AJ8" s="9" t="n">
        <f aca="false">ABS($J8-W8)/MAX(1, $J8)</f>
        <v>0.75</v>
      </c>
      <c r="AK8" s="9"/>
      <c r="AL8" s="9" t="n">
        <f aca="false">MIN(Y8, $AD$3)</f>
        <v>0.5</v>
      </c>
      <c r="AM8" s="9" t="n">
        <f aca="false">MIN(Z8, $AD$3)</f>
        <v>0.5</v>
      </c>
      <c r="AN8" s="9" t="n">
        <f aca="false">MIN(AA8, $AD$3)</f>
        <v>0.5</v>
      </c>
      <c r="AO8" s="9" t="n">
        <f aca="false">MIN(AB8, $AD$3)</f>
        <v>0.5</v>
      </c>
      <c r="AP8" s="9" t="n">
        <f aca="false">MIN(AC8, $AD$3)</f>
        <v>0.5</v>
      </c>
      <c r="AQ8" s="9" t="n">
        <f aca="false">MIN(AD8, $AD$3)</f>
        <v>0.75</v>
      </c>
      <c r="AR8" s="9" t="n">
        <f aca="false">MIN(AE8, $AD$3)</f>
        <v>0</v>
      </c>
      <c r="AS8" s="9" t="n">
        <f aca="false">MIN(AF8, $AD$3)</f>
        <v>0</v>
      </c>
      <c r="AT8" s="9" t="n">
        <f aca="false">MIN(AG8, $AD$3)</f>
        <v>0</v>
      </c>
      <c r="AU8" s="9" t="n">
        <f aca="false">MIN(AH8, $AD$3)</f>
        <v>0.25</v>
      </c>
      <c r="AV8" s="9" t="n">
        <f aca="false">MIN(AI8, $AD$3)</f>
        <v>0</v>
      </c>
      <c r="AW8" s="9" t="n">
        <f aca="false">MIN(AJ8, $AD$3)</f>
        <v>0.75</v>
      </c>
      <c r="AY8" s="8"/>
      <c r="AZ8" s="3" t="s">
        <v>40</v>
      </c>
      <c r="BA8" s="15" t="n">
        <f aca="false">COUNTIF($J$5:$J1000, "=3")</f>
        <v>20</v>
      </c>
      <c r="BB8" s="15" t="n">
        <f aca="false">AVERAGEIFS(AL$5:AL1000, $J$5:$J1000, "=3")</f>
        <v>0.65</v>
      </c>
      <c r="BC8" s="15" t="n">
        <f aca="false">AVERAGEIFS(AM$5:AM1000, $J$5:$J1000, "=3")</f>
        <v>0.633333333333333</v>
      </c>
      <c r="BD8" s="15" t="n">
        <f aca="false">AVERAGEIFS(AN$5:AN1000, $J$5:$J1000, "=3")</f>
        <v>0.633333333333333</v>
      </c>
      <c r="BE8" s="15" t="n">
        <f aca="false">AVERAGEIFS(AO$5:AO1000, $J$5:$J1000, "=3")</f>
        <v>0.616666666666667</v>
      </c>
      <c r="BF8" s="15" t="n">
        <f aca="false">AVERAGEIFS(AP$5:AP1000, $J$5:$J1000, "=3")</f>
        <v>0.65</v>
      </c>
      <c r="BG8" s="15" t="n">
        <f aca="false">AVERAGEIFS(AQ$5:AQ1000, $J$5:$J1000, "=3")</f>
        <v>0.633333333333333</v>
      </c>
      <c r="BH8" s="15" t="n">
        <f aca="false">AVERAGEIFS(AR$5:AR1000, $J$5:$J1000, "=3")</f>
        <v>0.616666666666667</v>
      </c>
      <c r="BI8" s="15" t="n">
        <f aca="false">AVERAGEIFS(AS$5:AS1000, $J$5:$J1000, "=3")</f>
        <v>0.616666666666667</v>
      </c>
      <c r="BJ8" s="15" t="n">
        <f aca="false">AVERAGEIFS(AT$5:AT1000, $J$5:$J1000, "=3")</f>
        <v>0.633333333333333</v>
      </c>
      <c r="BK8" s="15" t="n">
        <f aca="false">AVERAGEIFS(AU$5:AU1000, $J$5:$J1000, "=3")</f>
        <v>0.65</v>
      </c>
      <c r="BL8" s="15" t="n">
        <f aca="false">AVERAGEIFS(AV$5:AV1000, $J$5:$J1000, "=3")</f>
        <v>0.583333333333333</v>
      </c>
      <c r="BM8" s="15" t="n">
        <f aca="false">AVERAGEIFS(AW$5:AW1000, $J$5:$J1000, "=3")</f>
        <v>0.616666666666667</v>
      </c>
      <c r="BN8" s="3"/>
      <c r="BO8" s="6"/>
      <c r="BP8" s="6"/>
      <c r="BQ8" s="6"/>
      <c r="BR8" s="4"/>
      <c r="BT8" s="4"/>
      <c r="BV8" s="4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</row>
    <row r="9" customFormat="false" ht="13.8" hidden="false" customHeight="false" outlineLevel="0" collapsed="false">
      <c r="A9" s="1" t="s">
        <v>30</v>
      </c>
      <c r="B9" s="14"/>
      <c r="C9" s="14"/>
      <c r="D9" s="14"/>
      <c r="E9" s="14"/>
      <c r="F9" s="14"/>
      <c r="G9" s="3" t="s">
        <v>41</v>
      </c>
      <c r="H9" s="3" t="n">
        <v>4</v>
      </c>
      <c r="I9" s="3" t="n">
        <v>108</v>
      </c>
      <c r="J9" s="3" t="n">
        <v>2</v>
      </c>
      <c r="K9" s="3"/>
      <c r="L9" s="4" t="n">
        <v>0</v>
      </c>
      <c r="M9" s="4" t="n">
        <v>1</v>
      </c>
      <c r="N9" s="4" t="n">
        <v>1</v>
      </c>
      <c r="O9" s="4" t="n">
        <v>1</v>
      </c>
      <c r="P9" s="4" t="n">
        <v>1</v>
      </c>
      <c r="Q9" s="4" t="n">
        <v>4</v>
      </c>
      <c r="R9" s="4" t="n">
        <v>6</v>
      </c>
      <c r="S9" s="4" t="n">
        <v>4</v>
      </c>
      <c r="T9" s="4" t="n">
        <v>5</v>
      </c>
      <c r="U9" s="4" t="n">
        <v>5</v>
      </c>
      <c r="V9" s="4" t="n">
        <v>6</v>
      </c>
      <c r="W9" s="4" t="n">
        <v>5</v>
      </c>
      <c r="X9" s="3"/>
      <c r="Y9" s="9" t="n">
        <f aca="false">ABS($J9-L9)/MAX(1, $J9)</f>
        <v>1</v>
      </c>
      <c r="Z9" s="9" t="n">
        <f aca="false">ABS($J9-M9)/MAX(1, $J9)</f>
        <v>0.5</v>
      </c>
      <c r="AA9" s="9" t="n">
        <f aca="false">ABS($J9-N9)/MAX(1, $J9)</f>
        <v>0.5</v>
      </c>
      <c r="AB9" s="9" t="n">
        <f aca="false">ABS($J9-O9)/MAX(1, $J9)</f>
        <v>0.5</v>
      </c>
      <c r="AC9" s="9" t="n">
        <f aca="false">ABS($J9-P9)/MAX(1, $J9)</f>
        <v>0.5</v>
      </c>
      <c r="AD9" s="9" t="n">
        <f aca="false">ABS($J9-Q9)/MAX(1, $J9)</f>
        <v>1</v>
      </c>
      <c r="AE9" s="9" t="n">
        <f aca="false">ABS($J9-R9)/MAX(1, $J9)</f>
        <v>2</v>
      </c>
      <c r="AF9" s="9" t="n">
        <f aca="false">ABS($J9-S9)/MAX(1, $J9)</f>
        <v>1</v>
      </c>
      <c r="AG9" s="9" t="n">
        <f aca="false">ABS($J9-T9)/MAX(1, $J9)</f>
        <v>1.5</v>
      </c>
      <c r="AH9" s="9" t="n">
        <f aca="false">ABS($J9-U9)/MAX(1, $J9)</f>
        <v>1.5</v>
      </c>
      <c r="AI9" s="9" t="n">
        <f aca="false">ABS($J9-V9)/MAX(1, $J9)</f>
        <v>2</v>
      </c>
      <c r="AJ9" s="9" t="n">
        <f aca="false">ABS($J9-W9)/MAX(1, $J9)</f>
        <v>1.5</v>
      </c>
      <c r="AK9" s="9"/>
      <c r="AL9" s="9" t="n">
        <f aca="false">MIN(Y9, $AD$3)</f>
        <v>1</v>
      </c>
      <c r="AM9" s="9" t="n">
        <f aca="false">MIN(Z9, $AD$3)</f>
        <v>0.5</v>
      </c>
      <c r="AN9" s="9" t="n">
        <f aca="false">MIN(AA9, $AD$3)</f>
        <v>0.5</v>
      </c>
      <c r="AO9" s="9" t="n">
        <f aca="false">MIN(AB9, $AD$3)</f>
        <v>0.5</v>
      </c>
      <c r="AP9" s="9" t="n">
        <f aca="false">MIN(AC9, $AD$3)</f>
        <v>0.5</v>
      </c>
      <c r="AQ9" s="9" t="n">
        <f aca="false">MIN(AD9, $AD$3)</f>
        <v>1</v>
      </c>
      <c r="AR9" s="9" t="n">
        <f aca="false">MIN(AE9, $AD$3)</f>
        <v>2</v>
      </c>
      <c r="AS9" s="9" t="n">
        <f aca="false">MIN(AF9, $AD$3)</f>
        <v>1</v>
      </c>
      <c r="AT9" s="9" t="n">
        <f aca="false">MIN(AG9, $AD$3)</f>
        <v>1.5</v>
      </c>
      <c r="AU9" s="9" t="n">
        <f aca="false">MIN(AH9, $AD$3)</f>
        <v>1.5</v>
      </c>
      <c r="AV9" s="9" t="n">
        <f aca="false">MIN(AI9, $AD$3)</f>
        <v>2</v>
      </c>
      <c r="AW9" s="9" t="n">
        <f aca="false">MIN(AJ9, $AD$3)</f>
        <v>1.5</v>
      </c>
      <c r="AY9" s="8"/>
      <c r="AZ9" s="3" t="s">
        <v>42</v>
      </c>
      <c r="BA9" s="15" t="n">
        <f aca="false">COUNTIFS($J$5:$J1000, "&gt;=2", $J$5:$J1000, "&lt;=3")</f>
        <v>32</v>
      </c>
      <c r="BB9" s="15" t="n">
        <f aca="false">AVERAGEIFS(AL$5:AL1000, $J$5:$J1000, "&gt;=2", $J$5:$J1000, "&lt;=3")</f>
        <v>0.781446510238597</v>
      </c>
      <c r="BC9" s="15" t="n">
        <f aca="false">AVERAGEIFS(AM$5:AM1000, $J$5:$J1000, "&gt;=2", $J$5:$J1000, "&lt;=3")</f>
        <v>0.739583333333333</v>
      </c>
      <c r="BD9" s="15" t="n">
        <f aca="false">AVERAGEIFS(AN$5:AN1000, $J$5:$J1000, "&gt;=2", $J$5:$J1000, "&lt;=3")</f>
        <v>0.723958333333333</v>
      </c>
      <c r="BE9" s="15" t="n">
        <f aca="false">AVERAGEIFS(AO$5:AO1000, $J$5:$J1000, "&gt;=2", $J$5:$J1000, "&lt;=3")</f>
        <v>0.651041666666667</v>
      </c>
      <c r="BF9" s="15" t="n">
        <f aca="false">AVERAGEIFS(AP$5:AP1000, $J$5:$J1000, "&gt;=2", $J$5:$J1000, "&lt;=3")</f>
        <v>0.78125</v>
      </c>
      <c r="BG9" s="15" t="n">
        <f aca="false">AVERAGEIFS(AQ$5:AQ1000, $J$5:$J1000, "&gt;=2", $J$5:$J1000, "&lt;=3")</f>
        <v>0.645833333333333</v>
      </c>
      <c r="BH9" s="15" t="n">
        <f aca="false">AVERAGEIFS(AR$5:AR1000, $J$5:$J1000, "&gt;=2", $J$5:$J1000, "&lt;=3")</f>
        <v>0.619791666666667</v>
      </c>
      <c r="BI9" s="15" t="n">
        <f aca="false">AVERAGEIFS(AS$5:AS1000, $J$5:$J1000, "&gt;=2", $J$5:$J1000, "&lt;=3")</f>
        <v>0.635416666666667</v>
      </c>
      <c r="BJ9" s="15" t="n">
        <f aca="false">AVERAGEIFS(AT$5:AT1000, $J$5:$J1000, "&gt;=2", $J$5:$J1000, "&lt;=3")</f>
        <v>0.614583333333333</v>
      </c>
      <c r="BK9" s="15" t="n">
        <f aca="false">AVERAGEIFS(AU$5:AU1000, $J$5:$J1000, "&gt;=2", $J$5:$J1000, "&lt;=3")</f>
        <v>0.59375</v>
      </c>
      <c r="BL9" s="15" t="n">
        <f aca="false">AVERAGEIFS(AV$5:AV1000, $J$5:$J1000, "&gt;=2", $J$5:$J1000, "&lt;=3")</f>
        <v>0.614583333333333</v>
      </c>
      <c r="BM9" s="15" t="n">
        <f aca="false">AVERAGEIFS(AW$5:AW1000, $J$5:$J1000, "&gt;=2", $J$5:$J1000, "&lt;=3")</f>
        <v>0.541666666666667</v>
      </c>
      <c r="BN9" s="3"/>
      <c r="BO9" s="6"/>
      <c r="BP9" s="6"/>
      <c r="BQ9" s="6"/>
      <c r="BR9" s="4"/>
      <c r="BT9" s="4"/>
      <c r="BV9" s="4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</row>
    <row r="10" customFormat="false" ht="13.8" hidden="false" customHeight="false" outlineLevel="0" collapsed="false">
      <c r="A10" s="1" t="s">
        <v>30</v>
      </c>
      <c r="B10" s="14"/>
      <c r="C10" s="14"/>
      <c r="D10" s="14"/>
      <c r="E10" s="14"/>
      <c r="F10" s="14"/>
      <c r="G10" s="3" t="s">
        <v>43</v>
      </c>
      <c r="H10" s="3" t="n">
        <v>4</v>
      </c>
      <c r="I10" s="3" t="n">
        <v>108</v>
      </c>
      <c r="J10" s="3" t="n">
        <v>5</v>
      </c>
      <c r="K10" s="3"/>
      <c r="L10" s="4" t="n">
        <v>2</v>
      </c>
      <c r="M10" s="4" t="n">
        <v>2</v>
      </c>
      <c r="N10" s="4" t="n">
        <v>2</v>
      </c>
      <c r="O10" s="4" t="n">
        <v>0</v>
      </c>
      <c r="P10" s="4" t="n">
        <v>2</v>
      </c>
      <c r="Q10" s="4" t="n">
        <v>1</v>
      </c>
      <c r="R10" s="4" t="n">
        <v>6</v>
      </c>
      <c r="S10" s="4" t="n">
        <v>6</v>
      </c>
      <c r="T10" s="4" t="n">
        <v>5</v>
      </c>
      <c r="U10" s="4" t="n">
        <v>5</v>
      </c>
      <c r="V10" s="4" t="n">
        <v>5</v>
      </c>
      <c r="W10" s="4" t="n">
        <v>5</v>
      </c>
      <c r="X10" s="3"/>
      <c r="Y10" s="9" t="n">
        <f aca="false">ABS($J10-L10)/MAX(1, $J10)</f>
        <v>0.6</v>
      </c>
      <c r="Z10" s="9" t="n">
        <f aca="false">ABS($J10-M10)/MAX(1, $J10)</f>
        <v>0.6</v>
      </c>
      <c r="AA10" s="9" t="n">
        <f aca="false">ABS($J10-N10)/MAX(1, $J10)</f>
        <v>0.6</v>
      </c>
      <c r="AB10" s="9" t="n">
        <f aca="false">ABS($J10-O10)/MAX(1, $J10)</f>
        <v>1</v>
      </c>
      <c r="AC10" s="9" t="n">
        <f aca="false">ABS($J10-P10)/MAX(1, $J10)</f>
        <v>0.6</v>
      </c>
      <c r="AD10" s="9" t="n">
        <f aca="false">ABS($J10-Q10)/MAX(1, $J10)</f>
        <v>0.8</v>
      </c>
      <c r="AE10" s="9" t="n">
        <f aca="false">ABS($J10-R10)/MAX(1, $J10)</f>
        <v>0.2</v>
      </c>
      <c r="AF10" s="9" t="n">
        <f aca="false">ABS($J10-S10)/MAX(1, $J10)</f>
        <v>0.2</v>
      </c>
      <c r="AG10" s="9" t="n">
        <f aca="false">ABS($J10-T10)/MAX(1, $J10)</f>
        <v>0</v>
      </c>
      <c r="AH10" s="9" t="n">
        <f aca="false">ABS($J10-U10)/MAX(1, $J10)</f>
        <v>0</v>
      </c>
      <c r="AI10" s="9" t="n">
        <f aca="false">ABS($J10-V10)/MAX(1, $J10)</f>
        <v>0</v>
      </c>
      <c r="AJ10" s="9" t="n">
        <f aca="false">ABS($J10-W10)/MAX(1, $J10)</f>
        <v>0</v>
      </c>
      <c r="AK10" s="9"/>
      <c r="AL10" s="9" t="n">
        <f aca="false">MIN(Y10, $AD$3)</f>
        <v>0.6</v>
      </c>
      <c r="AM10" s="9" t="n">
        <f aca="false">MIN(Z10, $AD$3)</f>
        <v>0.6</v>
      </c>
      <c r="AN10" s="9" t="n">
        <f aca="false">MIN(AA10, $AD$3)</f>
        <v>0.6</v>
      </c>
      <c r="AO10" s="9" t="n">
        <f aca="false">MIN(AB10, $AD$3)</f>
        <v>1</v>
      </c>
      <c r="AP10" s="9" t="n">
        <f aca="false">MIN(AC10, $AD$3)</f>
        <v>0.6</v>
      </c>
      <c r="AQ10" s="9" t="n">
        <f aca="false">MIN(AD10, $AD$3)</f>
        <v>0.8</v>
      </c>
      <c r="AR10" s="9" t="n">
        <f aca="false">MIN(AE10, $AD$3)</f>
        <v>0.2</v>
      </c>
      <c r="AS10" s="9" t="n">
        <f aca="false">MIN(AF10, $AD$3)</f>
        <v>0.2</v>
      </c>
      <c r="AT10" s="9" t="n">
        <f aca="false">MIN(AG10, $AD$3)</f>
        <v>0</v>
      </c>
      <c r="AU10" s="9" t="n">
        <f aca="false">MIN(AH10, $AD$3)</f>
        <v>0</v>
      </c>
      <c r="AV10" s="9" t="n">
        <f aca="false">MIN(AI10, $AD$3)</f>
        <v>0</v>
      </c>
      <c r="AW10" s="9" t="n">
        <f aca="false">MIN(AJ10, $AD$3)</f>
        <v>0</v>
      </c>
      <c r="AY10" s="8"/>
      <c r="AZ10" s="3" t="s">
        <v>44</v>
      </c>
      <c r="BA10" s="15" t="n">
        <f aca="false">COUNTIFS($J$5:$J1000, "&gt;=4", $J$5:$J1000, "&lt;=5")</f>
        <v>15</v>
      </c>
      <c r="BB10" s="15" t="n">
        <f aca="false">AVERAGEIFS(AL$5:AL1000, $J$5:$J1000, "&gt;=4", $J$5:$J1000, "&lt;=5")</f>
        <v>0.826666666666667</v>
      </c>
      <c r="BC10" s="15" t="n">
        <f aca="false">AVERAGEIFS(AM$5:AM1000, $J$5:$J1000, "&gt;=4", $J$5:$J1000, "&lt;=5")</f>
        <v>0.613333333333333</v>
      </c>
      <c r="BD10" s="15" t="n">
        <f aca="false">AVERAGEIFS(AN$5:AN1000, $J$5:$J1000, "&gt;=4", $J$5:$J1000, "&lt;=5")</f>
        <v>0.72</v>
      </c>
      <c r="BE10" s="15" t="n">
        <f aca="false">AVERAGEIFS(AO$5:AO1000, $J$5:$J1000, "&gt;=4", $J$5:$J1000, "&lt;=5")</f>
        <v>0.653333333333333</v>
      </c>
      <c r="BF10" s="15" t="n">
        <f aca="false">AVERAGEIFS(AP$5:AP1000, $J$5:$J1000, "&gt;=4", $J$5:$J1000, "&lt;=5")</f>
        <v>0.816666666666667</v>
      </c>
      <c r="BG10" s="15" t="n">
        <f aca="false">AVERAGEIFS(AQ$5:AQ1000, $J$5:$J1000, "&gt;=4", $J$5:$J1000, "&lt;=5")</f>
        <v>0.626666666666667</v>
      </c>
      <c r="BH10" s="15" t="n">
        <f aca="false">AVERAGEIFS(AR$5:AR1000, $J$5:$J1000, "&gt;=4", $J$5:$J1000, "&lt;=5")</f>
        <v>0.516666666666667</v>
      </c>
      <c r="BI10" s="15" t="n">
        <f aca="false">AVERAGEIFS(AS$5:AS1000, $J$5:$J1000, "&gt;=4", $J$5:$J1000, "&lt;=5")</f>
        <v>0.42</v>
      </c>
      <c r="BJ10" s="15" t="n">
        <f aca="false">AVERAGEIFS(AT$5:AT1000, $J$5:$J1000, "&gt;=4", $J$5:$J1000, "&lt;=5")</f>
        <v>0.36</v>
      </c>
      <c r="BK10" s="15" t="n">
        <f aca="false">AVERAGEIFS(AU$5:AU1000, $J$5:$J1000, "&gt;=4", $J$5:$J1000, "&lt;=5")</f>
        <v>0.433333333333333</v>
      </c>
      <c r="BL10" s="15" t="n">
        <f aca="false">AVERAGEIFS(AV$5:AV1000, $J$5:$J1000, "&gt;=4", $J$5:$J1000, "&lt;=5")</f>
        <v>0.45</v>
      </c>
      <c r="BM10" s="15" t="n">
        <f aca="false">AVERAGEIFS(AW$5:AW1000, $J$5:$J1000, "&gt;=4", $J$5:$J1000, "&lt;=5")</f>
        <v>0.516666666666667</v>
      </c>
      <c r="BN10" s="3"/>
      <c r="BO10" s="6"/>
      <c r="BP10" s="6"/>
      <c r="BQ10" s="6"/>
      <c r="BR10" s="4" t="s">
        <v>45</v>
      </c>
      <c r="BS10" s="4" t="s">
        <v>46</v>
      </c>
      <c r="BT10" s="4"/>
      <c r="BV10" s="4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</row>
    <row r="11" customFormat="false" ht="13.8" hidden="false" customHeight="false" outlineLevel="0" collapsed="false">
      <c r="A11" s="1" t="s">
        <v>30</v>
      </c>
      <c r="B11" s="14"/>
      <c r="C11" s="14"/>
      <c r="D11" s="14"/>
      <c r="E11" s="14"/>
      <c r="F11" s="14"/>
      <c r="G11" s="3" t="s">
        <v>47</v>
      </c>
      <c r="H11" s="3" t="n">
        <v>4</v>
      </c>
      <c r="I11" s="3" t="n">
        <v>108</v>
      </c>
      <c r="J11" s="3" t="n">
        <v>10</v>
      </c>
      <c r="K11" s="3"/>
      <c r="L11" s="4" t="n">
        <v>3</v>
      </c>
      <c r="M11" s="4" t="n">
        <v>1</v>
      </c>
      <c r="N11" s="4" t="n">
        <v>2</v>
      </c>
      <c r="O11" s="4" t="n">
        <v>1</v>
      </c>
      <c r="P11" s="4" t="n">
        <v>5</v>
      </c>
      <c r="Q11" s="4" t="n">
        <v>1</v>
      </c>
      <c r="R11" s="4" t="n">
        <v>7</v>
      </c>
      <c r="S11" s="4" t="n">
        <v>2</v>
      </c>
      <c r="T11" s="4" t="n">
        <v>2</v>
      </c>
      <c r="U11" s="4" t="n">
        <v>1</v>
      </c>
      <c r="V11" s="4" t="n">
        <v>5</v>
      </c>
      <c r="W11" s="4" t="n">
        <v>1</v>
      </c>
      <c r="X11" s="3"/>
      <c r="Y11" s="9" t="n">
        <f aca="false">ABS($J11-L11)/MAX(1, $J11)</f>
        <v>0.7</v>
      </c>
      <c r="Z11" s="9" t="n">
        <f aca="false">ABS($J11-M11)/MAX(1, $J11)</f>
        <v>0.9</v>
      </c>
      <c r="AA11" s="9" t="n">
        <f aca="false">ABS($J11-N11)/MAX(1, $J11)</f>
        <v>0.8</v>
      </c>
      <c r="AB11" s="9" t="n">
        <f aca="false">ABS($J11-O11)/MAX(1, $J11)</f>
        <v>0.9</v>
      </c>
      <c r="AC11" s="9" t="n">
        <f aca="false">ABS($J11-P11)/MAX(1, $J11)</f>
        <v>0.5</v>
      </c>
      <c r="AD11" s="9" t="n">
        <f aca="false">ABS($J11-Q11)/MAX(1, $J11)</f>
        <v>0.9</v>
      </c>
      <c r="AE11" s="9" t="n">
        <f aca="false">ABS($J11-R11)/MAX(1, $J11)</f>
        <v>0.3</v>
      </c>
      <c r="AF11" s="9" t="n">
        <f aca="false">ABS($J11-S11)/MAX(1, $J11)</f>
        <v>0.8</v>
      </c>
      <c r="AG11" s="9" t="n">
        <f aca="false">ABS($J11-T11)/MAX(1, $J11)</f>
        <v>0.8</v>
      </c>
      <c r="AH11" s="9" t="n">
        <f aca="false">ABS($J11-U11)/MAX(1, $J11)</f>
        <v>0.9</v>
      </c>
      <c r="AI11" s="9" t="n">
        <f aca="false">ABS($J11-V11)/MAX(1, $J11)</f>
        <v>0.5</v>
      </c>
      <c r="AJ11" s="9" t="n">
        <f aca="false">ABS($J11-W11)/MAX(1, $J11)</f>
        <v>0.9</v>
      </c>
      <c r="AK11" s="9"/>
      <c r="AL11" s="9" t="n">
        <f aca="false">MIN(Y11, $AD$3)</f>
        <v>0.7</v>
      </c>
      <c r="AM11" s="9" t="n">
        <f aca="false">MIN(Z11, $AD$3)</f>
        <v>0.9</v>
      </c>
      <c r="AN11" s="9" t="n">
        <f aca="false">MIN(AA11, $AD$3)</f>
        <v>0.8</v>
      </c>
      <c r="AO11" s="9" t="n">
        <f aca="false">MIN(AB11, $AD$3)</f>
        <v>0.9</v>
      </c>
      <c r="AP11" s="9" t="n">
        <f aca="false">MIN(AC11, $AD$3)</f>
        <v>0.5</v>
      </c>
      <c r="AQ11" s="9" t="n">
        <f aca="false">MIN(AD11, $AD$3)</f>
        <v>0.9</v>
      </c>
      <c r="AR11" s="9" t="n">
        <f aca="false">MIN(AE11, $AD$3)</f>
        <v>0.3</v>
      </c>
      <c r="AS11" s="9" t="n">
        <f aca="false">MIN(AF11, $AD$3)</f>
        <v>0.8</v>
      </c>
      <c r="AT11" s="9" t="n">
        <f aca="false">MIN(AG11, $AD$3)</f>
        <v>0.8</v>
      </c>
      <c r="AU11" s="9" t="n">
        <f aca="false">MIN(AH11, $AD$3)</f>
        <v>0.9</v>
      </c>
      <c r="AV11" s="9" t="n">
        <f aca="false">MIN(AI11, $AD$3)</f>
        <v>0.5</v>
      </c>
      <c r="AW11" s="9" t="n">
        <f aca="false">MIN(AJ11, $AD$3)</f>
        <v>0.9</v>
      </c>
      <c r="AY11" s="8"/>
      <c r="AZ11" s="3" t="s">
        <v>48</v>
      </c>
      <c r="BA11" s="15" t="n">
        <f aca="false">COUNTIF($J$5:$J1000, "&gt;=4")</f>
        <v>36</v>
      </c>
      <c r="BB11" s="15" t="n">
        <f aca="false">AVERAGEIFS(AL$5:AL1000, $J$5:$J1000, "&gt;=4")</f>
        <v>0.720271164021164</v>
      </c>
      <c r="BC11" s="15" t="n">
        <f aca="false">AVERAGEIFS(AM$5:AM1000, $J$5:$J1000, "&gt;=4")</f>
        <v>0.675595238095238</v>
      </c>
      <c r="BD11" s="15" t="n">
        <f aca="false">AVERAGEIFS(AN$5:AN1000, $J$5:$J1000, "&gt;=4")</f>
        <v>0.723743386243386</v>
      </c>
      <c r="BE11" s="15" t="n">
        <f aca="false">AVERAGEIFS(AO$5:AO1000, $J$5:$J1000, "&gt;=4")</f>
        <v>0.716335978835979</v>
      </c>
      <c r="BF11" s="15" t="n">
        <f aca="false">AVERAGEIFS(AP$5:AP1000, $J$5:$J1000, "&gt;=4")</f>
        <v>0.742030423280423</v>
      </c>
      <c r="BG11" s="15" t="n">
        <f aca="false">AVERAGEIFS(AQ$5:AQ1000, $J$5:$J1000, "&gt;=4")</f>
        <v>0.75869708994709</v>
      </c>
      <c r="BH11" s="15" t="n">
        <f aca="false">AVERAGEIFS(AR$5:AR1000, $J$5:$J1000, "&gt;=4")</f>
        <v>0.580919312169312</v>
      </c>
      <c r="BI11" s="15" t="n">
        <f aca="false">AVERAGEIFS(AS$5:AS1000, $J$5:$J1000, "&gt;=4")</f>
        <v>0.541104497354497</v>
      </c>
      <c r="BJ11" s="15" t="n">
        <f aca="false">AVERAGEIFS(AT$5:AT1000, $J$5:$J1000, "&gt;=4")</f>
        <v>0.509160052910053</v>
      </c>
      <c r="BK11" s="15" t="n">
        <f aca="false">AVERAGEIFS(AU$5:AU1000, $J$5:$J1000, "&gt;=4")</f>
        <v>0.565641534391534</v>
      </c>
      <c r="BL11" s="15" t="n">
        <f aca="false">AVERAGEIFS(AV$5:AV1000, $J$5:$J1000, "&gt;=4")</f>
        <v>0.533465608465608</v>
      </c>
      <c r="BM11" s="15" t="n">
        <f aca="false">AVERAGEIFS(AW$5:AW1000, $J$5:$J1000, "&gt;=4")</f>
        <v>0.646230158730159</v>
      </c>
      <c r="BN11" s="3"/>
      <c r="BO11" s="6"/>
      <c r="BP11" s="6"/>
      <c r="BQ11" s="6" t="s">
        <v>49</v>
      </c>
      <c r="BR11" s="4" t="n">
        <f aca="false">(BR22-BS22)/BR22</f>
        <v>0.177739375236248</v>
      </c>
      <c r="BS11" s="4" t="n">
        <f aca="false">(BR29-BS29)/BR29</f>
        <v>0.18439774569083</v>
      </c>
      <c r="BT11" s="4"/>
      <c r="BV11" s="4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</row>
    <row r="12" customFormat="false" ht="13.8" hidden="false" customHeight="false" outlineLevel="0" collapsed="false">
      <c r="A12" s="1" t="s">
        <v>30</v>
      </c>
      <c r="B12" s="14"/>
      <c r="C12" s="14"/>
      <c r="D12" s="14"/>
      <c r="E12" s="14"/>
      <c r="F12" s="14"/>
      <c r="G12" s="3" t="s">
        <v>50</v>
      </c>
      <c r="H12" s="3" t="n">
        <v>4</v>
      </c>
      <c r="I12" s="3" t="n">
        <v>108</v>
      </c>
      <c r="J12" s="3" t="n">
        <v>5</v>
      </c>
      <c r="K12" s="3"/>
      <c r="L12" s="4" t="n">
        <v>21</v>
      </c>
      <c r="M12" s="4" t="n">
        <v>7</v>
      </c>
      <c r="N12" s="4" t="n">
        <v>14</v>
      </c>
      <c r="O12" s="4" t="n">
        <v>7</v>
      </c>
      <c r="P12" s="4" t="n">
        <v>21</v>
      </c>
      <c r="Q12" s="4" t="n">
        <v>4</v>
      </c>
      <c r="R12" s="4" t="n">
        <v>12</v>
      </c>
      <c r="S12" s="4" t="n">
        <v>6</v>
      </c>
      <c r="T12" s="4" t="n">
        <v>7</v>
      </c>
      <c r="U12" s="4" t="n">
        <v>6</v>
      </c>
      <c r="V12" s="4" t="n">
        <v>8</v>
      </c>
      <c r="W12" s="4" t="n">
        <v>6</v>
      </c>
      <c r="X12" s="3"/>
      <c r="Y12" s="9" t="n">
        <f aca="false">ABS($J12-L12)/MAX(1, $J12)</f>
        <v>3.2</v>
      </c>
      <c r="Z12" s="9" t="n">
        <f aca="false">ABS($J12-M12)/MAX(1, $J12)</f>
        <v>0.4</v>
      </c>
      <c r="AA12" s="9" t="n">
        <f aca="false">ABS($J12-N12)/MAX(1, $J12)</f>
        <v>1.8</v>
      </c>
      <c r="AB12" s="9" t="n">
        <f aca="false">ABS($J12-O12)/MAX(1, $J12)</f>
        <v>0.4</v>
      </c>
      <c r="AC12" s="9" t="n">
        <f aca="false">ABS($J12-P12)/MAX(1, $J12)</f>
        <v>3.2</v>
      </c>
      <c r="AD12" s="9" t="n">
        <f aca="false">ABS($J12-Q12)/MAX(1, $J12)</f>
        <v>0.2</v>
      </c>
      <c r="AE12" s="9" t="n">
        <f aca="false">ABS($J12-R12)/MAX(1, $J12)</f>
        <v>1.4</v>
      </c>
      <c r="AF12" s="9" t="n">
        <f aca="false">ABS($J12-S12)/MAX(1, $J12)</f>
        <v>0.2</v>
      </c>
      <c r="AG12" s="9" t="n">
        <f aca="false">ABS($J12-T12)/MAX(1, $J12)</f>
        <v>0.4</v>
      </c>
      <c r="AH12" s="9" t="n">
        <f aca="false">ABS($J12-U12)/MAX(1, $J12)</f>
        <v>0.2</v>
      </c>
      <c r="AI12" s="9" t="n">
        <f aca="false">ABS($J12-V12)/MAX(1, $J12)</f>
        <v>0.6</v>
      </c>
      <c r="AJ12" s="9" t="n">
        <f aca="false">ABS($J12-W12)/MAX(1, $J12)</f>
        <v>0.2</v>
      </c>
      <c r="AK12" s="9"/>
      <c r="AL12" s="9" t="n">
        <f aca="false">MIN(Y12, $AD$3)</f>
        <v>3.2</v>
      </c>
      <c r="AM12" s="9" t="n">
        <f aca="false">MIN(Z12, $AD$3)</f>
        <v>0.4</v>
      </c>
      <c r="AN12" s="9" t="n">
        <f aca="false">MIN(AA12, $AD$3)</f>
        <v>1.8</v>
      </c>
      <c r="AO12" s="9" t="n">
        <f aca="false">MIN(AB12, $AD$3)</f>
        <v>0.4</v>
      </c>
      <c r="AP12" s="9" t="n">
        <f aca="false">MIN(AC12, $AD$3)</f>
        <v>3.2</v>
      </c>
      <c r="AQ12" s="9" t="n">
        <f aca="false">MIN(AD12, $AD$3)</f>
        <v>0.2</v>
      </c>
      <c r="AR12" s="9" t="n">
        <f aca="false">MIN(AE12, $AD$3)</f>
        <v>1.4</v>
      </c>
      <c r="AS12" s="9" t="n">
        <f aca="false">MIN(AF12, $AD$3)</f>
        <v>0.2</v>
      </c>
      <c r="AT12" s="9" t="n">
        <f aca="false">MIN(AG12, $AD$3)</f>
        <v>0.4</v>
      </c>
      <c r="AU12" s="9" t="n">
        <f aca="false">MIN(AH12, $AD$3)</f>
        <v>0.2</v>
      </c>
      <c r="AV12" s="9" t="n">
        <f aca="false">MIN(AI12, $AD$3)</f>
        <v>0.6</v>
      </c>
      <c r="AW12" s="9" t="n">
        <f aca="false">MIN(AJ12, $AD$3)</f>
        <v>0.2</v>
      </c>
      <c r="AY12" s="8"/>
      <c r="AZ12" s="3" t="s">
        <v>51</v>
      </c>
      <c r="BA12" s="15" t="n">
        <f aca="false">COUNTIF($J$5:$J1000, "&gt;=6")</f>
        <v>21</v>
      </c>
      <c r="BB12" s="15" t="n">
        <f aca="false">AVERAGEIFS(AL$5:AL1000, $J$5:$J1000, "&gt;=6")</f>
        <v>0.644274376417234</v>
      </c>
      <c r="BC12" s="15" t="n">
        <f aca="false">AVERAGEIFS(AM$5:AM1000, $J$5:$J1000, "&gt;=6")</f>
        <v>0.720068027210884</v>
      </c>
      <c r="BD12" s="15" t="n">
        <f aca="false">AVERAGEIFS(AN$5:AN1000, $J$5:$J1000, "&gt;=6")</f>
        <v>0.726417233560091</v>
      </c>
      <c r="BE12" s="15" t="n">
        <f aca="false">AVERAGEIFS(AO$5:AO1000, $J$5:$J1000, "&gt;=6")</f>
        <v>0.761337868480726</v>
      </c>
      <c r="BF12" s="15" t="n">
        <f aca="false">AVERAGEIFS(AP$5:AP1000, $J$5:$J1000, "&gt;=6")</f>
        <v>0.688718820861678</v>
      </c>
      <c r="BG12" s="15" t="n">
        <f aca="false">AVERAGEIFS(AQ$5:AQ1000, $J$5:$J1000, "&gt;=6")</f>
        <v>0.853004535147392</v>
      </c>
      <c r="BH12" s="15" t="n">
        <f aca="false">AVERAGEIFS(AR$5:AR1000, $J$5:$J1000, "&gt;=6")</f>
        <v>0.626814058956916</v>
      </c>
      <c r="BI12" s="15" t="n">
        <f aca="false">AVERAGEIFS(AS$5:AS1000, $J$5:$J1000, "&gt;=6")</f>
        <v>0.627607709750567</v>
      </c>
      <c r="BJ12" s="15" t="n">
        <f aca="false">AVERAGEIFS(AT$5:AT1000, $J$5:$J1000, "&gt;=6")</f>
        <v>0.615702947845805</v>
      </c>
      <c r="BK12" s="15" t="n">
        <f aca="false">AVERAGEIFS(AU$5:AU1000, $J$5:$J1000, "&gt;=6")</f>
        <v>0.660147392290249</v>
      </c>
      <c r="BL12" s="15" t="n">
        <f aca="false">AVERAGEIFS(AV$5:AV1000, $J$5:$J1000, "&gt;=6")</f>
        <v>0.593083900226757</v>
      </c>
      <c r="BM12" s="15" t="n">
        <f aca="false">AVERAGEIFS(AW$5:AW1000, $J$5:$J1000, "&gt;=6")</f>
        <v>0.738775510204082</v>
      </c>
      <c r="BN12" s="3"/>
      <c r="BO12" s="6"/>
      <c r="BP12" s="6"/>
      <c r="BQ12" s="6"/>
      <c r="BR12" s="4"/>
      <c r="BT12" s="4"/>
      <c r="BV12" s="4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</row>
    <row r="13" customFormat="false" ht="13.8" hidden="false" customHeight="false" outlineLevel="0" collapsed="false">
      <c r="A13" s="1" t="s">
        <v>52</v>
      </c>
      <c r="B13" s="14" t="n">
        <v>9</v>
      </c>
      <c r="C13" s="14" t="n">
        <v>9</v>
      </c>
      <c r="D13" s="14" t="n">
        <v>2</v>
      </c>
      <c r="E13" s="14" t="n">
        <v>4</v>
      </c>
      <c r="F13" s="14" t="s">
        <v>31</v>
      </c>
      <c r="G13" s="3" t="s">
        <v>53</v>
      </c>
      <c r="H13" s="3" t="n">
        <v>5</v>
      </c>
      <c r="I13" s="3" t="n">
        <v>1</v>
      </c>
      <c r="J13" s="3" t="n">
        <v>3</v>
      </c>
      <c r="K13" s="3"/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2</v>
      </c>
      <c r="S13" s="4" t="n">
        <v>2</v>
      </c>
      <c r="T13" s="4" t="n">
        <v>2</v>
      </c>
      <c r="U13" s="4" t="n">
        <v>1</v>
      </c>
      <c r="V13" s="4" t="n">
        <v>1</v>
      </c>
      <c r="W13" s="4" t="n">
        <v>0</v>
      </c>
      <c r="X13" s="3"/>
      <c r="Y13" s="9" t="n">
        <f aca="false">ABS($J13-L13)/MAX(1, $J13)</f>
        <v>1</v>
      </c>
      <c r="Z13" s="9" t="n">
        <f aca="false">ABS($J13-M13)/MAX(1, $J13)</f>
        <v>1</v>
      </c>
      <c r="AA13" s="9" t="n">
        <f aca="false">ABS($J13-N13)/MAX(1, $J13)</f>
        <v>1</v>
      </c>
      <c r="AB13" s="9" t="n">
        <f aca="false">ABS($J13-O13)/MAX(1, $J13)</f>
        <v>1</v>
      </c>
      <c r="AC13" s="9" t="n">
        <f aca="false">ABS($J13-P13)/MAX(1, $J13)</f>
        <v>1</v>
      </c>
      <c r="AD13" s="9" t="n">
        <f aca="false">ABS($J13-Q13)/MAX(1, $J13)</f>
        <v>1</v>
      </c>
      <c r="AE13" s="9" t="n">
        <f aca="false">ABS($J13-R13)/MAX(1, $J13)</f>
        <v>0.333333333333333</v>
      </c>
      <c r="AF13" s="9" t="n">
        <f aca="false">ABS($J13-S13)/MAX(1, $J13)</f>
        <v>0.333333333333333</v>
      </c>
      <c r="AG13" s="9" t="n">
        <f aca="false">ABS($J13-T13)/MAX(1, $J13)</f>
        <v>0.333333333333333</v>
      </c>
      <c r="AH13" s="9" t="n">
        <f aca="false">ABS($J13-U13)/MAX(1, $J13)</f>
        <v>0.666666666666667</v>
      </c>
      <c r="AI13" s="9" t="n">
        <f aca="false">ABS($J13-V13)/MAX(1, $J13)</f>
        <v>0.666666666666667</v>
      </c>
      <c r="AJ13" s="9" t="n">
        <f aca="false">ABS($J13-W13)/MAX(1, $J13)</f>
        <v>1</v>
      </c>
      <c r="AK13" s="9"/>
      <c r="AL13" s="9" t="n">
        <f aca="false">MIN(Y13, $AD$3)</f>
        <v>1</v>
      </c>
      <c r="AM13" s="9" t="n">
        <f aca="false">MIN(Z13, $AD$3)</f>
        <v>1</v>
      </c>
      <c r="AN13" s="9" t="n">
        <f aca="false">MIN(AA13, $AD$3)</f>
        <v>1</v>
      </c>
      <c r="AO13" s="9" t="n">
        <f aca="false">MIN(AB13, $AD$3)</f>
        <v>1</v>
      </c>
      <c r="AP13" s="9" t="n">
        <f aca="false">MIN(AC13, $AD$3)</f>
        <v>1</v>
      </c>
      <c r="AQ13" s="9" t="n">
        <f aca="false">MIN(AD13, $AD$3)</f>
        <v>1</v>
      </c>
      <c r="AR13" s="9" t="n">
        <f aca="false">MIN(AE13, $AD$3)</f>
        <v>0.333333333333333</v>
      </c>
      <c r="AS13" s="9" t="n">
        <f aca="false">MIN(AF13, $AD$3)</f>
        <v>0.333333333333333</v>
      </c>
      <c r="AT13" s="9" t="n">
        <f aca="false">MIN(AG13, $AD$3)</f>
        <v>0.333333333333333</v>
      </c>
      <c r="AU13" s="9" t="n">
        <f aca="false">MIN(AH13, $AD$3)</f>
        <v>0.666666666666667</v>
      </c>
      <c r="AV13" s="9" t="n">
        <f aca="false">MIN(AI13, $AD$3)</f>
        <v>0.666666666666667</v>
      </c>
      <c r="AW13" s="9" t="n">
        <f aca="false">MIN(AJ13, $AD$3)</f>
        <v>1</v>
      </c>
      <c r="AY13" s="2" t="s">
        <v>54</v>
      </c>
      <c r="AZ13" s="7" t="s">
        <v>34</v>
      </c>
      <c r="BA13" s="9"/>
      <c r="BB13" s="9" t="n">
        <f aca="false">AVERAGEIFS(BB$23:BB1000, $AZ$23:$AZ1000, $AZ13)</f>
        <v>1.05829632012935</v>
      </c>
      <c r="BC13" s="9" t="n">
        <f aca="false">AVERAGEIFS(BC$23:BC1000, $AZ$23:$AZ1000, $AZ13)</f>
        <v>0.931643501679583</v>
      </c>
      <c r="BD13" s="9" t="n">
        <f aca="false">AVERAGEIFS(BD$23:BD1000, $AZ$23:$AZ1000, $AZ13)</f>
        <v>0.96606016834625</v>
      </c>
      <c r="BE13" s="9" t="n">
        <f aca="false">AVERAGEIFS(BE$23:BE1000, $AZ$23:$AZ1000, $AZ13)</f>
        <v>0.87043516834625</v>
      </c>
      <c r="BF13" s="9" t="n">
        <f aca="false">AVERAGEIFS(BF$23:BF1000, $AZ$23:$AZ1000, $AZ13)</f>
        <v>1.03839350167958</v>
      </c>
      <c r="BG13" s="9" t="n">
        <f aca="false">AVERAGEIFS(BG$23:BG1000, $AZ$23:$AZ1000, $AZ13)</f>
        <v>0.870195393374741</v>
      </c>
      <c r="BH13" s="9" t="n">
        <f aca="false">AVERAGEIFS(BH$23:BH1000, $AZ$23:$AZ1000, $AZ13)</f>
        <v>0.656953345296267</v>
      </c>
      <c r="BI13" s="9" t="n">
        <f aca="false">AVERAGEIFS(BI$23:BI1000, $AZ$23:$AZ1000, $AZ13)</f>
        <v>0.635471461238296</v>
      </c>
      <c r="BJ13" s="9" t="n">
        <f aca="false">AVERAGEIFS(BJ$23:BJ1000, $AZ$23:$AZ1000, $AZ13)</f>
        <v>0.641188852542644</v>
      </c>
      <c r="BK13" s="9" t="n">
        <f aca="false">AVERAGEIFS(BK$23:BK1000, $AZ$23:$AZ1000, $AZ13)</f>
        <v>0.582653726708074</v>
      </c>
      <c r="BL13" s="9" t="n">
        <f aca="false">AVERAGEIFS(BL$23:BL1000, $AZ$23:$AZ1000, $AZ13)</f>
        <v>0.690477601565618</v>
      </c>
      <c r="BM13" s="9" t="n">
        <f aca="false">AVERAGEIFS(BM$23:BM1000, $AZ$23:$AZ1000, $AZ13)</f>
        <v>0.535812629399586</v>
      </c>
      <c r="BN13" s="3"/>
      <c r="BO13" s="6"/>
      <c r="BP13" s="6"/>
      <c r="BQ13" s="6"/>
      <c r="BR13" s="4"/>
      <c r="BT13" s="4"/>
      <c r="BV13" s="4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</row>
    <row r="14" customFormat="false" ht="13.8" hidden="false" customHeight="false" outlineLevel="0" collapsed="false">
      <c r="A14" s="1" t="s">
        <v>52</v>
      </c>
      <c r="B14" s="14"/>
      <c r="C14" s="14"/>
      <c r="D14" s="14"/>
      <c r="E14" s="14"/>
      <c r="F14" s="14"/>
      <c r="G14" s="3" t="s">
        <v>55</v>
      </c>
      <c r="H14" s="3" t="n">
        <v>5</v>
      </c>
      <c r="I14" s="3" t="n">
        <v>8</v>
      </c>
      <c r="J14" s="3" t="n">
        <v>1</v>
      </c>
      <c r="K14" s="3"/>
      <c r="L14" s="4" t="n">
        <v>1</v>
      </c>
      <c r="M14" s="4" t="n">
        <v>1</v>
      </c>
      <c r="N14" s="4" t="n">
        <v>1</v>
      </c>
      <c r="O14" s="4" t="n">
        <v>1</v>
      </c>
      <c r="P14" s="4" t="n">
        <v>1</v>
      </c>
      <c r="Q14" s="4" t="n">
        <v>1</v>
      </c>
      <c r="R14" s="4" t="n">
        <v>2</v>
      </c>
      <c r="S14" s="4" t="n">
        <v>2</v>
      </c>
      <c r="T14" s="4" t="n">
        <v>2</v>
      </c>
      <c r="U14" s="4" t="n">
        <v>2</v>
      </c>
      <c r="V14" s="4" t="n">
        <v>2</v>
      </c>
      <c r="W14" s="4" t="n">
        <v>1</v>
      </c>
      <c r="X14" s="3"/>
      <c r="Y14" s="9" t="n">
        <f aca="false">ABS($J14-L14)/MAX(1, $J14)</f>
        <v>0</v>
      </c>
      <c r="Z14" s="9" t="n">
        <f aca="false">ABS($J14-M14)/MAX(1, $J14)</f>
        <v>0</v>
      </c>
      <c r="AA14" s="9" t="n">
        <f aca="false">ABS($J14-N14)/MAX(1, $J14)</f>
        <v>0</v>
      </c>
      <c r="AB14" s="9" t="n">
        <f aca="false">ABS($J14-O14)/MAX(1, $J14)</f>
        <v>0</v>
      </c>
      <c r="AC14" s="9" t="n">
        <f aca="false">ABS($J14-P14)/MAX(1, $J14)</f>
        <v>0</v>
      </c>
      <c r="AD14" s="9" t="n">
        <f aca="false">ABS($J14-Q14)/MAX(1, $J14)</f>
        <v>0</v>
      </c>
      <c r="AE14" s="9" t="n">
        <f aca="false">ABS($J14-R14)/MAX(1, $J14)</f>
        <v>1</v>
      </c>
      <c r="AF14" s="9" t="n">
        <f aca="false">ABS($J14-S14)/MAX(1, $J14)</f>
        <v>1</v>
      </c>
      <c r="AG14" s="9" t="n">
        <f aca="false">ABS($J14-T14)/MAX(1, $J14)</f>
        <v>1</v>
      </c>
      <c r="AH14" s="9" t="n">
        <f aca="false">ABS($J14-U14)/MAX(1, $J14)</f>
        <v>1</v>
      </c>
      <c r="AI14" s="9" t="n">
        <f aca="false">ABS($J14-V14)/MAX(1, $J14)</f>
        <v>1</v>
      </c>
      <c r="AJ14" s="9" t="n">
        <f aca="false">ABS($J14-W14)/MAX(1, $J14)</f>
        <v>0</v>
      </c>
      <c r="AK14" s="9"/>
      <c r="AL14" s="9" t="n">
        <f aca="false">MIN(Y14, $AD$3)</f>
        <v>0</v>
      </c>
      <c r="AM14" s="9" t="n">
        <f aca="false">MIN(Z14, $AD$3)</f>
        <v>0</v>
      </c>
      <c r="AN14" s="9" t="n">
        <f aca="false">MIN(AA14, $AD$3)</f>
        <v>0</v>
      </c>
      <c r="AO14" s="9" t="n">
        <f aca="false">MIN(AB14, $AD$3)</f>
        <v>0</v>
      </c>
      <c r="AP14" s="9" t="n">
        <f aca="false">MIN(AC14, $AD$3)</f>
        <v>0</v>
      </c>
      <c r="AQ14" s="9" t="n">
        <f aca="false">MIN(AD14, $AD$3)</f>
        <v>0</v>
      </c>
      <c r="AR14" s="9" t="n">
        <f aca="false">MIN(AE14, $AD$3)</f>
        <v>1</v>
      </c>
      <c r="AS14" s="9" t="n">
        <f aca="false">MIN(AF14, $AD$3)</f>
        <v>1</v>
      </c>
      <c r="AT14" s="9" t="n">
        <f aca="false">MIN(AG14, $AD$3)</f>
        <v>1</v>
      </c>
      <c r="AU14" s="9" t="n">
        <f aca="false">MIN(AH14, $AD$3)</f>
        <v>1</v>
      </c>
      <c r="AV14" s="9" t="n">
        <f aca="false">MIN(AI14, $AD$3)</f>
        <v>1</v>
      </c>
      <c r="AW14" s="9" t="n">
        <f aca="false">MIN(AJ14, $AD$3)</f>
        <v>0</v>
      </c>
      <c r="AY14" s="2"/>
      <c r="AZ14" s="7" t="s">
        <v>36</v>
      </c>
      <c r="BA14" s="15"/>
      <c r="BB14" s="9" t="n">
        <f aca="false">AVERAGEIFS(BB$23:BB1000, $AZ$23:$AZ1000, $AZ14)</f>
        <v>1.02932387485754</v>
      </c>
      <c r="BC14" s="9" t="n">
        <f aca="false">AVERAGEIFS(BC$23:BC1000, $AZ$23:$AZ1000, $AZ14)</f>
        <v>0.929323874857544</v>
      </c>
      <c r="BD14" s="9" t="n">
        <f aca="false">AVERAGEIFS(BD$23:BD1000, $AZ$23:$AZ1000, $AZ14)</f>
        <v>0.895990541524211</v>
      </c>
      <c r="BE14" s="9" t="n">
        <f aca="false">AVERAGEIFS(BE$23:BE1000, $AZ$23:$AZ1000, $AZ14)</f>
        <v>0.829323874857544</v>
      </c>
      <c r="BF14" s="9" t="n">
        <f aca="false">AVERAGEIFS(BF$23:BF1000, $AZ$23:$AZ1000, $AZ14)</f>
        <v>0.970990541524211</v>
      </c>
      <c r="BG14" s="9" t="n">
        <f aca="false">AVERAGEIFS(BG$23:BG1000, $AZ$23:$AZ1000, $AZ14)</f>
        <v>0.75</v>
      </c>
      <c r="BH14" s="9" t="n">
        <f aca="false">AVERAGEIFS(BH$23:BH1000, $AZ$23:$AZ1000, $AZ14)</f>
        <v>0.733333333333333</v>
      </c>
      <c r="BI14" s="9" t="n">
        <f aca="false">AVERAGEIFS(BI$23:BI1000, $AZ$23:$AZ1000, $AZ14)</f>
        <v>0.725</v>
      </c>
      <c r="BJ14" s="9" t="n">
        <f aca="false">AVERAGEIFS(BJ$23:BJ1000, $AZ$23:$AZ1000, $AZ14)</f>
        <v>0.766876277587836</v>
      </c>
      <c r="BK14" s="9" t="n">
        <f aca="false">AVERAGEIFS(BK$23:BK1000, $AZ$23:$AZ1000, $AZ14)</f>
        <v>0.591666666666667</v>
      </c>
      <c r="BL14" s="9" t="n">
        <f aca="false">AVERAGEIFS(BL$23:BL1000, $AZ$23:$AZ1000, $AZ14)</f>
        <v>0.816876277587836</v>
      </c>
      <c r="BM14" s="9" t="n">
        <f aca="false">AVERAGEIFS(BM$23:BM1000, $AZ$23:$AZ1000, $AZ14)</f>
        <v>0.425</v>
      </c>
      <c r="BN14" s="3"/>
      <c r="BO14" s="6"/>
      <c r="BP14" s="6"/>
      <c r="BQ14" s="6"/>
      <c r="BR14" s="4"/>
      <c r="BT14" s="4"/>
      <c r="BV14" s="4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</row>
    <row r="15" customFormat="false" ht="13.8" hidden="false" customHeight="false" outlineLevel="0" collapsed="false">
      <c r="A15" s="1" t="s">
        <v>52</v>
      </c>
      <c r="B15" s="14"/>
      <c r="C15" s="14"/>
      <c r="D15" s="14"/>
      <c r="E15" s="14"/>
      <c r="F15" s="14"/>
      <c r="G15" s="3" t="s">
        <v>56</v>
      </c>
      <c r="H15" s="3" t="n">
        <v>5</v>
      </c>
      <c r="I15" s="3" t="n">
        <v>0.5</v>
      </c>
      <c r="J15" s="3" t="n">
        <v>3</v>
      </c>
      <c r="K15" s="3"/>
      <c r="L15" s="4" t="n">
        <v>1</v>
      </c>
      <c r="M15" s="4" t="n">
        <v>1</v>
      </c>
      <c r="N15" s="4" t="n">
        <v>1</v>
      </c>
      <c r="O15" s="4" t="n">
        <v>1</v>
      </c>
      <c r="P15" s="4" t="n">
        <v>1</v>
      </c>
      <c r="Q15" s="4" t="n">
        <v>1</v>
      </c>
      <c r="R15" s="4" t="n">
        <v>1</v>
      </c>
      <c r="S15" s="4" t="n">
        <v>1</v>
      </c>
      <c r="T15" s="4" t="n">
        <v>1</v>
      </c>
      <c r="U15" s="4" t="n">
        <v>1</v>
      </c>
      <c r="V15" s="4" t="n">
        <v>1</v>
      </c>
      <c r="W15" s="4" t="n">
        <v>1</v>
      </c>
      <c r="X15" s="3"/>
      <c r="Y15" s="9" t="n">
        <f aca="false">ABS($J15-L15)/MAX(1, $J15)</f>
        <v>0.666666666666667</v>
      </c>
      <c r="Z15" s="9" t="n">
        <f aca="false">ABS($J15-M15)/MAX(1, $J15)</f>
        <v>0.666666666666667</v>
      </c>
      <c r="AA15" s="9" t="n">
        <f aca="false">ABS($J15-N15)/MAX(1, $J15)</f>
        <v>0.666666666666667</v>
      </c>
      <c r="AB15" s="9" t="n">
        <f aca="false">ABS($J15-O15)/MAX(1, $J15)</f>
        <v>0.666666666666667</v>
      </c>
      <c r="AC15" s="9" t="n">
        <f aca="false">ABS($J15-P15)/MAX(1, $J15)</f>
        <v>0.666666666666667</v>
      </c>
      <c r="AD15" s="9" t="n">
        <f aca="false">ABS($J15-Q15)/MAX(1, $J15)</f>
        <v>0.666666666666667</v>
      </c>
      <c r="AE15" s="9" t="n">
        <f aca="false">ABS($J15-R15)/MAX(1, $J15)</f>
        <v>0.666666666666667</v>
      </c>
      <c r="AF15" s="9" t="n">
        <f aca="false">ABS($J15-S15)/MAX(1, $J15)</f>
        <v>0.666666666666667</v>
      </c>
      <c r="AG15" s="9" t="n">
        <f aca="false">ABS($J15-T15)/MAX(1, $J15)</f>
        <v>0.666666666666667</v>
      </c>
      <c r="AH15" s="9" t="n">
        <f aca="false">ABS($J15-U15)/MAX(1, $J15)</f>
        <v>0.666666666666667</v>
      </c>
      <c r="AI15" s="9" t="n">
        <f aca="false">ABS($J15-V15)/MAX(1, $J15)</f>
        <v>0.666666666666667</v>
      </c>
      <c r="AJ15" s="9" t="n">
        <f aca="false">ABS($J15-W15)/MAX(1, $J15)</f>
        <v>0.666666666666667</v>
      </c>
      <c r="AK15" s="9"/>
      <c r="AL15" s="9" t="n">
        <f aca="false">MIN(Y15, $AD$3)</f>
        <v>0.666666666666667</v>
      </c>
      <c r="AM15" s="9" t="n">
        <f aca="false">MIN(Z15, $AD$3)</f>
        <v>0.666666666666667</v>
      </c>
      <c r="AN15" s="9" t="n">
        <f aca="false">MIN(AA15, $AD$3)</f>
        <v>0.666666666666667</v>
      </c>
      <c r="AO15" s="9" t="n">
        <f aca="false">MIN(AB15, $AD$3)</f>
        <v>0.666666666666667</v>
      </c>
      <c r="AP15" s="9" t="n">
        <f aca="false">MIN(AC15, $AD$3)</f>
        <v>0.666666666666667</v>
      </c>
      <c r="AQ15" s="9" t="n">
        <f aca="false">MIN(AD15, $AD$3)</f>
        <v>0.666666666666667</v>
      </c>
      <c r="AR15" s="9" t="n">
        <f aca="false">MIN(AE15, $AD$3)</f>
        <v>0.666666666666667</v>
      </c>
      <c r="AS15" s="9" t="n">
        <f aca="false">MIN(AF15, $AD$3)</f>
        <v>0.666666666666667</v>
      </c>
      <c r="AT15" s="9" t="n">
        <f aca="false">MIN(AG15, $AD$3)</f>
        <v>0.666666666666667</v>
      </c>
      <c r="AU15" s="9" t="n">
        <f aca="false">MIN(AH15, $AD$3)</f>
        <v>0.666666666666667</v>
      </c>
      <c r="AV15" s="9" t="n">
        <f aca="false">MIN(AI15, $AD$3)</f>
        <v>0.666666666666667</v>
      </c>
      <c r="AW15" s="9" t="n">
        <f aca="false">MIN(AJ15, $AD$3)</f>
        <v>0.666666666666667</v>
      </c>
      <c r="AY15" s="2"/>
      <c r="AZ15" s="7" t="s">
        <v>38</v>
      </c>
      <c r="BA15" s="15"/>
      <c r="BB15" s="9" t="n">
        <f aca="false">AVERAGEIFS(BB$23:BB1000, $AZ$23:$AZ1000, $AZ15)</f>
        <v>0.633542944254503</v>
      </c>
      <c r="BC15" s="9" t="n">
        <f aca="false">AVERAGEIFS(BC$23:BC1000, $AZ$23:$AZ1000, $AZ15)</f>
        <v>0.6</v>
      </c>
      <c r="BD15" s="9" t="n">
        <f aca="false">AVERAGEIFS(BD$23:BD1000, $AZ$23:$AZ1000, $AZ15)</f>
        <v>0.583333333333333</v>
      </c>
      <c r="BE15" s="9" t="n">
        <f aca="false">AVERAGEIFS(BE$23:BE1000, $AZ$23:$AZ1000, $AZ15)</f>
        <v>0.416666666666667</v>
      </c>
      <c r="BF15" s="9" t="n">
        <f aca="false">AVERAGEIFS(BF$23:BF1000, $AZ$23:$AZ1000, $AZ15)</f>
        <v>0.633333333333333</v>
      </c>
      <c r="BG15" s="9" t="n">
        <f aca="false">AVERAGEIFS(BG$23:BG1000, $AZ$23:$AZ1000, $AZ15)</f>
        <v>0.433333333333333</v>
      </c>
      <c r="BH15" s="9" t="n">
        <f aca="false">AVERAGEIFS(BH$23:BH1000, $AZ$23:$AZ1000, $AZ15)</f>
        <v>0.45</v>
      </c>
      <c r="BI15" s="9" t="n">
        <f aca="false">AVERAGEIFS(BI$23:BI1000, $AZ$23:$AZ1000, $AZ15)</f>
        <v>0.45</v>
      </c>
      <c r="BJ15" s="9" t="n">
        <f aca="false">AVERAGEIFS(BJ$23:BJ1000, $AZ$23:$AZ1000, $AZ15)</f>
        <v>0.416666666666667</v>
      </c>
      <c r="BK15" s="9" t="n">
        <f aca="false">AVERAGEIFS(BK$23:BK1000, $AZ$23:$AZ1000, $AZ15)</f>
        <v>0.433333333333333</v>
      </c>
      <c r="BL15" s="9" t="n">
        <f aca="false">AVERAGEIFS(BL$23:BL1000, $AZ$23:$AZ1000, $AZ15)</f>
        <v>0.466666666666667</v>
      </c>
      <c r="BM15" s="9" t="n">
        <f aca="false">AVERAGEIFS(BM$23:BM1000, $AZ$23:$AZ1000, $AZ15)</f>
        <v>0.4</v>
      </c>
      <c r="BN15" s="3"/>
      <c r="BO15" s="6"/>
      <c r="BP15" s="6"/>
      <c r="BQ15" s="6"/>
      <c r="BR15" s="4"/>
      <c r="BT15" s="4"/>
      <c r="BV15" s="4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</row>
    <row r="16" customFormat="false" ht="13.8" hidden="false" customHeight="false" outlineLevel="0" collapsed="false">
      <c r="A16" s="1" t="s">
        <v>52</v>
      </c>
      <c r="B16" s="14"/>
      <c r="C16" s="14"/>
      <c r="D16" s="14"/>
      <c r="E16" s="14"/>
      <c r="F16" s="14"/>
      <c r="G16" s="3" t="s">
        <v>57</v>
      </c>
      <c r="H16" s="3" t="n">
        <v>4</v>
      </c>
      <c r="I16" s="3" t="n">
        <v>0.01</v>
      </c>
      <c r="J16" s="3" t="n">
        <v>3</v>
      </c>
      <c r="K16" s="3"/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3"/>
      <c r="Y16" s="9" t="n">
        <f aca="false">ABS($J16-L16)/MAX(1, $J16)</f>
        <v>1</v>
      </c>
      <c r="Z16" s="9" t="n">
        <f aca="false">ABS($J16-M16)/MAX(1, $J16)</f>
        <v>1</v>
      </c>
      <c r="AA16" s="9" t="n">
        <f aca="false">ABS($J16-N16)/MAX(1, $J16)</f>
        <v>1</v>
      </c>
      <c r="AB16" s="9" t="n">
        <f aca="false">ABS($J16-O16)/MAX(1, $J16)</f>
        <v>1</v>
      </c>
      <c r="AC16" s="9" t="n">
        <f aca="false">ABS($J16-P16)/MAX(1, $J16)</f>
        <v>1</v>
      </c>
      <c r="AD16" s="9" t="n">
        <f aca="false">ABS($J16-Q16)/MAX(1, $J16)</f>
        <v>1</v>
      </c>
      <c r="AE16" s="9" t="n">
        <f aca="false">ABS($J16-R16)/MAX(1, $J16)</f>
        <v>1</v>
      </c>
      <c r="AF16" s="9" t="n">
        <f aca="false">ABS($J16-S16)/MAX(1, $J16)</f>
        <v>1</v>
      </c>
      <c r="AG16" s="9" t="n">
        <f aca="false">ABS($J16-T16)/MAX(1, $J16)</f>
        <v>1</v>
      </c>
      <c r="AH16" s="9" t="n">
        <f aca="false">ABS($J16-U16)/MAX(1, $J16)</f>
        <v>1</v>
      </c>
      <c r="AI16" s="9" t="n">
        <f aca="false">ABS($J16-V16)/MAX(1, $J16)</f>
        <v>1</v>
      </c>
      <c r="AJ16" s="9" t="n">
        <f aca="false">ABS($J16-W16)/MAX(1, $J16)</f>
        <v>1</v>
      </c>
      <c r="AK16" s="9"/>
      <c r="AL16" s="9" t="n">
        <f aca="false">MIN(Y16, $AD$3)</f>
        <v>1</v>
      </c>
      <c r="AM16" s="9" t="n">
        <f aca="false">MIN(Z16, $AD$3)</f>
        <v>1</v>
      </c>
      <c r="AN16" s="9" t="n">
        <f aca="false">MIN(AA16, $AD$3)</f>
        <v>1</v>
      </c>
      <c r="AO16" s="9" t="n">
        <f aca="false">MIN(AB16, $AD$3)</f>
        <v>1</v>
      </c>
      <c r="AP16" s="9" t="n">
        <f aca="false">MIN(AC16, $AD$3)</f>
        <v>1</v>
      </c>
      <c r="AQ16" s="9" t="n">
        <f aca="false">MIN(AD16, $AD$3)</f>
        <v>1</v>
      </c>
      <c r="AR16" s="9" t="n">
        <f aca="false">MIN(AE16, $AD$3)</f>
        <v>1</v>
      </c>
      <c r="AS16" s="9" t="n">
        <f aca="false">MIN(AF16, $AD$3)</f>
        <v>1</v>
      </c>
      <c r="AT16" s="9" t="n">
        <f aca="false">MIN(AG16, $AD$3)</f>
        <v>1</v>
      </c>
      <c r="AU16" s="9" t="n">
        <f aca="false">MIN(AH16, $AD$3)</f>
        <v>1</v>
      </c>
      <c r="AV16" s="9" t="n">
        <f aca="false">MIN(AI16, $AD$3)</f>
        <v>1</v>
      </c>
      <c r="AW16" s="9" t="n">
        <f aca="false">MIN(AJ16, $AD$3)</f>
        <v>1</v>
      </c>
      <c r="AY16" s="2"/>
      <c r="AZ16" s="3" t="s">
        <v>40</v>
      </c>
      <c r="BA16" s="15"/>
      <c r="BB16" s="9" t="n">
        <f aca="false">AVERAGEIFS(BB$23:BB1000, $AZ$23:$AZ1000, $AZ16)</f>
        <v>0.476666666666667</v>
      </c>
      <c r="BC16" s="9" t="n">
        <f aca="false">AVERAGEIFS(BC$23:BC1000, $AZ$23:$AZ1000, $AZ16)</f>
        <v>0.418333333333333</v>
      </c>
      <c r="BD16" s="9" t="n">
        <f aca="false">AVERAGEIFS(BD$23:BD1000, $AZ$23:$AZ1000, $AZ16)</f>
        <v>0.365</v>
      </c>
      <c r="BE16" s="9" t="n">
        <f aca="false">AVERAGEIFS(BE$23:BE1000, $AZ$23:$AZ1000, $AZ16)</f>
        <v>0.331666666666667</v>
      </c>
      <c r="BF16" s="9" t="n">
        <f aca="false">AVERAGEIFS(BF$23:BF1000, $AZ$23:$AZ1000, $AZ16)</f>
        <v>0.425</v>
      </c>
      <c r="BG16" s="9" t="n">
        <f aca="false">AVERAGEIFS(BG$23:BG1000, $AZ$23:$AZ1000, $AZ16)</f>
        <v>0.338333333333333</v>
      </c>
      <c r="BH16" s="9" t="n">
        <f aca="false">AVERAGEIFS(BH$23:BH1000, $AZ$23:$AZ1000, $AZ16)</f>
        <v>0.54</v>
      </c>
      <c r="BI16" s="9" t="n">
        <f aca="false">AVERAGEIFS(BI$23:BI1000, $AZ$23:$AZ1000, $AZ16)</f>
        <v>0.513333333333333</v>
      </c>
      <c r="BJ16" s="9" t="n">
        <f aca="false">AVERAGEIFS(BJ$23:BJ1000, $AZ$23:$AZ1000, $AZ16)</f>
        <v>0.521666666666667</v>
      </c>
      <c r="BK16" s="9" t="n">
        <f aca="false">AVERAGEIFS(BK$23:BK1000, $AZ$23:$AZ1000, $AZ16)</f>
        <v>0.53</v>
      </c>
      <c r="BL16" s="9" t="n">
        <f aca="false">AVERAGEIFS(BL$23:BL1000, $AZ$23:$AZ1000, $AZ16)</f>
        <v>0.503333333333333</v>
      </c>
      <c r="BM16" s="9" t="n">
        <f aca="false">AVERAGEIFS(BM$23:BM1000, $AZ$23:$AZ1000, $AZ16)</f>
        <v>0.383333333333333</v>
      </c>
      <c r="BN16" s="3"/>
      <c r="BO16" s="6"/>
      <c r="BP16" s="6"/>
      <c r="BQ16" s="6"/>
      <c r="BR16" s="4"/>
      <c r="BT16" s="4"/>
      <c r="BV16" s="4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</row>
    <row r="17" customFormat="false" ht="13.8" hidden="false" customHeight="false" outlineLevel="0" collapsed="false">
      <c r="A17" s="1" t="s">
        <v>52</v>
      </c>
      <c r="B17" s="14"/>
      <c r="C17" s="14"/>
      <c r="D17" s="14"/>
      <c r="E17" s="14"/>
      <c r="F17" s="14"/>
      <c r="G17" s="3" t="s">
        <v>58</v>
      </c>
      <c r="H17" s="3" t="n">
        <v>5</v>
      </c>
      <c r="I17" s="3" t="n">
        <v>0.02</v>
      </c>
      <c r="J17" s="3" t="n">
        <v>3</v>
      </c>
      <c r="K17" s="3"/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0</v>
      </c>
      <c r="W17" s="4" t="n">
        <v>0</v>
      </c>
      <c r="X17" s="3"/>
      <c r="Y17" s="9" t="n">
        <f aca="false">ABS($J17-L17)/MAX(1, $J17)</f>
        <v>1</v>
      </c>
      <c r="Z17" s="9" t="n">
        <f aca="false">ABS($J17-M17)/MAX(1, $J17)</f>
        <v>1</v>
      </c>
      <c r="AA17" s="9" t="n">
        <f aca="false">ABS($J17-N17)/MAX(1, $J17)</f>
        <v>1</v>
      </c>
      <c r="AB17" s="9" t="n">
        <f aca="false">ABS($J17-O17)/MAX(1, $J17)</f>
        <v>1</v>
      </c>
      <c r="AC17" s="9" t="n">
        <f aca="false">ABS($J17-P17)/MAX(1, $J17)</f>
        <v>1</v>
      </c>
      <c r="AD17" s="9" t="n">
        <f aca="false">ABS($J17-Q17)/MAX(1, $J17)</f>
        <v>1</v>
      </c>
      <c r="AE17" s="9" t="n">
        <f aca="false">ABS($J17-R17)/MAX(1, $J17)</f>
        <v>1</v>
      </c>
      <c r="AF17" s="9" t="n">
        <f aca="false">ABS($J17-S17)/MAX(1, $J17)</f>
        <v>1</v>
      </c>
      <c r="AG17" s="9" t="n">
        <f aca="false">ABS($J17-T17)/MAX(1, $J17)</f>
        <v>1</v>
      </c>
      <c r="AH17" s="9" t="n">
        <f aca="false">ABS($J17-U17)/MAX(1, $J17)</f>
        <v>1</v>
      </c>
      <c r="AI17" s="9" t="n">
        <f aca="false">ABS($J17-V17)/MAX(1, $J17)</f>
        <v>1</v>
      </c>
      <c r="AJ17" s="9" t="n">
        <f aca="false">ABS($J17-W17)/MAX(1, $J17)</f>
        <v>1</v>
      </c>
      <c r="AK17" s="9"/>
      <c r="AL17" s="9" t="n">
        <f aca="false">MIN(Y17, $AD$3)</f>
        <v>1</v>
      </c>
      <c r="AM17" s="9" t="n">
        <f aca="false">MIN(Z17, $AD$3)</f>
        <v>1</v>
      </c>
      <c r="AN17" s="9" t="n">
        <f aca="false">MIN(AA17, $AD$3)</f>
        <v>1</v>
      </c>
      <c r="AO17" s="9" t="n">
        <f aca="false">MIN(AB17, $AD$3)</f>
        <v>1</v>
      </c>
      <c r="AP17" s="9" t="n">
        <f aca="false">MIN(AC17, $AD$3)</f>
        <v>1</v>
      </c>
      <c r="AQ17" s="9" t="n">
        <f aca="false">MIN(AD17, $AD$3)</f>
        <v>1</v>
      </c>
      <c r="AR17" s="9" t="n">
        <f aca="false">MIN(AE17, $AD$3)</f>
        <v>1</v>
      </c>
      <c r="AS17" s="9" t="n">
        <f aca="false">MIN(AF17, $AD$3)</f>
        <v>1</v>
      </c>
      <c r="AT17" s="9" t="n">
        <f aca="false">MIN(AG17, $AD$3)</f>
        <v>1</v>
      </c>
      <c r="AU17" s="9" t="n">
        <f aca="false">MIN(AH17, $AD$3)</f>
        <v>1</v>
      </c>
      <c r="AV17" s="9" t="n">
        <f aca="false">MIN(AI17, $AD$3)</f>
        <v>1</v>
      </c>
      <c r="AW17" s="9" t="n">
        <f aca="false">MIN(AJ17, $AD$3)</f>
        <v>1</v>
      </c>
      <c r="AY17" s="2"/>
      <c r="AZ17" s="3" t="s">
        <v>42</v>
      </c>
      <c r="BA17" s="15"/>
      <c r="BB17" s="9" t="n">
        <f aca="false">AVERAGEIFS(BB$23:BB1000, $AZ$23:$AZ1000, $AZ17)</f>
        <v>0.653967492984328</v>
      </c>
      <c r="BC17" s="9" t="n">
        <f aca="false">AVERAGEIFS(BC$23:BC1000, $AZ$23:$AZ1000, $AZ17)</f>
        <v>0.603611111111111</v>
      </c>
      <c r="BD17" s="9" t="n">
        <f aca="false">AVERAGEIFS(BD$23:BD1000, $AZ$23:$AZ1000, $AZ17)</f>
        <v>0.56125</v>
      </c>
      <c r="BE17" s="9" t="n">
        <f aca="false">AVERAGEIFS(BE$23:BE1000, $AZ$23:$AZ1000, $AZ17)</f>
        <v>0.459861111111111</v>
      </c>
      <c r="BF17" s="9" t="n">
        <f aca="false">AVERAGEIFS(BF$23:BF1000, $AZ$23:$AZ1000, $AZ17)</f>
        <v>0.620277777777778</v>
      </c>
      <c r="BG17" s="9" t="n">
        <f aca="false">AVERAGEIFS(BG$23:BG1000, $AZ$23:$AZ1000, $AZ17)</f>
        <v>0.511944444444444</v>
      </c>
      <c r="BH17" s="9" t="n">
        <f aca="false">AVERAGEIFS(BH$23:BH1000, $AZ$23:$AZ1000, $AZ17)</f>
        <v>0.692638888888889</v>
      </c>
      <c r="BI17" s="9" t="n">
        <f aca="false">AVERAGEIFS(BI$23:BI1000, $AZ$23:$AZ1000, $AZ17)</f>
        <v>0.65375</v>
      </c>
      <c r="BJ17" s="9" t="n">
        <f aca="false">AVERAGEIFS(BJ$23:BJ1000, $AZ$23:$AZ1000, $AZ17)</f>
        <v>0.647916666666667</v>
      </c>
      <c r="BK17" s="9" t="n">
        <f aca="false">AVERAGEIFS(BK$23:BK1000, $AZ$23:$AZ1000, $AZ17)</f>
        <v>0.615</v>
      </c>
      <c r="BL17" s="9" t="n">
        <f aca="false">AVERAGEIFS(BL$23:BL1000, $AZ$23:$AZ1000, $AZ17)</f>
        <v>0.6775</v>
      </c>
      <c r="BM17" s="9" t="n">
        <f aca="false">AVERAGEIFS(BM$23:BM1000, $AZ$23:$AZ1000, $AZ17)</f>
        <v>0.453472222222222</v>
      </c>
      <c r="BN17" s="3"/>
      <c r="BO17" s="6"/>
      <c r="BP17" s="6"/>
      <c r="BQ17" s="6"/>
      <c r="BR17" s="4"/>
      <c r="BT17" s="4"/>
      <c r="BU17" s="4"/>
      <c r="BV17" s="4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</row>
    <row r="18" customFormat="false" ht="13.8" hidden="false" customHeight="false" outlineLevel="0" collapsed="false">
      <c r="A18" s="1" t="s">
        <v>52</v>
      </c>
      <c r="B18" s="14"/>
      <c r="C18" s="14"/>
      <c r="D18" s="14"/>
      <c r="E18" s="14"/>
      <c r="F18" s="14"/>
      <c r="G18" s="3" t="s">
        <v>59</v>
      </c>
      <c r="H18" s="3" t="n">
        <v>5</v>
      </c>
      <c r="I18" s="3" t="n">
        <v>0.5</v>
      </c>
      <c r="J18" s="3" t="n">
        <v>2</v>
      </c>
      <c r="K18" s="3"/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4" t="n">
        <v>0</v>
      </c>
      <c r="W18" s="4" t="n">
        <v>0</v>
      </c>
      <c r="X18" s="3"/>
      <c r="Y18" s="9" t="n">
        <f aca="false">ABS($J18-L18)/MAX(1, $J18)</f>
        <v>1</v>
      </c>
      <c r="Z18" s="9" t="n">
        <f aca="false">ABS($J18-M18)/MAX(1, $J18)</f>
        <v>1</v>
      </c>
      <c r="AA18" s="9" t="n">
        <f aca="false">ABS($J18-N18)/MAX(1, $J18)</f>
        <v>1</v>
      </c>
      <c r="AB18" s="9" t="n">
        <f aca="false">ABS($J18-O18)/MAX(1, $J18)</f>
        <v>1</v>
      </c>
      <c r="AC18" s="9" t="n">
        <f aca="false">ABS($J18-P18)/MAX(1, $J18)</f>
        <v>1</v>
      </c>
      <c r="AD18" s="9" t="n">
        <f aca="false">ABS($J18-Q18)/MAX(1, $J18)</f>
        <v>1</v>
      </c>
      <c r="AE18" s="9" t="n">
        <f aca="false">ABS($J18-R18)/MAX(1, $J18)</f>
        <v>1</v>
      </c>
      <c r="AF18" s="9" t="n">
        <f aca="false">ABS($J18-S18)/MAX(1, $J18)</f>
        <v>1</v>
      </c>
      <c r="AG18" s="9" t="n">
        <f aca="false">ABS($J18-T18)/MAX(1, $J18)</f>
        <v>1</v>
      </c>
      <c r="AH18" s="9" t="n">
        <f aca="false">ABS($J18-U18)/MAX(1, $J18)</f>
        <v>1</v>
      </c>
      <c r="AI18" s="9" t="n">
        <f aca="false">ABS($J18-V18)/MAX(1, $J18)</f>
        <v>1</v>
      </c>
      <c r="AJ18" s="9" t="n">
        <f aca="false">ABS($J18-W18)/MAX(1, $J18)</f>
        <v>1</v>
      </c>
      <c r="AK18" s="9"/>
      <c r="AL18" s="9" t="n">
        <f aca="false">MIN(Y18, $AD$3)</f>
        <v>1</v>
      </c>
      <c r="AM18" s="9" t="n">
        <f aca="false">MIN(Z18, $AD$3)</f>
        <v>1</v>
      </c>
      <c r="AN18" s="9" t="n">
        <f aca="false">MIN(AA18, $AD$3)</f>
        <v>1</v>
      </c>
      <c r="AO18" s="9" t="n">
        <f aca="false">MIN(AB18, $AD$3)</f>
        <v>1</v>
      </c>
      <c r="AP18" s="9" t="n">
        <f aca="false">MIN(AC18, $AD$3)</f>
        <v>1</v>
      </c>
      <c r="AQ18" s="9" t="n">
        <f aca="false">MIN(AD18, $AD$3)</f>
        <v>1</v>
      </c>
      <c r="AR18" s="9" t="n">
        <f aca="false">MIN(AE18, $AD$3)</f>
        <v>1</v>
      </c>
      <c r="AS18" s="9" t="n">
        <f aca="false">MIN(AF18, $AD$3)</f>
        <v>1</v>
      </c>
      <c r="AT18" s="9" t="n">
        <f aca="false">MIN(AG18, $AD$3)</f>
        <v>1</v>
      </c>
      <c r="AU18" s="9" t="n">
        <f aca="false">MIN(AH18, $AD$3)</f>
        <v>1</v>
      </c>
      <c r="AV18" s="9" t="n">
        <f aca="false">MIN(AI18, $AD$3)</f>
        <v>1</v>
      </c>
      <c r="AW18" s="9" t="n">
        <f aca="false">MIN(AJ18, $AD$3)</f>
        <v>1</v>
      </c>
      <c r="AY18" s="2"/>
      <c r="AZ18" s="3" t="s">
        <v>44</v>
      </c>
      <c r="BA18" s="15"/>
      <c r="BB18" s="9" t="n">
        <f aca="false">AVERAGEIFS(BB$23:BB1000, $AZ$23:$AZ1000, $AZ18)</f>
        <v>0.580714285714286</v>
      </c>
      <c r="BC18" s="9" t="n">
        <f aca="false">AVERAGEIFS(BC$23:BC1000, $AZ$23:$AZ1000, $AZ18)</f>
        <v>0.436904761904762</v>
      </c>
      <c r="BD18" s="9" t="n">
        <f aca="false">AVERAGEIFS(BD$23:BD1000, $AZ$23:$AZ1000, $AZ18)</f>
        <v>0.512619047619048</v>
      </c>
      <c r="BE18" s="9" t="n">
        <f aca="false">AVERAGEIFS(BE$23:BE1000, $AZ$23:$AZ1000, $AZ18)</f>
        <v>0.501190476190476</v>
      </c>
      <c r="BF18" s="9" t="n">
        <f aca="false">AVERAGEIFS(BF$23:BF1000, $AZ$23:$AZ1000, $AZ18)</f>
        <v>0.541190476190476</v>
      </c>
      <c r="BG18" s="9" t="n">
        <f aca="false">AVERAGEIFS(BG$23:BG1000, $AZ$23:$AZ1000, $AZ18)</f>
        <v>0.405119047619048</v>
      </c>
      <c r="BH18" s="9" t="n">
        <f aca="false">AVERAGEIFS(BH$23:BH1000, $AZ$23:$AZ1000, $AZ18)</f>
        <v>0.498095238095238</v>
      </c>
      <c r="BI18" s="9" t="n">
        <f aca="false">AVERAGEIFS(BI$23:BI1000, $AZ$23:$AZ1000, $AZ18)</f>
        <v>0.374285714285714</v>
      </c>
      <c r="BJ18" s="9" t="n">
        <f aca="false">AVERAGEIFS(BJ$23:BJ1000, $AZ$23:$AZ1000, $AZ18)</f>
        <v>0.345238095238095</v>
      </c>
      <c r="BK18" s="9" t="n">
        <f aca="false">AVERAGEIFS(BK$23:BK1000, $AZ$23:$AZ1000, $AZ18)</f>
        <v>0.305833333333333</v>
      </c>
      <c r="BL18" s="9" t="n">
        <f aca="false">AVERAGEIFS(BL$23:BL1000, $AZ$23:$AZ1000, $AZ18)</f>
        <v>0.440476190476191</v>
      </c>
      <c r="BM18" s="9" t="n">
        <f aca="false">AVERAGEIFS(BM$23:BM1000, $AZ$23:$AZ1000, $AZ18)</f>
        <v>0.376071428571429</v>
      </c>
      <c r="BN18" s="3"/>
      <c r="BO18" s="6"/>
      <c r="BP18" s="6"/>
      <c r="BQ18" s="6"/>
      <c r="BR18" s="4"/>
      <c r="BT18" s="4"/>
      <c r="BU18" s="4"/>
      <c r="BV18" s="4"/>
      <c r="BW18" s="4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</row>
    <row r="19" customFormat="false" ht="13.8" hidden="false" customHeight="false" outlineLevel="0" collapsed="false">
      <c r="A19" s="1" t="s">
        <v>52</v>
      </c>
      <c r="B19" s="14"/>
      <c r="C19" s="14"/>
      <c r="D19" s="14"/>
      <c r="E19" s="14"/>
      <c r="F19" s="14"/>
      <c r="G19" s="3" t="s">
        <v>50</v>
      </c>
      <c r="H19" s="3" t="n">
        <v>4</v>
      </c>
      <c r="I19" s="3" t="n">
        <v>12</v>
      </c>
      <c r="J19" s="3" t="n">
        <v>5</v>
      </c>
      <c r="K19" s="3"/>
      <c r="L19" s="4" t="n">
        <v>3</v>
      </c>
      <c r="M19" s="4" t="n">
        <v>2</v>
      </c>
      <c r="N19" s="4" t="n">
        <v>2</v>
      </c>
      <c r="O19" s="4" t="n">
        <v>2</v>
      </c>
      <c r="P19" s="4" t="n">
        <v>2</v>
      </c>
      <c r="Q19" s="4" t="n">
        <v>2</v>
      </c>
      <c r="R19" s="4" t="n">
        <v>3</v>
      </c>
      <c r="S19" s="4" t="n">
        <v>3</v>
      </c>
      <c r="T19" s="4" t="n">
        <v>4</v>
      </c>
      <c r="U19" s="4" t="n">
        <v>4</v>
      </c>
      <c r="V19" s="4" t="n">
        <v>4</v>
      </c>
      <c r="W19" s="4" t="n">
        <v>3</v>
      </c>
      <c r="X19" s="3"/>
      <c r="Y19" s="9" t="n">
        <f aca="false">ABS($J19-L19)/MAX(1, $J19)</f>
        <v>0.4</v>
      </c>
      <c r="Z19" s="9" t="n">
        <f aca="false">ABS($J19-M19)/MAX(1, $J19)</f>
        <v>0.6</v>
      </c>
      <c r="AA19" s="9" t="n">
        <f aca="false">ABS($J19-N19)/MAX(1, $J19)</f>
        <v>0.6</v>
      </c>
      <c r="AB19" s="9" t="n">
        <f aca="false">ABS($J19-O19)/MAX(1, $J19)</f>
        <v>0.6</v>
      </c>
      <c r="AC19" s="9" t="n">
        <f aca="false">ABS($J19-P19)/MAX(1, $J19)</f>
        <v>0.6</v>
      </c>
      <c r="AD19" s="9" t="n">
        <f aca="false">ABS($J19-Q19)/MAX(1, $J19)</f>
        <v>0.6</v>
      </c>
      <c r="AE19" s="9" t="n">
        <f aca="false">ABS($J19-R19)/MAX(1, $J19)</f>
        <v>0.4</v>
      </c>
      <c r="AF19" s="9" t="n">
        <f aca="false">ABS($J19-S19)/MAX(1, $J19)</f>
        <v>0.4</v>
      </c>
      <c r="AG19" s="9" t="n">
        <f aca="false">ABS($J19-T19)/MAX(1, $J19)</f>
        <v>0.2</v>
      </c>
      <c r="AH19" s="9" t="n">
        <f aca="false">ABS($J19-U19)/MAX(1, $J19)</f>
        <v>0.2</v>
      </c>
      <c r="AI19" s="9" t="n">
        <f aca="false">ABS($J19-V19)/MAX(1, $J19)</f>
        <v>0.2</v>
      </c>
      <c r="AJ19" s="9" t="n">
        <f aca="false">ABS($J19-W19)/MAX(1, $J19)</f>
        <v>0.4</v>
      </c>
      <c r="AK19" s="9"/>
      <c r="AL19" s="9" t="n">
        <f aca="false">MIN(Y19, $AD$3)</f>
        <v>0.4</v>
      </c>
      <c r="AM19" s="9" t="n">
        <f aca="false">MIN(Z19, $AD$3)</f>
        <v>0.6</v>
      </c>
      <c r="AN19" s="9" t="n">
        <f aca="false">MIN(AA19, $AD$3)</f>
        <v>0.6</v>
      </c>
      <c r="AO19" s="9" t="n">
        <f aca="false">MIN(AB19, $AD$3)</f>
        <v>0.6</v>
      </c>
      <c r="AP19" s="9" t="n">
        <f aca="false">MIN(AC19, $AD$3)</f>
        <v>0.6</v>
      </c>
      <c r="AQ19" s="9" t="n">
        <f aca="false">MIN(AD19, $AD$3)</f>
        <v>0.6</v>
      </c>
      <c r="AR19" s="9" t="n">
        <f aca="false">MIN(AE19, $AD$3)</f>
        <v>0.4</v>
      </c>
      <c r="AS19" s="9" t="n">
        <f aca="false">MIN(AF19, $AD$3)</f>
        <v>0.4</v>
      </c>
      <c r="AT19" s="9" t="n">
        <f aca="false">MIN(AG19, $AD$3)</f>
        <v>0.2</v>
      </c>
      <c r="AU19" s="9" t="n">
        <f aca="false">MIN(AH19, $AD$3)</f>
        <v>0.2</v>
      </c>
      <c r="AV19" s="9" t="n">
        <f aca="false">MIN(AI19, $AD$3)</f>
        <v>0.2</v>
      </c>
      <c r="AW19" s="9" t="n">
        <f aca="false">MIN(AJ19, $AD$3)</f>
        <v>0.4</v>
      </c>
      <c r="AY19" s="2"/>
      <c r="AZ19" s="3" t="s">
        <v>48</v>
      </c>
      <c r="BA19" s="15"/>
      <c r="BB19" s="9" t="n">
        <f aca="false">AVERAGEIFS(BB$23:BB1000, $AZ$23:$AZ1000, $AZ19)</f>
        <v>0.599539682539682</v>
      </c>
      <c r="BC19" s="9" t="n">
        <f aca="false">AVERAGEIFS(BC$23:BC1000, $AZ$23:$AZ1000, $AZ19)</f>
        <v>0.517873015873016</v>
      </c>
      <c r="BD19" s="9" t="n">
        <f aca="false">AVERAGEIFS(BD$23:BD1000, $AZ$23:$AZ1000, $AZ19)</f>
        <v>0.574984126984127</v>
      </c>
      <c r="BE19" s="9" t="n">
        <f aca="false">AVERAGEIFS(BE$23:BE1000, $AZ$23:$AZ1000, $AZ19)</f>
        <v>0.557095238095238</v>
      </c>
      <c r="BF19" s="9" t="n">
        <f aca="false">AVERAGEIFS(BF$23:BF1000, $AZ$23:$AZ1000, $AZ19)</f>
        <v>0.607428571428571</v>
      </c>
      <c r="BG19" s="9" t="n">
        <f aca="false">AVERAGEIFS(BG$23:BG1000, $AZ$23:$AZ1000, $AZ19)</f>
        <v>0.584095238095238</v>
      </c>
      <c r="BH19" s="9" t="n">
        <f aca="false">AVERAGEIFS(BH$23:BH1000, $AZ$23:$AZ1000, $AZ19)</f>
        <v>0.429484126984127</v>
      </c>
      <c r="BI19" s="9" t="n">
        <f aca="false">AVERAGEIFS(BI$23:BI1000, $AZ$23:$AZ1000, $AZ19)</f>
        <v>0.387539682539683</v>
      </c>
      <c r="BJ19" s="9" t="n">
        <f aca="false">AVERAGEIFS(BJ$23:BJ1000, $AZ$23:$AZ1000, $AZ19)</f>
        <v>0.376761904761905</v>
      </c>
      <c r="BK19" s="9" t="n">
        <f aca="false">AVERAGEIFS(BK$23:BK1000, $AZ$23:$AZ1000, $AZ19)</f>
        <v>0.406206349206349</v>
      </c>
      <c r="BL19" s="9" t="n">
        <f aca="false">AVERAGEIFS(BL$23:BL1000, $AZ$23:$AZ1000, $AZ19)</f>
        <v>0.393095238095238</v>
      </c>
      <c r="BM19" s="9" t="n">
        <f aca="false">AVERAGEIFS(BM$23:BM1000, $AZ$23:$AZ1000, $AZ19)</f>
        <v>0.481785714285714</v>
      </c>
      <c r="BN19" s="3"/>
      <c r="BO19" s="6"/>
      <c r="BP19" s="6"/>
      <c r="BQ19" s="6"/>
      <c r="BR19" s="4"/>
      <c r="BS19" s="4"/>
      <c r="BT19" s="4"/>
      <c r="BU19" s="4"/>
      <c r="BV19" s="4"/>
      <c r="BW19" s="4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</row>
    <row r="20" customFormat="false" ht="13.8" hidden="false" customHeight="false" outlineLevel="0" collapsed="false">
      <c r="A20" s="1" t="s">
        <v>52</v>
      </c>
      <c r="B20" s="14" t="n">
        <v>5</v>
      </c>
      <c r="C20" s="14" t="n">
        <v>11</v>
      </c>
      <c r="D20" s="14" t="n">
        <v>0.5</v>
      </c>
      <c r="E20" s="14" t="n">
        <v>4</v>
      </c>
      <c r="F20" s="14" t="s">
        <v>31</v>
      </c>
      <c r="G20" s="3" t="s">
        <v>60</v>
      </c>
      <c r="H20" s="3" t="n">
        <v>3</v>
      </c>
      <c r="I20" s="3" t="n">
        <v>1</v>
      </c>
      <c r="J20" s="3" t="n">
        <v>3</v>
      </c>
      <c r="K20" s="3"/>
      <c r="L20" s="4" t="n">
        <v>1</v>
      </c>
      <c r="M20" s="4" t="n">
        <v>1</v>
      </c>
      <c r="N20" s="4" t="n">
        <v>1</v>
      </c>
      <c r="O20" s="4" t="n">
        <v>1</v>
      </c>
      <c r="P20" s="4" t="n">
        <v>1</v>
      </c>
      <c r="Q20" s="4" t="n">
        <v>1</v>
      </c>
      <c r="R20" s="4" t="n">
        <v>1</v>
      </c>
      <c r="S20" s="4" t="n">
        <v>1</v>
      </c>
      <c r="T20" s="4" t="n">
        <v>1</v>
      </c>
      <c r="U20" s="4" t="n">
        <v>1</v>
      </c>
      <c r="V20" s="4" t="n">
        <v>1</v>
      </c>
      <c r="W20" s="4" t="n">
        <v>1</v>
      </c>
      <c r="X20" s="3"/>
      <c r="Y20" s="9" t="n">
        <f aca="false">ABS($J20-L20)/MAX(1, $J20)</f>
        <v>0.666666666666667</v>
      </c>
      <c r="Z20" s="9" t="n">
        <f aca="false">ABS($J20-M20)/MAX(1, $J20)</f>
        <v>0.666666666666667</v>
      </c>
      <c r="AA20" s="9" t="n">
        <f aca="false">ABS($J20-N20)/MAX(1, $J20)</f>
        <v>0.666666666666667</v>
      </c>
      <c r="AB20" s="9" t="n">
        <f aca="false">ABS($J20-O20)/MAX(1, $J20)</f>
        <v>0.666666666666667</v>
      </c>
      <c r="AC20" s="9" t="n">
        <f aca="false">ABS($J20-P20)/MAX(1, $J20)</f>
        <v>0.666666666666667</v>
      </c>
      <c r="AD20" s="9" t="n">
        <f aca="false">ABS($J20-Q20)/MAX(1, $J20)</f>
        <v>0.666666666666667</v>
      </c>
      <c r="AE20" s="9" t="n">
        <f aca="false">ABS($J20-R20)/MAX(1, $J20)</f>
        <v>0.666666666666667</v>
      </c>
      <c r="AF20" s="9" t="n">
        <f aca="false">ABS($J20-S20)/MAX(1, $J20)</f>
        <v>0.666666666666667</v>
      </c>
      <c r="AG20" s="9" t="n">
        <f aca="false">ABS($J20-T20)/MAX(1, $J20)</f>
        <v>0.666666666666667</v>
      </c>
      <c r="AH20" s="9" t="n">
        <f aca="false">ABS($J20-U20)/MAX(1, $J20)</f>
        <v>0.666666666666667</v>
      </c>
      <c r="AI20" s="9" t="n">
        <f aca="false">ABS($J20-V20)/MAX(1, $J20)</f>
        <v>0.666666666666667</v>
      </c>
      <c r="AJ20" s="9" t="n">
        <f aca="false">ABS($J20-W20)/MAX(1, $J20)</f>
        <v>0.666666666666667</v>
      </c>
      <c r="AK20" s="9"/>
      <c r="AL20" s="9" t="n">
        <f aca="false">MIN(Y20, $AD$3)</f>
        <v>0.666666666666667</v>
      </c>
      <c r="AM20" s="9" t="n">
        <f aca="false">MIN(Z20, $AD$3)</f>
        <v>0.666666666666667</v>
      </c>
      <c r="AN20" s="9" t="n">
        <f aca="false">MIN(AA20, $AD$3)</f>
        <v>0.666666666666667</v>
      </c>
      <c r="AO20" s="9" t="n">
        <f aca="false">MIN(AB20, $AD$3)</f>
        <v>0.666666666666667</v>
      </c>
      <c r="AP20" s="9" t="n">
        <f aca="false">MIN(AC20, $AD$3)</f>
        <v>0.666666666666667</v>
      </c>
      <c r="AQ20" s="9" t="n">
        <f aca="false">MIN(AD20, $AD$3)</f>
        <v>0.666666666666667</v>
      </c>
      <c r="AR20" s="9" t="n">
        <f aca="false">MIN(AE20, $AD$3)</f>
        <v>0.666666666666667</v>
      </c>
      <c r="AS20" s="9" t="n">
        <f aca="false">MIN(AF20, $AD$3)</f>
        <v>0.666666666666667</v>
      </c>
      <c r="AT20" s="9" t="n">
        <f aca="false">MIN(AG20, $AD$3)</f>
        <v>0.666666666666667</v>
      </c>
      <c r="AU20" s="9" t="n">
        <f aca="false">MIN(AH20, $AD$3)</f>
        <v>0.666666666666667</v>
      </c>
      <c r="AV20" s="9" t="n">
        <f aca="false">MIN(AI20, $AD$3)</f>
        <v>0.666666666666667</v>
      </c>
      <c r="AW20" s="9" t="n">
        <f aca="false">MIN(AJ20, $AD$3)</f>
        <v>0.666666666666667</v>
      </c>
      <c r="AY20" s="2"/>
      <c r="AZ20" s="3" t="s">
        <v>51</v>
      </c>
      <c r="BA20" s="15"/>
      <c r="BB20" s="9" t="n">
        <f aca="false">AVERAGEIFS(BB$23:BB1000, $AZ$23:$AZ1000, $AZ20)</f>
        <v>0.512927721088435</v>
      </c>
      <c r="BC20" s="9" t="n">
        <f aca="false">AVERAGEIFS(BC$23:BC1000, $AZ$23:$AZ1000, $AZ20)</f>
        <v>0.59331462585034</v>
      </c>
      <c r="BD20" s="9" t="n">
        <f aca="false">AVERAGEIFS(BD$23:BD1000, $AZ$23:$AZ1000, $AZ20)</f>
        <v>0.578647959183674</v>
      </c>
      <c r="BE20" s="9" t="n">
        <f aca="false">AVERAGEIFS(BE$23:BE1000, $AZ$23:$AZ1000, $AZ20)</f>
        <v>0.621981292517007</v>
      </c>
      <c r="BF20" s="9" t="n">
        <f aca="false">AVERAGEIFS(BF$23:BF1000, $AZ$23:$AZ1000, $AZ20)</f>
        <v>0.505856292517007</v>
      </c>
      <c r="BG20" s="9" t="n">
        <f aca="false">AVERAGEIFS(BG$23:BG1000, $AZ$23:$AZ1000, $AZ20)</f>
        <v>0.681606292517007</v>
      </c>
      <c r="BH20" s="9" t="n">
        <f aca="false">AVERAGEIFS(BH$23:BH1000, $AZ$23:$AZ1000, $AZ20)</f>
        <v>0.421028911564626</v>
      </c>
      <c r="BI20" s="9" t="n">
        <f aca="false">AVERAGEIFS(BI$23:BI1000, $AZ$23:$AZ1000, $AZ20)</f>
        <v>0.514999149659864</v>
      </c>
      <c r="BJ20" s="9" t="n">
        <f aca="false">AVERAGEIFS(BJ$23:BJ1000, $AZ$23:$AZ1000, $AZ20)</f>
        <v>0.509046768707483</v>
      </c>
      <c r="BK20" s="9" t="n">
        <f aca="false">AVERAGEIFS(BK$23:BK1000, $AZ$23:$AZ1000, $AZ20)</f>
        <v>0.550880102040816</v>
      </c>
      <c r="BL20" s="9" t="n">
        <f aca="false">AVERAGEIFS(BL$23:BL1000, $AZ$23:$AZ1000, $AZ20)</f>
        <v>0.445171768707483</v>
      </c>
      <c r="BM20" s="9" t="n">
        <f aca="false">AVERAGEIFS(BM$23:BM1000, $AZ$23:$AZ1000, $AZ20)</f>
        <v>0.599211734693878</v>
      </c>
      <c r="BN20" s="3"/>
      <c r="BO20" s="6"/>
      <c r="BP20" s="6"/>
      <c r="BQ20" s="6"/>
      <c r="BR20" s="4"/>
      <c r="BS20" s="4"/>
      <c r="BT20" s="4"/>
      <c r="BU20" s="4"/>
      <c r="BV20" s="4"/>
      <c r="BW20" s="4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</row>
    <row r="21" customFormat="false" ht="13.8" hidden="false" customHeight="false" outlineLevel="0" collapsed="false">
      <c r="A21" s="1" t="s">
        <v>52</v>
      </c>
      <c r="B21" s="14"/>
      <c r="C21" s="14"/>
      <c r="D21" s="14"/>
      <c r="E21" s="14"/>
      <c r="F21" s="14"/>
      <c r="G21" s="3" t="s">
        <v>61</v>
      </c>
      <c r="H21" s="3" t="n">
        <v>4</v>
      </c>
      <c r="I21" s="3" t="n">
        <v>1</v>
      </c>
      <c r="J21" s="3" t="n">
        <v>3</v>
      </c>
      <c r="K21" s="3"/>
      <c r="L21" s="4" t="n">
        <v>1</v>
      </c>
      <c r="M21" s="4" t="n">
        <v>1</v>
      </c>
      <c r="N21" s="4" t="n">
        <v>1</v>
      </c>
      <c r="O21" s="4" t="n">
        <v>1</v>
      </c>
      <c r="P21" s="4" t="n">
        <v>1</v>
      </c>
      <c r="Q21" s="4" t="n">
        <v>1</v>
      </c>
      <c r="R21" s="4" t="n">
        <v>1</v>
      </c>
      <c r="S21" s="4" t="n">
        <v>1</v>
      </c>
      <c r="T21" s="4" t="n">
        <v>1</v>
      </c>
      <c r="U21" s="4" t="n">
        <v>1</v>
      </c>
      <c r="V21" s="4" t="n">
        <v>1</v>
      </c>
      <c r="W21" s="4" t="n">
        <v>1</v>
      </c>
      <c r="X21" s="3"/>
      <c r="Y21" s="9" t="n">
        <f aca="false">ABS($J21-L21)/MAX(1, $J21)</f>
        <v>0.666666666666667</v>
      </c>
      <c r="Z21" s="9" t="n">
        <f aca="false">ABS($J21-M21)/MAX(1, $J21)</f>
        <v>0.666666666666667</v>
      </c>
      <c r="AA21" s="9" t="n">
        <f aca="false">ABS($J21-N21)/MAX(1, $J21)</f>
        <v>0.666666666666667</v>
      </c>
      <c r="AB21" s="9" t="n">
        <f aca="false">ABS($J21-O21)/MAX(1, $J21)</f>
        <v>0.666666666666667</v>
      </c>
      <c r="AC21" s="9" t="n">
        <f aca="false">ABS($J21-P21)/MAX(1, $J21)</f>
        <v>0.666666666666667</v>
      </c>
      <c r="AD21" s="9" t="n">
        <f aca="false">ABS($J21-Q21)/MAX(1, $J21)</f>
        <v>0.666666666666667</v>
      </c>
      <c r="AE21" s="9" t="n">
        <f aca="false">ABS($J21-R21)/MAX(1, $J21)</f>
        <v>0.666666666666667</v>
      </c>
      <c r="AF21" s="9" t="n">
        <f aca="false">ABS($J21-S21)/MAX(1, $J21)</f>
        <v>0.666666666666667</v>
      </c>
      <c r="AG21" s="9" t="n">
        <f aca="false">ABS($J21-T21)/MAX(1, $J21)</f>
        <v>0.666666666666667</v>
      </c>
      <c r="AH21" s="9" t="n">
        <f aca="false">ABS($J21-U21)/MAX(1, $J21)</f>
        <v>0.666666666666667</v>
      </c>
      <c r="AI21" s="9" t="n">
        <f aca="false">ABS($J21-V21)/MAX(1, $J21)</f>
        <v>0.666666666666667</v>
      </c>
      <c r="AJ21" s="9" t="n">
        <f aca="false">ABS($J21-W21)/MAX(1, $J21)</f>
        <v>0.666666666666667</v>
      </c>
      <c r="AK21" s="9"/>
      <c r="AL21" s="9" t="n">
        <f aca="false">MIN(Y21, $AD$3)</f>
        <v>0.666666666666667</v>
      </c>
      <c r="AM21" s="9" t="n">
        <f aca="false">MIN(Z21, $AD$3)</f>
        <v>0.666666666666667</v>
      </c>
      <c r="AN21" s="9" t="n">
        <f aca="false">MIN(AA21, $AD$3)</f>
        <v>0.666666666666667</v>
      </c>
      <c r="AO21" s="9" t="n">
        <f aca="false">MIN(AB21, $AD$3)</f>
        <v>0.666666666666667</v>
      </c>
      <c r="AP21" s="9" t="n">
        <f aca="false">MIN(AC21, $AD$3)</f>
        <v>0.666666666666667</v>
      </c>
      <c r="AQ21" s="9" t="n">
        <f aca="false">MIN(AD21, $AD$3)</f>
        <v>0.666666666666667</v>
      </c>
      <c r="AR21" s="9" t="n">
        <f aca="false">MIN(AE21, $AD$3)</f>
        <v>0.666666666666667</v>
      </c>
      <c r="AS21" s="9" t="n">
        <f aca="false">MIN(AF21, $AD$3)</f>
        <v>0.666666666666667</v>
      </c>
      <c r="AT21" s="9" t="n">
        <f aca="false">MIN(AG21, $AD$3)</f>
        <v>0.666666666666667</v>
      </c>
      <c r="AU21" s="9" t="n">
        <f aca="false">MIN(AH21, $AD$3)</f>
        <v>0.666666666666667</v>
      </c>
      <c r="AV21" s="9" t="n">
        <f aca="false">MIN(AI21, $AD$3)</f>
        <v>0.666666666666667</v>
      </c>
      <c r="AW21" s="9" t="n">
        <f aca="false">MIN(AJ21, $AD$3)</f>
        <v>0.666666666666667</v>
      </c>
      <c r="AY21" s="2"/>
      <c r="AZ21" s="3" t="s">
        <v>62</v>
      </c>
      <c r="BA21" s="9"/>
      <c r="BB21" s="9" t="n">
        <f aca="false">AVERAGEIFS(BB$23:BB1000, $AZ$23:$AZ1000, $AZ21)</f>
        <v>0.964297838062677</v>
      </c>
      <c r="BC21" s="9" t="n">
        <f aca="false">AVERAGEIFS(BC$23:BC1000, $AZ$23:$AZ1000, $AZ21)</f>
        <v>0.940250219015058</v>
      </c>
      <c r="BD21" s="9" t="n">
        <f aca="false">AVERAGEIFS(BD$23:BD1000, $AZ$23:$AZ1000, $AZ21)</f>
        <v>0.944345457110296</v>
      </c>
      <c r="BE21" s="9" t="n">
        <f aca="false">AVERAGEIFS(BE$23:BE1000, $AZ$23:$AZ1000, $AZ21)</f>
        <v>0.877440695205534</v>
      </c>
      <c r="BF21" s="9" t="n">
        <f aca="false">AVERAGEIFS(BF$23:BF1000, $AZ$23:$AZ1000, $AZ21)</f>
        <v>0.94415498091982</v>
      </c>
      <c r="BG21" s="9" t="n">
        <f aca="false">AVERAGEIFS(BG$23:BG1000, $AZ$23:$AZ1000, $AZ21)</f>
        <v>0.878119047619048</v>
      </c>
      <c r="BH21" s="9" t="n">
        <f aca="false">AVERAGEIFS(BH$23:BH1000, $AZ$23:$AZ1000, $AZ21)</f>
        <v>0.677054118966216</v>
      </c>
      <c r="BI21" s="9" t="n">
        <f aca="false">AVERAGEIFS(BI$23:BI1000, $AZ$23:$AZ1000, $AZ21)</f>
        <v>0.676827928490025</v>
      </c>
      <c r="BJ21" s="9" t="n">
        <f aca="false">AVERAGEIFS(BJ$23:BJ1000, $AZ$23:$AZ1000, $AZ21)</f>
        <v>0.677994595156692</v>
      </c>
      <c r="BK21" s="9" t="n">
        <f aca="false">AVERAGEIFS(BK$23:BK1000, $AZ$23:$AZ1000, $AZ21)</f>
        <v>0.615833333333333</v>
      </c>
      <c r="BL21" s="9" t="n">
        <f aca="false">AVERAGEIFS(BL$23:BL1000, $AZ$23:$AZ1000, $AZ21)</f>
        <v>0.729536809361003</v>
      </c>
      <c r="BM21" s="9" t="n">
        <f aca="false">AVERAGEIFS(BM$23:BM1000, $AZ$23:$AZ1000, $AZ21)</f>
        <v>0.574369047619048</v>
      </c>
      <c r="BN21" s="3"/>
      <c r="BO21" s="6"/>
      <c r="BP21" s="6"/>
      <c r="BQ21" s="6"/>
      <c r="BR21" s="4" t="s">
        <v>63</v>
      </c>
      <c r="BS21" s="4" t="s">
        <v>64</v>
      </c>
      <c r="BT21" s="4" t="s">
        <v>65</v>
      </c>
      <c r="BU21" s="4" t="s">
        <v>66</v>
      </c>
      <c r="BV21" s="4" t="s">
        <v>67</v>
      </c>
      <c r="BW21" s="4" t="s">
        <v>68</v>
      </c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</row>
    <row r="22" customFormat="false" ht="13.8" hidden="false" customHeight="false" outlineLevel="0" collapsed="false">
      <c r="A22" s="1" t="s">
        <v>52</v>
      </c>
      <c r="B22" s="14"/>
      <c r="C22" s="14"/>
      <c r="D22" s="14"/>
      <c r="E22" s="14"/>
      <c r="F22" s="14"/>
      <c r="G22" s="3" t="s">
        <v>69</v>
      </c>
      <c r="H22" s="3" t="n">
        <v>5</v>
      </c>
      <c r="I22" s="3" t="n">
        <v>2</v>
      </c>
      <c r="J22" s="3" t="n">
        <v>1</v>
      </c>
      <c r="K22" s="3"/>
      <c r="L22" s="4" t="n">
        <v>1</v>
      </c>
      <c r="M22" s="4" t="n">
        <v>1</v>
      </c>
      <c r="N22" s="4" t="n">
        <v>1</v>
      </c>
      <c r="O22" s="4" t="n">
        <v>1</v>
      </c>
      <c r="P22" s="4" t="n">
        <v>1</v>
      </c>
      <c r="Q22" s="4" t="n">
        <v>1</v>
      </c>
      <c r="R22" s="4" t="n">
        <v>1</v>
      </c>
      <c r="S22" s="4" t="n">
        <v>2</v>
      </c>
      <c r="T22" s="4" t="n">
        <v>2</v>
      </c>
      <c r="U22" s="4" t="n">
        <v>1</v>
      </c>
      <c r="V22" s="4" t="n">
        <v>1</v>
      </c>
      <c r="W22" s="4" t="n">
        <v>1</v>
      </c>
      <c r="X22" s="3"/>
      <c r="Y22" s="9" t="n">
        <f aca="false">ABS($J22-L22)/MAX(1, $J22)</f>
        <v>0</v>
      </c>
      <c r="Z22" s="9" t="n">
        <f aca="false">ABS($J22-M22)/MAX(1, $J22)</f>
        <v>0</v>
      </c>
      <c r="AA22" s="9" t="n">
        <f aca="false">ABS($J22-N22)/MAX(1, $J22)</f>
        <v>0</v>
      </c>
      <c r="AB22" s="9" t="n">
        <f aca="false">ABS($J22-O22)/MAX(1, $J22)</f>
        <v>0</v>
      </c>
      <c r="AC22" s="9" t="n">
        <f aca="false">ABS($J22-P22)/MAX(1, $J22)</f>
        <v>0</v>
      </c>
      <c r="AD22" s="9" t="n">
        <f aca="false">ABS($J22-Q22)/MAX(1, $J22)</f>
        <v>0</v>
      </c>
      <c r="AE22" s="9" t="n">
        <f aca="false">ABS($J22-R22)/MAX(1, $J22)</f>
        <v>0</v>
      </c>
      <c r="AF22" s="9" t="n">
        <f aca="false">ABS($J22-S22)/MAX(1, $J22)</f>
        <v>1</v>
      </c>
      <c r="AG22" s="9" t="n">
        <f aca="false">ABS($J22-T22)/MAX(1, $J22)</f>
        <v>1</v>
      </c>
      <c r="AH22" s="9" t="n">
        <f aca="false">ABS($J22-U22)/MAX(1, $J22)</f>
        <v>0</v>
      </c>
      <c r="AI22" s="9" t="n">
        <f aca="false">ABS($J22-V22)/MAX(1, $J22)</f>
        <v>0</v>
      </c>
      <c r="AJ22" s="9" t="n">
        <f aca="false">ABS($J22-W22)/MAX(1, $J22)</f>
        <v>0</v>
      </c>
      <c r="AK22" s="9"/>
      <c r="AL22" s="9" t="n">
        <f aca="false">MIN(Y22, $AD$3)</f>
        <v>0</v>
      </c>
      <c r="AM22" s="9" t="n">
        <f aca="false">MIN(Z22, $AD$3)</f>
        <v>0</v>
      </c>
      <c r="AN22" s="9" t="n">
        <f aca="false">MIN(AA22, $AD$3)</f>
        <v>0</v>
      </c>
      <c r="AO22" s="9" t="n">
        <f aca="false">MIN(AB22, $AD$3)</f>
        <v>0</v>
      </c>
      <c r="AP22" s="9" t="n">
        <f aca="false">MIN(AC22, $AD$3)</f>
        <v>0</v>
      </c>
      <c r="AQ22" s="9" t="n">
        <f aca="false">MIN(AD22, $AD$3)</f>
        <v>0</v>
      </c>
      <c r="AR22" s="9" t="n">
        <f aca="false">MIN(AE22, $AD$3)</f>
        <v>0</v>
      </c>
      <c r="AS22" s="9" t="n">
        <f aca="false">MIN(AF22, $AD$3)</f>
        <v>1</v>
      </c>
      <c r="AT22" s="9" t="n">
        <f aca="false">MIN(AG22, $AD$3)</f>
        <v>1</v>
      </c>
      <c r="AU22" s="9" t="n">
        <f aca="false">MIN(AH22, $AD$3)</f>
        <v>0</v>
      </c>
      <c r="AV22" s="9" t="n">
        <f aca="false">MIN(AI22, $AD$3)</f>
        <v>0</v>
      </c>
      <c r="AW22" s="9" t="n">
        <f aca="false">MIN(AJ22, $AD$3)</f>
        <v>0</v>
      </c>
      <c r="AY22" s="2"/>
      <c r="AZ22" s="3" t="s">
        <v>50</v>
      </c>
      <c r="BA22" s="9" t="n">
        <f aca="false">IFERROR(__xludf.dummyfunction("COUNTUNIQUE(BA13:BA1000)-1"),5)</f>
        <v>5</v>
      </c>
      <c r="BB22" s="9" t="n">
        <f aca="false">AVERAGEIFS(BB$23:BB1000, $AZ$23:$AZ1000, $AZ22)</f>
        <v>1.7202515331054</v>
      </c>
      <c r="BC22" s="9" t="n">
        <f aca="false">AVERAGEIFS(BC$23:BC1000, $AZ$23:$AZ1000, $AZ22)</f>
        <v>0.873333333333333</v>
      </c>
      <c r="BD22" s="9" t="n">
        <f aca="false">AVERAGEIFS(BD$23:BD1000, $AZ$23:$AZ1000, $AZ22)</f>
        <v>1.12</v>
      </c>
      <c r="BE22" s="9" t="n">
        <f aca="false">AVERAGEIFS(BE$23:BE1000, $AZ$23:$AZ1000, $AZ22)</f>
        <v>0.823333333333333</v>
      </c>
      <c r="BF22" s="9" t="n">
        <f aca="false">AVERAGEIFS(BF$23:BF1000, $AZ$23:$AZ1000, $AZ22)</f>
        <v>1.7</v>
      </c>
      <c r="BG22" s="9" t="n">
        <f aca="false">AVERAGEIFS(BG$23:BG1000, $AZ$23:$AZ1000, $AZ22)</f>
        <v>0.816666666666667</v>
      </c>
      <c r="BH22" s="9" t="n">
        <f aca="false">AVERAGEIFS(BH$23:BH1000, $AZ$23:$AZ1000, $AZ22)</f>
        <v>0.52</v>
      </c>
      <c r="BI22" s="9" t="n">
        <f aca="false">AVERAGEIFS(BI$23:BI1000, $AZ$23:$AZ1000, $AZ22)</f>
        <v>0.35</v>
      </c>
      <c r="BJ22" s="9" t="n">
        <f aca="false">AVERAGEIFS(BJ$23:BJ1000, $AZ$23:$AZ1000, $AZ22)</f>
        <v>0.387777777777778</v>
      </c>
      <c r="BK22" s="9" t="n">
        <f aca="false">AVERAGEIFS(BK$23:BK1000, $AZ$23:$AZ1000, $AZ22)</f>
        <v>0.354444444444444</v>
      </c>
      <c r="BL22" s="9" t="n">
        <f aca="false">AVERAGEIFS(BL$23:BL1000, $AZ$23:$AZ1000, $AZ22)</f>
        <v>0.421111111111111</v>
      </c>
      <c r="BM22" s="9" t="n">
        <f aca="false">AVERAGEIFS(BM$23:BM1000, $AZ$23:$AZ1000, $AZ22)</f>
        <v>0.27</v>
      </c>
      <c r="BN22" s="3"/>
      <c r="BO22" s="16" t="s">
        <v>45</v>
      </c>
      <c r="BP22" s="6"/>
      <c r="BQ22" s="6" t="s">
        <v>34</v>
      </c>
      <c r="BR22" s="13" t="n">
        <f aca="false">BB13</f>
        <v>1.05829632012935</v>
      </c>
      <c r="BS22" s="13" t="n">
        <f aca="false">BG13</f>
        <v>0.870195393374741</v>
      </c>
      <c r="BT22" s="13" t="n">
        <f aca="false">BE13</f>
        <v>0.87043516834625</v>
      </c>
      <c r="BU22" s="13" t="n">
        <f aca="false">BC13</f>
        <v>0.931643501679583</v>
      </c>
      <c r="BV22" s="13" t="n">
        <f aca="false">BD13</f>
        <v>0.96606016834625</v>
      </c>
      <c r="BW22" s="13" t="n">
        <f aca="false">BF13</f>
        <v>1.03839350167958</v>
      </c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</row>
    <row r="23" customFormat="false" ht="13.8" hidden="false" customHeight="false" outlineLevel="0" collapsed="false">
      <c r="A23" s="1" t="s">
        <v>52</v>
      </c>
      <c r="B23" s="14"/>
      <c r="C23" s="14"/>
      <c r="D23" s="14"/>
      <c r="E23" s="14"/>
      <c r="F23" s="14"/>
      <c r="G23" s="3" t="s">
        <v>70</v>
      </c>
      <c r="H23" s="3" t="n">
        <v>2</v>
      </c>
      <c r="I23" s="3" t="n">
        <v>1</v>
      </c>
      <c r="J23" s="3" t="n">
        <v>3</v>
      </c>
      <c r="K23" s="3"/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3"/>
      <c r="Y23" s="9" t="n">
        <f aca="false">ABS($J23-L23)/MAX(1, $J23)</f>
        <v>1</v>
      </c>
      <c r="Z23" s="9" t="n">
        <f aca="false">ABS($J23-M23)/MAX(1, $J23)</f>
        <v>1</v>
      </c>
      <c r="AA23" s="9" t="n">
        <f aca="false">ABS($J23-N23)/MAX(1, $J23)</f>
        <v>1</v>
      </c>
      <c r="AB23" s="9" t="n">
        <f aca="false">ABS($J23-O23)/MAX(1, $J23)</f>
        <v>1</v>
      </c>
      <c r="AC23" s="9" t="n">
        <f aca="false">ABS($J23-P23)/MAX(1, $J23)</f>
        <v>1</v>
      </c>
      <c r="AD23" s="9" t="n">
        <f aca="false">ABS($J23-Q23)/MAX(1, $J23)</f>
        <v>1</v>
      </c>
      <c r="AE23" s="9" t="n">
        <f aca="false">ABS($J23-R23)/MAX(1, $J23)</f>
        <v>1</v>
      </c>
      <c r="AF23" s="9" t="n">
        <f aca="false">ABS($J23-S23)/MAX(1, $J23)</f>
        <v>1</v>
      </c>
      <c r="AG23" s="9" t="n">
        <f aca="false">ABS($J23-T23)/MAX(1, $J23)</f>
        <v>1</v>
      </c>
      <c r="AH23" s="9" t="n">
        <f aca="false">ABS($J23-U23)/MAX(1, $J23)</f>
        <v>1</v>
      </c>
      <c r="AI23" s="9" t="n">
        <f aca="false">ABS($J23-V23)/MAX(1, $J23)</f>
        <v>1</v>
      </c>
      <c r="AJ23" s="9" t="n">
        <f aca="false">ABS($J23-W23)/MAX(1, $J23)</f>
        <v>1</v>
      </c>
      <c r="AK23" s="9"/>
      <c r="AL23" s="9" t="n">
        <f aca="false">MIN(Y23, $AD$3)</f>
        <v>1</v>
      </c>
      <c r="AM23" s="9" t="n">
        <f aca="false">MIN(Z23, $AD$3)</f>
        <v>1</v>
      </c>
      <c r="AN23" s="9" t="n">
        <f aca="false">MIN(AA23, $AD$3)</f>
        <v>1</v>
      </c>
      <c r="AO23" s="9" t="n">
        <f aca="false">MIN(AB23, $AD$3)</f>
        <v>1</v>
      </c>
      <c r="AP23" s="9" t="n">
        <f aca="false">MIN(AC23, $AD$3)</f>
        <v>1</v>
      </c>
      <c r="AQ23" s="9" t="n">
        <f aca="false">MIN(AD23, $AD$3)</f>
        <v>1</v>
      </c>
      <c r="AR23" s="9" t="n">
        <f aca="false">MIN(AE23, $AD$3)</f>
        <v>1</v>
      </c>
      <c r="AS23" s="9" t="n">
        <f aca="false">MIN(AF23, $AD$3)</f>
        <v>1</v>
      </c>
      <c r="AT23" s="9" t="n">
        <f aca="false">MIN(AG23, $AD$3)</f>
        <v>1</v>
      </c>
      <c r="AU23" s="9" t="n">
        <f aca="false">MIN(AH23, $AD$3)</f>
        <v>1</v>
      </c>
      <c r="AV23" s="9" t="n">
        <f aca="false">MIN(AI23, $AD$3)</f>
        <v>1</v>
      </c>
      <c r="AW23" s="9" t="n">
        <f aca="false">MIN(AJ23, $AD$3)</f>
        <v>1</v>
      </c>
      <c r="AY23" s="2" t="s">
        <v>30</v>
      </c>
      <c r="AZ23" s="7" t="s">
        <v>34</v>
      </c>
      <c r="BA23" s="9" t="n">
        <f aca="false">COUNTIFS($A$5:$A1000, $AY23)</f>
        <v>8</v>
      </c>
      <c r="BB23" s="9" t="n">
        <f aca="false">AVERAGEIFS(AL$5:AL1000, $A$5:$A1000, $AY23)</f>
        <v>1.0375</v>
      </c>
      <c r="BC23" s="9" t="n">
        <f aca="false">AVERAGEIFS(AM$5:AM1000, $A$5:$A1000, $AY23)</f>
        <v>0.7125</v>
      </c>
      <c r="BD23" s="9" t="n">
        <f aca="false">AVERAGEIFS(AN$5:AN1000, $A$5:$A1000, $AY23)</f>
        <v>0.875</v>
      </c>
      <c r="BE23" s="9" t="n">
        <f aca="false">AVERAGEIFS(AO$5:AO1000, $A$5:$A1000, $AY23)</f>
        <v>0.675</v>
      </c>
      <c r="BF23" s="9" t="n">
        <f aca="false">AVERAGEIFS(AP$5:AP1000, $A$5:$A1000, $AY23)</f>
        <v>1.0125</v>
      </c>
      <c r="BG23" s="9" t="n">
        <f aca="false">AVERAGEIFS(AQ$5:AQ1000, $A$5:$A1000, $AY23)</f>
        <v>0.80625</v>
      </c>
      <c r="BH23" s="9" t="n">
        <f aca="false">AVERAGEIFS(AR$5:AR1000, $A$5:$A1000, $AY23)</f>
        <v>0.7625</v>
      </c>
      <c r="BI23" s="9" t="n">
        <f aca="false">AVERAGEIFS(AS$5:AS1000, $A$5:$A1000, $AY23)</f>
        <v>0.5875</v>
      </c>
      <c r="BJ23" s="9" t="n">
        <f aca="false">AVERAGEIFS(AT$5:AT1000, $A$5:$A1000, $AY23)</f>
        <v>0.6125</v>
      </c>
      <c r="BK23" s="9" t="n">
        <f aca="false">AVERAGEIFS(AU$5:AU1000, $A$5:$A1000, $AY23)</f>
        <v>0.53125</v>
      </c>
      <c r="BL23" s="9" t="n">
        <f aca="false">AVERAGEIFS(AV$5:AV1000, $A$5:$A1000, $AY23)</f>
        <v>0.6625</v>
      </c>
      <c r="BM23" s="9" t="n">
        <f aca="false">AVERAGEIFS(AW$5:AW1000, $A$5:$A1000, $AY23)</f>
        <v>0.51875</v>
      </c>
      <c r="BN23" s="3"/>
      <c r="BO23" s="16"/>
      <c r="BP23" s="6"/>
      <c r="BQ23" s="6" t="s">
        <v>36</v>
      </c>
      <c r="BR23" s="13" t="n">
        <f aca="false">BB14</f>
        <v>1.02932387485754</v>
      </c>
      <c r="BS23" s="13" t="n">
        <f aca="false">BG14</f>
        <v>0.75</v>
      </c>
      <c r="BT23" s="13" t="n">
        <f aca="false">BE14</f>
        <v>0.829323874857544</v>
      </c>
      <c r="BU23" s="13" t="n">
        <f aca="false">BC14</f>
        <v>0.929323874857544</v>
      </c>
      <c r="BV23" s="13" t="n">
        <f aca="false">BD14</f>
        <v>0.895990541524211</v>
      </c>
      <c r="BW23" s="13" t="n">
        <f aca="false">BF14</f>
        <v>0.970990541524211</v>
      </c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</row>
    <row r="24" customFormat="false" ht="13.8" hidden="false" customHeight="false" outlineLevel="0" collapsed="false">
      <c r="A24" s="1" t="s">
        <v>52</v>
      </c>
      <c r="B24" s="14"/>
      <c r="C24" s="14"/>
      <c r="D24" s="14"/>
      <c r="E24" s="14"/>
      <c r="F24" s="14"/>
      <c r="G24" s="3" t="s">
        <v>71</v>
      </c>
      <c r="H24" s="3" t="n">
        <v>5</v>
      </c>
      <c r="I24" s="3" t="n">
        <v>3</v>
      </c>
      <c r="J24" s="3" t="n">
        <v>2</v>
      </c>
      <c r="K24" s="3"/>
      <c r="L24" s="4" t="n">
        <v>2</v>
      </c>
      <c r="M24" s="4" t="n">
        <v>2</v>
      </c>
      <c r="N24" s="4" t="n">
        <v>2</v>
      </c>
      <c r="O24" s="4" t="n">
        <v>2</v>
      </c>
      <c r="P24" s="4" t="n">
        <v>2</v>
      </c>
      <c r="Q24" s="4" t="n">
        <v>2</v>
      </c>
      <c r="R24" s="4" t="n">
        <v>2</v>
      </c>
      <c r="S24" s="4" t="n">
        <v>2</v>
      </c>
      <c r="T24" s="4" t="n">
        <v>2</v>
      </c>
      <c r="U24" s="4" t="n">
        <v>2</v>
      </c>
      <c r="V24" s="4" t="n">
        <v>2</v>
      </c>
      <c r="W24" s="4" t="n">
        <v>1</v>
      </c>
      <c r="X24" s="3"/>
      <c r="Y24" s="9" t="n">
        <f aca="false">ABS($J24-L24)/MAX(1, $J24)</f>
        <v>0</v>
      </c>
      <c r="Z24" s="9" t="n">
        <f aca="false">ABS($J24-M24)/MAX(1, $J24)</f>
        <v>0</v>
      </c>
      <c r="AA24" s="9" t="n">
        <f aca="false">ABS($J24-N24)/MAX(1, $J24)</f>
        <v>0</v>
      </c>
      <c r="AB24" s="9" t="n">
        <f aca="false">ABS($J24-O24)/MAX(1, $J24)</f>
        <v>0</v>
      </c>
      <c r="AC24" s="9" t="n">
        <f aca="false">ABS($J24-P24)/MAX(1, $J24)</f>
        <v>0</v>
      </c>
      <c r="AD24" s="9" t="n">
        <f aca="false">ABS($J24-Q24)/MAX(1, $J24)</f>
        <v>0</v>
      </c>
      <c r="AE24" s="9" t="n">
        <f aca="false">ABS($J24-R24)/MAX(1, $J24)</f>
        <v>0</v>
      </c>
      <c r="AF24" s="9" t="n">
        <f aca="false">ABS($J24-S24)/MAX(1, $J24)</f>
        <v>0</v>
      </c>
      <c r="AG24" s="9" t="n">
        <f aca="false">ABS($J24-T24)/MAX(1, $J24)</f>
        <v>0</v>
      </c>
      <c r="AH24" s="9" t="n">
        <f aca="false">ABS($J24-U24)/MAX(1, $J24)</f>
        <v>0</v>
      </c>
      <c r="AI24" s="9" t="n">
        <f aca="false">ABS($J24-V24)/MAX(1, $J24)</f>
        <v>0</v>
      </c>
      <c r="AJ24" s="9" t="n">
        <f aca="false">ABS($J24-W24)/MAX(1, $J24)</f>
        <v>0.5</v>
      </c>
      <c r="AK24" s="9"/>
      <c r="AL24" s="9" t="n">
        <f aca="false">MIN(Y24, $AD$3)</f>
        <v>0</v>
      </c>
      <c r="AM24" s="9" t="n">
        <f aca="false">MIN(Z24, $AD$3)</f>
        <v>0</v>
      </c>
      <c r="AN24" s="9" t="n">
        <f aca="false">MIN(AA24, $AD$3)</f>
        <v>0</v>
      </c>
      <c r="AO24" s="9" t="n">
        <f aca="false">MIN(AB24, $AD$3)</f>
        <v>0</v>
      </c>
      <c r="AP24" s="9" t="n">
        <f aca="false">MIN(AC24, $AD$3)</f>
        <v>0</v>
      </c>
      <c r="AQ24" s="9" t="n">
        <f aca="false">MIN(AD24, $AD$3)</f>
        <v>0</v>
      </c>
      <c r="AR24" s="9" t="n">
        <f aca="false">MIN(AE24, $AD$3)</f>
        <v>0</v>
      </c>
      <c r="AS24" s="9" t="n">
        <f aca="false">MIN(AF24, $AD$3)</f>
        <v>0</v>
      </c>
      <c r="AT24" s="9" t="n">
        <f aca="false">MIN(AG24, $AD$3)</f>
        <v>0</v>
      </c>
      <c r="AU24" s="9" t="n">
        <f aca="false">MIN(AH24, $AD$3)</f>
        <v>0</v>
      </c>
      <c r="AV24" s="9" t="n">
        <f aca="false">MIN(AI24, $AD$3)</f>
        <v>0</v>
      </c>
      <c r="AW24" s="9" t="n">
        <f aca="false">MIN(AJ24, $AD$3)</f>
        <v>0.5</v>
      </c>
      <c r="AY24" s="2"/>
      <c r="AZ24" s="7" t="s">
        <v>36</v>
      </c>
      <c r="BA24" s="15" t="n">
        <f aca="false">COUNTIFS($J$5:$J1000, 1, $A$5:$A1000, $AY23)</f>
        <v>0</v>
      </c>
      <c r="BB24" s="9" t="n">
        <f aca="false">IF($BA24=0, 0, AVERAGEIFS(AL$5:AL1000, $J$5:$J1000, "=1", $A$5:$A1000, $AY23))</f>
        <v>0</v>
      </c>
      <c r="BC24" s="9" t="n">
        <f aca="false">IF($BA24=0, 0, AVERAGEIFS(AM$5:AM1000, $J$5:$J1000, "=1", $A$5:$A1000, $AY23))</f>
        <v>0</v>
      </c>
      <c r="BD24" s="9" t="n">
        <f aca="false">IF($BA24=0, 0, AVERAGEIFS(AN$5:AN1000, $J$5:$J1000, "=1", $A$5:$A1000, $AY23))</f>
        <v>0</v>
      </c>
      <c r="BE24" s="9" t="n">
        <f aca="false">IF($BA24=0, 0, AVERAGEIFS(AO$5:AO1000, $J$5:$J1000, "=1", $A$5:$A1000, $AY23))</f>
        <v>0</v>
      </c>
      <c r="BF24" s="9" t="n">
        <f aca="false">IF($BA24=0, 0, AVERAGEIFS(AP$5:AP1000, $J$5:$J1000, "=1", $A$5:$A1000, $AY23))</f>
        <v>0</v>
      </c>
      <c r="BG24" s="9" t="n">
        <f aca="false">IF($BA24=0, 0, AVERAGEIFS(AQ$5:AQ1000, $J$5:$J1000, "=1", $A$5:$A1000, $AY23))</f>
        <v>0</v>
      </c>
      <c r="BH24" s="9" t="n">
        <f aca="false">IF($BA24=0, 0, AVERAGEIFS(AR$5:AR1000, $J$5:$J1000, "=1", $A$5:$A1000, $AY23))</f>
        <v>0</v>
      </c>
      <c r="BI24" s="9" t="n">
        <f aca="false">IF($BA24=0, 0, AVERAGEIFS(AS$5:AS1000, $J$5:$J1000, "=1", $A$5:$A1000, $AY23))</f>
        <v>0</v>
      </c>
      <c r="BJ24" s="9" t="n">
        <f aca="false">IF($BA24=0, 0, AVERAGEIFS(AT$5:AT1000, $J$5:$J1000, "=1", $A$5:$A1000, $AY23))</f>
        <v>0</v>
      </c>
      <c r="BK24" s="9" t="n">
        <f aca="false">IF($BA24=0, 0, AVERAGEIFS(AU$5:AU1000, $J$5:$J1000, "=1", $A$5:$A1000, $AY23))</f>
        <v>0</v>
      </c>
      <c r="BL24" s="9" t="n">
        <f aca="false">IF($BA24=0, 0, AVERAGEIFS(AV$5:AV1000, $J$5:$J1000, "=1", $A$5:$A1000, $AY23))</f>
        <v>0</v>
      </c>
      <c r="BM24" s="9" t="n">
        <f aca="false">IF($BA24=0, 0, AVERAGEIFS(AW$5:AW1000, $J$5:$J1000, "=1", $A$5:$A1000, $AY23))</f>
        <v>0</v>
      </c>
      <c r="BN24" s="3"/>
      <c r="BO24" s="16"/>
      <c r="BP24" s="6"/>
      <c r="BQ24" s="6" t="s">
        <v>72</v>
      </c>
      <c r="BR24" s="13" t="n">
        <f aca="false">BB17</f>
        <v>0.653967492984328</v>
      </c>
      <c r="BS24" s="13" t="n">
        <f aca="false">BG17</f>
        <v>0.511944444444444</v>
      </c>
      <c r="BT24" s="13" t="n">
        <f aca="false">BE17</f>
        <v>0.459861111111111</v>
      </c>
      <c r="BU24" s="13" t="n">
        <f aca="false">BC17</f>
        <v>0.603611111111111</v>
      </c>
      <c r="BV24" s="13" t="n">
        <f aca="false">BD17</f>
        <v>0.56125</v>
      </c>
      <c r="BW24" s="13" t="n">
        <f aca="false">BF17</f>
        <v>0.620277777777778</v>
      </c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</row>
    <row r="25" customFormat="false" ht="13.8" hidden="false" customHeight="false" outlineLevel="0" collapsed="false">
      <c r="A25" s="1" t="s">
        <v>52</v>
      </c>
      <c r="B25" s="14"/>
      <c r="C25" s="14"/>
      <c r="D25" s="14"/>
      <c r="E25" s="14"/>
      <c r="F25" s="14"/>
      <c r="G25" s="3" t="s">
        <v>69</v>
      </c>
      <c r="H25" s="3" t="n">
        <v>4</v>
      </c>
      <c r="I25" s="3" t="n">
        <v>3</v>
      </c>
      <c r="J25" s="3" t="n">
        <v>4</v>
      </c>
      <c r="K25" s="3"/>
      <c r="L25" s="4" t="n">
        <v>1</v>
      </c>
      <c r="M25" s="4" t="n">
        <v>1</v>
      </c>
      <c r="N25" s="4" t="n">
        <v>1</v>
      </c>
      <c r="O25" s="4" t="n">
        <v>1</v>
      </c>
      <c r="P25" s="4" t="n">
        <v>1</v>
      </c>
      <c r="Q25" s="4" t="n">
        <v>1</v>
      </c>
      <c r="R25" s="4" t="n">
        <v>1</v>
      </c>
      <c r="S25" s="4" t="n">
        <v>2</v>
      </c>
      <c r="T25" s="4" t="n">
        <v>2</v>
      </c>
      <c r="U25" s="4" t="n">
        <v>1</v>
      </c>
      <c r="V25" s="4" t="n">
        <v>1</v>
      </c>
      <c r="W25" s="4" t="n">
        <v>1</v>
      </c>
      <c r="X25" s="3"/>
      <c r="Y25" s="9" t="n">
        <f aca="false">ABS($J25-L25)/MAX(1, $J25)</f>
        <v>0.75</v>
      </c>
      <c r="Z25" s="9" t="n">
        <f aca="false">ABS($J25-M25)/MAX(1, $J25)</f>
        <v>0.75</v>
      </c>
      <c r="AA25" s="9" t="n">
        <f aca="false">ABS($J25-N25)/MAX(1, $J25)</f>
        <v>0.75</v>
      </c>
      <c r="AB25" s="9" t="n">
        <f aca="false">ABS($J25-O25)/MAX(1, $J25)</f>
        <v>0.75</v>
      </c>
      <c r="AC25" s="9" t="n">
        <f aca="false">ABS($J25-P25)/MAX(1, $J25)</f>
        <v>0.75</v>
      </c>
      <c r="AD25" s="9" t="n">
        <f aca="false">ABS($J25-Q25)/MAX(1, $J25)</f>
        <v>0.75</v>
      </c>
      <c r="AE25" s="9" t="n">
        <f aca="false">ABS($J25-R25)/MAX(1, $J25)</f>
        <v>0.75</v>
      </c>
      <c r="AF25" s="9" t="n">
        <f aca="false">ABS($J25-S25)/MAX(1, $J25)</f>
        <v>0.5</v>
      </c>
      <c r="AG25" s="9" t="n">
        <f aca="false">ABS($J25-T25)/MAX(1, $J25)</f>
        <v>0.5</v>
      </c>
      <c r="AH25" s="9" t="n">
        <f aca="false">ABS($J25-U25)/MAX(1, $J25)</f>
        <v>0.75</v>
      </c>
      <c r="AI25" s="9" t="n">
        <f aca="false">ABS($J25-V25)/MAX(1, $J25)</f>
        <v>0.75</v>
      </c>
      <c r="AJ25" s="9" t="n">
        <f aca="false">ABS($J25-W25)/MAX(1, $J25)</f>
        <v>0.75</v>
      </c>
      <c r="AK25" s="9"/>
      <c r="AL25" s="9" t="n">
        <f aca="false">MIN(Y25, $AD$3)</f>
        <v>0.75</v>
      </c>
      <c r="AM25" s="9" t="n">
        <f aca="false">MIN(Z25, $AD$3)</f>
        <v>0.75</v>
      </c>
      <c r="AN25" s="9" t="n">
        <f aca="false">MIN(AA25, $AD$3)</f>
        <v>0.75</v>
      </c>
      <c r="AO25" s="9" t="n">
        <f aca="false">MIN(AB25, $AD$3)</f>
        <v>0.75</v>
      </c>
      <c r="AP25" s="9" t="n">
        <f aca="false">MIN(AC25, $AD$3)</f>
        <v>0.75</v>
      </c>
      <c r="AQ25" s="9" t="n">
        <f aca="false">MIN(AD25, $AD$3)</f>
        <v>0.75</v>
      </c>
      <c r="AR25" s="9" t="n">
        <f aca="false">MIN(AE25, $AD$3)</f>
        <v>0.75</v>
      </c>
      <c r="AS25" s="9" t="n">
        <f aca="false">MIN(AF25, $AD$3)</f>
        <v>0.5</v>
      </c>
      <c r="AT25" s="9" t="n">
        <f aca="false">MIN(AG25, $AD$3)</f>
        <v>0.5</v>
      </c>
      <c r="AU25" s="9" t="n">
        <f aca="false">MIN(AH25, $AD$3)</f>
        <v>0.75</v>
      </c>
      <c r="AV25" s="9" t="n">
        <f aca="false">MIN(AI25, $AD$3)</f>
        <v>0.75</v>
      </c>
      <c r="AW25" s="9" t="n">
        <f aca="false">MIN(AJ25, $AD$3)</f>
        <v>0.75</v>
      </c>
      <c r="AY25" s="2"/>
      <c r="AZ25" s="7" t="s">
        <v>38</v>
      </c>
      <c r="BA25" s="15" t="n">
        <f aca="false">COUNTIFS($J$5:$J1000, "=2" , $A$5:$A1000, $AY23)</f>
        <v>3</v>
      </c>
      <c r="BB25" s="15" t="n">
        <f aca="false">IF($BA25=0, 0, AVERAGEIFS(AL$5:AL1000, $J$5:$J1000, "=2", $A$5:$A1000, $AY23))</f>
        <v>0.833333333333333</v>
      </c>
      <c r="BC25" s="15" t="n">
        <f aca="false">IF($BA25=0, 0, AVERAGEIFS(AM$5:AM1000, $J$5:$J1000, "=2", $A$5:$A1000, $AY23))</f>
        <v>0.833333333333333</v>
      </c>
      <c r="BD25" s="15" t="n">
        <f aca="false">IF($BA25=0, 0, AVERAGEIFS(AN$5:AN1000, $J$5:$J1000, "=2", $A$5:$A1000, $AY23))</f>
        <v>0.833333333333333</v>
      </c>
      <c r="BE25" s="15" t="n">
        <f aca="false">IF($BA25=0, 0, AVERAGEIFS(AO$5:AO1000, $J$5:$J1000, "=2", $A$5:$A1000, $AY23))</f>
        <v>0.666666666666667</v>
      </c>
      <c r="BF25" s="15" t="n">
        <f aca="false">IF($BA25=0, 0, AVERAGEIFS(AP$5:AP1000, $J$5:$J1000, "=2", $A$5:$A1000, $AY23))</f>
        <v>0.833333333333333</v>
      </c>
      <c r="BG25" s="15" t="n">
        <f aca="false">IF($BA25=0, 0, AVERAGEIFS(AQ$5:AQ1000, $J$5:$J1000, "=2", $A$5:$A1000, $AY23))</f>
        <v>1</v>
      </c>
      <c r="BH25" s="15" t="n">
        <f aca="false">IF($BA25=0, 0, AVERAGEIFS(AR$5:AR1000, $J$5:$J1000, "=2", $A$5:$A1000, $AY23))</f>
        <v>1.33333333333333</v>
      </c>
      <c r="BI25" s="15" t="n">
        <f aca="false">IF($BA25=0, 0, AVERAGEIFS(AS$5:AS1000, $J$5:$J1000, "=2", $A$5:$A1000, $AY23))</f>
        <v>1.16666666666667</v>
      </c>
      <c r="BJ25" s="15" t="n">
        <f aca="false">IF($BA25=0, 0, AVERAGEIFS(AT$5:AT1000, $J$5:$J1000, "=2", $A$5:$A1000, $AY23))</f>
        <v>1.16666666666667</v>
      </c>
      <c r="BK25" s="15" t="n">
        <f aca="false">IF($BA25=0, 0, AVERAGEIFS(AU$5:AU1000, $J$5:$J1000, "=2", $A$5:$A1000, $AY23))</f>
        <v>0.833333333333333</v>
      </c>
      <c r="BL25" s="15" t="n">
        <f aca="false">IF($BA25=0, 0, AVERAGEIFS(AV$5:AV1000, $J$5:$J1000, "=2", $A$5:$A1000, $AY23))</f>
        <v>1.33333333333333</v>
      </c>
      <c r="BM25" s="15" t="n">
        <f aca="false">IF($BA25=0, 0, AVERAGEIFS(AW$5:AW1000, $J$5:$J1000, "=2", $A$5:$A1000, $AY23))</f>
        <v>0.5</v>
      </c>
      <c r="BN25" s="3"/>
      <c r="BO25" s="16"/>
      <c r="BP25" s="6"/>
      <c r="BQ25" s="6" t="s">
        <v>73</v>
      </c>
      <c r="BR25" s="13" t="n">
        <f aca="false">BB19</f>
        <v>0.599539682539682</v>
      </c>
      <c r="BS25" s="13" t="n">
        <f aca="false">BG19</f>
        <v>0.584095238095238</v>
      </c>
      <c r="BT25" s="13" t="n">
        <f aca="false">BE19</f>
        <v>0.557095238095238</v>
      </c>
      <c r="BU25" s="13" t="n">
        <f aca="false">BC19</f>
        <v>0.517873015873016</v>
      </c>
      <c r="BV25" s="13" t="n">
        <f aca="false">BD19</f>
        <v>0.574984126984127</v>
      </c>
      <c r="BW25" s="13" t="n">
        <f aca="false">BF19</f>
        <v>0.607428571428571</v>
      </c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</row>
    <row r="26" customFormat="false" ht="13.8" hidden="false" customHeight="false" outlineLevel="0" collapsed="false">
      <c r="A26" s="1" t="s">
        <v>52</v>
      </c>
      <c r="B26" s="14"/>
      <c r="C26" s="14"/>
      <c r="D26" s="14"/>
      <c r="E26" s="14"/>
      <c r="F26" s="14"/>
      <c r="G26" s="3" t="s">
        <v>74</v>
      </c>
      <c r="H26" s="3" t="n">
        <v>4</v>
      </c>
      <c r="I26" s="3" t="n">
        <v>3</v>
      </c>
      <c r="J26" s="3" t="n">
        <v>1</v>
      </c>
      <c r="K26" s="3"/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2</v>
      </c>
      <c r="S26" s="4" t="n">
        <v>2</v>
      </c>
      <c r="T26" s="4" t="n">
        <v>2</v>
      </c>
      <c r="U26" s="4" t="n">
        <v>2</v>
      </c>
      <c r="V26" s="4" t="n">
        <v>2</v>
      </c>
      <c r="W26" s="4" t="n">
        <v>2</v>
      </c>
      <c r="X26" s="3"/>
      <c r="Y26" s="9" t="n">
        <f aca="false">ABS($J26-L26)/MAX(1, $J26)</f>
        <v>1</v>
      </c>
      <c r="Z26" s="9" t="n">
        <f aca="false">ABS($J26-M26)/MAX(1, $J26)</f>
        <v>1</v>
      </c>
      <c r="AA26" s="9" t="n">
        <f aca="false">ABS($J26-N26)/MAX(1, $J26)</f>
        <v>1</v>
      </c>
      <c r="AB26" s="9" t="n">
        <f aca="false">ABS($J26-O26)/MAX(1, $J26)</f>
        <v>1</v>
      </c>
      <c r="AC26" s="9" t="n">
        <f aca="false">ABS($J26-P26)/MAX(1, $J26)</f>
        <v>1</v>
      </c>
      <c r="AD26" s="9" t="n">
        <f aca="false">ABS($J26-Q26)/MAX(1, $J26)</f>
        <v>1</v>
      </c>
      <c r="AE26" s="9" t="n">
        <f aca="false">ABS($J26-R26)/MAX(1, $J26)</f>
        <v>1</v>
      </c>
      <c r="AF26" s="9" t="n">
        <f aca="false">ABS($J26-S26)/MAX(1, $J26)</f>
        <v>1</v>
      </c>
      <c r="AG26" s="9" t="n">
        <f aca="false">ABS($J26-T26)/MAX(1, $J26)</f>
        <v>1</v>
      </c>
      <c r="AH26" s="9" t="n">
        <f aca="false">ABS($J26-U26)/MAX(1, $J26)</f>
        <v>1</v>
      </c>
      <c r="AI26" s="9" t="n">
        <f aca="false">ABS($J26-V26)/MAX(1, $J26)</f>
        <v>1</v>
      </c>
      <c r="AJ26" s="9" t="n">
        <f aca="false">ABS($J26-W26)/MAX(1, $J26)</f>
        <v>1</v>
      </c>
      <c r="AK26" s="9"/>
      <c r="AL26" s="9" t="n">
        <f aca="false">MIN(Y26, $AD$3)</f>
        <v>1</v>
      </c>
      <c r="AM26" s="9" t="n">
        <f aca="false">MIN(Z26, $AD$3)</f>
        <v>1</v>
      </c>
      <c r="AN26" s="9" t="n">
        <f aca="false">MIN(AA26, $AD$3)</f>
        <v>1</v>
      </c>
      <c r="AO26" s="9" t="n">
        <f aca="false">MIN(AB26, $AD$3)</f>
        <v>1</v>
      </c>
      <c r="AP26" s="9" t="n">
        <f aca="false">MIN(AC26, $AD$3)</f>
        <v>1</v>
      </c>
      <c r="AQ26" s="9" t="n">
        <f aca="false">MIN(AD26, $AD$3)</f>
        <v>1</v>
      </c>
      <c r="AR26" s="9" t="n">
        <f aca="false">MIN(AE26, $AD$3)</f>
        <v>1</v>
      </c>
      <c r="AS26" s="9" t="n">
        <f aca="false">MIN(AF26, $AD$3)</f>
        <v>1</v>
      </c>
      <c r="AT26" s="9" t="n">
        <f aca="false">MIN(AG26, $AD$3)</f>
        <v>1</v>
      </c>
      <c r="AU26" s="9" t="n">
        <f aca="false">MIN(AH26, $AD$3)</f>
        <v>1</v>
      </c>
      <c r="AV26" s="9" t="n">
        <f aca="false">MIN(AI26, $AD$3)</f>
        <v>1</v>
      </c>
      <c r="AW26" s="9" t="n">
        <f aca="false">MIN(AJ26, $AD$3)</f>
        <v>1</v>
      </c>
      <c r="AY26" s="2"/>
      <c r="AZ26" s="3" t="s">
        <v>40</v>
      </c>
      <c r="BA26" s="15" t="n">
        <f aca="false">COUNTIFS($J$5:$J1000, "=3", $A$5:$A1000, $AY23)</f>
        <v>0</v>
      </c>
      <c r="BB26" s="15" t="n">
        <f aca="false">IF($BA26=0, 0, AVERAGEIFS(AL$5:AL1000, $J$5:$J1000, "=3", $A$5:$A1000, $AY23))</f>
        <v>0</v>
      </c>
      <c r="BC26" s="15" t="n">
        <f aca="false">IF($BA26=0, 0, AVERAGEIFS(AM$5:AM1000, $J$5:$J1000, "=3", $A$5:$A1000, $AY23))</f>
        <v>0</v>
      </c>
      <c r="BD26" s="15" t="n">
        <f aca="false">IF($BA26=0, 0, AVERAGEIFS(AN$5:AN1000, $J$5:$J1000, "=3", $A$5:$A1000, $AY23))</f>
        <v>0</v>
      </c>
      <c r="BE26" s="15" t="n">
        <f aca="false">IF($BA26=0, 0, AVERAGEIFS(AO$5:AO1000, $J$5:$J1000, "=3", $A$5:$A1000, $AY23))</f>
        <v>0</v>
      </c>
      <c r="BF26" s="15" t="n">
        <f aca="false">IF($BA26=0, 0, AVERAGEIFS(AP$5:AP1000, $J$5:$J1000, "=3", $A$5:$A1000, $AY23))</f>
        <v>0</v>
      </c>
      <c r="BG26" s="15" t="n">
        <f aca="false">IF($BA26=0, 0, AVERAGEIFS(AQ$5:AQ1000, $J$5:$J1000, "=3", $A$5:$A1000, $AY23))</f>
        <v>0</v>
      </c>
      <c r="BH26" s="15" t="n">
        <f aca="false">IF($BA26=0, 0, AVERAGEIFS(AR$5:AR1000, $J$5:$J1000, "=3", $A$5:$A1000, $AY23))</f>
        <v>0</v>
      </c>
      <c r="BI26" s="15" t="n">
        <f aca="false">IF($BA26=0, 0, AVERAGEIFS(AS$5:AS1000, $J$5:$J1000, "=3", $A$5:$A1000, $AY23))</f>
        <v>0</v>
      </c>
      <c r="BJ26" s="15" t="n">
        <f aca="false">IF($BA26=0, 0, AVERAGEIFS(AT$5:AT1000, $J$5:$J1000, "=3", $A$5:$A1000, $AY23))</f>
        <v>0</v>
      </c>
      <c r="BK26" s="15" t="n">
        <f aca="false">IF($BA26=0, 0, AVERAGEIFS(AU$5:AU1000, $J$5:$J1000, "=3", $A$5:$A1000, $AY23))</f>
        <v>0</v>
      </c>
      <c r="BL26" s="15" t="n">
        <f aca="false">IF($BA26=0, 0, AVERAGEIFS(AV$5:AV1000, $J$5:$J1000, "=3", $A$5:$A1000, $AY23))</f>
        <v>0</v>
      </c>
      <c r="BM26" s="15" t="n">
        <f aca="false">IF($BA26=0, 0, AVERAGEIFS(AW$5:AW1000, $J$5:$J1000, "=3", $A$5:$A1000, $AY23))</f>
        <v>0</v>
      </c>
      <c r="BN26" s="3"/>
      <c r="BO26" s="16"/>
      <c r="BP26" s="6"/>
      <c r="BQ26" s="3" t="s">
        <v>62</v>
      </c>
      <c r="BR26" s="13" t="n">
        <f aca="false">BB21</f>
        <v>0.964297838062677</v>
      </c>
      <c r="BS26" s="13" t="n">
        <f aca="false">BG21</f>
        <v>0.878119047619048</v>
      </c>
      <c r="BT26" s="13" t="n">
        <f aca="false">BE21</f>
        <v>0.877440695205534</v>
      </c>
      <c r="BU26" s="13" t="n">
        <f aca="false">BC21</f>
        <v>0.940250219015058</v>
      </c>
      <c r="BV26" s="13" t="n">
        <f aca="false">BD21</f>
        <v>0.944345457110296</v>
      </c>
      <c r="BW26" s="13" t="n">
        <f aca="false">BF21</f>
        <v>0.94415498091982</v>
      </c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</row>
    <row r="27" customFormat="false" ht="13.8" hidden="false" customHeight="false" outlineLevel="0" collapsed="false">
      <c r="A27" s="1" t="s">
        <v>52</v>
      </c>
      <c r="B27" s="14"/>
      <c r="C27" s="14"/>
      <c r="D27" s="14"/>
      <c r="E27" s="14"/>
      <c r="F27" s="14"/>
      <c r="G27" s="3" t="s">
        <v>50</v>
      </c>
      <c r="H27" s="3" t="n">
        <v>3</v>
      </c>
      <c r="I27" s="3" t="n">
        <v>3</v>
      </c>
      <c r="J27" s="3" t="n">
        <v>3</v>
      </c>
      <c r="K27" s="3"/>
      <c r="L27" s="4" t="n">
        <v>3</v>
      </c>
      <c r="M27" s="4" t="n">
        <v>2</v>
      </c>
      <c r="N27" s="4" t="n">
        <v>2</v>
      </c>
      <c r="O27" s="4" t="n">
        <v>2</v>
      </c>
      <c r="P27" s="4" t="n">
        <v>2</v>
      </c>
      <c r="Q27" s="4" t="n">
        <v>2</v>
      </c>
      <c r="R27" s="4" t="n">
        <v>3</v>
      </c>
      <c r="S27" s="4" t="n">
        <v>3</v>
      </c>
      <c r="T27" s="4" t="n">
        <v>4</v>
      </c>
      <c r="U27" s="4" t="n">
        <v>4</v>
      </c>
      <c r="V27" s="4" t="n">
        <v>4</v>
      </c>
      <c r="W27" s="4" t="n">
        <v>3</v>
      </c>
      <c r="X27" s="3"/>
      <c r="Y27" s="9" t="n">
        <f aca="false">ABS($J27-L27)/MAX(1, $J27)</f>
        <v>0</v>
      </c>
      <c r="Z27" s="9" t="n">
        <f aca="false">ABS($J27-M27)/MAX(1, $J27)</f>
        <v>0.333333333333333</v>
      </c>
      <c r="AA27" s="9" t="n">
        <f aca="false">ABS($J27-N27)/MAX(1, $J27)</f>
        <v>0.333333333333333</v>
      </c>
      <c r="AB27" s="9" t="n">
        <f aca="false">ABS($J27-O27)/MAX(1, $J27)</f>
        <v>0.333333333333333</v>
      </c>
      <c r="AC27" s="9" t="n">
        <f aca="false">ABS($J27-P27)/MAX(1, $J27)</f>
        <v>0.333333333333333</v>
      </c>
      <c r="AD27" s="9" t="n">
        <f aca="false">ABS($J27-Q27)/MAX(1, $J27)</f>
        <v>0.333333333333333</v>
      </c>
      <c r="AE27" s="9" t="n">
        <f aca="false">ABS($J27-R27)/MAX(1, $J27)</f>
        <v>0</v>
      </c>
      <c r="AF27" s="9" t="n">
        <f aca="false">ABS($J27-S27)/MAX(1, $J27)</f>
        <v>0</v>
      </c>
      <c r="AG27" s="9" t="n">
        <f aca="false">ABS($J27-T27)/MAX(1, $J27)</f>
        <v>0.333333333333333</v>
      </c>
      <c r="AH27" s="9" t="n">
        <f aca="false">ABS($J27-U27)/MAX(1, $J27)</f>
        <v>0.333333333333333</v>
      </c>
      <c r="AI27" s="9" t="n">
        <f aca="false">ABS($J27-V27)/MAX(1, $J27)</f>
        <v>0.333333333333333</v>
      </c>
      <c r="AJ27" s="9" t="n">
        <f aca="false">ABS($J27-W27)/MAX(1, $J27)</f>
        <v>0</v>
      </c>
      <c r="AK27" s="9"/>
      <c r="AL27" s="9" t="n">
        <f aca="false">MIN(Y27, $AD$3)</f>
        <v>0</v>
      </c>
      <c r="AM27" s="9" t="n">
        <f aca="false">MIN(Z27, $AD$3)</f>
        <v>0.333333333333333</v>
      </c>
      <c r="AN27" s="9" t="n">
        <f aca="false">MIN(AA27, $AD$3)</f>
        <v>0.333333333333333</v>
      </c>
      <c r="AO27" s="9" t="n">
        <f aca="false">MIN(AB27, $AD$3)</f>
        <v>0.333333333333333</v>
      </c>
      <c r="AP27" s="9" t="n">
        <f aca="false">MIN(AC27, $AD$3)</f>
        <v>0.333333333333333</v>
      </c>
      <c r="AQ27" s="9" t="n">
        <f aca="false">MIN(AD27, $AD$3)</f>
        <v>0.333333333333333</v>
      </c>
      <c r="AR27" s="9" t="n">
        <f aca="false">MIN(AE27, $AD$3)</f>
        <v>0</v>
      </c>
      <c r="AS27" s="9" t="n">
        <f aca="false">MIN(AF27, $AD$3)</f>
        <v>0</v>
      </c>
      <c r="AT27" s="9" t="n">
        <f aca="false">MIN(AG27, $AD$3)</f>
        <v>0.333333333333333</v>
      </c>
      <c r="AU27" s="9" t="n">
        <f aca="false">MIN(AH27, $AD$3)</f>
        <v>0.333333333333333</v>
      </c>
      <c r="AV27" s="9" t="n">
        <f aca="false">MIN(AI27, $AD$3)</f>
        <v>0.333333333333333</v>
      </c>
      <c r="AW27" s="9" t="n">
        <f aca="false">MIN(AJ27, $AD$3)</f>
        <v>0</v>
      </c>
      <c r="AY27" s="2"/>
      <c r="AZ27" s="3" t="s">
        <v>42</v>
      </c>
      <c r="BA27" s="15" t="n">
        <f aca="false">COUNTIFS($J$5:$J1000, "&gt;=2", $J$5:$J1000, "&lt;=3", $A$5:$A1000, $AY23)</f>
        <v>3</v>
      </c>
      <c r="BB27" s="15" t="n">
        <f aca="false">IF($BA27=0, 0, AVERAGEIFS(AL$5:AL1000, $J$5:$J1000, "&gt;=2", $J$5:$J1000, "&lt;=3", $A$5:$A1000, $AY23))</f>
        <v>0.833333333333333</v>
      </c>
      <c r="BC27" s="15" t="n">
        <f aca="false">IF($BA27=0, 0, AVERAGEIFS(AM$5:AM1000, $J$5:$J1000, "&gt;=2", $J$5:$J1000, "&lt;=3", $A$5:$A1000, $AY23))</f>
        <v>0.833333333333333</v>
      </c>
      <c r="BD27" s="15" t="n">
        <f aca="false">IF($BA27=0, 0, AVERAGEIFS(AN$5:AN1000, $J$5:$J1000, "&gt;=2", $J$5:$J1000, "&lt;=3", $A$5:$A1000, $AY23))</f>
        <v>0.833333333333333</v>
      </c>
      <c r="BE27" s="15" t="n">
        <f aca="false">IF($BA27=0, 0, AVERAGEIFS(AO$5:AO1000, $J$5:$J1000, "&gt;=2", $J$5:$J1000, "&lt;=3", $A$5:$A1000, $AY23))</f>
        <v>0.666666666666667</v>
      </c>
      <c r="BF27" s="15" t="n">
        <f aca="false">IF($BA27=0, 0, AVERAGEIFS(AP$5:AP1000, $J$5:$J1000, "&gt;=2", $J$5:$J1000, "&lt;=3", $A$5:$A1000, $AY23))</f>
        <v>0.833333333333333</v>
      </c>
      <c r="BG27" s="15" t="n">
        <f aca="false">IF($BA27=0, 0, AVERAGEIFS(AQ$5:AQ1000, $J$5:$J1000, "&gt;=2", $J$5:$J1000, "&lt;=3", $A$5:$A1000, $AY23))</f>
        <v>1</v>
      </c>
      <c r="BH27" s="15" t="n">
        <f aca="false">IF($BA27=0, 0, AVERAGEIFS(AR$5:AR1000, $J$5:$J1000, "&gt;=2", $J$5:$J1000, "&lt;=3", $A$5:$A1000, $AY23))</f>
        <v>1.33333333333333</v>
      </c>
      <c r="BI27" s="15" t="n">
        <f aca="false">IF($BA27=0, 0, AVERAGEIFS(AS$5:AS1000, $J$5:$J1000, "&gt;=2", $J$5:$J1000, "&lt;=3", $A$5:$A1000, $AY23))</f>
        <v>1.16666666666667</v>
      </c>
      <c r="BJ27" s="15" t="n">
        <f aca="false">IF($BA27=0, 0, AVERAGEIFS(AT$5:AT1000, $J$5:$J1000, "&gt;=2", $J$5:$J1000, "&lt;=3", $A$5:$A1000, $AY23))</f>
        <v>1.16666666666667</v>
      </c>
      <c r="BK27" s="15" t="n">
        <f aca="false">IF($BA27=0, 0, AVERAGEIFS(AU$5:AU1000, $J$5:$J1000, "&gt;=2", $J$5:$J1000, "&lt;=3", $A$5:$A1000, $AY23))</f>
        <v>0.833333333333333</v>
      </c>
      <c r="BL27" s="15" t="n">
        <f aca="false">IF($BA27=0, 0, AVERAGEIFS(AV$5:AV1000, $J$5:$J1000, "&gt;=2", $J$5:$J1000, "&lt;=3", $A$5:$A1000, $AY23))</f>
        <v>1.33333333333333</v>
      </c>
      <c r="BM27" s="15" t="n">
        <f aca="false">IF($BA27=0, 0, AVERAGEIFS(AW$5:AW1000, $J$5:$J1000, "&gt;=2", $J$5:$J1000, "&lt;=3", $A$5:$A1000, $AY23))</f>
        <v>0.5</v>
      </c>
      <c r="BN27" s="3"/>
      <c r="BO27" s="16"/>
      <c r="BP27" s="6"/>
      <c r="BQ27" s="6" t="s">
        <v>50</v>
      </c>
      <c r="BR27" s="13" t="n">
        <f aca="false">BB22</f>
        <v>1.7202515331054</v>
      </c>
      <c r="BS27" s="13" t="n">
        <f aca="false">BG22</f>
        <v>0.816666666666667</v>
      </c>
      <c r="BT27" s="13" t="n">
        <f aca="false">BE22</f>
        <v>0.823333333333333</v>
      </c>
      <c r="BU27" s="13" t="n">
        <f aca="false">BC22</f>
        <v>0.873333333333333</v>
      </c>
      <c r="BV27" s="13" t="n">
        <f aca="false">BD22</f>
        <v>1.12</v>
      </c>
      <c r="BW27" s="13" t="n">
        <f aca="false">BF22</f>
        <v>1.7</v>
      </c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</row>
    <row r="28" customFormat="false" ht="13.8" hidden="false" customHeight="false" outlineLevel="0" collapsed="false">
      <c r="A28" s="1" t="s">
        <v>75</v>
      </c>
      <c r="B28" s="14" t="n">
        <v>7</v>
      </c>
      <c r="C28" s="14" t="n">
        <v>4</v>
      </c>
      <c r="D28" s="14" t="n">
        <v>2</v>
      </c>
      <c r="E28" s="14" t="n">
        <v>5</v>
      </c>
      <c r="F28" s="14" t="s">
        <v>31</v>
      </c>
      <c r="G28" s="3" t="s">
        <v>76</v>
      </c>
      <c r="H28" s="3" t="n">
        <v>5</v>
      </c>
      <c r="I28" s="3" t="n">
        <v>2</v>
      </c>
      <c r="J28" s="3" t="n">
        <v>1</v>
      </c>
      <c r="K28" s="3"/>
      <c r="L28" s="4" t="n">
        <v>3</v>
      </c>
      <c r="M28" s="4" t="n">
        <v>3</v>
      </c>
      <c r="N28" s="4" t="n">
        <v>3</v>
      </c>
      <c r="O28" s="4" t="n">
        <v>3</v>
      </c>
      <c r="P28" s="4" t="n">
        <v>3</v>
      </c>
      <c r="Q28" s="4" t="n">
        <v>2</v>
      </c>
      <c r="R28" s="4" t="n">
        <v>1</v>
      </c>
      <c r="S28" s="4" t="n">
        <v>1</v>
      </c>
      <c r="T28" s="4" t="n">
        <v>1</v>
      </c>
      <c r="U28" s="4" t="n">
        <v>1</v>
      </c>
      <c r="V28" s="4" t="n">
        <v>1</v>
      </c>
      <c r="W28" s="4" t="n">
        <v>1</v>
      </c>
      <c r="X28" s="3"/>
      <c r="Y28" s="9" t="n">
        <f aca="false">ABS($J28-L28)/MAX(1, $J28)</f>
        <v>2</v>
      </c>
      <c r="Z28" s="9" t="n">
        <f aca="false">ABS($J28-M28)/MAX(1, $J28)</f>
        <v>2</v>
      </c>
      <c r="AA28" s="9" t="n">
        <f aca="false">ABS($J28-N28)/MAX(1, $J28)</f>
        <v>2</v>
      </c>
      <c r="AB28" s="9" t="n">
        <f aca="false">ABS($J28-O28)/MAX(1, $J28)</f>
        <v>2</v>
      </c>
      <c r="AC28" s="9" t="n">
        <f aca="false">ABS($J28-P28)/MAX(1, $J28)</f>
        <v>2</v>
      </c>
      <c r="AD28" s="9" t="n">
        <f aca="false">ABS($J28-Q28)/MAX(1, $J28)</f>
        <v>1</v>
      </c>
      <c r="AE28" s="9" t="n">
        <f aca="false">ABS($J28-R28)/MAX(1, $J28)</f>
        <v>0</v>
      </c>
      <c r="AF28" s="9" t="n">
        <f aca="false">ABS($J28-S28)/MAX(1, $J28)</f>
        <v>0</v>
      </c>
      <c r="AG28" s="9" t="n">
        <f aca="false">ABS($J28-T28)/MAX(1, $J28)</f>
        <v>0</v>
      </c>
      <c r="AH28" s="9" t="n">
        <f aca="false">ABS($J28-U28)/MAX(1, $J28)</f>
        <v>0</v>
      </c>
      <c r="AI28" s="9" t="n">
        <f aca="false">ABS($J28-V28)/MAX(1, $J28)</f>
        <v>0</v>
      </c>
      <c r="AJ28" s="9" t="n">
        <f aca="false">ABS($J28-W28)/MAX(1, $J28)</f>
        <v>0</v>
      </c>
      <c r="AK28" s="9"/>
      <c r="AL28" s="9" t="n">
        <f aca="false">MIN(Y28, $AD$3)</f>
        <v>2</v>
      </c>
      <c r="AM28" s="9" t="n">
        <f aca="false">MIN(Z28, $AD$3)</f>
        <v>2</v>
      </c>
      <c r="AN28" s="9" t="n">
        <f aca="false">MIN(AA28, $AD$3)</f>
        <v>2</v>
      </c>
      <c r="AO28" s="9" t="n">
        <f aca="false">MIN(AB28, $AD$3)</f>
        <v>2</v>
      </c>
      <c r="AP28" s="9" t="n">
        <f aca="false">MIN(AC28, $AD$3)</f>
        <v>2</v>
      </c>
      <c r="AQ28" s="9" t="n">
        <f aca="false">MIN(AD28, $AD$3)</f>
        <v>1</v>
      </c>
      <c r="AR28" s="9" t="n">
        <f aca="false">MIN(AE28, $AD$3)</f>
        <v>0</v>
      </c>
      <c r="AS28" s="9" t="n">
        <f aca="false">MIN(AF28, $AD$3)</f>
        <v>0</v>
      </c>
      <c r="AT28" s="9" t="n">
        <f aca="false">MIN(AG28, $AD$3)</f>
        <v>0</v>
      </c>
      <c r="AU28" s="9" t="n">
        <f aca="false">MIN(AH28, $AD$3)</f>
        <v>0</v>
      </c>
      <c r="AV28" s="9" t="n">
        <f aca="false">MIN(AI28, $AD$3)</f>
        <v>0</v>
      </c>
      <c r="AW28" s="9" t="n">
        <f aca="false">MIN(AJ28, $AD$3)</f>
        <v>0</v>
      </c>
      <c r="AY28" s="2"/>
      <c r="AZ28" s="3" t="s">
        <v>44</v>
      </c>
      <c r="BA28" s="15" t="n">
        <f aca="false">COUNTIFS($J$5:$J1000, "&gt;=4", $J$5:$J1000, "&lt;=5", $A$5:$A1000, $AY23)</f>
        <v>4</v>
      </c>
      <c r="BB28" s="15" t="n">
        <f aca="false">IF($BA28=0, 0, AVERAGEIFS(AL$5:AL1000, $J$5:$J1000, "&gt;=4", $J$5:$J1000, "&lt;=5", $A$5:$A1000, $AY23))</f>
        <v>1.275</v>
      </c>
      <c r="BC28" s="15" t="n">
        <f aca="false">IF($BA28=0, 0, AVERAGEIFS(AM$5:AM1000, $J$5:$J1000, "&gt;=4", $J$5:$J1000, "&lt;=5", $A$5:$A1000, $AY23))</f>
        <v>0.575</v>
      </c>
      <c r="BD28" s="15" t="n">
        <f aca="false">IF($BA28=0, 0, AVERAGEIFS(AN$5:AN1000, $J$5:$J1000, "&gt;=4", $J$5:$J1000, "&lt;=5", $A$5:$A1000, $AY23))</f>
        <v>0.925</v>
      </c>
      <c r="BE28" s="15" t="n">
        <f aca="false">IF($BA28=0, 0, AVERAGEIFS(AO$5:AO1000, $J$5:$J1000, "&gt;=4", $J$5:$J1000, "&lt;=5", $A$5:$A1000, $AY23))</f>
        <v>0.625</v>
      </c>
      <c r="BF28" s="15" t="n">
        <f aca="false">IF($BA28=0, 0, AVERAGEIFS(AP$5:AP1000, $J$5:$J1000, "&gt;=4", $J$5:$J1000, "&lt;=5", $A$5:$A1000, $AY23))</f>
        <v>1.275</v>
      </c>
      <c r="BG28" s="15" t="n">
        <f aca="false">IF($BA28=0, 0, AVERAGEIFS(AQ$5:AQ1000, $J$5:$J1000, "&gt;=4", $J$5:$J1000, "&lt;=5", $A$5:$A1000, $AY23))</f>
        <v>0.6375</v>
      </c>
      <c r="BH28" s="15" t="n">
        <f aca="false">IF($BA28=0, 0, AVERAGEIFS(AR$5:AR1000, $J$5:$J1000, "&gt;=4", $J$5:$J1000, "&lt;=5", $A$5:$A1000, $AY23))</f>
        <v>0.45</v>
      </c>
      <c r="BI28" s="15" t="n">
        <f aca="false">IF($BA28=0, 0, AVERAGEIFS(AS$5:AS1000, $J$5:$J1000, "&gt;=4", $J$5:$J1000, "&lt;=5", $A$5:$A1000, $AY23))</f>
        <v>0.1</v>
      </c>
      <c r="BJ28" s="15" t="n">
        <f aca="false">IF($BA28=0, 0, AVERAGEIFS(AT$5:AT1000, $J$5:$J1000, "&gt;=4", $J$5:$J1000, "&lt;=5", $A$5:$A1000, $AY23))</f>
        <v>0.15</v>
      </c>
      <c r="BK28" s="15" t="n">
        <f aca="false">IF($BA28=0, 0, AVERAGEIFS(AU$5:AU1000, $J$5:$J1000, "&gt;=4", $J$5:$J1000, "&lt;=5", $A$5:$A1000, $AY23))</f>
        <v>0.2125</v>
      </c>
      <c r="BL28" s="15" t="n">
        <f aca="false">IF($BA28=0, 0, AVERAGEIFS(AV$5:AV1000, $J$5:$J1000, "&gt;=4", $J$5:$J1000, "&lt;=5", $A$5:$A1000, $AY23))</f>
        <v>0.2</v>
      </c>
      <c r="BM28" s="15" t="n">
        <f aca="false">IF($BA28=0, 0, AVERAGEIFS(AW$5:AW1000, $J$5:$J1000, "&gt;=4", $J$5:$J1000, "&lt;=5", $A$5:$A1000, $AY23))</f>
        <v>0.4375</v>
      </c>
      <c r="BN28" s="3"/>
      <c r="BO28" s="6"/>
      <c r="BP28" s="6"/>
      <c r="BQ28" s="6"/>
      <c r="BR28" s="4" t="s">
        <v>63</v>
      </c>
      <c r="BS28" s="4" t="s">
        <v>64</v>
      </c>
      <c r="BT28" s="4" t="s">
        <v>65</v>
      </c>
      <c r="BU28" s="4" t="s">
        <v>66</v>
      </c>
      <c r="BV28" s="4" t="s">
        <v>67</v>
      </c>
      <c r="BW28" s="4" t="s">
        <v>68</v>
      </c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</row>
    <row r="29" customFormat="false" ht="13.8" hidden="false" customHeight="false" outlineLevel="0" collapsed="false">
      <c r="A29" s="1" t="s">
        <v>75</v>
      </c>
      <c r="B29" s="14"/>
      <c r="C29" s="14"/>
      <c r="D29" s="14"/>
      <c r="E29" s="14"/>
      <c r="F29" s="14"/>
      <c r="G29" s="3" t="s">
        <v>77</v>
      </c>
      <c r="H29" s="3" t="n">
        <v>5</v>
      </c>
      <c r="I29" s="3" t="n">
        <v>1</v>
      </c>
      <c r="J29" s="3" t="n">
        <v>1</v>
      </c>
      <c r="K29" s="3"/>
      <c r="L29" s="4" t="n">
        <v>3</v>
      </c>
      <c r="M29" s="4" t="n">
        <v>3</v>
      </c>
      <c r="N29" s="4" t="n">
        <v>4</v>
      </c>
      <c r="O29" s="4" t="n">
        <v>3</v>
      </c>
      <c r="P29" s="4" t="n">
        <v>4</v>
      </c>
      <c r="Q29" s="4" t="n">
        <v>3</v>
      </c>
      <c r="R29" s="4" t="n">
        <v>1</v>
      </c>
      <c r="S29" s="4" t="n">
        <v>1</v>
      </c>
      <c r="T29" s="4" t="n">
        <v>1</v>
      </c>
      <c r="U29" s="4" t="n">
        <v>1</v>
      </c>
      <c r="V29" s="4" t="n">
        <v>1</v>
      </c>
      <c r="W29" s="4" t="n">
        <v>1</v>
      </c>
      <c r="X29" s="3"/>
      <c r="Y29" s="9" t="n">
        <f aca="false">ABS($J29-L29)/MAX(1, $J29)</f>
        <v>2</v>
      </c>
      <c r="Z29" s="9" t="n">
        <f aca="false">ABS($J29-M29)/MAX(1, $J29)</f>
        <v>2</v>
      </c>
      <c r="AA29" s="9" t="n">
        <f aca="false">ABS($J29-N29)/MAX(1, $J29)</f>
        <v>3</v>
      </c>
      <c r="AB29" s="9" t="n">
        <f aca="false">ABS($J29-O29)/MAX(1, $J29)</f>
        <v>2</v>
      </c>
      <c r="AC29" s="9" t="n">
        <f aca="false">ABS($J29-P29)/MAX(1, $J29)</f>
        <v>3</v>
      </c>
      <c r="AD29" s="9" t="n">
        <f aca="false">ABS($J29-Q29)/MAX(1, $J29)</f>
        <v>2</v>
      </c>
      <c r="AE29" s="9" t="n">
        <f aca="false">ABS($J29-R29)/MAX(1, $J29)</f>
        <v>0</v>
      </c>
      <c r="AF29" s="9" t="n">
        <f aca="false">ABS($J29-S29)/MAX(1, $J29)</f>
        <v>0</v>
      </c>
      <c r="AG29" s="9" t="n">
        <f aca="false">ABS($J29-T29)/MAX(1, $J29)</f>
        <v>0</v>
      </c>
      <c r="AH29" s="9" t="n">
        <f aca="false">ABS($J29-U29)/MAX(1, $J29)</f>
        <v>0</v>
      </c>
      <c r="AI29" s="9" t="n">
        <f aca="false">ABS($J29-V29)/MAX(1, $J29)</f>
        <v>0</v>
      </c>
      <c r="AJ29" s="9" t="n">
        <f aca="false">ABS($J29-W29)/MAX(1, $J29)</f>
        <v>0</v>
      </c>
      <c r="AK29" s="9"/>
      <c r="AL29" s="9" t="n">
        <f aca="false">MIN(Y29, $AD$3)</f>
        <v>2</v>
      </c>
      <c r="AM29" s="9" t="n">
        <f aca="false">MIN(Z29, $AD$3)</f>
        <v>2</v>
      </c>
      <c r="AN29" s="9" t="n">
        <f aca="false">MIN(AA29, $AD$3)</f>
        <v>3</v>
      </c>
      <c r="AO29" s="9" t="n">
        <f aca="false">MIN(AB29, $AD$3)</f>
        <v>2</v>
      </c>
      <c r="AP29" s="9" t="n">
        <f aca="false">MIN(AC29, $AD$3)</f>
        <v>3</v>
      </c>
      <c r="AQ29" s="9" t="n">
        <f aca="false">MIN(AD29, $AD$3)</f>
        <v>2</v>
      </c>
      <c r="AR29" s="9" t="n">
        <f aca="false">MIN(AE29, $AD$3)</f>
        <v>0</v>
      </c>
      <c r="AS29" s="9" t="n">
        <f aca="false">MIN(AF29, $AD$3)</f>
        <v>0</v>
      </c>
      <c r="AT29" s="9" t="n">
        <f aca="false">MIN(AG29, $AD$3)</f>
        <v>0</v>
      </c>
      <c r="AU29" s="9" t="n">
        <f aca="false">MIN(AH29, $AD$3)</f>
        <v>0</v>
      </c>
      <c r="AV29" s="9" t="n">
        <f aca="false">MIN(AI29, $AD$3)</f>
        <v>0</v>
      </c>
      <c r="AW29" s="9" t="n">
        <f aca="false">MIN(AJ29, $AD$3)</f>
        <v>0</v>
      </c>
      <c r="AY29" s="2"/>
      <c r="AZ29" s="3" t="s">
        <v>48</v>
      </c>
      <c r="BA29" s="15" t="n">
        <f aca="false">COUNTIFS($J$5:$J1000, "&gt;=4", $A$5:$A1000, $AY23)</f>
        <v>5</v>
      </c>
      <c r="BB29" s="15" t="n">
        <f aca="false">IF($BA29=0, 0, AVERAGEIFS(AL$5:AL1000, $J$5:$J1000, "&gt;=4", $A$5:$A1000, $AY23))</f>
        <v>1.16</v>
      </c>
      <c r="BC29" s="15" t="n">
        <f aca="false">IF($BA29=0, 0, AVERAGEIFS(AM$5:AM1000, $J$5:$J1000, "&gt;=4", $A$5:$A1000, $AY23))</f>
        <v>0.64</v>
      </c>
      <c r="BD29" s="15" t="n">
        <f aca="false">IF($BA29=0, 0, AVERAGEIFS(AN$5:AN1000, $J$5:$J1000, "&gt;=4", $A$5:$A1000, $AY23))</f>
        <v>0.9</v>
      </c>
      <c r="BE29" s="15" t="n">
        <f aca="false">IF($BA29=0, 0, AVERAGEIFS(AO$5:AO1000, $J$5:$J1000, "&gt;=4", $A$5:$A1000, $AY23))</f>
        <v>0.68</v>
      </c>
      <c r="BF29" s="15" t="n">
        <f aca="false">IF($BA29=0, 0, AVERAGEIFS(AP$5:AP1000, $J$5:$J1000, "&gt;=4", $A$5:$A1000, $AY23))</f>
        <v>1.12</v>
      </c>
      <c r="BG29" s="15" t="n">
        <f aca="false">IF($BA29=0, 0, AVERAGEIFS(AQ$5:AQ1000, $J$5:$J1000, "&gt;=4", $A$5:$A1000, $AY23))</f>
        <v>0.69</v>
      </c>
      <c r="BH29" s="15" t="n">
        <f aca="false">IF($BA29=0, 0, AVERAGEIFS(AR$5:AR1000, $J$5:$J1000, "&gt;=4", $A$5:$A1000, $AY23))</f>
        <v>0.42</v>
      </c>
      <c r="BI29" s="15" t="n">
        <f aca="false">IF($BA29=0, 0, AVERAGEIFS(AS$5:AS1000, $J$5:$J1000, "&gt;=4", $A$5:$A1000, $AY23))</f>
        <v>0.24</v>
      </c>
      <c r="BJ29" s="15" t="n">
        <f aca="false">IF($BA29=0, 0, AVERAGEIFS(AT$5:AT1000, $J$5:$J1000, "&gt;=4", $A$5:$A1000, $AY23))</f>
        <v>0.28</v>
      </c>
      <c r="BK29" s="15" t="n">
        <f aca="false">IF($BA29=0, 0, AVERAGEIFS(AU$5:AU1000, $J$5:$J1000, "&gt;=4", $A$5:$A1000, $AY23))</f>
        <v>0.35</v>
      </c>
      <c r="BL29" s="15" t="n">
        <f aca="false">IF($BA29=0, 0, AVERAGEIFS(AV$5:AV1000, $J$5:$J1000, "&gt;=4", $A$5:$A1000, $AY23))</f>
        <v>0.26</v>
      </c>
      <c r="BM29" s="15" t="n">
        <f aca="false">IF($BA29=0, 0, AVERAGEIFS(AW$5:AW1000, $J$5:$J1000, "&gt;=4", $A$5:$A1000, $AY23))</f>
        <v>0.53</v>
      </c>
      <c r="BN29" s="3"/>
      <c r="BO29" s="16" t="s">
        <v>46</v>
      </c>
      <c r="BP29" s="6"/>
      <c r="BQ29" s="6" t="s">
        <v>34</v>
      </c>
      <c r="BR29" s="13" t="n">
        <f aca="false">BH13</f>
        <v>0.656953345296267</v>
      </c>
      <c r="BS29" s="13" t="n">
        <f aca="false">BM13</f>
        <v>0.535812629399586</v>
      </c>
      <c r="BT29" s="13" t="n">
        <f aca="false">BK13</f>
        <v>0.582653726708074</v>
      </c>
      <c r="BU29" s="13" t="n">
        <f aca="false">BI13</f>
        <v>0.635471461238296</v>
      </c>
      <c r="BV29" s="13" t="n">
        <f aca="false">BJ13</f>
        <v>0.641188852542644</v>
      </c>
      <c r="BW29" s="13" t="n">
        <f aca="false">BL13</f>
        <v>0.690477601565618</v>
      </c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</row>
    <row r="30" customFormat="false" ht="13.8" hidden="false" customHeight="false" outlineLevel="0" collapsed="false">
      <c r="A30" s="1" t="s">
        <v>75</v>
      </c>
      <c r="B30" s="14"/>
      <c r="C30" s="14"/>
      <c r="D30" s="14"/>
      <c r="E30" s="14"/>
      <c r="F30" s="14"/>
      <c r="G30" s="3" t="s">
        <v>78</v>
      </c>
      <c r="H30" s="3" t="n">
        <v>5</v>
      </c>
      <c r="I30" s="3" t="n">
        <v>2</v>
      </c>
      <c r="J30" s="3" t="n">
        <v>1</v>
      </c>
      <c r="K30" s="3"/>
      <c r="L30" s="4" t="n">
        <v>2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1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  <c r="Y30" s="9" t="n">
        <f aca="false">ABS($J30-L30)/MAX(1, $J30)</f>
        <v>1</v>
      </c>
      <c r="Z30" s="9" t="n">
        <f aca="false">ABS($J30-M30)/MAX(1, $J30)</f>
        <v>1</v>
      </c>
      <c r="AA30" s="9" t="n">
        <f aca="false">ABS($J30-N30)/MAX(1, $J30)</f>
        <v>1</v>
      </c>
      <c r="AB30" s="9" t="n">
        <f aca="false">ABS($J30-O30)/MAX(1, $J30)</f>
        <v>1</v>
      </c>
      <c r="AC30" s="9" t="n">
        <f aca="false">ABS($J30-P30)/MAX(1, $J30)</f>
        <v>1</v>
      </c>
      <c r="AD30" s="9" t="n">
        <f aca="false">ABS($J30-Q30)/MAX(1, $J30)</f>
        <v>1</v>
      </c>
      <c r="AE30" s="9" t="n">
        <f aca="false">ABS($J30-R30)/MAX(1, $J30)</f>
        <v>0</v>
      </c>
      <c r="AF30" s="9" t="n">
        <f aca="false">ABS($J30-S30)/MAX(1, $J30)</f>
        <v>1</v>
      </c>
      <c r="AG30" s="9" t="n">
        <f aca="false">ABS($J30-T30)/MAX(1, $J30)</f>
        <v>1</v>
      </c>
      <c r="AH30" s="9" t="n">
        <f aca="false">ABS($J30-U30)/MAX(1, $J30)</f>
        <v>1</v>
      </c>
      <c r="AI30" s="9" t="n">
        <f aca="false">ABS($J30-V30)/MAX(1, $J30)</f>
        <v>1</v>
      </c>
      <c r="AJ30" s="9" t="n">
        <f aca="false">ABS($J30-W30)/MAX(1, $J30)</f>
        <v>1</v>
      </c>
      <c r="AK30" s="9"/>
      <c r="AL30" s="9" t="n">
        <f aca="false">MIN(Y30, $AD$3)</f>
        <v>1</v>
      </c>
      <c r="AM30" s="9" t="n">
        <f aca="false">MIN(Z30, $AD$3)</f>
        <v>1</v>
      </c>
      <c r="AN30" s="9" t="n">
        <f aca="false">MIN(AA30, $AD$3)</f>
        <v>1</v>
      </c>
      <c r="AO30" s="9" t="n">
        <f aca="false">MIN(AB30, $AD$3)</f>
        <v>1</v>
      </c>
      <c r="AP30" s="9" t="n">
        <f aca="false">MIN(AC30, $AD$3)</f>
        <v>1</v>
      </c>
      <c r="AQ30" s="9" t="n">
        <f aca="false">MIN(AD30, $AD$3)</f>
        <v>1</v>
      </c>
      <c r="AR30" s="9" t="n">
        <f aca="false">MIN(AE30, $AD$3)</f>
        <v>0</v>
      </c>
      <c r="AS30" s="9" t="n">
        <f aca="false">MIN(AF30, $AD$3)</f>
        <v>1</v>
      </c>
      <c r="AT30" s="9" t="n">
        <f aca="false">MIN(AG30, $AD$3)</f>
        <v>1</v>
      </c>
      <c r="AU30" s="9" t="n">
        <f aca="false">MIN(AH30, $AD$3)</f>
        <v>1</v>
      </c>
      <c r="AV30" s="9" t="n">
        <f aca="false">MIN(AI30, $AD$3)</f>
        <v>1</v>
      </c>
      <c r="AW30" s="9" t="n">
        <f aca="false">MIN(AJ30, $AD$3)</f>
        <v>1</v>
      </c>
      <c r="AY30" s="2"/>
      <c r="AZ30" s="3" t="s">
        <v>51</v>
      </c>
      <c r="BA30" s="15" t="n">
        <f aca="false">COUNTIFS($J$5:$J1000, "&gt;=6", $A$5:$A1000, $AY23)</f>
        <v>1</v>
      </c>
      <c r="BB30" s="15" t="n">
        <f aca="false">IF($BA30=0, 0, AVERAGEIFS(AL$5:AL1000, $J$5:$J1000, "&gt;=6", $A$5:$A1000, $AY23))</f>
        <v>0.7</v>
      </c>
      <c r="BC30" s="15" t="n">
        <f aca="false">IF($BA30=0, 0, AVERAGEIFS(AM$5:AM1000, $J$5:$J1000, "&gt;=6", $A$5:$A1000, $AY23))</f>
        <v>0.9</v>
      </c>
      <c r="BD30" s="15" t="n">
        <f aca="false">IF($BA30=0, 0, AVERAGEIFS(AN$5:AN1000, $J$5:$J1000, "&gt;=6", $A$5:$A1000, $AY23))</f>
        <v>0.8</v>
      </c>
      <c r="BE30" s="15" t="n">
        <f aca="false">IF($BA30=0, 0, AVERAGEIFS(AO$5:AO1000, $J$5:$J1000, "&gt;=6", $A$5:$A1000, $AY23))</f>
        <v>0.9</v>
      </c>
      <c r="BF30" s="15" t="n">
        <f aca="false">IF($BA30=0, 0, AVERAGEIFS(AP$5:AP1000, $J$5:$J1000, "&gt;=6", $A$5:$A1000, $AY23))</f>
        <v>0.5</v>
      </c>
      <c r="BG30" s="15" t="n">
        <f aca="false">IF($BA30=0, 0, AVERAGEIFS(AQ$5:AQ1000, $J$5:$J1000, "&gt;=6", $A$5:$A1000, $AY23))</f>
        <v>0.9</v>
      </c>
      <c r="BH30" s="15" t="n">
        <f aca="false">IF($BA30=0, 0, AVERAGEIFS(AR$5:AR1000, $J$5:$J1000, "&gt;=6", $A$5:$A1000, $AY23))</f>
        <v>0.3</v>
      </c>
      <c r="BI30" s="15" t="n">
        <f aca="false">IF($BA30=0, 0, AVERAGEIFS(AS$5:AS1000, $J$5:$J1000, "&gt;=6", $A$5:$A1000, $AY23))</f>
        <v>0.8</v>
      </c>
      <c r="BJ30" s="15" t="n">
        <f aca="false">IF($BA30=0, 0, AVERAGEIFS(AT$5:AT1000, $J$5:$J1000, "&gt;=6", $A$5:$A1000, $AY23))</f>
        <v>0.8</v>
      </c>
      <c r="BK30" s="15" t="n">
        <f aca="false">IF($BA30=0, 0, AVERAGEIFS(AU$5:AU1000, $J$5:$J1000, "&gt;=6", $A$5:$A1000, $AY23))</f>
        <v>0.9</v>
      </c>
      <c r="BL30" s="15" t="n">
        <f aca="false">IF($BA30=0, 0, AVERAGEIFS(AV$5:AV1000, $J$5:$J1000, "&gt;=6", $A$5:$A1000, $AY23))</f>
        <v>0.5</v>
      </c>
      <c r="BM30" s="15" t="n">
        <f aca="false">IF($BA30=0, 0, AVERAGEIFS(AW$5:AW1000, $J$5:$J1000, "&gt;=6", $A$5:$A1000, $AY23))</f>
        <v>0.9</v>
      </c>
      <c r="BN30" s="3"/>
      <c r="BO30" s="16"/>
      <c r="BP30" s="6"/>
      <c r="BQ30" s="6" t="s">
        <v>36</v>
      </c>
      <c r="BR30" s="13" t="n">
        <f aca="false">BH14</f>
        <v>0.733333333333333</v>
      </c>
      <c r="BS30" s="13" t="n">
        <f aca="false">BM14</f>
        <v>0.425</v>
      </c>
      <c r="BT30" s="13" t="n">
        <f aca="false">BK14</f>
        <v>0.591666666666667</v>
      </c>
      <c r="BU30" s="13" t="n">
        <f aca="false">BI14</f>
        <v>0.725</v>
      </c>
      <c r="BV30" s="13" t="n">
        <f aca="false">BJ14</f>
        <v>0.766876277587836</v>
      </c>
      <c r="BW30" s="13" t="n">
        <f aca="false">BL14</f>
        <v>0.816876277587836</v>
      </c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</row>
    <row r="31" customFormat="false" ht="13.8" hidden="false" customHeight="false" outlineLevel="0" collapsed="false">
      <c r="A31" s="1" t="s">
        <v>75</v>
      </c>
      <c r="B31" s="14"/>
      <c r="C31" s="14"/>
      <c r="D31" s="14"/>
      <c r="E31" s="14"/>
      <c r="F31" s="14"/>
      <c r="G31" s="3" t="s">
        <v>79</v>
      </c>
      <c r="H31" s="3" t="n">
        <v>5</v>
      </c>
      <c r="I31" s="3" t="n">
        <v>2</v>
      </c>
      <c r="J31" s="3" t="n">
        <v>1</v>
      </c>
      <c r="K31" s="3"/>
      <c r="L31" s="4" t="n">
        <v>3</v>
      </c>
      <c r="M31" s="4" t="n">
        <v>3</v>
      </c>
      <c r="N31" s="4" t="n">
        <v>3</v>
      </c>
      <c r="O31" s="4" t="n">
        <v>3</v>
      </c>
      <c r="P31" s="4" t="n">
        <v>2</v>
      </c>
      <c r="Q31" s="4" t="n">
        <v>2</v>
      </c>
      <c r="R31" s="4" t="n">
        <v>1</v>
      </c>
      <c r="S31" s="4" t="n">
        <v>1</v>
      </c>
      <c r="T31" s="4" t="n">
        <v>1</v>
      </c>
      <c r="U31" s="4" t="n">
        <v>1</v>
      </c>
      <c r="V31" s="4" t="n">
        <v>1</v>
      </c>
      <c r="W31" s="4" t="n">
        <v>1</v>
      </c>
      <c r="X31" s="3"/>
      <c r="Y31" s="9" t="n">
        <f aca="false">ABS($J31-L31)/MAX(1, $J31)</f>
        <v>2</v>
      </c>
      <c r="Z31" s="9" t="n">
        <f aca="false">ABS($J31-M31)/MAX(1, $J31)</f>
        <v>2</v>
      </c>
      <c r="AA31" s="9" t="n">
        <f aca="false">ABS($J31-N31)/MAX(1, $J31)</f>
        <v>2</v>
      </c>
      <c r="AB31" s="9" t="n">
        <f aca="false">ABS($J31-O31)/MAX(1, $J31)</f>
        <v>2</v>
      </c>
      <c r="AC31" s="9" t="n">
        <f aca="false">ABS($J31-P31)/MAX(1, $J31)</f>
        <v>1</v>
      </c>
      <c r="AD31" s="9" t="n">
        <f aca="false">ABS($J31-Q31)/MAX(1, $J31)</f>
        <v>1</v>
      </c>
      <c r="AE31" s="9" t="n">
        <f aca="false">ABS($J31-R31)/MAX(1, $J31)</f>
        <v>0</v>
      </c>
      <c r="AF31" s="9" t="n">
        <f aca="false">ABS($J31-S31)/MAX(1, $J31)</f>
        <v>0</v>
      </c>
      <c r="AG31" s="9" t="n">
        <f aca="false">ABS($J31-T31)/MAX(1, $J31)</f>
        <v>0</v>
      </c>
      <c r="AH31" s="9" t="n">
        <f aca="false">ABS($J31-U31)/MAX(1, $J31)</f>
        <v>0</v>
      </c>
      <c r="AI31" s="9" t="n">
        <f aca="false">ABS($J31-V31)/MAX(1, $J31)</f>
        <v>0</v>
      </c>
      <c r="AJ31" s="9" t="n">
        <f aca="false">ABS($J31-W31)/MAX(1, $J31)</f>
        <v>0</v>
      </c>
      <c r="AK31" s="9"/>
      <c r="AL31" s="9" t="n">
        <f aca="false">MIN(Y31, $AD$3)</f>
        <v>2</v>
      </c>
      <c r="AM31" s="9" t="n">
        <f aca="false">MIN(Z31, $AD$3)</f>
        <v>2</v>
      </c>
      <c r="AN31" s="9" t="n">
        <f aca="false">MIN(AA31, $AD$3)</f>
        <v>2</v>
      </c>
      <c r="AO31" s="9" t="n">
        <f aca="false">MIN(AB31, $AD$3)</f>
        <v>2</v>
      </c>
      <c r="AP31" s="9" t="n">
        <f aca="false">MIN(AC31, $AD$3)</f>
        <v>1</v>
      </c>
      <c r="AQ31" s="9" t="n">
        <f aca="false">MIN(AD31, $AD$3)</f>
        <v>1</v>
      </c>
      <c r="AR31" s="9" t="n">
        <f aca="false">MIN(AE31, $AD$3)</f>
        <v>0</v>
      </c>
      <c r="AS31" s="9" t="n">
        <f aca="false">MIN(AF31, $AD$3)</f>
        <v>0</v>
      </c>
      <c r="AT31" s="9" t="n">
        <f aca="false">MIN(AG31, $AD$3)</f>
        <v>0</v>
      </c>
      <c r="AU31" s="9" t="n">
        <f aca="false">MIN(AH31, $AD$3)</f>
        <v>0</v>
      </c>
      <c r="AV31" s="9" t="n">
        <f aca="false">MIN(AI31, $AD$3)</f>
        <v>0</v>
      </c>
      <c r="AW31" s="9" t="n">
        <f aca="false">MIN(AJ31, $AD$3)</f>
        <v>0</v>
      </c>
      <c r="AY31" s="2"/>
      <c r="AZ31" s="3" t="s">
        <v>62</v>
      </c>
      <c r="BA31" s="9" t="n">
        <f aca="false">COUNTIFS($G$5:$G1000, "&lt;&gt;Whole Project", $A$5:$A1000, $AY23)</f>
        <v>7</v>
      </c>
      <c r="BB31" s="9" t="n">
        <f aca="false">AVERAGEIFS(AL$5:AL1000, $G$5:$G1000, "&lt;&gt;Whole Project", $A$5:$A1000, $AY23)</f>
        <v>0.728571428571429</v>
      </c>
      <c r="BC31" s="9" t="n">
        <f aca="false">AVERAGEIFS(AM$5:AM1000, $G$5:$G1000, "&lt;&gt;Whole Project", $A$5:$A1000, $AY23)</f>
        <v>0.757142857142857</v>
      </c>
      <c r="BD31" s="9" t="n">
        <f aca="false">AVERAGEIFS(AN$5:AN1000, $G$5:$G1000, "&lt;&gt;Whole Project", $A$5:$A1000, $AY23)</f>
        <v>0.742857142857143</v>
      </c>
      <c r="BE31" s="9" t="n">
        <f aca="false">AVERAGEIFS(AO$5:AO1000, $G$5:$G1000, "&lt;&gt;Whole Project", $A$5:$A1000, $AY23)</f>
        <v>0.714285714285714</v>
      </c>
      <c r="BF31" s="9" t="n">
        <f aca="false">AVERAGEIFS(AP$5:AP1000, $G$5:$G1000, "&lt;&gt;Whole Project", $A$5:$A1000, $AY23)</f>
        <v>0.7</v>
      </c>
      <c r="BG31" s="9" t="n">
        <f aca="false">AVERAGEIFS(AQ$5:AQ1000, $G$5:$G1000, "&lt;&gt;Whole Project", $A$5:$A1000, $AY23)</f>
        <v>0.892857142857143</v>
      </c>
      <c r="BH31" s="9" t="n">
        <f aca="false">AVERAGEIFS(AR$5:AR1000, $G$5:$G1000, "&lt;&gt;Whole Project", $A$5:$A1000, $AY23)</f>
        <v>0.671428571428571</v>
      </c>
      <c r="BI31" s="9" t="n">
        <f aca="false">AVERAGEIFS(AS$5:AS1000, $G$5:$G1000, "&lt;&gt;Whole Project", $A$5:$A1000, $AY23)</f>
        <v>0.642857142857143</v>
      </c>
      <c r="BJ31" s="9" t="n">
        <f aca="false">AVERAGEIFS(AT$5:AT1000, $G$5:$G1000, "&lt;&gt;Whole Project", $A$5:$A1000, $AY23)</f>
        <v>0.642857142857143</v>
      </c>
      <c r="BK31" s="9" t="n">
        <f aca="false">AVERAGEIFS(AU$5:AU1000, $G$5:$G1000, "&lt;&gt;Whole Project", $A$5:$A1000, $AY23)</f>
        <v>0.578571428571429</v>
      </c>
      <c r="BL31" s="9" t="n">
        <f aca="false">AVERAGEIFS(AV$5:AV1000, $G$5:$G1000, "&lt;&gt;Whole Project", $A$5:$A1000, $AY23)</f>
        <v>0.671428571428571</v>
      </c>
      <c r="BM31" s="9" t="n">
        <f aca="false">AVERAGEIFS(AW$5:AW1000, $G$5:$G1000, "&lt;&gt;Whole Project", $A$5:$A1000, $AY23)</f>
        <v>0.564285714285714</v>
      </c>
      <c r="BN31" s="3"/>
      <c r="BO31" s="16"/>
      <c r="BP31" s="6"/>
      <c r="BQ31" s="6" t="s">
        <v>72</v>
      </c>
      <c r="BR31" s="13" t="n">
        <f aca="false">BH17</f>
        <v>0.692638888888889</v>
      </c>
      <c r="BS31" s="13" t="n">
        <f aca="false">BM17</f>
        <v>0.453472222222222</v>
      </c>
      <c r="BT31" s="13" t="n">
        <f aca="false">BK17</f>
        <v>0.615</v>
      </c>
      <c r="BU31" s="13" t="n">
        <f aca="false">BI17</f>
        <v>0.65375</v>
      </c>
      <c r="BV31" s="13" t="n">
        <f aca="false">BJ17</f>
        <v>0.647916666666667</v>
      </c>
      <c r="BW31" s="13" t="n">
        <f aca="false">BL17</f>
        <v>0.6775</v>
      </c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</row>
    <row r="32" customFormat="false" ht="13.8" hidden="false" customHeight="false" outlineLevel="0" collapsed="false">
      <c r="A32" s="1" t="s">
        <v>75</v>
      </c>
      <c r="B32" s="14"/>
      <c r="C32" s="14"/>
      <c r="D32" s="14"/>
      <c r="E32" s="14"/>
      <c r="F32" s="14"/>
      <c r="G32" s="3" t="s">
        <v>80</v>
      </c>
      <c r="H32" s="3" t="n">
        <v>5</v>
      </c>
      <c r="I32" s="3" t="n">
        <v>1</v>
      </c>
      <c r="J32" s="3" t="n">
        <v>1</v>
      </c>
      <c r="K32" s="3"/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1</v>
      </c>
      <c r="S32" s="4" t="n">
        <v>1</v>
      </c>
      <c r="T32" s="4" t="n">
        <v>1</v>
      </c>
      <c r="U32" s="4" t="n">
        <v>1</v>
      </c>
      <c r="V32" s="4" t="n">
        <v>1</v>
      </c>
      <c r="W32" s="4" t="n">
        <v>1</v>
      </c>
      <c r="X32" s="3"/>
      <c r="Y32" s="9" t="n">
        <f aca="false">ABS($J32-L32)/MAX(1, $J32)</f>
        <v>1</v>
      </c>
      <c r="Z32" s="9" t="n">
        <f aca="false">ABS($J32-M32)/MAX(1, $J32)</f>
        <v>1</v>
      </c>
      <c r="AA32" s="9" t="n">
        <f aca="false">ABS($J32-N32)/MAX(1, $J32)</f>
        <v>1</v>
      </c>
      <c r="AB32" s="9" t="n">
        <f aca="false">ABS($J32-O32)/MAX(1, $J32)</f>
        <v>1</v>
      </c>
      <c r="AC32" s="9" t="n">
        <f aca="false">ABS($J32-P32)/MAX(1, $J32)</f>
        <v>1</v>
      </c>
      <c r="AD32" s="9" t="n">
        <f aca="false">ABS($J32-Q32)/MAX(1, $J32)</f>
        <v>1</v>
      </c>
      <c r="AE32" s="9" t="n">
        <f aca="false">ABS($J32-R32)/MAX(1, $J32)</f>
        <v>0</v>
      </c>
      <c r="AF32" s="9" t="n">
        <f aca="false">ABS($J32-S32)/MAX(1, $J32)</f>
        <v>0</v>
      </c>
      <c r="AG32" s="9" t="n">
        <f aca="false">ABS($J32-T32)/MAX(1, $J32)</f>
        <v>0</v>
      </c>
      <c r="AH32" s="9" t="n">
        <f aca="false">ABS($J32-U32)/MAX(1, $J32)</f>
        <v>0</v>
      </c>
      <c r="AI32" s="9" t="n">
        <f aca="false">ABS($J32-V32)/MAX(1, $J32)</f>
        <v>0</v>
      </c>
      <c r="AJ32" s="9" t="n">
        <f aca="false">ABS($J32-W32)/MAX(1, $J32)</f>
        <v>0</v>
      </c>
      <c r="AK32" s="9"/>
      <c r="AL32" s="9" t="n">
        <f aca="false">MIN(Y32, $AD$3)</f>
        <v>1</v>
      </c>
      <c r="AM32" s="9" t="n">
        <f aca="false">MIN(Z32, $AD$3)</f>
        <v>1</v>
      </c>
      <c r="AN32" s="9" t="n">
        <f aca="false">MIN(AA32, $AD$3)</f>
        <v>1</v>
      </c>
      <c r="AO32" s="9" t="n">
        <f aca="false">MIN(AB32, $AD$3)</f>
        <v>1</v>
      </c>
      <c r="AP32" s="9" t="n">
        <f aca="false">MIN(AC32, $AD$3)</f>
        <v>1</v>
      </c>
      <c r="AQ32" s="9" t="n">
        <f aca="false">MIN(AD32, $AD$3)</f>
        <v>1</v>
      </c>
      <c r="AR32" s="9" t="n">
        <f aca="false">MIN(AE32, $AD$3)</f>
        <v>0</v>
      </c>
      <c r="AS32" s="9" t="n">
        <f aca="false">MIN(AF32, $AD$3)</f>
        <v>0</v>
      </c>
      <c r="AT32" s="9" t="n">
        <f aca="false">MIN(AG32, $AD$3)</f>
        <v>0</v>
      </c>
      <c r="AU32" s="9" t="n">
        <f aca="false">MIN(AH32, $AD$3)</f>
        <v>0</v>
      </c>
      <c r="AV32" s="9" t="n">
        <f aca="false">MIN(AI32, $AD$3)</f>
        <v>0</v>
      </c>
      <c r="AW32" s="9" t="n">
        <f aca="false">MIN(AJ32, $AD$3)</f>
        <v>0</v>
      </c>
      <c r="AY32" s="2"/>
      <c r="AZ32" s="3" t="s">
        <v>50</v>
      </c>
      <c r="BA32" s="9" t="n">
        <f aca="false">COUNTIFS($G$5:$G1000, "Whole Project", $A$5:$A1000, $AY23)</f>
        <v>1</v>
      </c>
      <c r="BB32" s="9" t="n">
        <f aca="false">AVERAGEIFS(AL$5:AL1000, $G$5:$G1000, "Whole Project", $A$5:$A1000, $AY23)</f>
        <v>3.2</v>
      </c>
      <c r="BC32" s="9" t="n">
        <f aca="false">AVERAGEIFS(AM$5:AM1000, $G$5:$G1000, "Whole Project", $A$5:$A1000, $AY23)</f>
        <v>0.4</v>
      </c>
      <c r="BD32" s="9" t="n">
        <f aca="false">AVERAGEIFS(AN$5:AN1000, $G$5:$G1000, "Whole Project", $A$5:$A1000, $AY23)</f>
        <v>1.8</v>
      </c>
      <c r="BE32" s="9" t="n">
        <f aca="false">AVERAGEIFS(AO$5:AO1000, $G$5:$G1000, "Whole Project", $A$5:$A1000, $AY23)</f>
        <v>0.4</v>
      </c>
      <c r="BF32" s="9" t="n">
        <f aca="false">AVERAGEIFS(AP$5:AP1000, $G$5:$G1000, "Whole Project", $A$5:$A1000, $AY23)</f>
        <v>3.2</v>
      </c>
      <c r="BG32" s="9" t="n">
        <f aca="false">AVERAGEIFS(AQ$5:AQ1000, $G$5:$G1000, "Whole Project", $A$5:$A1000, $AY23)</f>
        <v>0.2</v>
      </c>
      <c r="BH32" s="9" t="n">
        <f aca="false">AVERAGEIFS(AR$5:AR1000, $G$5:$G1000, "Whole Project", $A$5:$A1000, $AY23)</f>
        <v>1.4</v>
      </c>
      <c r="BI32" s="9" t="n">
        <f aca="false">AVERAGEIFS(AS$5:AS1000, $G$5:$G1000, "Whole Project", $A$5:$A1000, $AY23)</f>
        <v>0.2</v>
      </c>
      <c r="BJ32" s="9" t="n">
        <f aca="false">AVERAGEIFS(AT$5:AT1000, $G$5:$G1000, "Whole Project", $A$5:$A1000, $AY23)</f>
        <v>0.4</v>
      </c>
      <c r="BK32" s="9" t="n">
        <f aca="false">AVERAGEIFS(AU$5:AU1000, $G$5:$G1000, "Whole Project", $A$5:$A1000, $AY23)</f>
        <v>0.2</v>
      </c>
      <c r="BL32" s="9" t="n">
        <f aca="false">AVERAGEIFS(AV$5:AV1000, $G$5:$G1000, "Whole Project", $A$5:$A1000, $AY23)</f>
        <v>0.6</v>
      </c>
      <c r="BM32" s="9" t="n">
        <f aca="false">AVERAGEIFS(AW$5:AW1000, $G$5:$G1000, "Whole Project", $A$5:$A1000, $AY23)</f>
        <v>0.2</v>
      </c>
      <c r="BN32" s="3"/>
      <c r="BO32" s="16"/>
      <c r="BP32" s="6"/>
      <c r="BQ32" s="6" t="s">
        <v>73</v>
      </c>
      <c r="BR32" s="13" t="n">
        <f aca="false">BH19</f>
        <v>0.429484126984127</v>
      </c>
      <c r="BS32" s="13" t="n">
        <f aca="false">BM19</f>
        <v>0.481785714285714</v>
      </c>
      <c r="BT32" s="13" t="n">
        <f aca="false">BK19</f>
        <v>0.406206349206349</v>
      </c>
      <c r="BU32" s="13" t="n">
        <f aca="false">BI19</f>
        <v>0.387539682539683</v>
      </c>
      <c r="BV32" s="13" t="n">
        <f aca="false">BJ19</f>
        <v>0.376761904761905</v>
      </c>
      <c r="BW32" s="13" t="n">
        <f aca="false">BL19</f>
        <v>0.393095238095238</v>
      </c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</row>
    <row r="33" customFormat="false" ht="13.8" hidden="false" customHeight="false" outlineLevel="0" collapsed="false">
      <c r="A33" s="1" t="s">
        <v>75</v>
      </c>
      <c r="B33" s="14"/>
      <c r="C33" s="14"/>
      <c r="D33" s="14"/>
      <c r="E33" s="14"/>
      <c r="F33" s="14"/>
      <c r="G33" s="3" t="s">
        <v>81</v>
      </c>
      <c r="H33" s="3" t="n">
        <v>5</v>
      </c>
      <c r="I33" s="3" t="n">
        <v>1</v>
      </c>
      <c r="J33" s="3" t="n">
        <v>1</v>
      </c>
      <c r="K33" s="3"/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1</v>
      </c>
      <c r="S33" s="4" t="n">
        <v>1</v>
      </c>
      <c r="T33" s="4" t="n">
        <v>1</v>
      </c>
      <c r="U33" s="4" t="n">
        <v>0</v>
      </c>
      <c r="V33" s="4" t="n">
        <v>1</v>
      </c>
      <c r="W33" s="4" t="n">
        <v>0</v>
      </c>
      <c r="X33" s="3"/>
      <c r="Y33" s="9" t="n">
        <f aca="false">ABS($J33-L33)/MAX(1, $J33)</f>
        <v>1</v>
      </c>
      <c r="Z33" s="9" t="n">
        <f aca="false">ABS($J33-M33)/MAX(1, $J33)</f>
        <v>1</v>
      </c>
      <c r="AA33" s="9" t="n">
        <f aca="false">ABS($J33-N33)/MAX(1, $J33)</f>
        <v>1</v>
      </c>
      <c r="AB33" s="9" t="n">
        <f aca="false">ABS($J33-O33)/MAX(1, $J33)</f>
        <v>1</v>
      </c>
      <c r="AC33" s="9" t="n">
        <f aca="false">ABS($J33-P33)/MAX(1, $J33)</f>
        <v>1</v>
      </c>
      <c r="AD33" s="9" t="n">
        <f aca="false">ABS($J33-Q33)/MAX(1, $J33)</f>
        <v>1</v>
      </c>
      <c r="AE33" s="9" t="n">
        <f aca="false">ABS($J33-R33)/MAX(1, $J33)</f>
        <v>0</v>
      </c>
      <c r="AF33" s="9" t="n">
        <f aca="false">ABS($J33-S33)/MAX(1, $J33)</f>
        <v>0</v>
      </c>
      <c r="AG33" s="9" t="n">
        <f aca="false">ABS($J33-T33)/MAX(1, $J33)</f>
        <v>0</v>
      </c>
      <c r="AH33" s="9" t="n">
        <f aca="false">ABS($J33-U33)/MAX(1, $J33)</f>
        <v>1</v>
      </c>
      <c r="AI33" s="9" t="n">
        <f aca="false">ABS($J33-V33)/MAX(1, $J33)</f>
        <v>0</v>
      </c>
      <c r="AJ33" s="9" t="n">
        <f aca="false">ABS($J33-W33)/MAX(1, $J33)</f>
        <v>1</v>
      </c>
      <c r="AK33" s="9"/>
      <c r="AL33" s="9" t="n">
        <f aca="false">MIN(Y33, $AD$3)</f>
        <v>1</v>
      </c>
      <c r="AM33" s="9" t="n">
        <f aca="false">MIN(Z33, $AD$3)</f>
        <v>1</v>
      </c>
      <c r="AN33" s="9" t="n">
        <f aca="false">MIN(AA33, $AD$3)</f>
        <v>1</v>
      </c>
      <c r="AO33" s="9" t="n">
        <f aca="false">MIN(AB33, $AD$3)</f>
        <v>1</v>
      </c>
      <c r="AP33" s="9" t="n">
        <f aca="false">MIN(AC33, $AD$3)</f>
        <v>1</v>
      </c>
      <c r="AQ33" s="9" t="n">
        <f aca="false">MIN(AD33, $AD$3)</f>
        <v>1</v>
      </c>
      <c r="AR33" s="9" t="n">
        <f aca="false">MIN(AE33, $AD$3)</f>
        <v>0</v>
      </c>
      <c r="AS33" s="9" t="n">
        <f aca="false">MIN(AF33, $AD$3)</f>
        <v>0</v>
      </c>
      <c r="AT33" s="9" t="n">
        <f aca="false">MIN(AG33, $AD$3)</f>
        <v>0</v>
      </c>
      <c r="AU33" s="9" t="n">
        <f aca="false">MIN(AH33, $AD$3)</f>
        <v>1</v>
      </c>
      <c r="AV33" s="9" t="n">
        <f aca="false">MIN(AI33, $AD$3)</f>
        <v>0</v>
      </c>
      <c r="AW33" s="9" t="n">
        <f aca="false">MIN(AJ33, $AD$3)</f>
        <v>1</v>
      </c>
      <c r="AY33" s="2" t="s">
        <v>52</v>
      </c>
      <c r="AZ33" s="7" t="s">
        <v>34</v>
      </c>
      <c r="BA33" s="9" t="n">
        <f aca="false">COUNTIFS($A$5:$A1000, $AY33)</f>
        <v>23</v>
      </c>
      <c r="BB33" s="9" t="n">
        <f aca="false">AVERAGEIFS(AL$5:AL1000, $A$5:$A1000, $AY33)</f>
        <v>0.696583850931677</v>
      </c>
      <c r="BC33" s="9" t="n">
        <f aca="false">AVERAGEIFS(AM$5:AM1000, $A$5:$A1000, $AY33)</f>
        <v>0.727018633540373</v>
      </c>
      <c r="BD33" s="9" t="n">
        <f aca="false">AVERAGEIFS(AN$5:AN1000, $A$5:$A1000, $AY33)</f>
        <v>0.727018633540373</v>
      </c>
      <c r="BE33" s="9" t="n">
        <f aca="false">AVERAGEIFS(AO$5:AO1000, $A$5:$A1000, $AY33)</f>
        <v>0.727018633540373</v>
      </c>
      <c r="BF33" s="9" t="n">
        <f aca="false">AVERAGEIFS(AP$5:AP1000, $A$5:$A1000, $AY33)</f>
        <v>0.727018633540373</v>
      </c>
      <c r="BG33" s="9" t="n">
        <f aca="false">AVERAGEIFS(AQ$5:AQ1000, $A$5:$A1000, $AY33)</f>
        <v>0.727018633540373</v>
      </c>
      <c r="BH33" s="9" t="n">
        <f aca="false">AVERAGEIFS(AR$5:AR1000, $A$5:$A1000, $AY33)</f>
        <v>0.675207039337474</v>
      </c>
      <c r="BI33" s="9" t="n">
        <f aca="false">AVERAGEIFS(AS$5:AS1000, $A$5:$A1000, $AY33)</f>
        <v>0.702380952380952</v>
      </c>
      <c r="BJ33" s="9" t="n">
        <f aca="false">AVERAGEIFS(AT$5:AT1000, $A$5:$A1000, $AY33)</f>
        <v>0.711801242236025</v>
      </c>
      <c r="BK33" s="9" t="n">
        <f aca="false">AVERAGEIFS(AU$5:AU1000, $A$5:$A1000, $AY33)</f>
        <v>0.693685300207039</v>
      </c>
      <c r="BL33" s="9" t="n">
        <f aca="false">AVERAGEIFS(AV$5:AV1000, $A$5:$A1000, $AY33)</f>
        <v>0.693685300207039</v>
      </c>
      <c r="BM33" s="9" t="n">
        <f aca="false">AVERAGEIFS(AW$5:AW1000, $A$5:$A1000, $AY33)</f>
        <v>0.708229813664596</v>
      </c>
      <c r="BN33" s="3"/>
      <c r="BO33" s="16"/>
      <c r="BP33" s="6"/>
      <c r="BQ33" s="6" t="s">
        <v>62</v>
      </c>
      <c r="BR33" s="13" t="n">
        <f aca="false">BH21</f>
        <v>0.677054118966216</v>
      </c>
      <c r="BS33" s="13" t="n">
        <f aca="false">BM21</f>
        <v>0.574369047619048</v>
      </c>
      <c r="BT33" s="13" t="n">
        <f aca="false">BK21</f>
        <v>0.615833333333333</v>
      </c>
      <c r="BU33" s="13" t="n">
        <f aca="false">BI21</f>
        <v>0.676827928490025</v>
      </c>
      <c r="BV33" s="13" t="n">
        <f aca="false">BJ21</f>
        <v>0.677994595156692</v>
      </c>
      <c r="BW33" s="13" t="n">
        <f aca="false">BL21</f>
        <v>0.729536809361003</v>
      </c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</row>
    <row r="34" customFormat="false" ht="13.8" hidden="false" customHeight="false" outlineLevel="0" collapsed="false">
      <c r="A34" s="1" t="s">
        <v>75</v>
      </c>
      <c r="B34" s="14"/>
      <c r="C34" s="14"/>
      <c r="D34" s="14"/>
      <c r="E34" s="14"/>
      <c r="F34" s="14"/>
      <c r="G34" s="3" t="s">
        <v>82</v>
      </c>
      <c r="H34" s="3" t="n">
        <v>5</v>
      </c>
      <c r="I34" s="3" t="n">
        <v>1</v>
      </c>
      <c r="J34" s="3" t="n">
        <v>1</v>
      </c>
      <c r="K34" s="3"/>
      <c r="L34" s="4" t="n">
        <v>3</v>
      </c>
      <c r="M34" s="4" t="n">
        <v>2</v>
      </c>
      <c r="N34" s="4" t="n">
        <v>2</v>
      </c>
      <c r="O34" s="4" t="n">
        <v>2</v>
      </c>
      <c r="P34" s="4" t="n">
        <v>3</v>
      </c>
      <c r="Q34" s="4" t="n">
        <v>3</v>
      </c>
      <c r="R34" s="4" t="n">
        <v>1</v>
      </c>
      <c r="S34" s="4" t="n">
        <v>1</v>
      </c>
      <c r="T34" s="4" t="n">
        <v>1</v>
      </c>
      <c r="U34" s="4" t="n">
        <v>1</v>
      </c>
      <c r="V34" s="4" t="n">
        <v>1</v>
      </c>
      <c r="W34" s="4" t="n">
        <v>1</v>
      </c>
      <c r="X34" s="3"/>
      <c r="Y34" s="9" t="n">
        <f aca="false">ABS($J34-L34)/MAX(1, $J34)</f>
        <v>2</v>
      </c>
      <c r="Z34" s="9" t="n">
        <f aca="false">ABS($J34-M34)/MAX(1, $J34)</f>
        <v>1</v>
      </c>
      <c r="AA34" s="9" t="n">
        <f aca="false">ABS($J34-N34)/MAX(1, $J34)</f>
        <v>1</v>
      </c>
      <c r="AB34" s="9" t="n">
        <f aca="false">ABS($J34-O34)/MAX(1, $J34)</f>
        <v>1</v>
      </c>
      <c r="AC34" s="9" t="n">
        <f aca="false">ABS($J34-P34)/MAX(1, $J34)</f>
        <v>2</v>
      </c>
      <c r="AD34" s="9" t="n">
        <f aca="false">ABS($J34-Q34)/MAX(1, $J34)</f>
        <v>2</v>
      </c>
      <c r="AE34" s="9" t="n">
        <f aca="false">ABS($J34-R34)/MAX(1, $J34)</f>
        <v>0</v>
      </c>
      <c r="AF34" s="9" t="n">
        <f aca="false">ABS($J34-S34)/MAX(1, $J34)</f>
        <v>0</v>
      </c>
      <c r="AG34" s="9" t="n">
        <f aca="false">ABS($J34-T34)/MAX(1, $J34)</f>
        <v>0</v>
      </c>
      <c r="AH34" s="9" t="n">
        <f aca="false">ABS($J34-U34)/MAX(1, $J34)</f>
        <v>0</v>
      </c>
      <c r="AI34" s="9" t="n">
        <f aca="false">ABS($J34-V34)/MAX(1, $J34)</f>
        <v>0</v>
      </c>
      <c r="AJ34" s="9" t="n">
        <f aca="false">ABS($J34-W34)/MAX(1, $J34)</f>
        <v>0</v>
      </c>
      <c r="AK34" s="9"/>
      <c r="AL34" s="9" t="n">
        <f aca="false">MIN(Y34, $AD$3)</f>
        <v>2</v>
      </c>
      <c r="AM34" s="9" t="n">
        <f aca="false">MIN(Z34, $AD$3)</f>
        <v>1</v>
      </c>
      <c r="AN34" s="9" t="n">
        <f aca="false">MIN(AA34, $AD$3)</f>
        <v>1</v>
      </c>
      <c r="AO34" s="9" t="n">
        <f aca="false">MIN(AB34, $AD$3)</f>
        <v>1</v>
      </c>
      <c r="AP34" s="9" t="n">
        <f aca="false">MIN(AC34, $AD$3)</f>
        <v>2</v>
      </c>
      <c r="AQ34" s="9" t="n">
        <f aca="false">MIN(AD34, $AD$3)</f>
        <v>2</v>
      </c>
      <c r="AR34" s="9" t="n">
        <f aca="false">MIN(AE34, $AD$3)</f>
        <v>0</v>
      </c>
      <c r="AS34" s="9" t="n">
        <f aca="false">MIN(AF34, $AD$3)</f>
        <v>0</v>
      </c>
      <c r="AT34" s="9" t="n">
        <f aca="false">MIN(AG34, $AD$3)</f>
        <v>0</v>
      </c>
      <c r="AU34" s="9" t="n">
        <f aca="false">MIN(AH34, $AD$3)</f>
        <v>0</v>
      </c>
      <c r="AV34" s="9" t="n">
        <f aca="false">MIN(AI34, $AD$3)</f>
        <v>0</v>
      </c>
      <c r="AW34" s="9" t="n">
        <f aca="false">MIN(AJ34, $AD$3)</f>
        <v>0</v>
      </c>
      <c r="AY34" s="2"/>
      <c r="AZ34" s="7" t="s">
        <v>36</v>
      </c>
      <c r="BA34" s="15" t="n">
        <f aca="false">COUNTIFS($J$5:$J1000, 1, $A$5:$A1000, $AY33)</f>
        <v>3</v>
      </c>
      <c r="BB34" s="9" t="n">
        <f aca="false">IF($BA34=0, 0, AVERAGEIFS(AL$5:AL1000, $J$5:$J1000, "=1", $A$5:$A1000, $AY33))</f>
        <v>0.333333333333333</v>
      </c>
      <c r="BC34" s="9" t="n">
        <f aca="false">IF($BA34=0, 0, AVERAGEIFS(AM$5:AM1000, $J$5:$J1000, "=1", $A$5:$A1000, $AY33))</f>
        <v>0.333333333333333</v>
      </c>
      <c r="BD34" s="9" t="n">
        <f aca="false">IF($BA34=0, 0, AVERAGEIFS(AN$5:AN1000, $J$5:$J1000, "=1", $A$5:$A1000, $AY33))</f>
        <v>0.333333333333333</v>
      </c>
      <c r="BE34" s="9" t="n">
        <f aca="false">IF($BA34=0, 0, AVERAGEIFS(AO$5:AO1000, $J$5:$J1000, "=1", $A$5:$A1000, $AY33))</f>
        <v>0.333333333333333</v>
      </c>
      <c r="BF34" s="9" t="n">
        <f aca="false">IF($BA34=0, 0, AVERAGEIFS(AP$5:AP1000, $J$5:$J1000, "=1", $A$5:$A1000, $AY33))</f>
        <v>0.333333333333333</v>
      </c>
      <c r="BG34" s="9" t="n">
        <f aca="false">IF($BA34=0, 0, AVERAGEIFS(AQ$5:AQ1000, $J$5:$J1000, "=1", $A$5:$A1000, $AY33))</f>
        <v>0.333333333333333</v>
      </c>
      <c r="BH34" s="9" t="n">
        <f aca="false">IF($BA34=0, 0, AVERAGEIFS(AR$5:AR1000, $J$5:$J1000, "=1", $A$5:$A1000, $AY33))</f>
        <v>0.666666666666667</v>
      </c>
      <c r="BI34" s="9" t="n">
        <f aca="false">IF($BA34=0, 0, AVERAGEIFS(AS$5:AS1000, $J$5:$J1000, "=1", $A$5:$A1000, $AY33))</f>
        <v>1</v>
      </c>
      <c r="BJ34" s="9" t="n">
        <f aca="false">IF($BA34=0, 0, AVERAGEIFS(AT$5:AT1000, $J$5:$J1000, "=1", $A$5:$A1000, $AY33))</f>
        <v>1</v>
      </c>
      <c r="BK34" s="9" t="n">
        <f aca="false">IF($BA34=0, 0, AVERAGEIFS(AU$5:AU1000, $J$5:$J1000, "=1", $A$5:$A1000, $AY33))</f>
        <v>0.666666666666667</v>
      </c>
      <c r="BL34" s="9" t="n">
        <f aca="false">IF($BA34=0, 0, AVERAGEIFS(AV$5:AV1000, $J$5:$J1000, "=1", $A$5:$A1000, $AY33))</f>
        <v>0.666666666666667</v>
      </c>
      <c r="BM34" s="9" t="n">
        <f aca="false">IF($BA34=0, 0, AVERAGEIFS(AW$5:AW1000, $J$5:$J1000, "=1", $A$5:$A1000, $AY33))</f>
        <v>0.333333333333333</v>
      </c>
      <c r="BN34" s="3"/>
      <c r="BO34" s="16"/>
      <c r="BP34" s="6"/>
      <c r="BQ34" s="6" t="s">
        <v>50</v>
      </c>
      <c r="BR34" s="13" t="n">
        <f aca="false">BH22</f>
        <v>0.52</v>
      </c>
      <c r="BS34" s="13" t="n">
        <f aca="false">BM22</f>
        <v>0.27</v>
      </c>
      <c r="BT34" s="13" t="n">
        <f aca="false">BK22</f>
        <v>0.354444444444444</v>
      </c>
      <c r="BU34" s="13" t="n">
        <f aca="false">BI22</f>
        <v>0.35</v>
      </c>
      <c r="BV34" s="13" t="n">
        <f aca="false">BJ22</f>
        <v>0.387777777777778</v>
      </c>
      <c r="BW34" s="13" t="n">
        <f aca="false">BL22</f>
        <v>0.421111111111111</v>
      </c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</row>
    <row r="35" customFormat="false" ht="13.8" hidden="false" customHeight="false" outlineLevel="0" collapsed="false">
      <c r="A35" s="1" t="s">
        <v>75</v>
      </c>
      <c r="B35" s="14"/>
      <c r="C35" s="14"/>
      <c r="D35" s="14"/>
      <c r="E35" s="14"/>
      <c r="F35" s="14"/>
      <c r="G35" s="3" t="s">
        <v>50</v>
      </c>
      <c r="H35" s="3" t="n">
        <v>5</v>
      </c>
      <c r="I35" s="3" t="n">
        <v>2</v>
      </c>
      <c r="J35" s="3" t="n">
        <v>1</v>
      </c>
      <c r="K35" s="3"/>
      <c r="L35" s="4" t="n">
        <v>4</v>
      </c>
      <c r="M35" s="4" t="n">
        <v>3</v>
      </c>
      <c r="N35" s="4" t="n">
        <v>3</v>
      </c>
      <c r="O35" s="4" t="n">
        <v>3</v>
      </c>
      <c r="P35" s="4" t="n">
        <v>4</v>
      </c>
      <c r="Q35" s="4" t="n">
        <v>3</v>
      </c>
      <c r="R35" s="4" t="n">
        <v>1</v>
      </c>
      <c r="S35" s="4" t="n">
        <v>1</v>
      </c>
      <c r="T35" s="4" t="n">
        <v>1</v>
      </c>
      <c r="U35" s="4" t="n">
        <v>1</v>
      </c>
      <c r="V35" s="4" t="n">
        <v>1</v>
      </c>
      <c r="W35" s="4" t="n">
        <v>1</v>
      </c>
      <c r="X35" s="3"/>
      <c r="Y35" s="9" t="n">
        <f aca="false">ABS($J35-L35)/MAX(1, $J35)</f>
        <v>3</v>
      </c>
      <c r="Z35" s="9" t="n">
        <f aca="false">ABS($J35-M35)/MAX(1, $J35)</f>
        <v>2</v>
      </c>
      <c r="AA35" s="9" t="n">
        <f aca="false">ABS($J35-N35)/MAX(1, $J35)</f>
        <v>2</v>
      </c>
      <c r="AB35" s="9" t="n">
        <f aca="false">ABS($J35-O35)/MAX(1, $J35)</f>
        <v>2</v>
      </c>
      <c r="AC35" s="9" t="n">
        <f aca="false">ABS($J35-P35)/MAX(1, $J35)</f>
        <v>3</v>
      </c>
      <c r="AD35" s="9" t="n">
        <f aca="false">ABS($J35-Q35)/MAX(1, $J35)</f>
        <v>2</v>
      </c>
      <c r="AE35" s="9" t="n">
        <f aca="false">ABS($J35-R35)/MAX(1, $J35)</f>
        <v>0</v>
      </c>
      <c r="AF35" s="9" t="n">
        <f aca="false">ABS($J35-S35)/MAX(1, $J35)</f>
        <v>0</v>
      </c>
      <c r="AG35" s="9" t="n">
        <f aca="false">ABS($J35-T35)/MAX(1, $J35)</f>
        <v>0</v>
      </c>
      <c r="AH35" s="9" t="n">
        <f aca="false">ABS($J35-U35)/MAX(1, $J35)</f>
        <v>0</v>
      </c>
      <c r="AI35" s="9" t="n">
        <f aca="false">ABS($J35-V35)/MAX(1, $J35)</f>
        <v>0</v>
      </c>
      <c r="AJ35" s="9" t="n">
        <f aca="false">ABS($J35-W35)/MAX(1, $J35)</f>
        <v>0</v>
      </c>
      <c r="AK35" s="9"/>
      <c r="AL35" s="9" t="n">
        <f aca="false">MIN(Y35, $AD$3)</f>
        <v>3</v>
      </c>
      <c r="AM35" s="9" t="n">
        <f aca="false">MIN(Z35, $AD$3)</f>
        <v>2</v>
      </c>
      <c r="AN35" s="9" t="n">
        <f aca="false">MIN(AA35, $AD$3)</f>
        <v>2</v>
      </c>
      <c r="AO35" s="9" t="n">
        <f aca="false">MIN(AB35, $AD$3)</f>
        <v>2</v>
      </c>
      <c r="AP35" s="9" t="n">
        <f aca="false">MIN(AC35, $AD$3)</f>
        <v>3</v>
      </c>
      <c r="AQ35" s="9" t="n">
        <f aca="false">MIN(AD35, $AD$3)</f>
        <v>2</v>
      </c>
      <c r="AR35" s="9" t="n">
        <f aca="false">MIN(AE35, $AD$3)</f>
        <v>0</v>
      </c>
      <c r="AS35" s="9" t="n">
        <f aca="false">MIN(AF35, $AD$3)</f>
        <v>0</v>
      </c>
      <c r="AT35" s="9" t="n">
        <f aca="false">MIN(AG35, $AD$3)</f>
        <v>0</v>
      </c>
      <c r="AU35" s="9" t="n">
        <f aca="false">MIN(AH35, $AD$3)</f>
        <v>0</v>
      </c>
      <c r="AV35" s="9" t="n">
        <f aca="false">MIN(AI35, $AD$3)</f>
        <v>0</v>
      </c>
      <c r="AW35" s="9" t="n">
        <f aca="false">MIN(AJ35, $AD$3)</f>
        <v>0</v>
      </c>
      <c r="AY35" s="2"/>
      <c r="AZ35" s="7" t="s">
        <v>38</v>
      </c>
      <c r="BA35" s="15" t="n">
        <f aca="false">COUNTIFS($J$5:$J1000, "=2" , $A$5:$A1000, $AY33)</f>
        <v>2</v>
      </c>
      <c r="BB35" s="15" t="n">
        <f aca="false">IF($BA35=0, 0, AVERAGEIFS(AL$5:AL1000, $J$5:$J1000, "=2", $A$5:$A1000, $AY33))</f>
        <v>0.5</v>
      </c>
      <c r="BC35" s="15" t="n">
        <f aca="false">IF($BA35=0, 0, AVERAGEIFS(AM$5:AM1000, $J$5:$J1000, "=2", $A$5:$A1000, $AY33))</f>
        <v>0.5</v>
      </c>
      <c r="BD35" s="15" t="n">
        <f aca="false">IF($BA35=0, 0, AVERAGEIFS(AN$5:AN1000, $J$5:$J1000, "=2", $A$5:$A1000, $AY33))</f>
        <v>0.5</v>
      </c>
      <c r="BE35" s="15" t="n">
        <f aca="false">IF($BA35=0, 0, AVERAGEIFS(AO$5:AO1000, $J$5:$J1000, "=2", $A$5:$A1000, $AY33))</f>
        <v>0.5</v>
      </c>
      <c r="BF35" s="15" t="n">
        <f aca="false">IF($BA35=0, 0, AVERAGEIFS(AP$5:AP1000, $J$5:$J1000, "=2", $A$5:$A1000, $AY33))</f>
        <v>0.5</v>
      </c>
      <c r="BG35" s="15" t="n">
        <f aca="false">IF($BA35=0, 0, AVERAGEIFS(AQ$5:AQ1000, $J$5:$J1000, "=2", $A$5:$A1000, $AY33))</f>
        <v>0.5</v>
      </c>
      <c r="BH35" s="15" t="n">
        <f aca="false">IF($BA35=0, 0, AVERAGEIFS(AR$5:AR1000, $J$5:$J1000, "=2", $A$5:$A1000, $AY33))</f>
        <v>0.5</v>
      </c>
      <c r="BI35" s="15" t="n">
        <f aca="false">IF($BA35=0, 0, AVERAGEIFS(AS$5:AS1000, $J$5:$J1000, "=2", $A$5:$A1000, $AY33))</f>
        <v>0.5</v>
      </c>
      <c r="BJ35" s="15" t="n">
        <f aca="false">IF($BA35=0, 0, AVERAGEIFS(AT$5:AT1000, $J$5:$J1000, "=2", $A$5:$A1000, $AY33))</f>
        <v>0.5</v>
      </c>
      <c r="BK35" s="15" t="n">
        <f aca="false">IF($BA35=0, 0, AVERAGEIFS(AU$5:AU1000, $J$5:$J1000, "=2", $A$5:$A1000, $AY33))</f>
        <v>0.5</v>
      </c>
      <c r="BL35" s="15" t="n">
        <f aca="false">IF($BA35=0, 0, AVERAGEIFS(AV$5:AV1000, $J$5:$J1000, "=2", $A$5:$A1000, $AY33))</f>
        <v>0.5</v>
      </c>
      <c r="BM35" s="15" t="n">
        <f aca="false">IF($BA35=0, 0, AVERAGEIFS(AW$5:AW1000, $J$5:$J1000, "=2", $A$5:$A1000, $AY33))</f>
        <v>0.75</v>
      </c>
      <c r="BN35" s="3"/>
      <c r="BO35" s="6"/>
      <c r="BP35" s="6"/>
      <c r="BQ35" s="6"/>
      <c r="BR35" s="4"/>
      <c r="BS35" s="4"/>
      <c r="BT35" s="4"/>
      <c r="BU35" s="4"/>
      <c r="BV35" s="4"/>
      <c r="BW35" s="4"/>
    </row>
    <row r="36" customFormat="false" ht="13.8" hidden="false" customHeight="false" outlineLevel="0" collapsed="false">
      <c r="A36" s="1" t="s">
        <v>83</v>
      </c>
      <c r="B36" s="14" t="n">
        <v>20</v>
      </c>
      <c r="C36" s="14" t="n">
        <v>80</v>
      </c>
      <c r="D36" s="14" t="n">
        <v>4</v>
      </c>
      <c r="E36" s="14" t="n">
        <v>4</v>
      </c>
      <c r="F36" s="14" t="s">
        <v>84</v>
      </c>
      <c r="G36" s="3" t="s">
        <v>85</v>
      </c>
      <c r="H36" s="3" t="n">
        <v>4</v>
      </c>
      <c r="I36" s="3" t="n">
        <v>6</v>
      </c>
      <c r="J36" s="3" t="n">
        <v>3</v>
      </c>
      <c r="K36" s="3"/>
      <c r="L36" s="4" t="n">
        <v>3</v>
      </c>
      <c r="M36" s="4" t="n">
        <v>1</v>
      </c>
      <c r="N36" s="4" t="n">
        <v>1</v>
      </c>
      <c r="O36" s="4" t="n">
        <v>1</v>
      </c>
      <c r="P36" s="4" t="n">
        <v>2</v>
      </c>
      <c r="Q36" s="4" t="n">
        <v>1</v>
      </c>
      <c r="R36" s="4" t="n">
        <v>5</v>
      </c>
      <c r="S36" s="4" t="n">
        <v>4</v>
      </c>
      <c r="T36" s="4" t="n">
        <v>5</v>
      </c>
      <c r="U36" s="4" t="n">
        <v>4</v>
      </c>
      <c r="V36" s="4" t="n">
        <v>3</v>
      </c>
      <c r="W36" s="4" t="n">
        <v>2</v>
      </c>
      <c r="X36" s="3"/>
      <c r="Y36" s="9" t="n">
        <f aca="false">ABS($J36-L36)/MAX(1, $J36)</f>
        <v>0</v>
      </c>
      <c r="Z36" s="9" t="n">
        <f aca="false">ABS($J36-M36)/MAX(1, $J36)</f>
        <v>0.666666666666667</v>
      </c>
      <c r="AA36" s="9" t="n">
        <f aca="false">ABS($J36-N36)/MAX(1, $J36)</f>
        <v>0.666666666666667</v>
      </c>
      <c r="AB36" s="9" t="n">
        <f aca="false">ABS($J36-O36)/MAX(1, $J36)</f>
        <v>0.666666666666667</v>
      </c>
      <c r="AC36" s="9" t="n">
        <f aca="false">ABS($J36-P36)/MAX(1, $J36)</f>
        <v>0.333333333333333</v>
      </c>
      <c r="AD36" s="9" t="n">
        <f aca="false">ABS($J36-Q36)/MAX(1, $J36)</f>
        <v>0.666666666666667</v>
      </c>
      <c r="AE36" s="9" t="n">
        <f aca="false">ABS($J36-R36)/MAX(1, $J36)</f>
        <v>0.666666666666667</v>
      </c>
      <c r="AF36" s="9" t="n">
        <f aca="false">ABS($J36-S36)/MAX(1, $J36)</f>
        <v>0.333333333333333</v>
      </c>
      <c r="AG36" s="9" t="n">
        <f aca="false">ABS($J36-T36)/MAX(1, $J36)</f>
        <v>0.666666666666667</v>
      </c>
      <c r="AH36" s="9" t="n">
        <f aca="false">ABS($J36-U36)/MAX(1, $J36)</f>
        <v>0.333333333333333</v>
      </c>
      <c r="AI36" s="9" t="n">
        <f aca="false">ABS($J36-V36)/MAX(1, $J36)</f>
        <v>0</v>
      </c>
      <c r="AJ36" s="9" t="n">
        <f aca="false">ABS($J36-W36)/MAX(1, $J36)</f>
        <v>0.333333333333333</v>
      </c>
      <c r="AK36" s="9"/>
      <c r="AL36" s="9" t="n">
        <f aca="false">MIN(Y36, $AD$3)</f>
        <v>0</v>
      </c>
      <c r="AM36" s="9" t="n">
        <f aca="false">MIN(Z36, $AD$3)</f>
        <v>0.666666666666667</v>
      </c>
      <c r="AN36" s="9" t="n">
        <f aca="false">MIN(AA36, $AD$3)</f>
        <v>0.666666666666667</v>
      </c>
      <c r="AO36" s="9" t="n">
        <f aca="false">MIN(AB36, $AD$3)</f>
        <v>0.666666666666667</v>
      </c>
      <c r="AP36" s="9" t="n">
        <f aca="false">MIN(AC36, $AD$3)</f>
        <v>0.333333333333333</v>
      </c>
      <c r="AQ36" s="9" t="n">
        <f aca="false">MIN(AD36, $AD$3)</f>
        <v>0.666666666666667</v>
      </c>
      <c r="AR36" s="9" t="n">
        <f aca="false">MIN(AE36, $AD$3)</f>
        <v>0.666666666666667</v>
      </c>
      <c r="AS36" s="9" t="n">
        <f aca="false">MIN(AF36, $AD$3)</f>
        <v>0.333333333333333</v>
      </c>
      <c r="AT36" s="9" t="n">
        <f aca="false">MIN(AG36, $AD$3)</f>
        <v>0.666666666666667</v>
      </c>
      <c r="AU36" s="9" t="n">
        <f aca="false">MIN(AH36, $AD$3)</f>
        <v>0.333333333333333</v>
      </c>
      <c r="AV36" s="9" t="n">
        <f aca="false">MIN(AI36, $AD$3)</f>
        <v>0</v>
      </c>
      <c r="AW36" s="9" t="n">
        <f aca="false">MIN(AJ36, $AD$3)</f>
        <v>0.333333333333333</v>
      </c>
      <c r="AY36" s="2"/>
      <c r="AZ36" s="3" t="s">
        <v>40</v>
      </c>
      <c r="BA36" s="15" t="n">
        <f aca="false">COUNTIFS($J$5:$J1000, "=3", $A$5:$A1000, $AY33)</f>
        <v>8</v>
      </c>
      <c r="BB36" s="15" t="n">
        <f aca="false">IF($BA36=0, 0, AVERAGEIFS(AL$5:AL1000, $J$5:$J1000, "=3", $A$5:$A1000, $AY33))</f>
        <v>0.75</v>
      </c>
      <c r="BC36" s="15" t="n">
        <f aca="false">IF($BA36=0, 0, AVERAGEIFS(AM$5:AM1000, $J$5:$J1000, "=3", $A$5:$A1000, $AY33))</f>
        <v>0.791666666666667</v>
      </c>
      <c r="BD36" s="15" t="n">
        <f aca="false">IF($BA36=0, 0, AVERAGEIFS(AN$5:AN1000, $J$5:$J1000, "=3", $A$5:$A1000, $AY33))</f>
        <v>0.791666666666667</v>
      </c>
      <c r="BE36" s="15" t="n">
        <f aca="false">IF($BA36=0, 0, AVERAGEIFS(AO$5:AO1000, $J$5:$J1000, "=3", $A$5:$A1000, $AY33))</f>
        <v>0.791666666666667</v>
      </c>
      <c r="BF36" s="15" t="n">
        <f aca="false">IF($BA36=0, 0, AVERAGEIFS(AP$5:AP1000, $J$5:$J1000, "=3", $A$5:$A1000, $AY33))</f>
        <v>0.791666666666667</v>
      </c>
      <c r="BG36" s="15" t="n">
        <f aca="false">IF($BA36=0, 0, AVERAGEIFS(AQ$5:AQ1000, $J$5:$J1000, "=3", $A$5:$A1000, $AY33))</f>
        <v>0.791666666666667</v>
      </c>
      <c r="BH36" s="15" t="n">
        <f aca="false">IF($BA36=0, 0, AVERAGEIFS(AR$5:AR1000, $J$5:$J1000, "=3", $A$5:$A1000, $AY33))</f>
        <v>0.666666666666667</v>
      </c>
      <c r="BI36" s="15" t="n">
        <f aca="false">IF($BA36=0, 0, AVERAGEIFS(AS$5:AS1000, $J$5:$J1000, "=3", $A$5:$A1000, $AY33))</f>
        <v>0.666666666666667</v>
      </c>
      <c r="BJ36" s="15" t="n">
        <f aca="false">IF($BA36=0, 0, AVERAGEIFS(AT$5:AT1000, $J$5:$J1000, "=3", $A$5:$A1000, $AY33))</f>
        <v>0.708333333333333</v>
      </c>
      <c r="BK36" s="15" t="n">
        <f aca="false">IF($BA36=0, 0, AVERAGEIFS(AU$5:AU1000, $J$5:$J1000, "=3", $A$5:$A1000, $AY33))</f>
        <v>0.75</v>
      </c>
      <c r="BL36" s="15" t="n">
        <f aca="false">IF($BA36=0, 0, AVERAGEIFS(AV$5:AV1000, $J$5:$J1000, "=3", $A$5:$A1000, $AY33))</f>
        <v>0.75</v>
      </c>
      <c r="BM36" s="15" t="n">
        <f aca="false">IF($BA36=0, 0, AVERAGEIFS(AW$5:AW1000, $J$5:$J1000, "=3", $A$5:$A1000, $AY33))</f>
        <v>0.75</v>
      </c>
      <c r="BO36" s="6"/>
      <c r="BP36" s="6"/>
      <c r="BQ36" s="6"/>
      <c r="BR36" s="4"/>
      <c r="BS36" s="4"/>
      <c r="BT36" s="4"/>
      <c r="BU36" s="4"/>
      <c r="BV36" s="4"/>
      <c r="BW36" s="4"/>
    </row>
    <row r="37" customFormat="false" ht="13.8" hidden="false" customHeight="false" outlineLevel="0" collapsed="false">
      <c r="A37" s="1" t="s">
        <v>83</v>
      </c>
      <c r="B37" s="14"/>
      <c r="C37" s="14"/>
      <c r="D37" s="14"/>
      <c r="E37" s="14"/>
      <c r="F37" s="14"/>
      <c r="G37" s="3" t="s">
        <v>86</v>
      </c>
      <c r="H37" s="3" t="n">
        <v>3</v>
      </c>
      <c r="I37" s="3" t="n">
        <v>2</v>
      </c>
      <c r="J37" s="3" t="n">
        <v>1</v>
      </c>
      <c r="K37" s="3"/>
      <c r="L37" s="4" t="n">
        <v>2</v>
      </c>
      <c r="M37" s="4" t="n">
        <v>2</v>
      </c>
      <c r="N37" s="4" t="n">
        <v>1</v>
      </c>
      <c r="O37" s="4" t="n">
        <v>1</v>
      </c>
      <c r="P37" s="4" t="n">
        <v>2</v>
      </c>
      <c r="Q37" s="4" t="n">
        <v>1</v>
      </c>
      <c r="R37" s="4" t="n">
        <v>3</v>
      </c>
      <c r="S37" s="4" t="n">
        <v>2</v>
      </c>
      <c r="T37" s="4" t="n">
        <v>1</v>
      </c>
      <c r="U37" s="4" t="n">
        <v>1</v>
      </c>
      <c r="V37" s="4" t="n">
        <v>3</v>
      </c>
      <c r="W37" s="4" t="n">
        <v>2</v>
      </c>
      <c r="X37" s="3"/>
      <c r="Y37" s="9" t="n">
        <f aca="false">ABS($J37-L37)/MAX(1, $J37)</f>
        <v>1</v>
      </c>
      <c r="Z37" s="9" t="n">
        <f aca="false">ABS($J37-M37)/MAX(1, $J37)</f>
        <v>1</v>
      </c>
      <c r="AA37" s="9" t="n">
        <f aca="false">ABS($J37-N37)/MAX(1, $J37)</f>
        <v>0</v>
      </c>
      <c r="AB37" s="9" t="n">
        <f aca="false">ABS($J37-O37)/MAX(1, $J37)</f>
        <v>0</v>
      </c>
      <c r="AC37" s="9" t="n">
        <f aca="false">ABS($J37-P37)/MAX(1, $J37)</f>
        <v>1</v>
      </c>
      <c r="AD37" s="9" t="n">
        <f aca="false">ABS($J37-Q37)/MAX(1, $J37)</f>
        <v>0</v>
      </c>
      <c r="AE37" s="9" t="n">
        <f aca="false">ABS($J37-R37)/MAX(1, $J37)</f>
        <v>2</v>
      </c>
      <c r="AF37" s="9" t="n">
        <f aca="false">ABS($J37-S37)/MAX(1, $J37)</f>
        <v>1</v>
      </c>
      <c r="AG37" s="9" t="n">
        <f aca="false">ABS($J37-T37)/MAX(1, $J37)</f>
        <v>0</v>
      </c>
      <c r="AH37" s="9" t="n">
        <f aca="false">ABS($J37-U37)/MAX(1, $J37)</f>
        <v>0</v>
      </c>
      <c r="AI37" s="9" t="n">
        <f aca="false">ABS($J37-V37)/MAX(1, $J37)</f>
        <v>2</v>
      </c>
      <c r="AJ37" s="9" t="n">
        <f aca="false">ABS($J37-W37)/MAX(1, $J37)</f>
        <v>1</v>
      </c>
      <c r="AK37" s="9"/>
      <c r="AL37" s="9" t="n">
        <f aca="false">MIN(Y37, $AD$3)</f>
        <v>1</v>
      </c>
      <c r="AM37" s="9" t="n">
        <f aca="false">MIN(Z37, $AD$3)</f>
        <v>1</v>
      </c>
      <c r="AN37" s="9" t="n">
        <f aca="false">MIN(AA37, $AD$3)</f>
        <v>0</v>
      </c>
      <c r="AO37" s="9" t="n">
        <f aca="false">MIN(AB37, $AD$3)</f>
        <v>0</v>
      </c>
      <c r="AP37" s="9" t="n">
        <f aca="false">MIN(AC37, $AD$3)</f>
        <v>1</v>
      </c>
      <c r="AQ37" s="9" t="n">
        <f aca="false">MIN(AD37, $AD$3)</f>
        <v>0</v>
      </c>
      <c r="AR37" s="9" t="n">
        <f aca="false">MIN(AE37, $AD$3)</f>
        <v>2</v>
      </c>
      <c r="AS37" s="9" t="n">
        <f aca="false">MIN(AF37, $AD$3)</f>
        <v>1</v>
      </c>
      <c r="AT37" s="9" t="n">
        <f aca="false">MIN(AG37, $AD$3)</f>
        <v>0</v>
      </c>
      <c r="AU37" s="9" t="n">
        <f aca="false">MIN(AH37, $AD$3)</f>
        <v>0</v>
      </c>
      <c r="AV37" s="9" t="n">
        <f aca="false">MIN(AI37, $AD$3)</f>
        <v>2</v>
      </c>
      <c r="AW37" s="9" t="n">
        <f aca="false">MIN(AJ37, $AD$3)</f>
        <v>1</v>
      </c>
      <c r="AY37" s="2"/>
      <c r="AZ37" s="3" t="s">
        <v>42</v>
      </c>
      <c r="BA37" s="15" t="n">
        <f aca="false">COUNTIFS($J$5:$J1000, "&gt;=2", $J$5:$J1000, "&lt;=3", $A$5:$A1000, $AY33)</f>
        <v>10</v>
      </c>
      <c r="BB37" s="15" t="n">
        <f aca="false">IF($BA37=0, 0, AVERAGEIFS(AL$5:AL1000, $J$5:$J1000, "&gt;=2", $J$5:$J1000, "&lt;=3", $A$5:$A1000, $AY33))</f>
        <v>0.7</v>
      </c>
      <c r="BC37" s="15" t="n">
        <f aca="false">IF($BA37=0, 0, AVERAGEIFS(AM$5:AM1000, $J$5:$J1000, "&gt;=2", $J$5:$J1000, "&lt;=3", $A$5:$A1000, $AY33))</f>
        <v>0.733333333333333</v>
      </c>
      <c r="BD37" s="15" t="n">
        <f aca="false">IF($BA37=0, 0, AVERAGEIFS(AN$5:AN1000, $J$5:$J1000, "&gt;=2", $J$5:$J1000, "&lt;=3", $A$5:$A1000, $AY33))</f>
        <v>0.733333333333333</v>
      </c>
      <c r="BE37" s="15" t="n">
        <f aca="false">IF($BA37=0, 0, AVERAGEIFS(AO$5:AO1000, $J$5:$J1000, "&gt;=2", $J$5:$J1000, "&lt;=3", $A$5:$A1000, $AY33))</f>
        <v>0.733333333333333</v>
      </c>
      <c r="BF37" s="15" t="n">
        <f aca="false">IF($BA37=0, 0, AVERAGEIFS(AP$5:AP1000, $J$5:$J1000, "&gt;=2", $J$5:$J1000, "&lt;=3", $A$5:$A1000, $AY33))</f>
        <v>0.733333333333333</v>
      </c>
      <c r="BG37" s="15" t="n">
        <f aca="false">IF($BA37=0, 0, AVERAGEIFS(AQ$5:AQ1000, $J$5:$J1000, "&gt;=2", $J$5:$J1000, "&lt;=3", $A$5:$A1000, $AY33))</f>
        <v>0.733333333333333</v>
      </c>
      <c r="BH37" s="15" t="n">
        <f aca="false">IF($BA37=0, 0, AVERAGEIFS(AR$5:AR1000, $J$5:$J1000, "&gt;=2", $J$5:$J1000, "&lt;=3", $A$5:$A1000, $AY33))</f>
        <v>0.633333333333333</v>
      </c>
      <c r="BI37" s="15" t="n">
        <f aca="false">IF($BA37=0, 0, AVERAGEIFS(AS$5:AS1000, $J$5:$J1000, "&gt;=2", $J$5:$J1000, "&lt;=3", $A$5:$A1000, $AY33))</f>
        <v>0.633333333333333</v>
      </c>
      <c r="BJ37" s="15" t="n">
        <f aca="false">IF($BA37=0, 0, AVERAGEIFS(AT$5:AT1000, $J$5:$J1000, "&gt;=2", $J$5:$J1000, "&lt;=3", $A$5:$A1000, $AY33))</f>
        <v>0.666666666666667</v>
      </c>
      <c r="BK37" s="15" t="n">
        <f aca="false">IF($BA37=0, 0, AVERAGEIFS(AU$5:AU1000, $J$5:$J1000, "&gt;=2", $J$5:$J1000, "&lt;=3", $A$5:$A1000, $AY33))</f>
        <v>0.7</v>
      </c>
      <c r="BL37" s="15" t="n">
        <f aca="false">IF($BA37=0, 0, AVERAGEIFS(AV$5:AV1000, $J$5:$J1000, "&gt;=2", $J$5:$J1000, "&lt;=3", $A$5:$A1000, $AY33))</f>
        <v>0.7</v>
      </c>
      <c r="BM37" s="15" t="n">
        <f aca="false">IF($BA37=0, 0, AVERAGEIFS(AW$5:AW1000, $J$5:$J1000, "&gt;=2", $J$5:$J1000, "&lt;=3", $A$5:$A1000, $AY33))</f>
        <v>0.75</v>
      </c>
      <c r="BO37" s="6"/>
      <c r="BP37" s="6"/>
      <c r="BQ37" s="6"/>
      <c r="BR37" s="4"/>
      <c r="BS37" s="4"/>
      <c r="BT37" s="4"/>
      <c r="BU37" s="4"/>
      <c r="BV37" s="4"/>
      <c r="BW37" s="4"/>
    </row>
    <row r="38" customFormat="false" ht="13.8" hidden="false" customHeight="false" outlineLevel="0" collapsed="false">
      <c r="A38" s="1" t="s">
        <v>83</v>
      </c>
      <c r="B38" s="14"/>
      <c r="C38" s="14"/>
      <c r="D38" s="14"/>
      <c r="E38" s="14"/>
      <c r="F38" s="14"/>
      <c r="G38" s="3" t="s">
        <v>87</v>
      </c>
      <c r="H38" s="3" t="n">
        <v>5</v>
      </c>
      <c r="I38" s="3" t="n">
        <v>6</v>
      </c>
      <c r="J38" s="3" t="n">
        <v>2</v>
      </c>
      <c r="K38" s="3"/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3"/>
      <c r="Y38" s="9" t="n">
        <f aca="false">ABS($J38-L38)/MAX(1, $J38)</f>
        <v>0.5</v>
      </c>
      <c r="Z38" s="9" t="n">
        <f aca="false">ABS($J38-M38)/MAX(1, $J38)</f>
        <v>0.5</v>
      </c>
      <c r="AA38" s="9" t="n">
        <f aca="false">ABS($J38-N38)/MAX(1, $J38)</f>
        <v>0.5</v>
      </c>
      <c r="AB38" s="9" t="n">
        <f aca="false">ABS($J38-O38)/MAX(1, $J38)</f>
        <v>0.5</v>
      </c>
      <c r="AC38" s="9" t="n">
        <f aca="false">ABS($J38-P38)/MAX(1, $J38)</f>
        <v>0.5</v>
      </c>
      <c r="AD38" s="9" t="n">
        <f aca="false">ABS($J38-Q38)/MAX(1, $J38)</f>
        <v>0.5</v>
      </c>
      <c r="AE38" s="9" t="n">
        <f aca="false">ABS($J38-R38)/MAX(1, $J38)</f>
        <v>0.5</v>
      </c>
      <c r="AF38" s="9" t="n">
        <f aca="false">ABS($J38-S38)/MAX(1, $J38)</f>
        <v>0.5</v>
      </c>
      <c r="AG38" s="9" t="n">
        <f aca="false">ABS($J38-T38)/MAX(1, $J38)</f>
        <v>0.5</v>
      </c>
      <c r="AH38" s="9" t="n">
        <f aca="false">ABS($J38-U38)/MAX(1, $J38)</f>
        <v>0.5</v>
      </c>
      <c r="AI38" s="9" t="n">
        <f aca="false">ABS($J38-V38)/MAX(1, $J38)</f>
        <v>0.5</v>
      </c>
      <c r="AJ38" s="9" t="n">
        <f aca="false">ABS($J38-W38)/MAX(1, $J38)</f>
        <v>0.5</v>
      </c>
      <c r="AK38" s="9"/>
      <c r="AL38" s="9" t="n">
        <f aca="false">MIN(Y38, $AD$3)</f>
        <v>0.5</v>
      </c>
      <c r="AM38" s="9" t="n">
        <f aca="false">MIN(Z38, $AD$3)</f>
        <v>0.5</v>
      </c>
      <c r="AN38" s="9" t="n">
        <f aca="false">MIN(AA38, $AD$3)</f>
        <v>0.5</v>
      </c>
      <c r="AO38" s="9" t="n">
        <f aca="false">MIN(AB38, $AD$3)</f>
        <v>0.5</v>
      </c>
      <c r="AP38" s="9" t="n">
        <f aca="false">MIN(AC38, $AD$3)</f>
        <v>0.5</v>
      </c>
      <c r="AQ38" s="9" t="n">
        <f aca="false">MIN(AD38, $AD$3)</f>
        <v>0.5</v>
      </c>
      <c r="AR38" s="9" t="n">
        <f aca="false">MIN(AE38, $AD$3)</f>
        <v>0.5</v>
      </c>
      <c r="AS38" s="9" t="n">
        <f aca="false">MIN(AF38, $AD$3)</f>
        <v>0.5</v>
      </c>
      <c r="AT38" s="9" t="n">
        <f aca="false">MIN(AG38, $AD$3)</f>
        <v>0.5</v>
      </c>
      <c r="AU38" s="9" t="n">
        <f aca="false">MIN(AH38, $AD$3)</f>
        <v>0.5</v>
      </c>
      <c r="AV38" s="9" t="n">
        <f aca="false">MIN(AI38, $AD$3)</f>
        <v>0.5</v>
      </c>
      <c r="AW38" s="9" t="n">
        <f aca="false">MIN(AJ38, $AD$3)</f>
        <v>0.5</v>
      </c>
      <c r="AY38" s="2"/>
      <c r="AZ38" s="3" t="s">
        <v>44</v>
      </c>
      <c r="BA38" s="15" t="n">
        <f aca="false">COUNTIFS($J$5:$J1000, "&gt;=4", $J$5:$J1000, "&lt;=5", $A$5:$A1000, $AY33)</f>
        <v>3</v>
      </c>
      <c r="BB38" s="15" t="n">
        <f aca="false">IF($BA38=0, 0, AVERAGEIFS(AL$5:AL1000, $J$5:$J1000, "&gt;=4", $J$5:$J1000, "&lt;=5", $A$5:$A1000, $AY33))</f>
        <v>0.65</v>
      </c>
      <c r="BC38" s="15" t="n">
        <f aca="false">IF($BA38=0, 0, AVERAGEIFS(AM$5:AM1000, $J$5:$J1000, "&gt;=4", $J$5:$J1000, "&lt;=5", $A$5:$A1000, $AY33))</f>
        <v>0.716666666666667</v>
      </c>
      <c r="BD38" s="15" t="n">
        <f aca="false">IF($BA38=0, 0, AVERAGEIFS(AN$5:AN1000, $J$5:$J1000, "&gt;=4", $J$5:$J1000, "&lt;=5", $A$5:$A1000, $AY33))</f>
        <v>0.716666666666667</v>
      </c>
      <c r="BE38" s="15" t="n">
        <f aca="false">IF($BA38=0, 0, AVERAGEIFS(AO$5:AO1000, $J$5:$J1000, "&gt;=4", $J$5:$J1000, "&lt;=5", $A$5:$A1000, $AY33))</f>
        <v>0.716666666666667</v>
      </c>
      <c r="BF38" s="15" t="n">
        <f aca="false">IF($BA38=0, 0, AVERAGEIFS(AP$5:AP1000, $J$5:$J1000, "&gt;=4", $J$5:$J1000, "&lt;=5", $A$5:$A1000, $AY33))</f>
        <v>0.716666666666667</v>
      </c>
      <c r="BG38" s="15" t="n">
        <f aca="false">IF($BA38=0, 0, AVERAGEIFS(AQ$5:AQ1000, $J$5:$J1000, "&gt;=4", $J$5:$J1000, "&lt;=5", $A$5:$A1000, $AY33))</f>
        <v>0.716666666666667</v>
      </c>
      <c r="BH38" s="15" t="n">
        <f aca="false">IF($BA38=0, 0, AVERAGEIFS(AR$5:AR1000, $J$5:$J1000, "&gt;=4", $J$5:$J1000, "&lt;=5", $A$5:$A1000, $AY33))</f>
        <v>0.583333333333333</v>
      </c>
      <c r="BI38" s="15" t="n">
        <f aca="false">IF($BA38=0, 0, AVERAGEIFS(AS$5:AS1000, $J$5:$J1000, "&gt;=4", $J$5:$J1000, "&lt;=5", $A$5:$A1000, $AY33))</f>
        <v>0.5</v>
      </c>
      <c r="BJ38" s="15" t="n">
        <f aca="false">IF($BA38=0, 0, AVERAGEIFS(AT$5:AT1000, $J$5:$J1000, "&gt;=4", $J$5:$J1000, "&lt;=5", $A$5:$A1000, $AY33))</f>
        <v>0.433333333333333</v>
      </c>
      <c r="BK38" s="15" t="n">
        <f aca="false">IF($BA38=0, 0, AVERAGEIFS(AU$5:AU1000, $J$5:$J1000, "&gt;=4", $J$5:$J1000, "&lt;=5", $A$5:$A1000, $AY33))</f>
        <v>0.516666666666667</v>
      </c>
      <c r="BL38" s="15" t="n">
        <f aca="false">IF($BA38=0, 0, AVERAGEIFS(AV$5:AV1000, $J$5:$J1000, "&gt;=4", $J$5:$J1000, "&lt;=5", $A$5:$A1000, $AY33))</f>
        <v>0.516666666666667</v>
      </c>
      <c r="BM38" s="15" t="n">
        <f aca="false">IF($BA38=0, 0, AVERAGEIFS(AW$5:AW1000, $J$5:$J1000, "&gt;=4", $J$5:$J1000, "&lt;=5", $A$5:$A1000, $AY33))</f>
        <v>0.65</v>
      </c>
      <c r="BO38" s="6"/>
      <c r="BP38" s="6"/>
      <c r="BR38" s="4" t="s">
        <v>45</v>
      </c>
      <c r="BS38" s="4" t="s">
        <v>88</v>
      </c>
      <c r="BT38" s="4" t="s">
        <v>89</v>
      </c>
      <c r="BU38" s="4" t="s">
        <v>46</v>
      </c>
      <c r="BV38" s="4" t="s">
        <v>90</v>
      </c>
      <c r="BW38" s="4" t="s">
        <v>91</v>
      </c>
    </row>
    <row r="39" customFormat="false" ht="13.8" hidden="false" customHeight="false" outlineLevel="0" collapsed="false">
      <c r="A39" s="1" t="s">
        <v>83</v>
      </c>
      <c r="B39" s="14"/>
      <c r="C39" s="14"/>
      <c r="D39" s="14"/>
      <c r="E39" s="14"/>
      <c r="F39" s="14"/>
      <c r="G39" s="3" t="s">
        <v>92</v>
      </c>
      <c r="H39" s="3" t="n">
        <v>4</v>
      </c>
      <c r="I39" s="3" t="n">
        <v>1</v>
      </c>
      <c r="J39" s="3" t="n">
        <v>3</v>
      </c>
      <c r="K39" s="3"/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2</v>
      </c>
      <c r="U39" s="4" t="n">
        <v>2</v>
      </c>
      <c r="V39" s="4" t="n">
        <v>1</v>
      </c>
      <c r="W39" s="4" t="n">
        <v>1</v>
      </c>
      <c r="X39" s="3"/>
      <c r="Y39" s="9" t="n">
        <f aca="false">ABS($J39-L39)/MAX(1, $J39)</f>
        <v>0.666666666666667</v>
      </c>
      <c r="Z39" s="9" t="n">
        <f aca="false">ABS($J39-M39)/MAX(1, $J39)</f>
        <v>0.666666666666667</v>
      </c>
      <c r="AA39" s="9" t="n">
        <f aca="false">ABS($J39-N39)/MAX(1, $J39)</f>
        <v>0.666666666666667</v>
      </c>
      <c r="AB39" s="9" t="n">
        <f aca="false">ABS($J39-O39)/MAX(1, $J39)</f>
        <v>0.666666666666667</v>
      </c>
      <c r="AC39" s="9" t="n">
        <f aca="false">ABS($J39-P39)/MAX(1, $J39)</f>
        <v>0.666666666666667</v>
      </c>
      <c r="AD39" s="9" t="n">
        <f aca="false">ABS($J39-Q39)/MAX(1, $J39)</f>
        <v>0.666666666666667</v>
      </c>
      <c r="AE39" s="9" t="n">
        <f aca="false">ABS($J39-R39)/MAX(1, $J39)</f>
        <v>0.666666666666667</v>
      </c>
      <c r="AF39" s="9" t="n">
        <f aca="false">ABS($J39-S39)/MAX(1, $J39)</f>
        <v>0.666666666666667</v>
      </c>
      <c r="AG39" s="9" t="n">
        <f aca="false">ABS($J39-T39)/MAX(1, $J39)</f>
        <v>0.333333333333333</v>
      </c>
      <c r="AH39" s="9" t="n">
        <f aca="false">ABS($J39-U39)/MAX(1, $J39)</f>
        <v>0.333333333333333</v>
      </c>
      <c r="AI39" s="9" t="n">
        <f aca="false">ABS($J39-V39)/MAX(1, $J39)</f>
        <v>0.666666666666667</v>
      </c>
      <c r="AJ39" s="9" t="n">
        <f aca="false">ABS($J39-W39)/MAX(1, $J39)</f>
        <v>0.666666666666667</v>
      </c>
      <c r="AK39" s="9"/>
      <c r="AL39" s="9" t="n">
        <f aca="false">MIN(Y39, $AD$3)</f>
        <v>0.666666666666667</v>
      </c>
      <c r="AM39" s="9" t="n">
        <f aca="false">MIN(Z39, $AD$3)</f>
        <v>0.666666666666667</v>
      </c>
      <c r="AN39" s="9" t="n">
        <f aca="false">MIN(AA39, $AD$3)</f>
        <v>0.666666666666667</v>
      </c>
      <c r="AO39" s="9" t="n">
        <f aca="false">MIN(AB39, $AD$3)</f>
        <v>0.666666666666667</v>
      </c>
      <c r="AP39" s="9" t="n">
        <f aca="false">MIN(AC39, $AD$3)</f>
        <v>0.666666666666667</v>
      </c>
      <c r="AQ39" s="9" t="n">
        <f aca="false">MIN(AD39, $AD$3)</f>
        <v>0.666666666666667</v>
      </c>
      <c r="AR39" s="9" t="n">
        <f aca="false">MIN(AE39, $AD$3)</f>
        <v>0.666666666666667</v>
      </c>
      <c r="AS39" s="9" t="n">
        <f aca="false">MIN(AF39, $AD$3)</f>
        <v>0.666666666666667</v>
      </c>
      <c r="AT39" s="9" t="n">
        <f aca="false">MIN(AG39, $AD$3)</f>
        <v>0.333333333333333</v>
      </c>
      <c r="AU39" s="9" t="n">
        <f aca="false">MIN(AH39, $AD$3)</f>
        <v>0.333333333333333</v>
      </c>
      <c r="AV39" s="9" t="n">
        <f aca="false">MIN(AI39, $AD$3)</f>
        <v>0.666666666666667</v>
      </c>
      <c r="AW39" s="9" t="n">
        <f aca="false">MIN(AJ39, $AD$3)</f>
        <v>0.666666666666667</v>
      </c>
      <c r="AY39" s="2"/>
      <c r="AZ39" s="3" t="s">
        <v>48</v>
      </c>
      <c r="BA39" s="15" t="n">
        <f aca="false">COUNTIFS($J$5:$J1000, "&gt;=4", $A$5:$A1000, $AY33)</f>
        <v>10</v>
      </c>
      <c r="BB39" s="15" t="n">
        <f aca="false">IF($BA39=0, 0, AVERAGEIFS(AL$5:AL1000, $J$5:$J1000, "&gt;=4", $A$5:$A1000, $AY33))</f>
        <v>0.802142857142857</v>
      </c>
      <c r="BC39" s="15" t="n">
        <f aca="false">IF($BA39=0, 0, AVERAGEIFS(AM$5:AM1000, $J$5:$J1000, "&gt;=4", $A$5:$A1000, $AY33))</f>
        <v>0.838809523809524</v>
      </c>
      <c r="BD39" s="15" t="n">
        <f aca="false">IF($BA39=0, 0, AVERAGEIFS(AN$5:AN1000, $J$5:$J1000, "&gt;=4", $A$5:$A1000, $AY33))</f>
        <v>0.838809523809524</v>
      </c>
      <c r="BE39" s="15" t="n">
        <f aca="false">IF($BA39=0, 0, AVERAGEIFS(AO$5:AO1000, $J$5:$J1000, "&gt;=4", $A$5:$A1000, $AY33))</f>
        <v>0.838809523809524</v>
      </c>
      <c r="BF39" s="15" t="n">
        <f aca="false">IF($BA39=0, 0, AVERAGEIFS(AP$5:AP1000, $J$5:$J1000, "&gt;=4", $A$5:$A1000, $AY33))</f>
        <v>0.838809523809524</v>
      </c>
      <c r="BG39" s="15" t="n">
        <f aca="false">IF($BA39=0, 0, AVERAGEIFS(AQ$5:AQ1000, $J$5:$J1000, "&gt;=4", $A$5:$A1000, $AY33))</f>
        <v>0.838809523809524</v>
      </c>
      <c r="BH39" s="15" t="n">
        <f aca="false">IF($BA39=0, 0, AVERAGEIFS(AR$5:AR1000, $J$5:$J1000, "&gt;=4", $A$5:$A1000, $AY33))</f>
        <v>0.719642857142857</v>
      </c>
      <c r="BI39" s="15" t="n">
        <f aca="false">IF($BA39=0, 0, AVERAGEIFS(AS$5:AS1000, $J$5:$J1000, "&gt;=4", $A$5:$A1000, $AY33))</f>
        <v>0.682142857142857</v>
      </c>
      <c r="BJ39" s="15" t="n">
        <f aca="false">IF($BA39=0, 0, AVERAGEIFS(AT$5:AT1000, $J$5:$J1000, "&gt;=4", $A$5:$A1000, $AY33))</f>
        <v>0.67047619047619</v>
      </c>
      <c r="BK39" s="15" t="n">
        <f aca="false">IF($BA39=0, 0, AVERAGEIFS(AU$5:AU1000, $J$5:$J1000, "&gt;=4", $A$5:$A1000, $AY33))</f>
        <v>0.69547619047619</v>
      </c>
      <c r="BL39" s="15" t="n">
        <f aca="false">IF($BA39=0, 0, AVERAGEIFS(AV$5:AV1000, $J$5:$J1000, "&gt;=4", $A$5:$A1000, $AY33))</f>
        <v>0.69547619047619</v>
      </c>
      <c r="BM39" s="15" t="n">
        <f aca="false">IF($BA39=0, 0, AVERAGEIFS(AW$5:AW1000, $J$5:$J1000, "&gt;=4", $A$5:$A1000, $AY33))</f>
        <v>0.778928571428571</v>
      </c>
      <c r="BO39" s="6"/>
      <c r="BP39" s="6"/>
      <c r="BQ39" s="6" t="s">
        <v>36</v>
      </c>
      <c r="BR39" s="13" t="n">
        <f aca="false">BR23</f>
        <v>1.02932387485754</v>
      </c>
      <c r="BS39" s="13" t="n">
        <f aca="false">BT23</f>
        <v>0.829323874857544</v>
      </c>
      <c r="BT39" s="13" t="n">
        <f aca="false">BS23</f>
        <v>0.75</v>
      </c>
      <c r="BU39" s="13" t="n">
        <f aca="false">BR30</f>
        <v>0.733333333333333</v>
      </c>
      <c r="BV39" s="13" t="n">
        <f aca="false">BT30</f>
        <v>0.591666666666667</v>
      </c>
      <c r="BW39" s="13" t="n">
        <f aca="false">BS30</f>
        <v>0.425</v>
      </c>
    </row>
    <row r="40" customFormat="false" ht="13.8" hidden="false" customHeight="false" outlineLevel="0" collapsed="false">
      <c r="A40" s="1" t="s">
        <v>83</v>
      </c>
      <c r="B40" s="14"/>
      <c r="C40" s="14"/>
      <c r="D40" s="14"/>
      <c r="E40" s="14"/>
      <c r="F40" s="14"/>
      <c r="G40" s="3" t="s">
        <v>93</v>
      </c>
      <c r="H40" s="3" t="n">
        <v>2</v>
      </c>
      <c r="I40" s="3" t="n">
        <v>1</v>
      </c>
      <c r="J40" s="3" t="n">
        <v>0</v>
      </c>
      <c r="K40" s="3"/>
      <c r="L40" s="4" t="n">
        <v>2</v>
      </c>
      <c r="M40" s="4" t="n">
        <v>2</v>
      </c>
      <c r="N40" s="4" t="n">
        <v>2</v>
      </c>
      <c r="O40" s="4" t="n">
        <v>1</v>
      </c>
      <c r="P40" s="4" t="n">
        <v>2</v>
      </c>
      <c r="Q40" s="4" t="n">
        <v>1</v>
      </c>
      <c r="R40" s="4" t="n">
        <v>1</v>
      </c>
      <c r="S40" s="4" t="n">
        <v>1</v>
      </c>
      <c r="T40" s="4" t="n">
        <v>2</v>
      </c>
      <c r="U40" s="4" t="n">
        <v>1</v>
      </c>
      <c r="V40" s="4" t="n">
        <v>2</v>
      </c>
      <c r="W40" s="4" t="n">
        <v>1</v>
      </c>
      <c r="X40" s="3"/>
      <c r="Y40" s="9" t="n">
        <f aca="false">ABS($J40-L40)/MAX(1, $J40)</f>
        <v>2</v>
      </c>
      <c r="Z40" s="9" t="n">
        <f aca="false">ABS($J40-M40)/MAX(1, $J40)</f>
        <v>2</v>
      </c>
      <c r="AA40" s="9" t="n">
        <f aca="false">ABS($J40-N40)/MAX(1, $J40)</f>
        <v>2</v>
      </c>
      <c r="AB40" s="9" t="n">
        <f aca="false">ABS($J40-O40)/MAX(1, $J40)</f>
        <v>1</v>
      </c>
      <c r="AC40" s="9" t="n">
        <f aca="false">ABS($J40-P40)/MAX(1, $J40)</f>
        <v>2</v>
      </c>
      <c r="AD40" s="9" t="n">
        <f aca="false">ABS($J40-Q40)/MAX(1, $J40)</f>
        <v>1</v>
      </c>
      <c r="AE40" s="9" t="n">
        <f aca="false">ABS($J40-R40)/MAX(1, $J40)</f>
        <v>1</v>
      </c>
      <c r="AF40" s="9" t="n">
        <f aca="false">ABS($J40-S40)/MAX(1, $J40)</f>
        <v>1</v>
      </c>
      <c r="AG40" s="9" t="n">
        <f aca="false">ABS($J40-T40)/MAX(1, $J40)</f>
        <v>2</v>
      </c>
      <c r="AH40" s="9" t="n">
        <f aca="false">ABS($J40-U40)/MAX(1, $J40)</f>
        <v>1</v>
      </c>
      <c r="AI40" s="9" t="n">
        <f aca="false">ABS($J40-V40)/MAX(1, $J40)</f>
        <v>2</v>
      </c>
      <c r="AJ40" s="9" t="n">
        <f aca="false">ABS($J40-W40)/MAX(1, $J40)</f>
        <v>1</v>
      </c>
      <c r="AK40" s="9"/>
      <c r="AL40" s="9" t="n">
        <f aca="false">MIN(Y40, $AD$3)</f>
        <v>2</v>
      </c>
      <c r="AM40" s="9" t="n">
        <f aca="false">MIN(Z40, $AD$3)</f>
        <v>2</v>
      </c>
      <c r="AN40" s="9" t="n">
        <f aca="false">MIN(AA40, $AD$3)</f>
        <v>2</v>
      </c>
      <c r="AO40" s="9" t="n">
        <f aca="false">MIN(AB40, $AD$3)</f>
        <v>1</v>
      </c>
      <c r="AP40" s="9" t="n">
        <f aca="false">MIN(AC40, $AD$3)</f>
        <v>2</v>
      </c>
      <c r="AQ40" s="9" t="n">
        <f aca="false">MIN(AD40, $AD$3)</f>
        <v>1</v>
      </c>
      <c r="AR40" s="9" t="n">
        <f aca="false">MIN(AE40, $AD$3)</f>
        <v>1</v>
      </c>
      <c r="AS40" s="9" t="n">
        <f aca="false">MIN(AF40, $AD$3)</f>
        <v>1</v>
      </c>
      <c r="AT40" s="9" t="n">
        <f aca="false">MIN(AG40, $AD$3)</f>
        <v>2</v>
      </c>
      <c r="AU40" s="9" t="n">
        <f aca="false">MIN(AH40, $AD$3)</f>
        <v>1</v>
      </c>
      <c r="AV40" s="9" t="n">
        <f aca="false">MIN(AI40, $AD$3)</f>
        <v>2</v>
      </c>
      <c r="AW40" s="9" t="n">
        <f aca="false">MIN(AJ40, $AD$3)</f>
        <v>1</v>
      </c>
      <c r="AY40" s="2"/>
      <c r="AZ40" s="3" t="s">
        <v>51</v>
      </c>
      <c r="BA40" s="15" t="n">
        <f aca="false">COUNTIFS($J$5:$J1000, "&gt;=6", $A$5:$A1000, $AY33)</f>
        <v>7</v>
      </c>
      <c r="BB40" s="15" t="n">
        <f aca="false">IF($BA40=0, 0, AVERAGEIFS(AL$5:AL1000, $J$5:$J1000, "&gt;=6", $A$5:$A1000, $AY33))</f>
        <v>0.86734693877551</v>
      </c>
      <c r="BC40" s="15" t="n">
        <f aca="false">IF($BA40=0, 0, AVERAGEIFS(AM$5:AM1000, $J$5:$J1000, "&gt;=6", $A$5:$A1000, $AY33))</f>
        <v>0.891156462585034</v>
      </c>
      <c r="BD40" s="15" t="n">
        <f aca="false">IF($BA40=0, 0, AVERAGEIFS(AN$5:AN1000, $J$5:$J1000, "&gt;=6", $A$5:$A1000, $AY33))</f>
        <v>0.891156462585034</v>
      </c>
      <c r="BE40" s="15" t="n">
        <f aca="false">IF($BA40=0, 0, AVERAGEIFS(AO$5:AO1000, $J$5:$J1000, "&gt;=6", $A$5:$A1000, $AY33))</f>
        <v>0.891156462585034</v>
      </c>
      <c r="BF40" s="15" t="n">
        <f aca="false">IF($BA40=0, 0, AVERAGEIFS(AP$5:AP1000, $J$5:$J1000, "&gt;=6", $A$5:$A1000, $AY33))</f>
        <v>0.891156462585034</v>
      </c>
      <c r="BG40" s="15" t="n">
        <f aca="false">IF($BA40=0, 0, AVERAGEIFS(AQ$5:AQ1000, $J$5:$J1000, "&gt;=6", $A$5:$A1000, $AY33))</f>
        <v>0.891156462585034</v>
      </c>
      <c r="BH40" s="15" t="n">
        <f aca="false">IF($BA40=0, 0, AVERAGEIFS(AR$5:AR1000, $J$5:$J1000, "&gt;=6", $A$5:$A1000, $AY33))</f>
        <v>0.778061224489796</v>
      </c>
      <c r="BI40" s="15" t="n">
        <f aca="false">IF($BA40=0, 0, AVERAGEIFS(AS$5:AS1000, $J$5:$J1000, "&gt;=6", $A$5:$A1000, $AY33))</f>
        <v>0.760204081632653</v>
      </c>
      <c r="BJ40" s="15" t="n">
        <f aca="false">IF($BA40=0, 0, AVERAGEIFS(AT$5:AT1000, $J$5:$J1000, "&gt;=6", $A$5:$A1000, $AY33))</f>
        <v>0.772108843537415</v>
      </c>
      <c r="BK40" s="15" t="n">
        <f aca="false">IF($BA40=0, 0, AVERAGEIFS(AU$5:AU1000, $J$5:$J1000, "&gt;=6", $A$5:$A1000, $AY33))</f>
        <v>0.772108843537415</v>
      </c>
      <c r="BL40" s="15" t="n">
        <f aca="false">IF($BA40=0, 0, AVERAGEIFS(AV$5:AV1000, $J$5:$J1000, "&gt;=6", $A$5:$A1000, $AY33))</f>
        <v>0.772108843537415</v>
      </c>
      <c r="BM40" s="15" t="n">
        <f aca="false">IF($BA40=0, 0, AVERAGEIFS(AW$5:AW1000, $J$5:$J1000, "&gt;=6", $A$5:$A1000, $AY33))</f>
        <v>0.834183673469388</v>
      </c>
      <c r="BO40" s="6"/>
      <c r="BP40" s="6"/>
      <c r="BQ40" s="6" t="s">
        <v>72</v>
      </c>
      <c r="BR40" s="13" t="n">
        <f aca="false">BR24</f>
        <v>0.653967492984328</v>
      </c>
      <c r="BS40" s="13" t="n">
        <f aca="false">BT24</f>
        <v>0.459861111111111</v>
      </c>
      <c r="BT40" s="13" t="n">
        <f aca="false">BS24</f>
        <v>0.511944444444444</v>
      </c>
      <c r="BU40" s="13" t="n">
        <f aca="false">BR31</f>
        <v>0.692638888888889</v>
      </c>
      <c r="BV40" s="13" t="n">
        <f aca="false">BT31</f>
        <v>0.615</v>
      </c>
      <c r="BW40" s="13" t="n">
        <f aca="false">BS31</f>
        <v>0.453472222222222</v>
      </c>
    </row>
    <row r="41" customFormat="false" ht="13.8" hidden="false" customHeight="false" outlineLevel="0" collapsed="false">
      <c r="A41" s="1" t="s">
        <v>83</v>
      </c>
      <c r="B41" s="14"/>
      <c r="C41" s="14"/>
      <c r="D41" s="14"/>
      <c r="E41" s="14"/>
      <c r="F41" s="14"/>
      <c r="G41" s="3" t="s">
        <v>94</v>
      </c>
      <c r="H41" s="3" t="n">
        <v>4</v>
      </c>
      <c r="I41" s="3" t="n">
        <v>4</v>
      </c>
      <c r="J41" s="3" t="n">
        <v>2</v>
      </c>
      <c r="K41" s="3"/>
      <c r="L41" s="4" t="n">
        <v>2</v>
      </c>
      <c r="M41" s="4" t="n">
        <v>2</v>
      </c>
      <c r="N41" s="4" t="n">
        <v>2</v>
      </c>
      <c r="O41" s="4" t="n">
        <v>1</v>
      </c>
      <c r="P41" s="4" t="n">
        <v>3</v>
      </c>
      <c r="Q41" s="4" t="n">
        <v>2</v>
      </c>
      <c r="R41" s="4" t="n">
        <v>2</v>
      </c>
      <c r="S41" s="4" t="n">
        <v>2</v>
      </c>
      <c r="T41" s="4" t="n">
        <v>2</v>
      </c>
      <c r="U41" s="4" t="n">
        <v>2</v>
      </c>
      <c r="V41" s="4" t="n">
        <v>2</v>
      </c>
      <c r="W41" s="4" t="n">
        <v>2</v>
      </c>
      <c r="X41" s="3"/>
      <c r="Y41" s="9" t="n">
        <f aca="false">ABS($J41-L41)/MAX(1, $J41)</f>
        <v>0</v>
      </c>
      <c r="Z41" s="9" t="n">
        <f aca="false">ABS($J41-M41)/MAX(1, $J41)</f>
        <v>0</v>
      </c>
      <c r="AA41" s="9" t="n">
        <f aca="false">ABS($J41-N41)/MAX(1, $J41)</f>
        <v>0</v>
      </c>
      <c r="AB41" s="9" t="n">
        <f aca="false">ABS($J41-O41)/MAX(1, $J41)</f>
        <v>0.5</v>
      </c>
      <c r="AC41" s="9" t="n">
        <f aca="false">ABS($J41-P41)/MAX(1, $J41)</f>
        <v>0.5</v>
      </c>
      <c r="AD41" s="9" t="n">
        <f aca="false">ABS($J41-Q41)/MAX(1, $J41)</f>
        <v>0</v>
      </c>
      <c r="AE41" s="9" t="n">
        <f aca="false">ABS($J41-R41)/MAX(1, $J41)</f>
        <v>0</v>
      </c>
      <c r="AF41" s="9" t="n">
        <f aca="false">ABS($J41-S41)/MAX(1, $J41)</f>
        <v>0</v>
      </c>
      <c r="AG41" s="9" t="n">
        <f aca="false">ABS($J41-T41)/MAX(1, $J41)</f>
        <v>0</v>
      </c>
      <c r="AH41" s="9" t="n">
        <f aca="false">ABS($J41-U41)/MAX(1, $J41)</f>
        <v>0</v>
      </c>
      <c r="AI41" s="9" t="n">
        <f aca="false">ABS($J41-V41)/MAX(1, $J41)</f>
        <v>0</v>
      </c>
      <c r="AJ41" s="9" t="n">
        <f aca="false">ABS($J41-W41)/MAX(1, $J41)</f>
        <v>0</v>
      </c>
      <c r="AK41" s="9"/>
      <c r="AL41" s="9" t="n">
        <f aca="false">MIN(Y41, $AD$3)</f>
        <v>0</v>
      </c>
      <c r="AM41" s="9" t="n">
        <f aca="false">MIN(Z41, $AD$3)</f>
        <v>0</v>
      </c>
      <c r="AN41" s="9" t="n">
        <f aca="false">MIN(AA41, $AD$3)</f>
        <v>0</v>
      </c>
      <c r="AO41" s="9" t="n">
        <f aca="false">MIN(AB41, $AD$3)</f>
        <v>0.5</v>
      </c>
      <c r="AP41" s="9" t="n">
        <f aca="false">MIN(AC41, $AD$3)</f>
        <v>0.5</v>
      </c>
      <c r="AQ41" s="9" t="n">
        <f aca="false">MIN(AD41, $AD$3)</f>
        <v>0</v>
      </c>
      <c r="AR41" s="9" t="n">
        <f aca="false">MIN(AE41, $AD$3)</f>
        <v>0</v>
      </c>
      <c r="AS41" s="9" t="n">
        <f aca="false">MIN(AF41, $AD$3)</f>
        <v>0</v>
      </c>
      <c r="AT41" s="9" t="n">
        <f aca="false">MIN(AG41, $AD$3)</f>
        <v>0</v>
      </c>
      <c r="AU41" s="9" t="n">
        <f aca="false">MIN(AH41, $AD$3)</f>
        <v>0</v>
      </c>
      <c r="AV41" s="9" t="n">
        <f aca="false">MIN(AI41, $AD$3)</f>
        <v>0</v>
      </c>
      <c r="AW41" s="9" t="n">
        <f aca="false">MIN(AJ41, $AD$3)</f>
        <v>0</v>
      </c>
      <c r="AY41" s="2"/>
      <c r="AZ41" s="3" t="s">
        <v>62</v>
      </c>
      <c r="BA41" s="9" t="n">
        <f aca="false">COUNTIFS($G$5:$G1000, "&lt;&gt;Whole Project", $A$5:$A1000, $AY33)</f>
        <v>20</v>
      </c>
      <c r="BB41" s="9" t="n">
        <f aca="false">AVERAGEIFS(AL$5:AL1000, $G$5:$G1000, "&lt;&gt;Whole Project", $A$5:$A1000, $AY33)</f>
        <v>0.756071428571429</v>
      </c>
      <c r="BC41" s="9" t="n">
        <f aca="false">AVERAGEIFS(AM$5:AM1000, $G$5:$G1000, "&lt;&gt;Whole Project", $A$5:$A1000, $AY33)</f>
        <v>0.756071428571429</v>
      </c>
      <c r="BD41" s="9" t="n">
        <f aca="false">AVERAGEIFS(AN$5:AN1000, $G$5:$G1000, "&lt;&gt;Whole Project", $A$5:$A1000, $AY33)</f>
        <v>0.756071428571429</v>
      </c>
      <c r="BE41" s="9" t="n">
        <f aca="false">AVERAGEIFS(AO$5:AO1000, $G$5:$G1000, "&lt;&gt;Whole Project", $A$5:$A1000, $AY33)</f>
        <v>0.756071428571429</v>
      </c>
      <c r="BF41" s="9" t="n">
        <f aca="false">AVERAGEIFS(AP$5:AP1000, $G$5:$G1000, "&lt;&gt;Whole Project", $A$5:$A1000, $AY33)</f>
        <v>0.756071428571429</v>
      </c>
      <c r="BG41" s="9" t="n">
        <f aca="false">AVERAGEIFS(AQ$5:AQ1000, $G$5:$G1000, "&lt;&gt;Whole Project", $A$5:$A1000, $AY33)</f>
        <v>0.756071428571429</v>
      </c>
      <c r="BH41" s="9" t="n">
        <f aca="false">AVERAGEIFS(AR$5:AR1000, $G$5:$G1000, "&lt;&gt;Whole Project", $A$5:$A1000, $AY33)</f>
        <v>0.731488095238095</v>
      </c>
      <c r="BI41" s="9" t="n">
        <f aca="false">AVERAGEIFS(AS$5:AS1000, $G$5:$G1000, "&lt;&gt;Whole Project", $A$5:$A1000, $AY33)</f>
        <v>0.762738095238095</v>
      </c>
      <c r="BJ41" s="9" t="n">
        <f aca="false">AVERAGEIFS(AT$5:AT1000, $G$5:$G1000, "&lt;&gt;Whole Project", $A$5:$A1000, $AY33)</f>
        <v>0.775238095238095</v>
      </c>
      <c r="BK41" s="9" t="n">
        <f aca="false">AVERAGEIFS(AU$5:AU1000, $G$5:$G1000, "&lt;&gt;Whole Project", $A$5:$A1000, $AY33)</f>
        <v>0.754404761904762</v>
      </c>
      <c r="BL41" s="9" t="n">
        <f aca="false">AVERAGEIFS(AV$5:AV1000, $G$5:$G1000, "&lt;&gt;Whole Project", $A$5:$A1000, $AY33)</f>
        <v>0.754404761904762</v>
      </c>
      <c r="BM41" s="9" t="n">
        <f aca="false">AVERAGEIFS(AW$5:AW1000, $G$5:$G1000, "&lt;&gt;Whole Project", $A$5:$A1000, $AY33)</f>
        <v>0.769464285714286</v>
      </c>
      <c r="BO41" s="6"/>
      <c r="BP41" s="6"/>
      <c r="BQ41" s="6" t="s">
        <v>73</v>
      </c>
      <c r="BR41" s="13" t="n">
        <f aca="false">BR25</f>
        <v>0.599539682539682</v>
      </c>
      <c r="BS41" s="13" t="n">
        <f aca="false">BT25</f>
        <v>0.557095238095238</v>
      </c>
      <c r="BT41" s="13" t="n">
        <f aca="false">BS25</f>
        <v>0.584095238095238</v>
      </c>
      <c r="BU41" s="13" t="n">
        <f aca="false">BR32</f>
        <v>0.429484126984127</v>
      </c>
      <c r="BV41" s="13" t="n">
        <f aca="false">BT32</f>
        <v>0.406206349206349</v>
      </c>
      <c r="BW41" s="13" t="n">
        <f aca="false">BS32</f>
        <v>0.481785714285714</v>
      </c>
    </row>
    <row r="42" customFormat="false" ht="17.25" hidden="false" customHeight="true" outlineLevel="0" collapsed="false">
      <c r="A42" s="1" t="s">
        <v>83</v>
      </c>
      <c r="B42" s="14"/>
      <c r="C42" s="14"/>
      <c r="D42" s="14"/>
      <c r="E42" s="14"/>
      <c r="F42" s="14"/>
      <c r="G42" s="3" t="s">
        <v>95</v>
      </c>
      <c r="H42" s="3" t="n">
        <v>4</v>
      </c>
      <c r="I42" s="3" t="n">
        <v>1</v>
      </c>
      <c r="J42" s="3" t="n">
        <v>2</v>
      </c>
      <c r="K42" s="3"/>
      <c r="L42" s="4" t="n">
        <v>1</v>
      </c>
      <c r="M42" s="4" t="n">
        <v>1</v>
      </c>
      <c r="N42" s="4" t="n">
        <v>1</v>
      </c>
      <c r="O42" s="4" t="n">
        <v>1</v>
      </c>
      <c r="P42" s="4" t="n">
        <v>2</v>
      </c>
      <c r="Q42" s="4" t="n">
        <v>2</v>
      </c>
      <c r="R42" s="4" t="n">
        <v>2</v>
      </c>
      <c r="S42" s="4" t="n">
        <v>3</v>
      </c>
      <c r="T42" s="4" t="n">
        <v>2</v>
      </c>
      <c r="U42" s="4" t="n">
        <v>2</v>
      </c>
      <c r="V42" s="4" t="n">
        <v>2</v>
      </c>
      <c r="W42" s="4" t="n">
        <v>2</v>
      </c>
      <c r="X42" s="3"/>
      <c r="Y42" s="9" t="n">
        <f aca="false">ABS($J42-L42)/MAX(1, $J42)</f>
        <v>0.5</v>
      </c>
      <c r="Z42" s="9" t="n">
        <f aca="false">ABS($J42-M42)/MAX(1, $J42)</f>
        <v>0.5</v>
      </c>
      <c r="AA42" s="9" t="n">
        <f aca="false">ABS($J42-N42)/MAX(1, $J42)</f>
        <v>0.5</v>
      </c>
      <c r="AB42" s="9" t="n">
        <f aca="false">ABS($J42-O42)/MAX(1, $J42)</f>
        <v>0.5</v>
      </c>
      <c r="AC42" s="9" t="n">
        <f aca="false">ABS($J42-P42)/MAX(1, $J42)</f>
        <v>0</v>
      </c>
      <c r="AD42" s="9" t="n">
        <f aca="false">ABS($J42-Q42)/MAX(1, $J42)</f>
        <v>0</v>
      </c>
      <c r="AE42" s="9" t="n">
        <f aca="false">ABS($J42-R42)/MAX(1, $J42)</f>
        <v>0</v>
      </c>
      <c r="AF42" s="9" t="n">
        <f aca="false">ABS($J42-S42)/MAX(1, $J42)</f>
        <v>0.5</v>
      </c>
      <c r="AG42" s="9" t="n">
        <f aca="false">ABS($J42-T42)/MAX(1, $J42)</f>
        <v>0</v>
      </c>
      <c r="AH42" s="9" t="n">
        <f aca="false">ABS($J42-U42)/MAX(1, $J42)</f>
        <v>0</v>
      </c>
      <c r="AI42" s="9" t="n">
        <f aca="false">ABS($J42-V42)/MAX(1, $J42)</f>
        <v>0</v>
      </c>
      <c r="AJ42" s="9" t="n">
        <f aca="false">ABS($J42-W42)/MAX(1, $J42)</f>
        <v>0</v>
      </c>
      <c r="AK42" s="9"/>
      <c r="AL42" s="9" t="n">
        <f aca="false">MIN(Y42, $AD$3)</f>
        <v>0.5</v>
      </c>
      <c r="AM42" s="9" t="n">
        <f aca="false">MIN(Z42, $AD$3)</f>
        <v>0.5</v>
      </c>
      <c r="AN42" s="9" t="n">
        <f aca="false">MIN(AA42, $AD$3)</f>
        <v>0.5</v>
      </c>
      <c r="AO42" s="9" t="n">
        <f aca="false">MIN(AB42, $AD$3)</f>
        <v>0.5</v>
      </c>
      <c r="AP42" s="9" t="n">
        <f aca="false">MIN(AC42, $AD$3)</f>
        <v>0</v>
      </c>
      <c r="AQ42" s="9" t="n">
        <f aca="false">MIN(AD42, $AD$3)</f>
        <v>0</v>
      </c>
      <c r="AR42" s="9" t="n">
        <f aca="false">MIN(AE42, $AD$3)</f>
        <v>0</v>
      </c>
      <c r="AS42" s="9" t="n">
        <f aca="false">MIN(AF42, $AD$3)</f>
        <v>0.5</v>
      </c>
      <c r="AT42" s="9" t="n">
        <f aca="false">MIN(AG42, $AD$3)</f>
        <v>0</v>
      </c>
      <c r="AU42" s="9" t="n">
        <f aca="false">MIN(AH42, $AD$3)</f>
        <v>0</v>
      </c>
      <c r="AV42" s="9" t="n">
        <f aca="false">MIN(AI42, $AD$3)</f>
        <v>0</v>
      </c>
      <c r="AW42" s="9" t="n">
        <f aca="false">MIN(AJ42, $AD$3)</f>
        <v>0</v>
      </c>
      <c r="AY42" s="2"/>
      <c r="AZ42" s="3" t="s">
        <v>50</v>
      </c>
      <c r="BA42" s="9" t="n">
        <f aca="false">COUNTIFS($G$5:$G1000, "Whole Project", $A$5:$A1000, $AY33)</f>
        <v>3</v>
      </c>
      <c r="BB42" s="9" t="n">
        <f aca="false">AVERAGEIFS(AL$5:AL1000, $G$5:$G1000, "Whole Project", $A$5:$A1000, $AY33)</f>
        <v>0.3</v>
      </c>
      <c r="BC42" s="9" t="n">
        <f aca="false">AVERAGEIFS(AM$5:AM1000, $G$5:$G1000, "Whole Project", $A$5:$A1000, $AY33)</f>
        <v>0.533333333333333</v>
      </c>
      <c r="BD42" s="9" t="n">
        <f aca="false">AVERAGEIFS(AN$5:AN1000, $G$5:$G1000, "Whole Project", $A$5:$A1000, $AY33)</f>
        <v>0.533333333333333</v>
      </c>
      <c r="BE42" s="9" t="n">
        <f aca="false">AVERAGEIFS(AO$5:AO1000, $G$5:$G1000, "Whole Project", $A$5:$A1000, $AY33)</f>
        <v>0.533333333333333</v>
      </c>
      <c r="BF42" s="9" t="n">
        <f aca="false">AVERAGEIFS(AP$5:AP1000, $G$5:$G1000, "Whole Project", $A$5:$A1000, $AY33)</f>
        <v>0.533333333333333</v>
      </c>
      <c r="BG42" s="9" t="n">
        <f aca="false">AVERAGEIFS(AQ$5:AQ1000, $G$5:$G1000, "Whole Project", $A$5:$A1000, $AY33)</f>
        <v>0.533333333333333</v>
      </c>
      <c r="BH42" s="9" t="n">
        <f aca="false">AVERAGEIFS(AR$5:AR1000, $G$5:$G1000, "Whole Project", $A$5:$A1000, $AY33)</f>
        <v>0.3</v>
      </c>
      <c r="BI42" s="9" t="n">
        <f aca="false">AVERAGEIFS(AS$5:AS1000, $G$5:$G1000, "Whole Project", $A$5:$A1000, $AY33)</f>
        <v>0.3</v>
      </c>
      <c r="BJ42" s="9" t="n">
        <f aca="false">AVERAGEIFS(AT$5:AT1000, $G$5:$G1000, "Whole Project", $A$5:$A1000, $AY33)</f>
        <v>0.288888888888889</v>
      </c>
      <c r="BK42" s="9" t="n">
        <f aca="false">AVERAGEIFS(AU$5:AU1000, $G$5:$G1000, "Whole Project", $A$5:$A1000, $AY33)</f>
        <v>0.288888888888889</v>
      </c>
      <c r="BL42" s="9" t="n">
        <f aca="false">AVERAGEIFS(AV$5:AV1000, $G$5:$G1000, "Whole Project", $A$5:$A1000, $AY33)</f>
        <v>0.288888888888889</v>
      </c>
      <c r="BM42" s="9" t="n">
        <f aca="false">AVERAGEIFS(AW$5:AW1000, $G$5:$G1000, "Whole Project", $A$5:$A1000, $AY33)</f>
        <v>0.3</v>
      </c>
      <c r="BO42" s="6"/>
      <c r="BP42" s="6"/>
      <c r="BQ42" s="6" t="s">
        <v>34</v>
      </c>
      <c r="BR42" s="13" t="n">
        <f aca="false">BR22</f>
        <v>1.05829632012935</v>
      </c>
      <c r="BS42" s="13" t="n">
        <f aca="false">BT22</f>
        <v>0.87043516834625</v>
      </c>
      <c r="BT42" s="13" t="n">
        <f aca="false">BS22</f>
        <v>0.870195393374741</v>
      </c>
      <c r="BU42" s="13" t="n">
        <f aca="false">BR29</f>
        <v>0.656953345296267</v>
      </c>
      <c r="BV42" s="13" t="n">
        <f aca="false">BT29</f>
        <v>0.582653726708074</v>
      </c>
      <c r="BW42" s="13" t="n">
        <f aca="false">BS29</f>
        <v>0.535812629399586</v>
      </c>
    </row>
    <row r="43" customFormat="false" ht="13.8" hidden="false" customHeight="false" outlineLevel="0" collapsed="false">
      <c r="A43" s="1" t="s">
        <v>83</v>
      </c>
      <c r="B43" s="14"/>
      <c r="C43" s="14"/>
      <c r="D43" s="14"/>
      <c r="E43" s="14"/>
      <c r="F43" s="14"/>
      <c r="G43" s="3" t="s">
        <v>50</v>
      </c>
      <c r="H43" s="3" t="n">
        <v>4</v>
      </c>
      <c r="I43" s="3" t="n">
        <v>48</v>
      </c>
      <c r="J43" s="3" t="n">
        <v>4</v>
      </c>
      <c r="K43" s="3"/>
      <c r="L43" s="4" t="n">
        <v>10</v>
      </c>
      <c r="M43" s="4" t="n">
        <v>6</v>
      </c>
      <c r="N43" s="4" t="n">
        <v>6</v>
      </c>
      <c r="O43" s="4" t="n">
        <v>5</v>
      </c>
      <c r="P43" s="4" t="n">
        <v>8</v>
      </c>
      <c r="Q43" s="4" t="n">
        <v>1</v>
      </c>
      <c r="R43" s="4" t="n">
        <v>4</v>
      </c>
      <c r="S43" s="4" t="n">
        <v>5</v>
      </c>
      <c r="T43" s="4" t="n">
        <v>5</v>
      </c>
      <c r="U43" s="4" t="n">
        <v>5</v>
      </c>
      <c r="V43" s="4" t="n">
        <v>5</v>
      </c>
      <c r="W43" s="4" t="n">
        <v>3</v>
      </c>
      <c r="X43" s="3"/>
      <c r="Y43" s="9" t="n">
        <f aca="false">ABS($J43-L43)/MAX(1, $J43)</f>
        <v>1.5</v>
      </c>
      <c r="Z43" s="9" t="n">
        <f aca="false">ABS($J43-M43)/MAX(1, $J43)</f>
        <v>0.5</v>
      </c>
      <c r="AA43" s="9" t="n">
        <f aca="false">ABS($J43-N43)/MAX(1, $J43)</f>
        <v>0.5</v>
      </c>
      <c r="AB43" s="9" t="n">
        <f aca="false">ABS($J43-O43)/MAX(1, $J43)</f>
        <v>0.25</v>
      </c>
      <c r="AC43" s="9" t="n">
        <f aca="false">ABS($J43-P43)/MAX(1, $J43)</f>
        <v>1</v>
      </c>
      <c r="AD43" s="9" t="n">
        <f aca="false">ABS($J43-Q43)/MAX(1, $J43)</f>
        <v>0.75</v>
      </c>
      <c r="AE43" s="9" t="n">
        <f aca="false">ABS($J43-R43)/MAX(1, $J43)</f>
        <v>0</v>
      </c>
      <c r="AF43" s="9" t="n">
        <f aca="false">ABS($J43-S43)/MAX(1, $J43)</f>
        <v>0.25</v>
      </c>
      <c r="AG43" s="9" t="n">
        <f aca="false">ABS($J43-T43)/MAX(1, $J43)</f>
        <v>0.25</v>
      </c>
      <c r="AH43" s="9" t="n">
        <f aca="false">ABS($J43-U43)/MAX(1, $J43)</f>
        <v>0.25</v>
      </c>
      <c r="AI43" s="9" t="n">
        <f aca="false">ABS($J43-V43)/MAX(1, $J43)</f>
        <v>0.25</v>
      </c>
      <c r="AJ43" s="9" t="n">
        <f aca="false">ABS($J43-W43)/MAX(1, $J43)</f>
        <v>0.25</v>
      </c>
      <c r="AK43" s="9"/>
      <c r="AL43" s="9" t="n">
        <f aca="false">MIN(Y43, $AD$3)</f>
        <v>1.5</v>
      </c>
      <c r="AM43" s="9" t="n">
        <f aca="false">MIN(Z43, $AD$3)</f>
        <v>0.5</v>
      </c>
      <c r="AN43" s="9" t="n">
        <f aca="false">MIN(AA43, $AD$3)</f>
        <v>0.5</v>
      </c>
      <c r="AO43" s="9" t="n">
        <f aca="false">MIN(AB43, $AD$3)</f>
        <v>0.25</v>
      </c>
      <c r="AP43" s="9" t="n">
        <f aca="false">MIN(AC43, $AD$3)</f>
        <v>1</v>
      </c>
      <c r="AQ43" s="9" t="n">
        <f aca="false">MIN(AD43, $AD$3)</f>
        <v>0.75</v>
      </c>
      <c r="AR43" s="9" t="n">
        <f aca="false">MIN(AE43, $AD$3)</f>
        <v>0</v>
      </c>
      <c r="AS43" s="9" t="n">
        <f aca="false">MIN(AF43, $AD$3)</f>
        <v>0.25</v>
      </c>
      <c r="AT43" s="9" t="n">
        <f aca="false">MIN(AG43, $AD$3)</f>
        <v>0.25</v>
      </c>
      <c r="AU43" s="9" t="n">
        <f aca="false">MIN(AH43, $AD$3)</f>
        <v>0.25</v>
      </c>
      <c r="AV43" s="9" t="n">
        <f aca="false">MIN(AI43, $AD$3)</f>
        <v>0.25</v>
      </c>
      <c r="AW43" s="9" t="n">
        <f aca="false">MIN(AJ43, $AD$3)</f>
        <v>0.25</v>
      </c>
      <c r="AY43" s="2" t="s">
        <v>75</v>
      </c>
      <c r="AZ43" s="7" t="s">
        <v>34</v>
      </c>
      <c r="BA43" s="9" t="n">
        <f aca="false">COUNTIFS($A$5:$A1000, $AY43)</f>
        <v>8</v>
      </c>
      <c r="BB43" s="9" t="n">
        <f aca="false">AVERAGEIFS(AL$5:AL1000, $A$5:$A1000, $AY43)</f>
        <v>1.75</v>
      </c>
      <c r="BC43" s="9" t="n">
        <f aca="false">AVERAGEIFS(AM$5:AM1000, $A$5:$A1000, $AY43)</f>
        <v>1.5</v>
      </c>
      <c r="BD43" s="9" t="n">
        <f aca="false">AVERAGEIFS(AN$5:AN1000, $A$5:$A1000, $AY43)</f>
        <v>1.625</v>
      </c>
      <c r="BE43" s="9" t="n">
        <f aca="false">AVERAGEIFS(AO$5:AO1000, $A$5:$A1000, $AY43)</f>
        <v>1.5</v>
      </c>
      <c r="BF43" s="9" t="n">
        <f aca="false">AVERAGEIFS(AP$5:AP1000, $A$5:$A1000, $AY43)</f>
        <v>1.75</v>
      </c>
      <c r="BG43" s="9" t="n">
        <f aca="false">AVERAGEIFS(AQ$5:AQ1000, $A$5:$A1000, $AY43)</f>
        <v>1.375</v>
      </c>
      <c r="BH43" s="9" t="n">
        <f aca="false">AVERAGEIFS(AR$5:AR1000, $A$5:$A1000, $AY43)</f>
        <v>0</v>
      </c>
      <c r="BI43" s="9" t="n">
        <f aca="false">AVERAGEIFS(AS$5:AS1000, $A$5:$A1000, $AY43)</f>
        <v>0.125</v>
      </c>
      <c r="BJ43" s="9" t="n">
        <f aca="false">AVERAGEIFS(AT$5:AT1000, $A$5:$A1000, $AY43)</f>
        <v>0.125</v>
      </c>
      <c r="BK43" s="9" t="n">
        <f aca="false">AVERAGEIFS(AU$5:AU1000, $A$5:$A1000, $AY43)</f>
        <v>0.25</v>
      </c>
      <c r="BL43" s="9" t="n">
        <f aca="false">AVERAGEIFS(AV$5:AV1000, $A$5:$A1000, $AY43)</f>
        <v>0.125</v>
      </c>
      <c r="BM43" s="9" t="n">
        <f aca="false">AVERAGEIFS(AW$5:AW1000, $A$5:$A1000, $AY43)</f>
        <v>0.25</v>
      </c>
      <c r="BO43" s="6"/>
      <c r="BP43" s="6"/>
      <c r="BQ43" s="6" t="s">
        <v>62</v>
      </c>
      <c r="BR43" s="13" t="n">
        <f aca="false">BR26</f>
        <v>0.964297838062677</v>
      </c>
      <c r="BS43" s="13" t="n">
        <f aca="false">BT26</f>
        <v>0.877440695205534</v>
      </c>
      <c r="BT43" s="13" t="n">
        <f aca="false">BS26</f>
        <v>0.878119047619048</v>
      </c>
      <c r="BU43" s="13" t="n">
        <f aca="false">BR33</f>
        <v>0.677054118966216</v>
      </c>
      <c r="BV43" s="13" t="n">
        <f aca="false">BT33</f>
        <v>0.615833333333333</v>
      </c>
      <c r="BW43" s="13" t="n">
        <f aca="false">BS33</f>
        <v>0.574369047619048</v>
      </c>
    </row>
    <row r="44" customFormat="false" ht="13.8" hidden="false" customHeight="false" outlineLevel="0" collapsed="false">
      <c r="A44" s="1" t="s">
        <v>83</v>
      </c>
      <c r="B44" s="14" t="n">
        <v>16</v>
      </c>
      <c r="C44" s="14" t="n">
        <v>21</v>
      </c>
      <c r="D44" s="14" t="n">
        <v>2</v>
      </c>
      <c r="E44" s="14" t="n">
        <v>3</v>
      </c>
      <c r="F44" s="14" t="s">
        <v>84</v>
      </c>
      <c r="G44" s="3" t="s">
        <v>96</v>
      </c>
      <c r="H44" s="3" t="n">
        <v>2</v>
      </c>
      <c r="I44" s="3" t="n">
        <v>1</v>
      </c>
      <c r="J44" s="3" t="n">
        <v>1</v>
      </c>
      <c r="K44" s="3"/>
      <c r="L44" s="4" t="n">
        <v>3</v>
      </c>
      <c r="M44" s="4" t="n">
        <v>2</v>
      </c>
      <c r="N44" s="4" t="n">
        <v>3</v>
      </c>
      <c r="O44" s="4" t="n">
        <v>2</v>
      </c>
      <c r="P44" s="4" t="n">
        <v>3</v>
      </c>
      <c r="Q44" s="4" t="n">
        <v>2</v>
      </c>
      <c r="R44" s="4" t="n">
        <v>4</v>
      </c>
      <c r="S44" s="4" t="n">
        <v>3</v>
      </c>
      <c r="T44" s="4" t="n">
        <v>3</v>
      </c>
      <c r="U44" s="4" t="n">
        <v>3</v>
      </c>
      <c r="V44" s="4" t="n">
        <v>3</v>
      </c>
      <c r="W44" s="4" t="n">
        <v>2</v>
      </c>
      <c r="X44" s="3"/>
      <c r="Y44" s="9" t="n">
        <f aca="false">ABS($J44-L44)/MAX(1, $J44)</f>
        <v>2</v>
      </c>
      <c r="Z44" s="9" t="n">
        <f aca="false">ABS($J44-M44)/MAX(1, $J44)</f>
        <v>1</v>
      </c>
      <c r="AA44" s="9" t="n">
        <f aca="false">ABS($J44-N44)/MAX(1, $J44)</f>
        <v>2</v>
      </c>
      <c r="AB44" s="9" t="n">
        <f aca="false">ABS($J44-O44)/MAX(1, $J44)</f>
        <v>1</v>
      </c>
      <c r="AC44" s="9" t="n">
        <f aca="false">ABS($J44-P44)/MAX(1, $J44)</f>
        <v>2</v>
      </c>
      <c r="AD44" s="9" t="n">
        <f aca="false">ABS($J44-Q44)/MAX(1, $J44)</f>
        <v>1</v>
      </c>
      <c r="AE44" s="9" t="n">
        <f aca="false">ABS($J44-R44)/MAX(1, $J44)</f>
        <v>3</v>
      </c>
      <c r="AF44" s="9" t="n">
        <f aca="false">ABS($J44-S44)/MAX(1, $J44)</f>
        <v>2</v>
      </c>
      <c r="AG44" s="9" t="n">
        <f aca="false">ABS($J44-T44)/MAX(1, $J44)</f>
        <v>2</v>
      </c>
      <c r="AH44" s="9" t="n">
        <f aca="false">ABS($J44-U44)/MAX(1, $J44)</f>
        <v>2</v>
      </c>
      <c r="AI44" s="9" t="n">
        <f aca="false">ABS($J44-V44)/MAX(1, $J44)</f>
        <v>2</v>
      </c>
      <c r="AJ44" s="9" t="n">
        <f aca="false">ABS($J44-W44)/MAX(1, $J44)</f>
        <v>1</v>
      </c>
      <c r="AK44" s="9"/>
      <c r="AL44" s="9" t="n">
        <f aca="false">MIN(Y44, $AD$3)</f>
        <v>2</v>
      </c>
      <c r="AM44" s="9" t="n">
        <f aca="false">MIN(Z44, $AD$3)</f>
        <v>1</v>
      </c>
      <c r="AN44" s="9" t="n">
        <f aca="false">MIN(AA44, $AD$3)</f>
        <v>2</v>
      </c>
      <c r="AO44" s="9" t="n">
        <f aca="false">MIN(AB44, $AD$3)</f>
        <v>1</v>
      </c>
      <c r="AP44" s="9" t="n">
        <f aca="false">MIN(AC44, $AD$3)</f>
        <v>2</v>
      </c>
      <c r="AQ44" s="9" t="n">
        <f aca="false">MIN(AD44, $AD$3)</f>
        <v>1</v>
      </c>
      <c r="AR44" s="9" t="n">
        <f aca="false">MIN(AE44, $AD$3)</f>
        <v>3</v>
      </c>
      <c r="AS44" s="9" t="n">
        <f aca="false">MIN(AF44, $AD$3)</f>
        <v>2</v>
      </c>
      <c r="AT44" s="9" t="n">
        <f aca="false">MIN(AG44, $AD$3)</f>
        <v>2</v>
      </c>
      <c r="AU44" s="9" t="n">
        <f aca="false">MIN(AH44, $AD$3)</f>
        <v>2</v>
      </c>
      <c r="AV44" s="9" t="n">
        <f aca="false">MIN(AI44, $AD$3)</f>
        <v>2</v>
      </c>
      <c r="AW44" s="9" t="n">
        <f aca="false">MIN(AJ44, $AD$3)</f>
        <v>1</v>
      </c>
      <c r="AY44" s="2"/>
      <c r="AZ44" s="7" t="s">
        <v>36</v>
      </c>
      <c r="BA44" s="15" t="n">
        <f aca="false">COUNTIFS($J$5:$J1000, 1, $A$5:$A1000, $AY43)</f>
        <v>8</v>
      </c>
      <c r="BB44" s="9" t="n">
        <f aca="false">IF($BA44=0, 0, AVERAGEIFS(AL$5:AL1000, $J$5:$J1000, "=1", $A$5:$A1000, $AY43))</f>
        <v>1.75</v>
      </c>
      <c r="BC44" s="9" t="n">
        <f aca="false">IF($BA44=0, 0, AVERAGEIFS(AM$5:AM1000, $J$5:$J1000, "=1", $A$5:$A1000, $AY43))</f>
        <v>1.5</v>
      </c>
      <c r="BD44" s="9" t="n">
        <f aca="false">IF($BA44=0, 0, AVERAGEIFS(AN$5:AN1000, $J$5:$J1000, "=1", $A$5:$A1000, $AY43))</f>
        <v>1.625</v>
      </c>
      <c r="BE44" s="9" t="n">
        <f aca="false">IF($BA44=0, 0, AVERAGEIFS(AO$5:AO1000, $J$5:$J1000, "=1", $A$5:$A1000, $AY43))</f>
        <v>1.5</v>
      </c>
      <c r="BF44" s="9" t="n">
        <f aca="false">IF($BA44=0, 0, AVERAGEIFS(AP$5:AP1000, $J$5:$J1000, "=1", $A$5:$A1000, $AY43))</f>
        <v>1.75</v>
      </c>
      <c r="BG44" s="9" t="n">
        <f aca="false">IF($BA44=0, 0, AVERAGEIFS(AQ$5:AQ1000, $J$5:$J1000, "=1", $A$5:$A1000, $AY43))</f>
        <v>1.375</v>
      </c>
      <c r="BH44" s="9" t="n">
        <f aca="false">IF($BA44=0, 0, AVERAGEIFS(AR$5:AR1000, $J$5:$J1000, "=1", $A$5:$A1000, $AY43))</f>
        <v>0</v>
      </c>
      <c r="BI44" s="9" t="n">
        <f aca="false">IF($BA44=0, 0, AVERAGEIFS(AS$5:AS1000, $J$5:$J1000, "=1", $A$5:$A1000, $AY43))</f>
        <v>0.125</v>
      </c>
      <c r="BJ44" s="9" t="n">
        <f aca="false">IF($BA44=0, 0, AVERAGEIFS(AT$5:AT1000, $J$5:$J1000, "=1", $A$5:$A1000, $AY43))</f>
        <v>0.125</v>
      </c>
      <c r="BK44" s="9" t="n">
        <f aca="false">IF($BA44=0, 0, AVERAGEIFS(AU$5:AU1000, $J$5:$J1000, "=1", $A$5:$A1000, $AY43))</f>
        <v>0.25</v>
      </c>
      <c r="BL44" s="9" t="n">
        <f aca="false">IF($BA44=0, 0, AVERAGEIFS(AV$5:AV1000, $J$5:$J1000, "=1", $A$5:$A1000, $AY43))</f>
        <v>0.125</v>
      </c>
      <c r="BM44" s="9" t="n">
        <f aca="false">IF($BA44=0, 0, AVERAGEIFS(AW$5:AW1000, $J$5:$J1000, "=1", $A$5:$A1000, $AY43))</f>
        <v>0.25</v>
      </c>
      <c r="BO44" s="6"/>
      <c r="BP44" s="6"/>
      <c r="BQ44" s="6" t="s">
        <v>50</v>
      </c>
      <c r="BR44" s="13" t="n">
        <f aca="false">BR27</f>
        <v>1.7202515331054</v>
      </c>
      <c r="BS44" s="13" t="n">
        <f aca="false">BT27</f>
        <v>0.823333333333333</v>
      </c>
      <c r="BT44" s="13" t="n">
        <f aca="false">BS27</f>
        <v>0.816666666666667</v>
      </c>
      <c r="BU44" s="13" t="n">
        <f aca="false">BR34</f>
        <v>0.52</v>
      </c>
      <c r="BV44" s="13" t="n">
        <f aca="false">BT34</f>
        <v>0.354444444444444</v>
      </c>
      <c r="BW44" s="13" t="n">
        <f aca="false">BS34</f>
        <v>0.27</v>
      </c>
    </row>
    <row r="45" customFormat="false" ht="13.8" hidden="false" customHeight="false" outlineLevel="0" collapsed="false">
      <c r="A45" s="1" t="s">
        <v>83</v>
      </c>
      <c r="B45" s="14"/>
      <c r="C45" s="14"/>
      <c r="D45" s="14"/>
      <c r="E45" s="14"/>
      <c r="F45" s="14"/>
      <c r="G45" s="3" t="s">
        <v>97</v>
      </c>
      <c r="H45" s="3" t="n">
        <v>2</v>
      </c>
      <c r="I45" s="3" t="n">
        <v>1</v>
      </c>
      <c r="J45" s="3" t="n">
        <v>1</v>
      </c>
      <c r="K45" s="3"/>
      <c r="L45" s="4" t="n">
        <v>3</v>
      </c>
      <c r="M45" s="4" t="n">
        <v>2</v>
      </c>
      <c r="N45" s="4" t="n">
        <v>2</v>
      </c>
      <c r="O45" s="4" t="n">
        <v>0</v>
      </c>
      <c r="P45" s="4" t="n">
        <v>2</v>
      </c>
      <c r="Q45" s="4" t="n">
        <v>0</v>
      </c>
      <c r="R45" s="4" t="n">
        <v>2</v>
      </c>
      <c r="S45" s="4" t="n">
        <v>1</v>
      </c>
      <c r="T45" s="4" t="n">
        <v>1</v>
      </c>
      <c r="U45" s="4" t="n">
        <v>0</v>
      </c>
      <c r="V45" s="4" t="n">
        <v>1</v>
      </c>
      <c r="W45" s="4" t="n">
        <v>0</v>
      </c>
      <c r="Y45" s="9" t="n">
        <f aca="false">ABS($J45-L45)/MAX(1, $J45)</f>
        <v>2</v>
      </c>
      <c r="Z45" s="9" t="n">
        <f aca="false">ABS($J45-M45)/MAX(1, $J45)</f>
        <v>1</v>
      </c>
      <c r="AA45" s="9" t="n">
        <f aca="false">ABS($J45-N45)/MAX(1, $J45)</f>
        <v>1</v>
      </c>
      <c r="AB45" s="9" t="n">
        <f aca="false">ABS($J45-O45)/MAX(1, $J45)</f>
        <v>1</v>
      </c>
      <c r="AC45" s="9" t="n">
        <f aca="false">ABS($J45-P45)/MAX(1, $J45)</f>
        <v>1</v>
      </c>
      <c r="AD45" s="9" t="n">
        <f aca="false">ABS($J45-Q45)/MAX(1, $J45)</f>
        <v>1</v>
      </c>
      <c r="AE45" s="9" t="n">
        <f aca="false">ABS($J45-R45)/MAX(1, $J45)</f>
        <v>1</v>
      </c>
      <c r="AF45" s="9" t="n">
        <f aca="false">ABS($J45-S45)/MAX(1, $J45)</f>
        <v>0</v>
      </c>
      <c r="AG45" s="9" t="n">
        <f aca="false">ABS($J45-T45)/MAX(1, $J45)</f>
        <v>0</v>
      </c>
      <c r="AH45" s="9" t="n">
        <f aca="false">ABS($J45-U45)/MAX(1, $J45)</f>
        <v>1</v>
      </c>
      <c r="AI45" s="9" t="n">
        <f aca="false">ABS($J45-V45)/MAX(1, $J45)</f>
        <v>0</v>
      </c>
      <c r="AJ45" s="9" t="n">
        <f aca="false">ABS($J45-W45)/MAX(1, $J45)</f>
        <v>1</v>
      </c>
      <c r="AK45" s="9"/>
      <c r="AL45" s="9" t="n">
        <f aca="false">MIN(Y45, $AD$3)</f>
        <v>2</v>
      </c>
      <c r="AM45" s="9" t="n">
        <f aca="false">MIN(Z45, $AD$3)</f>
        <v>1</v>
      </c>
      <c r="AN45" s="9" t="n">
        <f aca="false">MIN(AA45, $AD$3)</f>
        <v>1</v>
      </c>
      <c r="AO45" s="9" t="n">
        <f aca="false">MIN(AB45, $AD$3)</f>
        <v>1</v>
      </c>
      <c r="AP45" s="9" t="n">
        <f aca="false">MIN(AC45, $AD$3)</f>
        <v>1</v>
      </c>
      <c r="AQ45" s="9" t="n">
        <f aca="false">MIN(AD45, $AD$3)</f>
        <v>1</v>
      </c>
      <c r="AR45" s="9" t="n">
        <f aca="false">MIN(AE45, $AD$3)</f>
        <v>1</v>
      </c>
      <c r="AS45" s="9" t="n">
        <f aca="false">MIN(AF45, $AD$3)</f>
        <v>0</v>
      </c>
      <c r="AT45" s="9" t="n">
        <f aca="false">MIN(AG45, $AD$3)</f>
        <v>0</v>
      </c>
      <c r="AU45" s="9" t="n">
        <f aca="false">MIN(AH45, $AD$3)</f>
        <v>1</v>
      </c>
      <c r="AV45" s="9" t="n">
        <f aca="false">MIN(AI45, $AD$3)</f>
        <v>0</v>
      </c>
      <c r="AW45" s="9" t="n">
        <f aca="false">MIN(AJ45, $AD$3)</f>
        <v>1</v>
      </c>
      <c r="AY45" s="2"/>
      <c r="AZ45" s="7" t="s">
        <v>38</v>
      </c>
      <c r="BA45" s="15" t="n">
        <f aca="false">COUNTIFS($J$5:$J1000, "=2" , $A$5:$A1000, $AY43)</f>
        <v>0</v>
      </c>
      <c r="BB45" s="15" t="n">
        <f aca="false">IF($BA45=0, 0, AVERAGEIFS(AL$5:AL1000, $J$5:$J1000, "=2", $A$5:$A1000, $AY43))</f>
        <v>0</v>
      </c>
      <c r="BC45" s="15" t="n">
        <f aca="false">IF($BA45=0, 0, AVERAGEIFS(AM$5:AM1000, $J$5:$J1000, "=2", $A$5:$A1000, $AY43))</f>
        <v>0</v>
      </c>
      <c r="BD45" s="15" t="n">
        <f aca="false">IF($BA45=0, 0, AVERAGEIFS(AN$5:AN1000, $J$5:$J1000, "=2", $A$5:$A1000, $AY43))</f>
        <v>0</v>
      </c>
      <c r="BE45" s="15" t="n">
        <f aca="false">IF($BA45=0, 0, AVERAGEIFS(AO$5:AO1000, $J$5:$J1000, "=2", $A$5:$A1000, $AY43))</f>
        <v>0</v>
      </c>
      <c r="BF45" s="15" t="n">
        <f aca="false">IF($BA45=0, 0, AVERAGEIFS(AP$5:AP1000, $J$5:$J1000, "=2", $A$5:$A1000, $AY43))</f>
        <v>0</v>
      </c>
      <c r="BG45" s="15" t="n">
        <f aca="false">IF($BA45=0, 0, AVERAGEIFS(AQ$5:AQ1000, $J$5:$J1000, "=2", $A$5:$A1000, $AY43))</f>
        <v>0</v>
      </c>
      <c r="BH45" s="15" t="n">
        <f aca="false">IF($BA45=0, 0, AVERAGEIFS(AR$5:AR1000, $J$5:$J1000, "=2", $A$5:$A1000, $AY43))</f>
        <v>0</v>
      </c>
      <c r="BI45" s="15" t="n">
        <f aca="false">IF($BA45=0, 0, AVERAGEIFS(AS$5:AS1000, $J$5:$J1000, "=2", $A$5:$A1000, $AY43))</f>
        <v>0</v>
      </c>
      <c r="BJ45" s="15" t="n">
        <f aca="false">IF($BA45=0, 0, AVERAGEIFS(AT$5:AT1000, $J$5:$J1000, "=2", $A$5:$A1000, $AY43))</f>
        <v>0</v>
      </c>
      <c r="BK45" s="15" t="n">
        <f aca="false">IF($BA45=0, 0, AVERAGEIFS(AU$5:AU1000, $J$5:$J1000, "=2", $A$5:$A1000, $AY43))</f>
        <v>0</v>
      </c>
      <c r="BL45" s="15" t="n">
        <f aca="false">IF($BA45=0, 0, AVERAGEIFS(AV$5:AV1000, $J$5:$J1000, "=2", $A$5:$A1000, $AY43))</f>
        <v>0</v>
      </c>
      <c r="BM45" s="15" t="n">
        <f aca="false">IF($BA45=0, 0, AVERAGEIFS(AW$5:AW1000, $J$5:$J1000, "=2", $A$5:$A1000, $AY43))</f>
        <v>0</v>
      </c>
      <c r="BO45" s="6"/>
      <c r="BP45" s="6"/>
      <c r="BQ45" s="6"/>
      <c r="BR45" s="4"/>
      <c r="BS45" s="4"/>
      <c r="BT45" s="4"/>
      <c r="BU45" s="4"/>
      <c r="BV45" s="4"/>
      <c r="BW45" s="4"/>
    </row>
    <row r="46" customFormat="false" ht="13.8" hidden="false" customHeight="false" outlineLevel="0" collapsed="false">
      <c r="A46" s="1" t="s">
        <v>83</v>
      </c>
      <c r="B46" s="14"/>
      <c r="C46" s="14"/>
      <c r="D46" s="14"/>
      <c r="E46" s="14"/>
      <c r="F46" s="14"/>
      <c r="G46" s="3" t="s">
        <v>98</v>
      </c>
      <c r="H46" s="3" t="n">
        <v>4</v>
      </c>
      <c r="I46" s="3" t="n">
        <v>3</v>
      </c>
      <c r="J46" s="3" t="n">
        <v>2</v>
      </c>
      <c r="K46" s="3"/>
      <c r="L46" s="4" t="n">
        <v>8</v>
      </c>
      <c r="M46" s="4" t="n">
        <v>9</v>
      </c>
      <c r="N46" s="4" t="n">
        <v>8</v>
      </c>
      <c r="O46" s="4" t="n">
        <v>6</v>
      </c>
      <c r="P46" s="4" t="n">
        <v>9</v>
      </c>
      <c r="Q46" s="4" t="n">
        <v>7</v>
      </c>
      <c r="R46" s="4" t="n">
        <v>3</v>
      </c>
      <c r="S46" s="4" t="n">
        <v>1</v>
      </c>
      <c r="T46" s="4" t="n">
        <v>3</v>
      </c>
      <c r="U46" s="4" t="n">
        <v>2</v>
      </c>
      <c r="V46" s="4" t="n">
        <v>3</v>
      </c>
      <c r="W46" s="4" t="n">
        <v>2</v>
      </c>
      <c r="X46" s="3"/>
      <c r="Y46" s="9" t="n">
        <f aca="false">ABS($J46-L46)/MAX(1, $J46)</f>
        <v>3</v>
      </c>
      <c r="Z46" s="9" t="n">
        <f aca="false">ABS($J46-M46)/MAX(1, $J46)</f>
        <v>3.5</v>
      </c>
      <c r="AA46" s="9" t="n">
        <f aca="false">ABS($J46-N46)/MAX(1, $J46)</f>
        <v>3</v>
      </c>
      <c r="AB46" s="9" t="n">
        <f aca="false">ABS($J46-O46)/MAX(1, $J46)</f>
        <v>2</v>
      </c>
      <c r="AC46" s="9" t="n">
        <f aca="false">ABS($J46-P46)/MAX(1, $J46)</f>
        <v>3.5</v>
      </c>
      <c r="AD46" s="9" t="n">
        <f aca="false">ABS($J46-Q46)/MAX(1, $J46)</f>
        <v>2.5</v>
      </c>
      <c r="AE46" s="9" t="n">
        <f aca="false">ABS($J46-R46)/MAX(1, $J46)</f>
        <v>0.5</v>
      </c>
      <c r="AF46" s="9" t="n">
        <f aca="false">ABS($J46-S46)/MAX(1, $J46)</f>
        <v>0.5</v>
      </c>
      <c r="AG46" s="9" t="n">
        <f aca="false">ABS($J46-T46)/MAX(1, $J46)</f>
        <v>0.5</v>
      </c>
      <c r="AH46" s="9" t="n">
        <f aca="false">ABS($J46-U46)/MAX(1, $J46)</f>
        <v>0</v>
      </c>
      <c r="AI46" s="9" t="n">
        <f aca="false">ABS($J46-V46)/MAX(1, $J46)</f>
        <v>0.5</v>
      </c>
      <c r="AJ46" s="9" t="n">
        <f aca="false">ABS($J46-W46)/MAX(1, $J46)</f>
        <v>0</v>
      </c>
      <c r="AK46" s="9"/>
      <c r="AL46" s="9" t="n">
        <f aca="false">MIN(Y46, $AD$3)</f>
        <v>3</v>
      </c>
      <c r="AM46" s="9" t="n">
        <f aca="false">MIN(Z46, $AD$3)</f>
        <v>3.5</v>
      </c>
      <c r="AN46" s="9" t="n">
        <f aca="false">MIN(AA46, $AD$3)</f>
        <v>3</v>
      </c>
      <c r="AO46" s="9" t="n">
        <f aca="false">MIN(AB46, $AD$3)</f>
        <v>2</v>
      </c>
      <c r="AP46" s="9" t="n">
        <f aca="false">MIN(AC46, $AD$3)</f>
        <v>3.5</v>
      </c>
      <c r="AQ46" s="9" t="n">
        <f aca="false">MIN(AD46, $AD$3)</f>
        <v>2.5</v>
      </c>
      <c r="AR46" s="9" t="n">
        <f aca="false">MIN(AE46, $AD$3)</f>
        <v>0.5</v>
      </c>
      <c r="AS46" s="9" t="n">
        <f aca="false">MIN(AF46, $AD$3)</f>
        <v>0.5</v>
      </c>
      <c r="AT46" s="9" t="n">
        <f aca="false">MIN(AG46, $AD$3)</f>
        <v>0.5</v>
      </c>
      <c r="AU46" s="9" t="n">
        <f aca="false">MIN(AH46, $AD$3)</f>
        <v>0</v>
      </c>
      <c r="AV46" s="9" t="n">
        <f aca="false">MIN(AI46, $AD$3)</f>
        <v>0.5</v>
      </c>
      <c r="AW46" s="9" t="n">
        <f aca="false">MIN(AJ46, $AD$3)</f>
        <v>0</v>
      </c>
      <c r="AY46" s="2"/>
      <c r="AZ46" s="3" t="s">
        <v>40</v>
      </c>
      <c r="BA46" s="15" t="n">
        <f aca="false">COUNTIFS($J$5:$J1000, "=3", $A$5:$A1000, $AY43)</f>
        <v>0</v>
      </c>
      <c r="BB46" s="15" t="n">
        <f aca="false">IF($BA46=0, 0, AVERAGEIFS(AL$5:AL1000, $J$5:$J1000, "=3", $A$5:$A1000, $AY43))</f>
        <v>0</v>
      </c>
      <c r="BC46" s="15" t="n">
        <f aca="false">IF($BA46=0, 0, AVERAGEIFS(AM$5:AM1000, $J$5:$J1000, "=3", $A$5:$A1000, $AY43))</f>
        <v>0</v>
      </c>
      <c r="BD46" s="15" t="n">
        <f aca="false">IF($BA46=0, 0, AVERAGEIFS(AN$5:AN1000, $J$5:$J1000, "=3", $A$5:$A1000, $AY43))</f>
        <v>0</v>
      </c>
      <c r="BE46" s="15" t="n">
        <f aca="false">IF($BA46=0, 0, AVERAGEIFS(AO$5:AO1000, $J$5:$J1000, "=3", $A$5:$A1000, $AY43))</f>
        <v>0</v>
      </c>
      <c r="BF46" s="15" t="n">
        <f aca="false">IF($BA46=0, 0, AVERAGEIFS(AP$5:AP1000, $J$5:$J1000, "=3", $A$5:$A1000, $AY43))</f>
        <v>0</v>
      </c>
      <c r="BG46" s="15" t="n">
        <f aca="false">IF($BA46=0, 0, AVERAGEIFS(AQ$5:AQ1000, $J$5:$J1000, "=3", $A$5:$A1000, $AY43))</f>
        <v>0</v>
      </c>
      <c r="BH46" s="15" t="n">
        <f aca="false">IF($BA46=0, 0, AVERAGEIFS(AR$5:AR1000, $J$5:$J1000, "=3", $A$5:$A1000, $AY43))</f>
        <v>0</v>
      </c>
      <c r="BI46" s="15" t="n">
        <f aca="false">IF($BA46=0, 0, AVERAGEIFS(AS$5:AS1000, $J$5:$J1000, "=3", $A$5:$A1000, $AY43))</f>
        <v>0</v>
      </c>
      <c r="BJ46" s="15" t="n">
        <f aca="false">IF($BA46=0, 0, AVERAGEIFS(AT$5:AT1000, $J$5:$J1000, "=3", $A$5:$A1000, $AY43))</f>
        <v>0</v>
      </c>
      <c r="BK46" s="15" t="n">
        <f aca="false">IF($BA46=0, 0, AVERAGEIFS(AU$5:AU1000, $J$5:$J1000, "=3", $A$5:$A1000, $AY43))</f>
        <v>0</v>
      </c>
      <c r="BL46" s="15" t="n">
        <f aca="false">IF($BA46=0, 0, AVERAGEIFS(AV$5:AV1000, $J$5:$J1000, "=3", $A$5:$A1000, $AY43))</f>
        <v>0</v>
      </c>
      <c r="BM46" s="15" t="n">
        <f aca="false">IF($BA46=0, 0, AVERAGEIFS(AW$5:AW1000, $J$5:$J1000, "=3", $A$5:$A1000, $AY43))</f>
        <v>0</v>
      </c>
      <c r="BO46" s="6"/>
      <c r="BP46" s="6"/>
      <c r="BR46" s="4" t="s">
        <v>99</v>
      </c>
      <c r="BS46" s="4" t="s">
        <v>100</v>
      </c>
      <c r="BT46" s="4" t="s">
        <v>101</v>
      </c>
      <c r="BU46" s="4" t="s">
        <v>102</v>
      </c>
      <c r="BV46" s="4" t="s">
        <v>103</v>
      </c>
      <c r="BW46" s="4"/>
    </row>
    <row r="47" customFormat="false" ht="13.8" hidden="false" customHeight="false" outlineLevel="0" collapsed="false">
      <c r="A47" s="1" t="s">
        <v>83</v>
      </c>
      <c r="B47" s="14"/>
      <c r="C47" s="14"/>
      <c r="D47" s="14"/>
      <c r="E47" s="14"/>
      <c r="F47" s="14"/>
      <c r="G47" s="3" t="s">
        <v>104</v>
      </c>
      <c r="H47" s="3" t="n">
        <v>4</v>
      </c>
      <c r="I47" s="3" t="n">
        <v>3</v>
      </c>
      <c r="J47" s="3" t="n">
        <v>1</v>
      </c>
      <c r="K47" s="3"/>
      <c r="L47" s="4" t="n">
        <v>4</v>
      </c>
      <c r="M47" s="4" t="n">
        <v>3</v>
      </c>
      <c r="N47" s="4" t="n">
        <v>3</v>
      </c>
      <c r="O47" s="4" t="n">
        <v>4</v>
      </c>
      <c r="P47" s="4" t="n">
        <v>3</v>
      </c>
      <c r="Q47" s="4" t="n">
        <v>2</v>
      </c>
      <c r="R47" s="4" t="n">
        <v>2</v>
      </c>
      <c r="S47" s="4" t="n">
        <v>2</v>
      </c>
      <c r="T47" s="4" t="n">
        <v>2</v>
      </c>
      <c r="U47" s="4" t="n">
        <v>2</v>
      </c>
      <c r="V47" s="4" t="n">
        <v>2</v>
      </c>
      <c r="W47" s="4" t="n">
        <v>1</v>
      </c>
      <c r="X47" s="3"/>
      <c r="Y47" s="9" t="n">
        <f aca="false">ABS($J47-L47)/MAX(1, $J47)</f>
        <v>3</v>
      </c>
      <c r="Z47" s="9" t="n">
        <f aca="false">ABS($J47-M47)/MAX(1, $J47)</f>
        <v>2</v>
      </c>
      <c r="AA47" s="9" t="n">
        <f aca="false">ABS($J47-N47)/MAX(1, $J47)</f>
        <v>2</v>
      </c>
      <c r="AB47" s="9" t="n">
        <f aca="false">ABS($J47-O47)/MAX(1, $J47)</f>
        <v>3</v>
      </c>
      <c r="AC47" s="9" t="n">
        <f aca="false">ABS($J47-P47)/MAX(1, $J47)</f>
        <v>2</v>
      </c>
      <c r="AD47" s="9" t="n">
        <f aca="false">ABS($J47-Q47)/MAX(1, $J47)</f>
        <v>1</v>
      </c>
      <c r="AE47" s="9" t="n">
        <f aca="false">ABS($J47-R47)/MAX(1, $J47)</f>
        <v>1</v>
      </c>
      <c r="AF47" s="9" t="n">
        <f aca="false">ABS($J47-S47)/MAX(1, $J47)</f>
        <v>1</v>
      </c>
      <c r="AG47" s="9" t="n">
        <f aca="false">ABS($J47-T47)/MAX(1, $J47)</f>
        <v>1</v>
      </c>
      <c r="AH47" s="9" t="n">
        <f aca="false">ABS($J47-U47)/MAX(1, $J47)</f>
        <v>1</v>
      </c>
      <c r="AI47" s="9" t="n">
        <f aca="false">ABS($J47-V47)/MAX(1, $J47)</f>
        <v>1</v>
      </c>
      <c r="AJ47" s="9" t="n">
        <f aca="false">ABS($J47-W47)/MAX(1, $J47)</f>
        <v>0</v>
      </c>
      <c r="AK47" s="9"/>
      <c r="AL47" s="9" t="n">
        <f aca="false">MIN(Y47, $AD$3)</f>
        <v>3</v>
      </c>
      <c r="AM47" s="9" t="n">
        <f aca="false">MIN(Z47, $AD$3)</f>
        <v>2</v>
      </c>
      <c r="AN47" s="9" t="n">
        <f aca="false">MIN(AA47, $AD$3)</f>
        <v>2</v>
      </c>
      <c r="AO47" s="9" t="n">
        <f aca="false">MIN(AB47, $AD$3)</f>
        <v>3</v>
      </c>
      <c r="AP47" s="9" t="n">
        <f aca="false">MIN(AC47, $AD$3)</f>
        <v>2</v>
      </c>
      <c r="AQ47" s="9" t="n">
        <f aca="false">MIN(AD47, $AD$3)</f>
        <v>1</v>
      </c>
      <c r="AR47" s="9" t="n">
        <f aca="false">MIN(AE47, $AD$3)</f>
        <v>1</v>
      </c>
      <c r="AS47" s="9" t="n">
        <f aca="false">MIN(AF47, $AD$3)</f>
        <v>1</v>
      </c>
      <c r="AT47" s="9" t="n">
        <f aca="false">MIN(AG47, $AD$3)</f>
        <v>1</v>
      </c>
      <c r="AU47" s="9" t="n">
        <f aca="false">MIN(AH47, $AD$3)</f>
        <v>1</v>
      </c>
      <c r="AV47" s="9" t="n">
        <f aca="false">MIN(AI47, $AD$3)</f>
        <v>1</v>
      </c>
      <c r="AW47" s="9" t="n">
        <f aca="false">MIN(AJ47, $AD$3)</f>
        <v>0</v>
      </c>
      <c r="AY47" s="2"/>
      <c r="AZ47" s="3" t="s">
        <v>42</v>
      </c>
      <c r="BA47" s="15" t="n">
        <f aca="false">COUNTIFS($J$5:$J1000, "&gt;=2", $J$5:$J1000, "&lt;=3", $A$5:$A1000, $AY43)</f>
        <v>0</v>
      </c>
      <c r="BB47" s="15" t="n">
        <f aca="false">IF($BA47=0, 0, AVERAGEIFS(AL$5:AL1000, $J$5:$J1000, "&gt;=2", $J$5:$J1000, "&lt;=3", $A$5:$A1000, $AY43))</f>
        <v>0</v>
      </c>
      <c r="BC47" s="15" t="n">
        <f aca="false">IF($BA47=0, 0, AVERAGEIFS(AM$5:AM1000, $J$5:$J1000, "&gt;=2", $J$5:$J1000, "&lt;=3", $A$5:$A1000, $AY43))</f>
        <v>0</v>
      </c>
      <c r="BD47" s="15" t="n">
        <f aca="false">IF($BA47=0, 0, AVERAGEIFS(AN$5:AN1000, $J$5:$J1000, "&gt;=2", $J$5:$J1000, "&lt;=3", $A$5:$A1000, $AY43))</f>
        <v>0</v>
      </c>
      <c r="BE47" s="15" t="n">
        <f aca="false">IF($BA47=0, 0, AVERAGEIFS(AO$5:AO1000, $J$5:$J1000, "&gt;=2", $J$5:$J1000, "&lt;=3", $A$5:$A1000, $AY43))</f>
        <v>0</v>
      </c>
      <c r="BF47" s="15" t="n">
        <f aca="false">IF($BA47=0, 0, AVERAGEIFS(AP$5:AP1000, $J$5:$J1000, "&gt;=2", $J$5:$J1000, "&lt;=3", $A$5:$A1000, $AY43))</f>
        <v>0</v>
      </c>
      <c r="BG47" s="15" t="n">
        <f aca="false">IF($BA47=0, 0, AVERAGEIFS(AQ$5:AQ1000, $J$5:$J1000, "&gt;=2", $J$5:$J1000, "&lt;=3", $A$5:$A1000, $AY43))</f>
        <v>0</v>
      </c>
      <c r="BH47" s="15" t="n">
        <f aca="false">IF($BA47=0, 0, AVERAGEIFS(AR$5:AR1000, $J$5:$J1000, "&gt;=2", $J$5:$J1000, "&lt;=3", $A$5:$A1000, $AY43))</f>
        <v>0</v>
      </c>
      <c r="BI47" s="15" t="n">
        <f aca="false">IF($BA47=0, 0, AVERAGEIFS(AS$5:AS1000, $J$5:$J1000, "&gt;=2", $J$5:$J1000, "&lt;=3", $A$5:$A1000, $AY43))</f>
        <v>0</v>
      </c>
      <c r="BJ47" s="15" t="n">
        <f aca="false">IF($BA47=0, 0, AVERAGEIFS(AT$5:AT1000, $J$5:$J1000, "&gt;=2", $J$5:$J1000, "&lt;=3", $A$5:$A1000, $AY43))</f>
        <v>0</v>
      </c>
      <c r="BK47" s="15" t="n">
        <f aca="false">IF($BA47=0, 0, AVERAGEIFS(AU$5:AU1000, $J$5:$J1000, "&gt;=2", $J$5:$J1000, "&lt;=3", $A$5:$A1000, $AY43))</f>
        <v>0</v>
      </c>
      <c r="BL47" s="15" t="n">
        <f aca="false">IF($BA47=0, 0, AVERAGEIFS(AV$5:AV1000, $J$5:$J1000, "&gt;=2", $J$5:$J1000, "&lt;=3", $A$5:$A1000, $AY43))</f>
        <v>0</v>
      </c>
      <c r="BM47" s="15" t="n">
        <f aca="false">IF($BA47=0, 0, AVERAGEIFS(AW$5:AW1000, $J$5:$J1000, "&gt;=2", $J$5:$J1000, "&lt;=3", $A$5:$A1000, $AY43))</f>
        <v>0</v>
      </c>
      <c r="BO47" s="6"/>
      <c r="BP47" s="6"/>
      <c r="BQ47" s="6" t="s">
        <v>36</v>
      </c>
      <c r="BR47" s="13" t="n">
        <f aca="false">BA6</f>
        <v>25</v>
      </c>
      <c r="BS47" s="17" t="n">
        <f aca="false">(BR39-BS39)/BR39</f>
        <v>0.194302303565707</v>
      </c>
      <c r="BT47" s="17" t="n">
        <f aca="false">(BR39-BT39)/BR39</f>
        <v>0.2713663616286</v>
      </c>
      <c r="BU47" s="17" t="n">
        <f aca="false">(BU39-BV39)/BU39</f>
        <v>0.193181818181818</v>
      </c>
      <c r="BV47" s="17" t="n">
        <f aca="false">(BU39-BW39)/BU39</f>
        <v>0.420454545454545</v>
      </c>
      <c r="BW47" s="4"/>
    </row>
    <row r="48" customFormat="false" ht="13.8" hidden="false" customHeight="false" outlineLevel="0" collapsed="false">
      <c r="A48" s="1" t="s">
        <v>83</v>
      </c>
      <c r="B48" s="14"/>
      <c r="C48" s="14"/>
      <c r="D48" s="14"/>
      <c r="E48" s="14"/>
      <c r="F48" s="14"/>
      <c r="G48" s="3" t="s">
        <v>105</v>
      </c>
      <c r="H48" s="3" t="n">
        <v>5</v>
      </c>
      <c r="I48" s="3" t="n">
        <v>6</v>
      </c>
      <c r="J48" s="3" t="n">
        <v>1</v>
      </c>
      <c r="K48" s="3"/>
      <c r="L48" s="4" t="n">
        <v>1</v>
      </c>
      <c r="M48" s="4" t="n">
        <v>2</v>
      </c>
      <c r="N48" s="4" t="n">
        <v>1</v>
      </c>
      <c r="O48" s="4" t="n">
        <v>2</v>
      </c>
      <c r="P48" s="4" t="n">
        <v>1</v>
      </c>
      <c r="Q48" s="4" t="n">
        <v>1</v>
      </c>
      <c r="R48" s="4" t="n">
        <v>1</v>
      </c>
      <c r="S48" s="4" t="n">
        <v>1</v>
      </c>
      <c r="T48" s="4" t="n">
        <v>1</v>
      </c>
      <c r="U48" s="4" t="n">
        <v>1</v>
      </c>
      <c r="V48" s="4" t="n">
        <v>1</v>
      </c>
      <c r="W48" s="4" t="n">
        <v>1</v>
      </c>
      <c r="X48" s="3"/>
      <c r="Y48" s="9" t="n">
        <f aca="false">ABS($J48-L48)/MAX(1, $J48)</f>
        <v>0</v>
      </c>
      <c r="Z48" s="9" t="n">
        <f aca="false">ABS($J48-M48)/MAX(1, $J48)</f>
        <v>1</v>
      </c>
      <c r="AA48" s="9" t="n">
        <f aca="false">ABS($J48-N48)/MAX(1, $J48)</f>
        <v>0</v>
      </c>
      <c r="AB48" s="9" t="n">
        <f aca="false">ABS($J48-O48)/MAX(1, $J48)</f>
        <v>1</v>
      </c>
      <c r="AC48" s="9" t="n">
        <f aca="false">ABS($J48-P48)/MAX(1, $J48)</f>
        <v>0</v>
      </c>
      <c r="AD48" s="9" t="n">
        <f aca="false">ABS($J48-Q48)/MAX(1, $J48)</f>
        <v>0</v>
      </c>
      <c r="AE48" s="9" t="n">
        <f aca="false">ABS($J48-R48)/MAX(1, $J48)</f>
        <v>0</v>
      </c>
      <c r="AF48" s="9" t="n">
        <f aca="false">ABS($J48-S48)/MAX(1, $J48)</f>
        <v>0</v>
      </c>
      <c r="AG48" s="9" t="n">
        <f aca="false">ABS($J48-T48)/MAX(1, $J48)</f>
        <v>0</v>
      </c>
      <c r="AH48" s="9" t="n">
        <f aca="false">ABS($J48-U48)/MAX(1, $J48)</f>
        <v>0</v>
      </c>
      <c r="AI48" s="9" t="n">
        <f aca="false">ABS($J48-V48)/MAX(1, $J48)</f>
        <v>0</v>
      </c>
      <c r="AJ48" s="9" t="n">
        <f aca="false">ABS($J48-W48)/MAX(1, $J48)</f>
        <v>0</v>
      </c>
      <c r="AK48" s="9"/>
      <c r="AL48" s="9" t="n">
        <f aca="false">MIN(Y48, $AD$3)</f>
        <v>0</v>
      </c>
      <c r="AM48" s="9" t="n">
        <f aca="false">MIN(Z48, $AD$3)</f>
        <v>1</v>
      </c>
      <c r="AN48" s="9" t="n">
        <f aca="false">MIN(AA48, $AD$3)</f>
        <v>0</v>
      </c>
      <c r="AO48" s="9" t="n">
        <f aca="false">MIN(AB48, $AD$3)</f>
        <v>1</v>
      </c>
      <c r="AP48" s="9" t="n">
        <f aca="false">MIN(AC48, $AD$3)</f>
        <v>0</v>
      </c>
      <c r="AQ48" s="9" t="n">
        <f aca="false">MIN(AD48, $AD$3)</f>
        <v>0</v>
      </c>
      <c r="AR48" s="9" t="n">
        <f aca="false">MIN(AE48, $AD$3)</f>
        <v>0</v>
      </c>
      <c r="AS48" s="9" t="n">
        <f aca="false">MIN(AF48, $AD$3)</f>
        <v>0</v>
      </c>
      <c r="AT48" s="9" t="n">
        <f aca="false">MIN(AG48, $AD$3)</f>
        <v>0</v>
      </c>
      <c r="AU48" s="9" t="n">
        <f aca="false">MIN(AH48, $AD$3)</f>
        <v>0</v>
      </c>
      <c r="AV48" s="9" t="n">
        <f aca="false">MIN(AI48, $AD$3)</f>
        <v>0</v>
      </c>
      <c r="AW48" s="9" t="n">
        <f aca="false">MIN(AJ48, $AD$3)</f>
        <v>0</v>
      </c>
      <c r="AY48" s="2"/>
      <c r="AZ48" s="3" t="s">
        <v>44</v>
      </c>
      <c r="BA48" s="15" t="n">
        <f aca="false">COUNTIFS($J$5:$J1000, "&gt;=4", $J$5:$J1000, "&lt;=5", $A$5:$A1000, $AY43)</f>
        <v>0</v>
      </c>
      <c r="BB48" s="15" t="n">
        <f aca="false">IF($BA48=0, 0, AVERAGEIFS(AL$5:AL1000, $J$5:$J1000, "&gt;=4", $J$5:$J1000, "&lt;=5", $A$5:$A1000, $AY43))</f>
        <v>0</v>
      </c>
      <c r="BC48" s="15" t="n">
        <f aca="false">IF($BA48=0, 0, AVERAGEIFS(AM$5:AM1000, $J$5:$J1000, "&gt;=4", $J$5:$J1000, "&lt;=5", $A$5:$A1000, $AY43))</f>
        <v>0</v>
      </c>
      <c r="BD48" s="15" t="n">
        <f aca="false">IF($BA48=0, 0, AVERAGEIFS(AN$5:AN1000, $J$5:$J1000, "&gt;=4", $J$5:$J1000, "&lt;=5", $A$5:$A1000, $AY43))</f>
        <v>0</v>
      </c>
      <c r="BE48" s="15" t="n">
        <f aca="false">IF($BA48=0, 0, AVERAGEIFS(AO$5:AO1000, $J$5:$J1000, "&gt;=4", $J$5:$J1000, "&lt;=5", $A$5:$A1000, $AY43))</f>
        <v>0</v>
      </c>
      <c r="BF48" s="15" t="n">
        <f aca="false">IF($BA48=0, 0, AVERAGEIFS(AP$5:AP1000, $J$5:$J1000, "&gt;=4", $J$5:$J1000, "&lt;=5", $A$5:$A1000, $AY43))</f>
        <v>0</v>
      </c>
      <c r="BG48" s="15" t="n">
        <f aca="false">IF($BA48=0, 0, AVERAGEIFS(AQ$5:AQ1000, $J$5:$J1000, "&gt;=4", $J$5:$J1000, "&lt;=5", $A$5:$A1000, $AY43))</f>
        <v>0</v>
      </c>
      <c r="BH48" s="15" t="n">
        <f aca="false">IF($BA48=0, 0, AVERAGEIFS(AR$5:AR1000, $J$5:$J1000, "&gt;=4", $J$5:$J1000, "&lt;=5", $A$5:$A1000, $AY43))</f>
        <v>0</v>
      </c>
      <c r="BI48" s="15" t="n">
        <f aca="false">IF($BA48=0, 0, AVERAGEIFS(AS$5:AS1000, $J$5:$J1000, "&gt;=4", $J$5:$J1000, "&lt;=5", $A$5:$A1000, $AY43))</f>
        <v>0</v>
      </c>
      <c r="BJ48" s="15" t="n">
        <f aca="false">IF($BA48=0, 0, AVERAGEIFS(AT$5:AT1000, $J$5:$J1000, "&gt;=4", $J$5:$J1000, "&lt;=5", $A$5:$A1000, $AY43))</f>
        <v>0</v>
      </c>
      <c r="BK48" s="15" t="n">
        <f aca="false">IF($BA48=0, 0, AVERAGEIFS(AU$5:AU1000, $J$5:$J1000, "&gt;=4", $J$5:$J1000, "&lt;=5", $A$5:$A1000, $AY43))</f>
        <v>0</v>
      </c>
      <c r="BL48" s="15" t="n">
        <f aca="false">IF($BA48=0, 0, AVERAGEIFS(AV$5:AV1000, $J$5:$J1000, "&gt;=4", $J$5:$J1000, "&lt;=5", $A$5:$A1000, $AY43))</f>
        <v>0</v>
      </c>
      <c r="BM48" s="15" t="n">
        <f aca="false">IF($BA48=0, 0, AVERAGEIFS(AW$5:AW1000, $J$5:$J1000, "&gt;=4", $J$5:$J1000, "&lt;=5", $A$5:$A1000, $AY43))</f>
        <v>0</v>
      </c>
      <c r="BO48" s="6"/>
      <c r="BP48" s="6"/>
      <c r="BQ48" s="6" t="s">
        <v>72</v>
      </c>
      <c r="BR48" s="13" t="n">
        <f aca="false">BA9</f>
        <v>32</v>
      </c>
      <c r="BS48" s="17" t="n">
        <f aca="false">(BR40-BS40)/BR40</f>
        <v>0.296813502132083</v>
      </c>
      <c r="BT48" s="17" t="n">
        <f aca="false">(BR40-BT40)/BR40</f>
        <v>0.21717141916607</v>
      </c>
      <c r="BU48" s="17" t="n">
        <f aca="false">(BU40-BV40)/BU40</f>
        <v>0.112091437738119</v>
      </c>
      <c r="BV48" s="17" t="n">
        <f aca="false">(BU40-BW40)/BU40</f>
        <v>0.345297774212954</v>
      </c>
      <c r="BW48" s="4"/>
    </row>
    <row r="49" customFormat="false" ht="13.8" hidden="false" customHeight="false" outlineLevel="0" collapsed="false">
      <c r="A49" s="1" t="s">
        <v>83</v>
      </c>
      <c r="B49" s="14"/>
      <c r="C49" s="14"/>
      <c r="D49" s="14"/>
      <c r="E49" s="14"/>
      <c r="F49" s="14"/>
      <c r="G49" s="3" t="s">
        <v>106</v>
      </c>
      <c r="H49" s="3" t="n">
        <v>4</v>
      </c>
      <c r="I49" s="3" t="n">
        <v>5</v>
      </c>
      <c r="J49" s="3" t="n">
        <v>1</v>
      </c>
      <c r="K49" s="3"/>
      <c r="L49" s="4" t="n">
        <v>1</v>
      </c>
      <c r="M49" s="4" t="n">
        <v>1</v>
      </c>
      <c r="N49" s="4" t="n">
        <v>1</v>
      </c>
      <c r="O49" s="4" t="n">
        <v>1</v>
      </c>
      <c r="P49" s="4" t="n">
        <v>2</v>
      </c>
      <c r="Q49" s="4" t="n">
        <v>1</v>
      </c>
      <c r="R49" s="4" t="n">
        <v>2</v>
      </c>
      <c r="S49" s="4" t="n">
        <v>2</v>
      </c>
      <c r="T49" s="4" t="n">
        <v>2</v>
      </c>
      <c r="U49" s="4" t="n">
        <v>1</v>
      </c>
      <c r="V49" s="4" t="n">
        <v>2</v>
      </c>
      <c r="W49" s="4" t="n">
        <v>1</v>
      </c>
      <c r="Y49" s="9" t="n">
        <f aca="false">ABS($J49-L49)/MAX(1, $J49)</f>
        <v>0</v>
      </c>
      <c r="Z49" s="9" t="n">
        <f aca="false">ABS($J49-M49)/MAX(1, $J49)</f>
        <v>0</v>
      </c>
      <c r="AA49" s="9" t="n">
        <f aca="false">ABS($J49-N49)/MAX(1, $J49)</f>
        <v>0</v>
      </c>
      <c r="AB49" s="9" t="n">
        <f aca="false">ABS($J49-O49)/MAX(1, $J49)</f>
        <v>0</v>
      </c>
      <c r="AC49" s="9" t="n">
        <f aca="false">ABS($J49-P49)/MAX(1, $J49)</f>
        <v>1</v>
      </c>
      <c r="AD49" s="9" t="n">
        <f aca="false">ABS($J49-Q49)/MAX(1, $J49)</f>
        <v>0</v>
      </c>
      <c r="AE49" s="9" t="n">
        <f aca="false">ABS($J49-R49)/MAX(1, $J49)</f>
        <v>1</v>
      </c>
      <c r="AF49" s="9" t="n">
        <f aca="false">ABS($J49-S49)/MAX(1, $J49)</f>
        <v>1</v>
      </c>
      <c r="AG49" s="9" t="n">
        <f aca="false">ABS($J49-T49)/MAX(1, $J49)</f>
        <v>1</v>
      </c>
      <c r="AH49" s="9" t="n">
        <f aca="false">ABS($J49-U49)/MAX(1, $J49)</f>
        <v>0</v>
      </c>
      <c r="AI49" s="9" t="n">
        <f aca="false">ABS($J49-V49)/MAX(1, $J49)</f>
        <v>1</v>
      </c>
      <c r="AJ49" s="9" t="n">
        <f aca="false">ABS($J49-W49)/MAX(1, $J49)</f>
        <v>0</v>
      </c>
      <c r="AK49" s="9"/>
      <c r="AL49" s="9" t="n">
        <f aca="false">MIN(Y49, $AD$3)</f>
        <v>0</v>
      </c>
      <c r="AM49" s="9" t="n">
        <f aca="false">MIN(Z49, $AD$3)</f>
        <v>0</v>
      </c>
      <c r="AN49" s="9" t="n">
        <f aca="false">MIN(AA49, $AD$3)</f>
        <v>0</v>
      </c>
      <c r="AO49" s="9" t="n">
        <f aca="false">MIN(AB49, $AD$3)</f>
        <v>0</v>
      </c>
      <c r="AP49" s="9" t="n">
        <f aca="false">MIN(AC49, $AD$3)</f>
        <v>1</v>
      </c>
      <c r="AQ49" s="9" t="n">
        <f aca="false">MIN(AD49, $AD$3)</f>
        <v>0</v>
      </c>
      <c r="AR49" s="9" t="n">
        <f aca="false">MIN(AE49, $AD$3)</f>
        <v>1</v>
      </c>
      <c r="AS49" s="9" t="n">
        <f aca="false">MIN(AF49, $AD$3)</f>
        <v>1</v>
      </c>
      <c r="AT49" s="9" t="n">
        <f aca="false">MIN(AG49, $AD$3)</f>
        <v>1</v>
      </c>
      <c r="AU49" s="9" t="n">
        <f aca="false">MIN(AH49, $AD$3)</f>
        <v>0</v>
      </c>
      <c r="AV49" s="9" t="n">
        <f aca="false">MIN(AI49, $AD$3)</f>
        <v>1</v>
      </c>
      <c r="AW49" s="9" t="n">
        <f aca="false">MIN(AJ49, $AD$3)</f>
        <v>0</v>
      </c>
      <c r="AY49" s="2"/>
      <c r="AZ49" s="3" t="s">
        <v>48</v>
      </c>
      <c r="BA49" s="15" t="n">
        <f aca="false">COUNTIFS($J$5:$J1000, "&gt;=4", $A$5:$A1000, $AY43)</f>
        <v>0</v>
      </c>
      <c r="BB49" s="15" t="n">
        <f aca="false">IF($BA49=0, 0, AVERAGEIFS(AL$5:AL1000, $J$5:$J1000, "&gt;=4", $A$5:$A1000, $AY43))</f>
        <v>0</v>
      </c>
      <c r="BC49" s="15" t="n">
        <f aca="false">IF($BA49=0, 0, AVERAGEIFS(AM$5:AM1000, $J$5:$J1000, "&gt;=4", $A$5:$A1000, $AY43))</f>
        <v>0</v>
      </c>
      <c r="BD49" s="15" t="n">
        <f aca="false">IF($BA49=0, 0, AVERAGEIFS(AN$5:AN1000, $J$5:$J1000, "&gt;=4", $A$5:$A1000, $AY43))</f>
        <v>0</v>
      </c>
      <c r="BE49" s="15" t="n">
        <f aca="false">IF($BA49=0, 0, AVERAGEIFS(AO$5:AO1000, $J$5:$J1000, "&gt;=4", $A$5:$A1000, $AY43))</f>
        <v>0</v>
      </c>
      <c r="BF49" s="15" t="n">
        <f aca="false">IF($BA49=0, 0, AVERAGEIFS(AP$5:AP1000, $J$5:$J1000, "&gt;=4", $A$5:$A1000, $AY43))</f>
        <v>0</v>
      </c>
      <c r="BG49" s="15" t="n">
        <f aca="false">IF($BA49=0, 0, AVERAGEIFS(AQ$5:AQ1000, $J$5:$J1000, "&gt;=4", $A$5:$A1000, $AY43))</f>
        <v>0</v>
      </c>
      <c r="BH49" s="15" t="n">
        <f aca="false">IF($BA49=0, 0, AVERAGEIFS(AR$5:AR1000, $J$5:$J1000, "&gt;=4", $A$5:$A1000, $AY43))</f>
        <v>0</v>
      </c>
      <c r="BI49" s="15" t="n">
        <f aca="false">IF($BA49=0, 0, AVERAGEIFS(AS$5:AS1000, $J$5:$J1000, "&gt;=4", $A$5:$A1000, $AY43))</f>
        <v>0</v>
      </c>
      <c r="BJ49" s="15" t="n">
        <f aca="false">IF($BA49=0, 0, AVERAGEIFS(AT$5:AT1000, $J$5:$J1000, "&gt;=4", $A$5:$A1000, $AY43))</f>
        <v>0</v>
      </c>
      <c r="BK49" s="15" t="n">
        <f aca="false">IF($BA49=0, 0, AVERAGEIFS(AU$5:AU1000, $J$5:$J1000, "&gt;=4", $A$5:$A1000, $AY43))</f>
        <v>0</v>
      </c>
      <c r="BL49" s="15" t="n">
        <f aca="false">IF($BA49=0, 0, AVERAGEIFS(AV$5:AV1000, $J$5:$J1000, "&gt;=4", $A$5:$A1000, $AY43))</f>
        <v>0</v>
      </c>
      <c r="BM49" s="15" t="n">
        <f aca="false">IF($BA49=0, 0, AVERAGEIFS(AW$5:AW1000, $J$5:$J1000, "&gt;=4", $A$5:$A1000, $AY43))</f>
        <v>0</v>
      </c>
      <c r="BQ49" s="6" t="s">
        <v>73</v>
      </c>
      <c r="BR49" s="13" t="n">
        <f aca="false">BA11</f>
        <v>36</v>
      </c>
      <c r="BS49" s="17" t="n">
        <f aca="false">(BR41-BS41)/BR41</f>
        <v>0.07079505440682</v>
      </c>
      <c r="BT49" s="17" t="n">
        <f aca="false">(BR41-BT41)/BR41</f>
        <v>0.0257605040904398</v>
      </c>
      <c r="BU49" s="17" t="n">
        <f aca="false">(BU41-BV41)/BU41</f>
        <v>0.0541993901875635</v>
      </c>
      <c r="BV49" s="17" t="n">
        <f aca="false">(BU41-BW41)/BU41</f>
        <v>-0.121777695648157</v>
      </c>
      <c r="BW49" s="4"/>
    </row>
    <row r="50" customFormat="false" ht="13.8" hidden="false" customHeight="false" outlineLevel="0" collapsed="false">
      <c r="A50" s="1" t="s">
        <v>83</v>
      </c>
      <c r="B50" s="14"/>
      <c r="C50" s="14"/>
      <c r="D50" s="14"/>
      <c r="E50" s="14"/>
      <c r="F50" s="14"/>
      <c r="G50" s="3" t="s">
        <v>107</v>
      </c>
      <c r="H50" s="3" t="n">
        <v>3</v>
      </c>
      <c r="I50" s="3" t="n">
        <v>3</v>
      </c>
      <c r="J50" s="3" t="n">
        <v>1</v>
      </c>
      <c r="K50" s="3"/>
      <c r="L50" s="4" t="n">
        <v>6</v>
      </c>
      <c r="M50" s="4" t="n">
        <v>6</v>
      </c>
      <c r="N50" s="4" t="n">
        <v>6</v>
      </c>
      <c r="O50" s="4" t="n">
        <v>5</v>
      </c>
      <c r="P50" s="4" t="n">
        <v>6</v>
      </c>
      <c r="Q50" s="4" t="n">
        <v>4</v>
      </c>
      <c r="R50" s="4" t="n">
        <v>3</v>
      </c>
      <c r="S50" s="4" t="n">
        <v>3</v>
      </c>
      <c r="T50" s="4" t="n">
        <v>4</v>
      </c>
      <c r="U50" s="4" t="n">
        <v>3</v>
      </c>
      <c r="V50" s="4" t="n">
        <v>4</v>
      </c>
      <c r="W50" s="4" t="n">
        <v>4</v>
      </c>
      <c r="X50" s="3"/>
      <c r="Y50" s="9" t="n">
        <f aca="false">ABS($J50-L50)/MAX(1, $J50)</f>
        <v>5</v>
      </c>
      <c r="Z50" s="9" t="n">
        <f aca="false">ABS($J50-M50)/MAX(1, $J50)</f>
        <v>5</v>
      </c>
      <c r="AA50" s="9" t="n">
        <f aca="false">ABS($J50-N50)/MAX(1, $J50)</f>
        <v>5</v>
      </c>
      <c r="AB50" s="9" t="n">
        <f aca="false">ABS($J50-O50)/MAX(1, $J50)</f>
        <v>4</v>
      </c>
      <c r="AC50" s="9" t="n">
        <f aca="false">ABS($J50-P50)/MAX(1, $J50)</f>
        <v>5</v>
      </c>
      <c r="AD50" s="9" t="n">
        <f aca="false">ABS($J50-Q50)/MAX(1, $J50)</f>
        <v>3</v>
      </c>
      <c r="AE50" s="9" t="n">
        <f aca="false">ABS($J50-R50)/MAX(1, $J50)</f>
        <v>2</v>
      </c>
      <c r="AF50" s="9" t="n">
        <f aca="false">ABS($J50-S50)/MAX(1, $J50)</f>
        <v>2</v>
      </c>
      <c r="AG50" s="9" t="n">
        <f aca="false">ABS($J50-T50)/MAX(1, $J50)</f>
        <v>3</v>
      </c>
      <c r="AH50" s="9" t="n">
        <f aca="false">ABS($J50-U50)/MAX(1, $J50)</f>
        <v>2</v>
      </c>
      <c r="AI50" s="9" t="n">
        <f aca="false">ABS($J50-V50)/MAX(1, $J50)</f>
        <v>3</v>
      </c>
      <c r="AJ50" s="9" t="n">
        <f aca="false">ABS($J50-W50)/MAX(1, $J50)</f>
        <v>3</v>
      </c>
      <c r="AK50" s="9"/>
      <c r="AL50" s="9" t="n">
        <f aca="false">MIN(Y50, $AD$3)</f>
        <v>3.50628832763509</v>
      </c>
      <c r="AM50" s="9" t="n">
        <f aca="false">MIN(Z50, $AD$3)</f>
        <v>3.50628832763509</v>
      </c>
      <c r="AN50" s="9" t="n">
        <f aca="false">MIN(AA50, $AD$3)</f>
        <v>3.50628832763509</v>
      </c>
      <c r="AO50" s="9" t="n">
        <f aca="false">MIN(AB50, $AD$3)</f>
        <v>3.50628832763509</v>
      </c>
      <c r="AP50" s="9" t="n">
        <f aca="false">MIN(AC50, $AD$3)</f>
        <v>3.50628832763509</v>
      </c>
      <c r="AQ50" s="9" t="n">
        <f aca="false">MIN(AD50, $AD$3)</f>
        <v>3</v>
      </c>
      <c r="AR50" s="9" t="n">
        <f aca="false">MIN(AE50, $AD$3)</f>
        <v>2</v>
      </c>
      <c r="AS50" s="9" t="n">
        <f aca="false">MIN(AF50, $AD$3)</f>
        <v>2</v>
      </c>
      <c r="AT50" s="9" t="n">
        <f aca="false">MIN(AG50, $AD$3)</f>
        <v>3</v>
      </c>
      <c r="AU50" s="9" t="n">
        <f aca="false">MIN(AH50, $AD$3)</f>
        <v>2</v>
      </c>
      <c r="AV50" s="9" t="n">
        <f aca="false">MIN(AI50, $AD$3)</f>
        <v>3</v>
      </c>
      <c r="AW50" s="9" t="n">
        <f aca="false">MIN(AJ50, $AD$3)</f>
        <v>3</v>
      </c>
      <c r="AY50" s="2"/>
      <c r="AZ50" s="3" t="s">
        <v>51</v>
      </c>
      <c r="BA50" s="15" t="n">
        <f aca="false">COUNTIFS($J$5:$J1000, "&gt;=6", $A$5:$A1000, $AY43)</f>
        <v>0</v>
      </c>
      <c r="BB50" s="15" t="n">
        <f aca="false">IF($BA50=0, 0, AVERAGEIFS(AL$5:AL1000, $J$5:$J1000, "&gt;=6", $A$5:$A1000, $AY43))</f>
        <v>0</v>
      </c>
      <c r="BC50" s="15" t="n">
        <f aca="false">IF($BA50=0, 0, AVERAGEIFS(AM$5:AM1000, $J$5:$J1000, "&gt;=6", $A$5:$A1000, $AY43))</f>
        <v>0</v>
      </c>
      <c r="BD50" s="15" t="n">
        <f aca="false">IF($BA50=0, 0, AVERAGEIFS(AN$5:AN1000, $J$5:$J1000, "&gt;=6", $A$5:$A1000, $AY43))</f>
        <v>0</v>
      </c>
      <c r="BE50" s="15" t="n">
        <f aca="false">IF($BA50=0, 0, AVERAGEIFS(AO$5:AO1000, $J$5:$J1000, "&gt;=6", $A$5:$A1000, $AY43))</f>
        <v>0</v>
      </c>
      <c r="BF50" s="15" t="n">
        <f aca="false">IF($BA50=0, 0, AVERAGEIFS(AP$5:AP1000, $J$5:$J1000, "&gt;=6", $A$5:$A1000, $AY43))</f>
        <v>0</v>
      </c>
      <c r="BG50" s="15" t="n">
        <f aca="false">IF($BA50=0, 0, AVERAGEIFS(AQ$5:AQ1000, $J$5:$J1000, "&gt;=6", $A$5:$A1000, $AY43))</f>
        <v>0</v>
      </c>
      <c r="BH50" s="15" t="n">
        <f aca="false">IF($BA50=0, 0, AVERAGEIFS(AR$5:AR1000, $J$5:$J1000, "&gt;=6", $A$5:$A1000, $AY43))</f>
        <v>0</v>
      </c>
      <c r="BI50" s="15" t="n">
        <f aca="false">IF($BA50=0, 0, AVERAGEIFS(AS$5:AS1000, $J$5:$J1000, "&gt;=6", $A$5:$A1000, $AY43))</f>
        <v>0</v>
      </c>
      <c r="BJ50" s="15" t="n">
        <f aca="false">IF($BA50=0, 0, AVERAGEIFS(AT$5:AT1000, $J$5:$J1000, "&gt;=6", $A$5:$A1000, $AY43))</f>
        <v>0</v>
      </c>
      <c r="BK50" s="15" t="n">
        <f aca="false">IF($BA50=0, 0, AVERAGEIFS(AU$5:AU1000, $J$5:$J1000, "&gt;=6", $A$5:$A1000, $AY43))</f>
        <v>0</v>
      </c>
      <c r="BL50" s="15" t="n">
        <f aca="false">IF($BA50=0, 0, AVERAGEIFS(AV$5:AV1000, $J$5:$J1000, "&gt;=6", $A$5:$A1000, $AY43))</f>
        <v>0</v>
      </c>
      <c r="BM50" s="15" t="n">
        <f aca="false">IF($BA50=0, 0, AVERAGEIFS(AW$5:AW1000, $J$5:$J1000, "&gt;=6", $A$5:$A1000, $AY43))</f>
        <v>0</v>
      </c>
      <c r="BQ50" s="6" t="s">
        <v>34</v>
      </c>
      <c r="BR50" s="4"/>
      <c r="BS50" s="17" t="n">
        <f aca="false">(BR42-BS42)/BR42</f>
        <v>0.177512808284301</v>
      </c>
      <c r="BT50" s="17" t="n">
        <f aca="false">(BR42-BT42)/BR42</f>
        <v>0.177739375236248</v>
      </c>
      <c r="BU50" s="17" t="n">
        <f aca="false">(BU42-BV42)/BU42</f>
        <v>0.113097252826508</v>
      </c>
      <c r="BV50" s="17" t="n">
        <f aca="false">(BU42-BW42)/BU42</f>
        <v>0.18439774569083</v>
      </c>
      <c r="BW50" s="4"/>
    </row>
    <row r="51" customFormat="false" ht="13.8" hidden="false" customHeight="false" outlineLevel="0" collapsed="false">
      <c r="A51" s="1" t="s">
        <v>83</v>
      </c>
      <c r="B51" s="14"/>
      <c r="C51" s="14"/>
      <c r="D51" s="14"/>
      <c r="E51" s="14"/>
      <c r="F51" s="14"/>
      <c r="G51" s="3" t="s">
        <v>50</v>
      </c>
      <c r="H51" s="3" t="n">
        <v>3</v>
      </c>
      <c r="I51" s="3" t="n">
        <v>3</v>
      </c>
      <c r="J51" s="3" t="n">
        <v>3</v>
      </c>
      <c r="K51" s="3"/>
      <c r="L51" s="4" t="n">
        <v>10</v>
      </c>
      <c r="M51" s="4" t="n">
        <v>6</v>
      </c>
      <c r="N51" s="4" t="n">
        <v>6</v>
      </c>
      <c r="O51" s="4" t="n">
        <v>5</v>
      </c>
      <c r="P51" s="4" t="n">
        <v>8</v>
      </c>
      <c r="Q51" s="4" t="n">
        <v>1</v>
      </c>
      <c r="R51" s="4" t="n">
        <v>4</v>
      </c>
      <c r="S51" s="4" t="n">
        <v>5</v>
      </c>
      <c r="T51" s="4" t="n">
        <v>5</v>
      </c>
      <c r="U51" s="4" t="n">
        <v>5</v>
      </c>
      <c r="V51" s="4" t="n">
        <v>5</v>
      </c>
      <c r="W51" s="4" t="n">
        <v>3</v>
      </c>
      <c r="X51" s="3"/>
      <c r="Y51" s="9" t="n">
        <f aca="false">ABS($J51-L51)/MAX(1, $J51)</f>
        <v>2.33333333333333</v>
      </c>
      <c r="Z51" s="9" t="n">
        <f aca="false">ABS($J51-M51)/MAX(1, $J51)</f>
        <v>1</v>
      </c>
      <c r="AA51" s="9" t="n">
        <f aca="false">ABS($J51-N51)/MAX(1, $J51)</f>
        <v>1</v>
      </c>
      <c r="AB51" s="9" t="n">
        <f aca="false">ABS($J51-O51)/MAX(1, $J51)</f>
        <v>0.666666666666667</v>
      </c>
      <c r="AC51" s="9" t="n">
        <f aca="false">ABS($J51-P51)/MAX(1, $J51)</f>
        <v>1.66666666666667</v>
      </c>
      <c r="AD51" s="9" t="n">
        <f aca="false">ABS($J51-Q51)/MAX(1, $J51)</f>
        <v>0.666666666666667</v>
      </c>
      <c r="AE51" s="9" t="n">
        <f aca="false">ABS($J51-R51)/MAX(1, $J51)</f>
        <v>0.333333333333333</v>
      </c>
      <c r="AF51" s="9" t="n">
        <f aca="false">ABS($J51-S51)/MAX(1, $J51)</f>
        <v>0.666666666666667</v>
      </c>
      <c r="AG51" s="9" t="n">
        <f aca="false">ABS($J51-T51)/MAX(1, $J51)</f>
        <v>0.666666666666667</v>
      </c>
      <c r="AH51" s="9" t="n">
        <f aca="false">ABS($J51-U51)/MAX(1, $J51)</f>
        <v>0.666666666666667</v>
      </c>
      <c r="AI51" s="9" t="n">
        <f aca="false">ABS($J51-V51)/MAX(1, $J51)</f>
        <v>0.666666666666667</v>
      </c>
      <c r="AJ51" s="9" t="n">
        <f aca="false">ABS($J51-W51)/MAX(1, $J51)</f>
        <v>0</v>
      </c>
      <c r="AK51" s="9"/>
      <c r="AL51" s="9" t="n">
        <f aca="false">MIN(Y51, $AD$3)</f>
        <v>2.33333333333333</v>
      </c>
      <c r="AM51" s="9" t="n">
        <f aca="false">MIN(Z51, $AD$3)</f>
        <v>1</v>
      </c>
      <c r="AN51" s="9" t="n">
        <f aca="false">MIN(AA51, $AD$3)</f>
        <v>1</v>
      </c>
      <c r="AO51" s="9" t="n">
        <f aca="false">MIN(AB51, $AD$3)</f>
        <v>0.666666666666667</v>
      </c>
      <c r="AP51" s="9" t="n">
        <f aca="false">MIN(AC51, $AD$3)</f>
        <v>1.66666666666667</v>
      </c>
      <c r="AQ51" s="9" t="n">
        <f aca="false">MIN(AD51, $AD$3)</f>
        <v>0.666666666666667</v>
      </c>
      <c r="AR51" s="9" t="n">
        <f aca="false">MIN(AE51, $AD$3)</f>
        <v>0.333333333333333</v>
      </c>
      <c r="AS51" s="9" t="n">
        <f aca="false">MIN(AF51, $AD$3)</f>
        <v>0.666666666666667</v>
      </c>
      <c r="AT51" s="9" t="n">
        <f aca="false">MIN(AG51, $AD$3)</f>
        <v>0.666666666666667</v>
      </c>
      <c r="AU51" s="9" t="n">
        <f aca="false">MIN(AH51, $AD$3)</f>
        <v>0.666666666666667</v>
      </c>
      <c r="AV51" s="9" t="n">
        <f aca="false">MIN(AI51, $AD$3)</f>
        <v>0.666666666666667</v>
      </c>
      <c r="AW51" s="9" t="n">
        <f aca="false">MIN(AJ51, $AD$3)</f>
        <v>0</v>
      </c>
      <c r="AY51" s="2"/>
      <c r="AZ51" s="3" t="s">
        <v>62</v>
      </c>
      <c r="BA51" s="9" t="n">
        <f aca="false">COUNTIFS($G$5:$G1000, "&lt;&gt;Whole Project", $A$5:$A1000, $AY43)</f>
        <v>7</v>
      </c>
      <c r="BB51" s="9" t="n">
        <f aca="false">AVERAGEIFS(AL$5:AL1000, $G$5:$G1000, "&lt;&gt;Whole Project", $A$5:$A1000, $AY43)</f>
        <v>1.57142857142857</v>
      </c>
      <c r="BC51" s="9" t="n">
        <f aca="false">AVERAGEIFS(AM$5:AM1000, $G$5:$G1000, "&lt;&gt;Whole Project", $A$5:$A1000, $AY43)</f>
        <v>1.42857142857143</v>
      </c>
      <c r="BD51" s="9" t="n">
        <f aca="false">AVERAGEIFS(AN$5:AN1000, $G$5:$G1000, "&lt;&gt;Whole Project", $A$5:$A1000, $AY43)</f>
        <v>1.57142857142857</v>
      </c>
      <c r="BE51" s="9" t="n">
        <f aca="false">AVERAGEIFS(AO$5:AO1000, $G$5:$G1000, "&lt;&gt;Whole Project", $A$5:$A1000, $AY43)</f>
        <v>1.42857142857143</v>
      </c>
      <c r="BF51" s="9" t="n">
        <f aca="false">AVERAGEIFS(AP$5:AP1000, $G$5:$G1000, "&lt;&gt;Whole Project", $A$5:$A1000, $AY43)</f>
        <v>1.57142857142857</v>
      </c>
      <c r="BG51" s="9" t="n">
        <f aca="false">AVERAGEIFS(AQ$5:AQ1000, $G$5:$G1000, "&lt;&gt;Whole Project", $A$5:$A1000, $AY43)</f>
        <v>1.28571428571429</v>
      </c>
      <c r="BH51" s="9" t="n">
        <f aca="false">AVERAGEIFS(AR$5:AR1000, $G$5:$G1000, "&lt;&gt;Whole Project", $A$5:$A1000, $AY43)</f>
        <v>0</v>
      </c>
      <c r="BI51" s="9" t="n">
        <f aca="false">AVERAGEIFS(AS$5:AS1000, $G$5:$G1000, "&lt;&gt;Whole Project", $A$5:$A1000, $AY43)</f>
        <v>0.142857142857143</v>
      </c>
      <c r="BJ51" s="9" t="n">
        <f aca="false">AVERAGEIFS(AT$5:AT1000, $G$5:$G1000, "&lt;&gt;Whole Project", $A$5:$A1000, $AY43)</f>
        <v>0.142857142857143</v>
      </c>
      <c r="BK51" s="9" t="n">
        <f aca="false">AVERAGEIFS(AU$5:AU1000, $G$5:$G1000, "&lt;&gt;Whole Project", $A$5:$A1000, $AY43)</f>
        <v>0.285714285714286</v>
      </c>
      <c r="BL51" s="9" t="n">
        <f aca="false">AVERAGEIFS(AV$5:AV1000, $G$5:$G1000, "&lt;&gt;Whole Project", $A$5:$A1000, $AY43)</f>
        <v>0.142857142857143</v>
      </c>
      <c r="BM51" s="9" t="n">
        <f aca="false">AVERAGEIFS(AW$5:AW1000, $G$5:$G1000, "&lt;&gt;Whole Project", $A$5:$A1000, $AY43)</f>
        <v>0.285714285714286</v>
      </c>
      <c r="BQ51" s="6" t="s">
        <v>62</v>
      </c>
      <c r="BR51" s="4"/>
      <c r="BS51" s="17" t="n">
        <f aca="false">(BR43-BS43)/BR43</f>
        <v>0.090072941604477</v>
      </c>
      <c r="BT51" s="17" t="n">
        <f aca="false">(BR43-BT43)/BR43</f>
        <v>0.0893694738720629</v>
      </c>
      <c r="BU51" s="17" t="n">
        <f aca="false">(BU43-BV43)/BU43</f>
        <v>0.0904222925729473</v>
      </c>
      <c r="BV51" s="17" t="n">
        <f aca="false">(BU43-BW43)/BU43</f>
        <v>0.151664495452677</v>
      </c>
      <c r="BW51" s="4"/>
    </row>
    <row r="52" customFormat="false" ht="13.8" hidden="false" customHeight="false" outlineLevel="0" collapsed="false">
      <c r="A52" s="1" t="s">
        <v>83</v>
      </c>
      <c r="B52" s="14" t="n">
        <v>25</v>
      </c>
      <c r="C52" s="14" t="n">
        <v>300</v>
      </c>
      <c r="D52" s="14" t="n">
        <v>6</v>
      </c>
      <c r="E52" s="14" t="n">
        <v>2</v>
      </c>
      <c r="F52" s="14" t="s">
        <v>84</v>
      </c>
      <c r="G52" s="3" t="s">
        <v>108</v>
      </c>
      <c r="H52" s="3" t="n">
        <v>5</v>
      </c>
      <c r="I52" s="3" t="n">
        <v>300</v>
      </c>
      <c r="J52" s="3" t="n">
        <v>10</v>
      </c>
      <c r="K52" s="3"/>
      <c r="L52" s="4" t="n">
        <v>2</v>
      </c>
      <c r="M52" s="4" t="n">
        <v>2</v>
      </c>
      <c r="N52" s="4" t="n">
        <v>1</v>
      </c>
      <c r="O52" s="4" t="n">
        <v>3</v>
      </c>
      <c r="P52" s="4" t="n">
        <v>1</v>
      </c>
      <c r="Q52" s="4" t="n">
        <v>1</v>
      </c>
      <c r="R52" s="4" t="n">
        <v>3</v>
      </c>
      <c r="S52" s="4" t="n">
        <v>3</v>
      </c>
      <c r="T52" s="4" t="n">
        <v>3</v>
      </c>
      <c r="U52" s="4" t="n">
        <v>2</v>
      </c>
      <c r="V52" s="4" t="n">
        <v>3</v>
      </c>
      <c r="W52" s="4" t="n">
        <v>1</v>
      </c>
      <c r="X52" s="3"/>
      <c r="Y52" s="9" t="n">
        <f aca="false">ABS($J52-L52)/MAX(1, $J52)</f>
        <v>0.8</v>
      </c>
      <c r="Z52" s="9" t="n">
        <f aca="false">ABS($J52-M52)/MAX(1, $J52)</f>
        <v>0.8</v>
      </c>
      <c r="AA52" s="9" t="n">
        <f aca="false">ABS($J52-N52)/MAX(1, $J52)</f>
        <v>0.9</v>
      </c>
      <c r="AB52" s="9" t="n">
        <f aca="false">ABS($J52-O52)/MAX(1, $J52)</f>
        <v>0.7</v>
      </c>
      <c r="AC52" s="9" t="n">
        <f aca="false">ABS($J52-P52)/MAX(1, $J52)</f>
        <v>0.9</v>
      </c>
      <c r="AD52" s="9" t="n">
        <f aca="false">ABS($J52-Q52)/MAX(1, $J52)</f>
        <v>0.9</v>
      </c>
      <c r="AE52" s="9" t="n">
        <f aca="false">ABS($J52-R52)/MAX(1, $J52)</f>
        <v>0.7</v>
      </c>
      <c r="AF52" s="9" t="n">
        <f aca="false">ABS($J52-S52)/MAX(1, $J52)</f>
        <v>0.7</v>
      </c>
      <c r="AG52" s="9" t="n">
        <f aca="false">ABS($J52-T52)/MAX(1, $J52)</f>
        <v>0.7</v>
      </c>
      <c r="AH52" s="9" t="n">
        <f aca="false">ABS($J52-U52)/MAX(1, $J52)</f>
        <v>0.8</v>
      </c>
      <c r="AI52" s="9" t="n">
        <f aca="false">ABS($J52-V52)/MAX(1, $J52)</f>
        <v>0.7</v>
      </c>
      <c r="AJ52" s="9" t="n">
        <f aca="false">ABS($J52-W52)/MAX(1, $J52)</f>
        <v>0.9</v>
      </c>
      <c r="AK52" s="9"/>
      <c r="AL52" s="9" t="n">
        <f aca="false">MIN(Y52, $AD$3)</f>
        <v>0.8</v>
      </c>
      <c r="AM52" s="9" t="n">
        <f aca="false">MIN(Z52, $AD$3)</f>
        <v>0.8</v>
      </c>
      <c r="AN52" s="9" t="n">
        <f aca="false">MIN(AA52, $AD$3)</f>
        <v>0.9</v>
      </c>
      <c r="AO52" s="9" t="n">
        <f aca="false">MIN(AB52, $AD$3)</f>
        <v>0.7</v>
      </c>
      <c r="AP52" s="9" t="n">
        <f aca="false">MIN(AC52, $AD$3)</f>
        <v>0.9</v>
      </c>
      <c r="AQ52" s="9" t="n">
        <f aca="false">MIN(AD52, $AD$3)</f>
        <v>0.9</v>
      </c>
      <c r="AR52" s="9" t="n">
        <f aca="false">MIN(AE52, $AD$3)</f>
        <v>0.7</v>
      </c>
      <c r="AS52" s="9" t="n">
        <f aca="false">MIN(AF52, $AD$3)</f>
        <v>0.7</v>
      </c>
      <c r="AT52" s="9" t="n">
        <f aca="false">MIN(AG52, $AD$3)</f>
        <v>0.7</v>
      </c>
      <c r="AU52" s="9" t="n">
        <f aca="false">MIN(AH52, $AD$3)</f>
        <v>0.8</v>
      </c>
      <c r="AV52" s="9" t="n">
        <f aca="false">MIN(AI52, $AD$3)</f>
        <v>0.7</v>
      </c>
      <c r="AW52" s="9" t="n">
        <f aca="false">MIN(AJ52, $AD$3)</f>
        <v>0.9</v>
      </c>
      <c r="AY52" s="2"/>
      <c r="AZ52" s="3" t="s">
        <v>50</v>
      </c>
      <c r="BA52" s="9" t="n">
        <f aca="false">COUNTIFS($G$5:$G1000, "Whole Project", $A$5:$A1000, $AY43)</f>
        <v>1</v>
      </c>
      <c r="BB52" s="9" t="n">
        <f aca="false">AVERAGEIFS(AL$5:AL1000, $G$5:$G1000, "Whole Project", $A$5:$A1000, $AY43)</f>
        <v>3</v>
      </c>
      <c r="BC52" s="9" t="n">
        <f aca="false">AVERAGEIFS(AM$5:AM1000, $G$5:$G1000, "Whole Project", $A$5:$A1000, $AY43)</f>
        <v>2</v>
      </c>
      <c r="BD52" s="9" t="n">
        <f aca="false">AVERAGEIFS(AN$5:AN1000, $G$5:$G1000, "Whole Project", $A$5:$A1000, $AY43)</f>
        <v>2</v>
      </c>
      <c r="BE52" s="9" t="n">
        <f aca="false">AVERAGEIFS(AO$5:AO1000, $G$5:$G1000, "Whole Project", $A$5:$A1000, $AY43)</f>
        <v>2</v>
      </c>
      <c r="BF52" s="9" t="n">
        <f aca="false">AVERAGEIFS(AP$5:AP1000, $G$5:$G1000, "Whole Project", $A$5:$A1000, $AY43)</f>
        <v>3</v>
      </c>
      <c r="BG52" s="9" t="n">
        <f aca="false">AVERAGEIFS(AQ$5:AQ1000, $G$5:$G1000, "Whole Project", $A$5:$A1000, $AY43)</f>
        <v>2</v>
      </c>
      <c r="BH52" s="9" t="n">
        <f aca="false">AVERAGEIFS(AR$5:AR1000, $G$5:$G1000, "Whole Project", $A$5:$A1000, $AY43)</f>
        <v>0</v>
      </c>
      <c r="BI52" s="9" t="n">
        <f aca="false">AVERAGEIFS(AS$5:AS1000, $G$5:$G1000, "Whole Project", $A$5:$A1000, $AY43)</f>
        <v>0</v>
      </c>
      <c r="BJ52" s="9" t="n">
        <f aca="false">AVERAGEIFS(AT$5:AT1000, $G$5:$G1000, "Whole Project", $A$5:$A1000, $AY43)</f>
        <v>0</v>
      </c>
      <c r="BK52" s="9" t="n">
        <f aca="false">AVERAGEIFS(AU$5:AU1000, $G$5:$G1000, "Whole Project", $A$5:$A1000, $AY43)</f>
        <v>0</v>
      </c>
      <c r="BL52" s="9" t="n">
        <f aca="false">AVERAGEIFS(AV$5:AV1000, $G$5:$G1000, "Whole Project", $A$5:$A1000, $AY43)</f>
        <v>0</v>
      </c>
      <c r="BM52" s="9" t="n">
        <f aca="false">AVERAGEIFS(AW$5:AW1000, $G$5:$G1000, "Whole Project", $A$5:$A1000, $AY43)</f>
        <v>0</v>
      </c>
      <c r="BP52" s="6"/>
      <c r="BQ52" s="6" t="s">
        <v>50</v>
      </c>
      <c r="BR52" s="13" t="n">
        <f aca="false">BA22</f>
        <v>5</v>
      </c>
      <c r="BS52" s="17" t="n">
        <f aca="false">(BR44-BS44)/BR44</f>
        <v>0.521387821787289</v>
      </c>
      <c r="BT52" s="17" t="n">
        <f aca="false">(BR44-BT44)/BR44</f>
        <v>0.525263224040023</v>
      </c>
      <c r="BU52" s="17" t="n">
        <f aca="false">(BU44-BV44)/BU44</f>
        <v>0.318376068376068</v>
      </c>
      <c r="BV52" s="17" t="n">
        <f aca="false">(BU44-BW44)/BU44</f>
        <v>0.480769230769231</v>
      </c>
      <c r="BW52" s="4"/>
    </row>
    <row r="53" customFormat="false" ht="13.8" hidden="false" customHeight="false" outlineLevel="0" collapsed="false">
      <c r="A53" s="1" t="s">
        <v>83</v>
      </c>
      <c r="B53" s="14"/>
      <c r="C53" s="14"/>
      <c r="D53" s="14"/>
      <c r="E53" s="14"/>
      <c r="F53" s="14"/>
      <c r="G53" s="3" t="s">
        <v>109</v>
      </c>
      <c r="H53" s="3" t="n">
        <v>3</v>
      </c>
      <c r="I53" s="3" t="n">
        <v>4</v>
      </c>
      <c r="J53" s="3" t="n">
        <v>8</v>
      </c>
      <c r="K53" s="3"/>
      <c r="L53" s="4" t="n">
        <v>3</v>
      </c>
      <c r="M53" s="4" t="n">
        <v>2</v>
      </c>
      <c r="N53" s="4" t="n">
        <v>2</v>
      </c>
      <c r="O53" s="4" t="n">
        <v>2</v>
      </c>
      <c r="P53" s="4" t="n">
        <v>3</v>
      </c>
      <c r="Q53" s="4" t="n">
        <v>1</v>
      </c>
      <c r="R53" s="4" t="n">
        <v>2</v>
      </c>
      <c r="S53" s="4" t="n">
        <v>3</v>
      </c>
      <c r="T53" s="4" t="n">
        <v>3</v>
      </c>
      <c r="U53" s="4" t="n">
        <v>3</v>
      </c>
      <c r="V53" s="4" t="n">
        <v>2</v>
      </c>
      <c r="W53" s="4" t="n">
        <v>1</v>
      </c>
      <c r="Y53" s="9" t="n">
        <f aca="false">ABS($J53-L53)/MAX(1, $J53)</f>
        <v>0.625</v>
      </c>
      <c r="Z53" s="9" t="n">
        <f aca="false">ABS($J53-M53)/MAX(1, $J53)</f>
        <v>0.75</v>
      </c>
      <c r="AA53" s="9" t="n">
        <f aca="false">ABS($J53-N53)/MAX(1, $J53)</f>
        <v>0.75</v>
      </c>
      <c r="AB53" s="9" t="n">
        <f aca="false">ABS($J53-O53)/MAX(1, $J53)</f>
        <v>0.75</v>
      </c>
      <c r="AC53" s="9" t="n">
        <f aca="false">ABS($J53-P53)/MAX(1, $J53)</f>
        <v>0.625</v>
      </c>
      <c r="AD53" s="9" t="n">
        <f aca="false">ABS($J53-Q53)/MAX(1, $J53)</f>
        <v>0.875</v>
      </c>
      <c r="AE53" s="9" t="n">
        <f aca="false">ABS($J53-R53)/MAX(1, $J53)</f>
        <v>0.75</v>
      </c>
      <c r="AF53" s="9" t="n">
        <f aca="false">ABS($J53-S53)/MAX(1, $J53)</f>
        <v>0.625</v>
      </c>
      <c r="AG53" s="9" t="n">
        <f aca="false">ABS($J53-T53)/MAX(1, $J53)</f>
        <v>0.625</v>
      </c>
      <c r="AH53" s="9" t="n">
        <f aca="false">ABS($J53-U53)/MAX(1, $J53)</f>
        <v>0.625</v>
      </c>
      <c r="AI53" s="9" t="n">
        <f aca="false">ABS($J53-V53)/MAX(1, $J53)</f>
        <v>0.75</v>
      </c>
      <c r="AJ53" s="9" t="n">
        <f aca="false">ABS($J53-W53)/MAX(1, $J53)</f>
        <v>0.875</v>
      </c>
      <c r="AK53" s="9"/>
      <c r="AL53" s="9" t="n">
        <f aca="false">MIN(Y53, $AD$3)</f>
        <v>0.625</v>
      </c>
      <c r="AM53" s="9" t="n">
        <f aca="false">MIN(Z53, $AD$3)</f>
        <v>0.75</v>
      </c>
      <c r="AN53" s="9" t="n">
        <f aca="false">MIN(AA53, $AD$3)</f>
        <v>0.75</v>
      </c>
      <c r="AO53" s="9" t="n">
        <f aca="false">MIN(AB53, $AD$3)</f>
        <v>0.75</v>
      </c>
      <c r="AP53" s="9" t="n">
        <f aca="false">MIN(AC53, $AD$3)</f>
        <v>0.625</v>
      </c>
      <c r="AQ53" s="9" t="n">
        <f aca="false">MIN(AD53, $AD$3)</f>
        <v>0.875</v>
      </c>
      <c r="AR53" s="9" t="n">
        <f aca="false">MIN(AE53, $AD$3)</f>
        <v>0.75</v>
      </c>
      <c r="AS53" s="9" t="n">
        <f aca="false">MIN(AF53, $AD$3)</f>
        <v>0.625</v>
      </c>
      <c r="AT53" s="9" t="n">
        <f aca="false">MIN(AG53, $AD$3)</f>
        <v>0.625</v>
      </c>
      <c r="AU53" s="9" t="n">
        <f aca="false">MIN(AH53, $AD$3)</f>
        <v>0.625</v>
      </c>
      <c r="AV53" s="9" t="n">
        <f aca="false">MIN(AI53, $AD$3)</f>
        <v>0.75</v>
      </c>
      <c r="AW53" s="9" t="n">
        <f aca="false">MIN(AJ53, $AD$3)</f>
        <v>0.875</v>
      </c>
      <c r="AY53" s="2" t="s">
        <v>83</v>
      </c>
      <c r="AZ53" s="7" t="s">
        <v>34</v>
      </c>
      <c r="BA53" s="9" t="n">
        <f aca="false">COUNTIFS($A$5:$A1000, $AY53)</f>
        <v>40</v>
      </c>
      <c r="BB53" s="9" t="n">
        <f aca="false">AVERAGEIFS(AL$5:AL1000, $A$5:$A1000, $AY53)</f>
        <v>0.925106083048421</v>
      </c>
      <c r="BC53" s="9" t="n">
        <f aca="false">AVERAGEIFS(AM$5:AM1000, $A$5:$A1000, $AY53)</f>
        <v>0.857240541524211</v>
      </c>
      <c r="BD53" s="9" t="n">
        <f aca="false">AVERAGEIFS(AN$5:AN1000, $A$5:$A1000, $AY53)</f>
        <v>0.848073874857544</v>
      </c>
      <c r="BE53" s="9" t="n">
        <f aca="false">AVERAGEIFS(AO$5:AO1000, $A$5:$A1000, $AY53)</f>
        <v>0.825157208190877</v>
      </c>
      <c r="BF53" s="9" t="n">
        <f aca="false">AVERAGEIFS(AP$5:AP1000, $A$5:$A1000, $AY53)</f>
        <v>0.923282208190877</v>
      </c>
      <c r="BG53" s="9" t="n">
        <f aca="false">AVERAGEIFS(AQ$5:AQ1000, $A$5:$A1000, $AY53)</f>
        <v>0.738541666666667</v>
      </c>
      <c r="BH53" s="9" t="n">
        <f aca="false">AVERAGEIFS(AR$5:AR1000, $A$5:$A1000, $AY53)</f>
        <v>0.71125</v>
      </c>
      <c r="BI53" s="9" t="n">
        <f aca="false">AVERAGEIFS(AS$5:AS1000, $A$5:$A1000, $AY53)</f>
        <v>0.636041666666667</v>
      </c>
      <c r="BJ53" s="9" t="n">
        <f aca="false">AVERAGEIFS(AT$5:AT1000, $A$5:$A1000, $AY53)</f>
        <v>0.630208333333333</v>
      </c>
      <c r="BK53" s="9" t="n">
        <f aca="false">AVERAGEIFS(AU$5:AU1000, $A$5:$A1000, $AY53)</f>
        <v>0.589375</v>
      </c>
      <c r="BL53" s="9" t="n">
        <f aca="false">AVERAGEIFS(AV$5:AV1000, $A$5:$A1000, $AY53)</f>
        <v>0.670416666666667</v>
      </c>
      <c r="BM53" s="9" t="n">
        <f aca="false">AVERAGEIFS(AW$5:AW1000, $A$5:$A1000, $AY53)</f>
        <v>0.621875</v>
      </c>
      <c r="BO53" s="16" t="s">
        <v>110</v>
      </c>
      <c r="BP53" s="6" t="n">
        <v>1</v>
      </c>
      <c r="BQ53" s="6"/>
      <c r="BR53" s="4"/>
      <c r="BS53" s="4"/>
      <c r="BT53" s="4"/>
      <c r="BU53" s="4"/>
      <c r="BV53" s="4"/>
      <c r="BW53" s="4"/>
    </row>
    <row r="54" customFormat="false" ht="13.8" hidden="false" customHeight="false" outlineLevel="0" collapsed="false">
      <c r="A54" s="1" t="s">
        <v>83</v>
      </c>
      <c r="B54" s="14"/>
      <c r="C54" s="14"/>
      <c r="D54" s="14"/>
      <c r="E54" s="14"/>
      <c r="F54" s="14"/>
      <c r="G54" s="3" t="s">
        <v>111</v>
      </c>
      <c r="H54" s="3" t="n">
        <v>4</v>
      </c>
      <c r="I54" s="3" t="n">
        <v>20</v>
      </c>
      <c r="J54" s="3" t="n">
        <v>10</v>
      </c>
      <c r="K54" s="3"/>
      <c r="L54" s="4" t="n">
        <v>2</v>
      </c>
      <c r="M54" s="4" t="n">
        <v>1</v>
      </c>
      <c r="N54" s="4" t="n">
        <v>1</v>
      </c>
      <c r="O54" s="4" t="n">
        <v>1</v>
      </c>
      <c r="P54" s="4" t="n">
        <v>1</v>
      </c>
      <c r="Q54" s="4" t="n">
        <v>1</v>
      </c>
      <c r="R54" s="4" t="n">
        <v>2</v>
      </c>
      <c r="S54" s="4" t="n">
        <v>2</v>
      </c>
      <c r="T54" s="4" t="n">
        <v>2</v>
      </c>
      <c r="U54" s="4" t="n">
        <v>2</v>
      </c>
      <c r="V54" s="4" t="n">
        <v>2</v>
      </c>
      <c r="W54" s="4" t="n">
        <v>2</v>
      </c>
      <c r="X54" s="3"/>
      <c r="Y54" s="9" t="n">
        <f aca="false">ABS($J54-L54)/MAX(1, $J54)</f>
        <v>0.8</v>
      </c>
      <c r="Z54" s="9" t="n">
        <f aca="false">ABS($J54-M54)/MAX(1, $J54)</f>
        <v>0.9</v>
      </c>
      <c r="AA54" s="9" t="n">
        <f aca="false">ABS($J54-N54)/MAX(1, $J54)</f>
        <v>0.9</v>
      </c>
      <c r="AB54" s="9" t="n">
        <f aca="false">ABS($J54-O54)/MAX(1, $J54)</f>
        <v>0.9</v>
      </c>
      <c r="AC54" s="9" t="n">
        <f aca="false">ABS($J54-P54)/MAX(1, $J54)</f>
        <v>0.9</v>
      </c>
      <c r="AD54" s="9" t="n">
        <f aca="false">ABS($J54-Q54)/MAX(1, $J54)</f>
        <v>0.9</v>
      </c>
      <c r="AE54" s="9" t="n">
        <f aca="false">ABS($J54-R54)/MAX(1, $J54)</f>
        <v>0.8</v>
      </c>
      <c r="AF54" s="9" t="n">
        <f aca="false">ABS($J54-S54)/MAX(1, $J54)</f>
        <v>0.8</v>
      </c>
      <c r="AG54" s="9" t="n">
        <f aca="false">ABS($J54-T54)/MAX(1, $J54)</f>
        <v>0.8</v>
      </c>
      <c r="AH54" s="9" t="n">
        <f aca="false">ABS($J54-U54)/MAX(1, $J54)</f>
        <v>0.8</v>
      </c>
      <c r="AI54" s="9" t="n">
        <f aca="false">ABS($J54-V54)/MAX(1, $J54)</f>
        <v>0.8</v>
      </c>
      <c r="AJ54" s="9" t="n">
        <f aca="false">ABS($J54-W54)/MAX(1, $J54)</f>
        <v>0.8</v>
      </c>
      <c r="AK54" s="9"/>
      <c r="AL54" s="9" t="n">
        <f aca="false">MIN(Y54, $AD$3)</f>
        <v>0.8</v>
      </c>
      <c r="AM54" s="9" t="n">
        <f aca="false">MIN(Z54, $AD$3)</f>
        <v>0.9</v>
      </c>
      <c r="AN54" s="9" t="n">
        <f aca="false">MIN(AA54, $AD$3)</f>
        <v>0.9</v>
      </c>
      <c r="AO54" s="9" t="n">
        <f aca="false">MIN(AB54, $AD$3)</f>
        <v>0.9</v>
      </c>
      <c r="AP54" s="9" t="n">
        <f aca="false">MIN(AC54, $AD$3)</f>
        <v>0.9</v>
      </c>
      <c r="AQ54" s="9" t="n">
        <f aca="false">MIN(AD54, $AD$3)</f>
        <v>0.9</v>
      </c>
      <c r="AR54" s="9" t="n">
        <f aca="false">MIN(AE54, $AD$3)</f>
        <v>0.8</v>
      </c>
      <c r="AS54" s="9" t="n">
        <f aca="false">MIN(AF54, $AD$3)</f>
        <v>0.8</v>
      </c>
      <c r="AT54" s="9" t="n">
        <f aca="false">MIN(AG54, $AD$3)</f>
        <v>0.8</v>
      </c>
      <c r="AU54" s="9" t="n">
        <f aca="false">MIN(AH54, $AD$3)</f>
        <v>0.8</v>
      </c>
      <c r="AV54" s="9" t="n">
        <f aca="false">MIN(AI54, $AD$3)</f>
        <v>0.8</v>
      </c>
      <c r="AW54" s="9" t="n">
        <f aca="false">MIN(AJ54, $AD$3)</f>
        <v>0.8</v>
      </c>
      <c r="AY54" s="2"/>
      <c r="AZ54" s="7" t="s">
        <v>36</v>
      </c>
      <c r="BA54" s="15" t="n">
        <f aca="false">COUNTIFS($J$5:$J1000, 1, $A$5:$A1000, $AY53)</f>
        <v>8</v>
      </c>
      <c r="BB54" s="9" t="n">
        <f aca="false">IF($BA54=0, 0, AVERAGEIFS(AL$5:AL1000, $J$5:$J1000, "=1", $A$5:$A1000, $AY53))</f>
        <v>1.56328604095439</v>
      </c>
      <c r="BC54" s="9" t="n">
        <f aca="false">IF($BA54=0, 0, AVERAGEIFS(AM$5:AM1000, $J$5:$J1000, "=1", $A$5:$A1000, $AY53))</f>
        <v>1.31328604095439</v>
      </c>
      <c r="BD54" s="9" t="n">
        <f aca="false">IF($BA54=0, 0, AVERAGEIFS(AN$5:AN1000, $J$5:$J1000, "=1", $A$5:$A1000, $AY53))</f>
        <v>1.18828604095439</v>
      </c>
      <c r="BE54" s="9" t="n">
        <f aca="false">IF($BA54=0, 0, AVERAGEIFS(AO$5:AO1000, $J$5:$J1000, "=1", $A$5:$A1000, $AY53))</f>
        <v>1.31328604095439</v>
      </c>
      <c r="BF54" s="9" t="n">
        <f aca="false">IF($BA54=0, 0, AVERAGEIFS(AP$5:AP1000, $J$5:$J1000, "=1", $A$5:$A1000, $AY53))</f>
        <v>1.43828604095439</v>
      </c>
      <c r="BG54" s="9" t="n">
        <f aca="false">IF($BA54=0, 0, AVERAGEIFS(AQ$5:AQ1000, $J$5:$J1000, "=1", $A$5:$A1000, $AY53))</f>
        <v>0.875</v>
      </c>
      <c r="BH54" s="9" t="n">
        <f aca="false">IF($BA54=0, 0, AVERAGEIFS(AR$5:AR1000, $J$5:$J1000, "=1", $A$5:$A1000, $AY53))</f>
        <v>1.5</v>
      </c>
      <c r="BI54" s="9" t="n">
        <f aca="false">IF($BA54=0, 0, AVERAGEIFS(AS$5:AS1000, $J$5:$J1000, "=1", $A$5:$A1000, $AY53))</f>
        <v>1</v>
      </c>
      <c r="BJ54" s="9" t="n">
        <f aca="false">IF($BA54=0, 0, AVERAGEIFS(AT$5:AT1000, $J$5:$J1000, "=1", $A$5:$A1000, $AY53))</f>
        <v>1.125</v>
      </c>
      <c r="BK54" s="9" t="n">
        <f aca="false">IF($BA54=0, 0, AVERAGEIFS(AU$5:AU1000, $J$5:$J1000, "=1", $A$5:$A1000, $AY53))</f>
        <v>0.875</v>
      </c>
      <c r="BL54" s="9" t="n">
        <f aca="false">IF($BA54=0, 0, AVERAGEIFS(AV$5:AV1000, $J$5:$J1000, "=1", $A$5:$A1000, $AY53))</f>
        <v>1.375</v>
      </c>
      <c r="BM54" s="9" t="n">
        <f aca="false">IF($BA54=0, 0, AVERAGEIFS(AW$5:AW1000, $J$5:$J1000, "=1", $A$5:$A1000, $AY53))</f>
        <v>0.875</v>
      </c>
      <c r="BO54" s="16"/>
      <c r="BP54" s="6" t="n">
        <v>2</v>
      </c>
      <c r="BQ54" s="6"/>
      <c r="BR54" s="4"/>
      <c r="BS54" s="4" t="n">
        <f aca="false">(BS52-BS51)/BS51</f>
        <v>4.78850665360499</v>
      </c>
      <c r="BT54" s="4" t="n">
        <f aca="false">(BT52-BT51)/BT51</f>
        <v>4.87743444469602</v>
      </c>
      <c r="BU54" s="4" t="n">
        <f aca="false">(BU52-BU51)/BU51</f>
        <v>2.52099088971031</v>
      </c>
      <c r="BV54" s="4" t="n">
        <f aca="false">(BV52-BV51)/BV51</f>
        <v>2.16995239613771</v>
      </c>
      <c r="BW54" s="4"/>
    </row>
    <row r="55" customFormat="false" ht="13.8" hidden="false" customHeight="false" outlineLevel="0" collapsed="false">
      <c r="A55" s="1" t="s">
        <v>83</v>
      </c>
      <c r="B55" s="14"/>
      <c r="C55" s="14"/>
      <c r="D55" s="14"/>
      <c r="E55" s="14"/>
      <c r="F55" s="14"/>
      <c r="G55" s="3" t="s">
        <v>112</v>
      </c>
      <c r="H55" s="3" t="n">
        <v>5</v>
      </c>
      <c r="I55" s="3" t="n">
        <v>500</v>
      </c>
      <c r="J55" s="3" t="n">
        <v>6</v>
      </c>
      <c r="K55" s="3"/>
      <c r="L55" s="4" t="n">
        <v>2</v>
      </c>
      <c r="M55" s="4" t="n">
        <v>2</v>
      </c>
      <c r="N55" s="4" t="n">
        <v>2</v>
      </c>
      <c r="O55" s="4" t="n">
        <v>1</v>
      </c>
      <c r="P55" s="4" t="n">
        <v>2</v>
      </c>
      <c r="Q55" s="4" t="n">
        <v>1</v>
      </c>
      <c r="R55" s="4" t="n">
        <v>2</v>
      </c>
      <c r="S55" s="4" t="n">
        <v>2</v>
      </c>
      <c r="T55" s="4" t="n">
        <v>2</v>
      </c>
      <c r="U55" s="4" t="n">
        <v>1</v>
      </c>
      <c r="V55" s="4" t="n">
        <v>2</v>
      </c>
      <c r="W55" s="4" t="n">
        <v>1</v>
      </c>
      <c r="X55" s="3"/>
      <c r="Y55" s="9" t="n">
        <f aca="false">ABS($J55-L55)/MAX(1, $J55)</f>
        <v>0.666666666666667</v>
      </c>
      <c r="Z55" s="9" t="n">
        <f aca="false">ABS($J55-M55)/MAX(1, $J55)</f>
        <v>0.666666666666667</v>
      </c>
      <c r="AA55" s="9" t="n">
        <f aca="false">ABS($J55-N55)/MAX(1, $J55)</f>
        <v>0.666666666666667</v>
      </c>
      <c r="AB55" s="9" t="n">
        <f aca="false">ABS($J55-O55)/MAX(1, $J55)</f>
        <v>0.833333333333333</v>
      </c>
      <c r="AC55" s="9" t="n">
        <f aca="false">ABS($J55-P55)/MAX(1, $J55)</f>
        <v>0.666666666666667</v>
      </c>
      <c r="AD55" s="9" t="n">
        <f aca="false">ABS($J55-Q55)/MAX(1, $J55)</f>
        <v>0.833333333333333</v>
      </c>
      <c r="AE55" s="9" t="n">
        <f aca="false">ABS($J55-R55)/MAX(1, $J55)</f>
        <v>0.666666666666667</v>
      </c>
      <c r="AF55" s="9" t="n">
        <f aca="false">ABS($J55-S55)/MAX(1, $J55)</f>
        <v>0.666666666666667</v>
      </c>
      <c r="AG55" s="9" t="n">
        <f aca="false">ABS($J55-T55)/MAX(1, $J55)</f>
        <v>0.666666666666667</v>
      </c>
      <c r="AH55" s="9" t="n">
        <f aca="false">ABS($J55-U55)/MAX(1, $J55)</f>
        <v>0.833333333333333</v>
      </c>
      <c r="AI55" s="9" t="n">
        <f aca="false">ABS($J55-V55)/MAX(1, $J55)</f>
        <v>0.666666666666667</v>
      </c>
      <c r="AJ55" s="9" t="n">
        <f aca="false">ABS($J55-W55)/MAX(1, $J55)</f>
        <v>0.833333333333333</v>
      </c>
      <c r="AK55" s="9"/>
      <c r="AL55" s="9" t="n">
        <f aca="false">MIN(Y55, $AD$3)</f>
        <v>0.666666666666667</v>
      </c>
      <c r="AM55" s="9" t="n">
        <f aca="false">MIN(Z55, $AD$3)</f>
        <v>0.666666666666667</v>
      </c>
      <c r="AN55" s="9" t="n">
        <f aca="false">MIN(AA55, $AD$3)</f>
        <v>0.666666666666667</v>
      </c>
      <c r="AO55" s="9" t="n">
        <f aca="false">MIN(AB55, $AD$3)</f>
        <v>0.833333333333333</v>
      </c>
      <c r="AP55" s="9" t="n">
        <f aca="false">MIN(AC55, $AD$3)</f>
        <v>0.666666666666667</v>
      </c>
      <c r="AQ55" s="9" t="n">
        <f aca="false">MIN(AD55, $AD$3)</f>
        <v>0.833333333333333</v>
      </c>
      <c r="AR55" s="9" t="n">
        <f aca="false">MIN(AE55, $AD$3)</f>
        <v>0.666666666666667</v>
      </c>
      <c r="AS55" s="9" t="n">
        <f aca="false">MIN(AF55, $AD$3)</f>
        <v>0.666666666666667</v>
      </c>
      <c r="AT55" s="9" t="n">
        <f aca="false">MIN(AG55, $AD$3)</f>
        <v>0.666666666666667</v>
      </c>
      <c r="AU55" s="9" t="n">
        <f aca="false">MIN(AH55, $AD$3)</f>
        <v>0.833333333333333</v>
      </c>
      <c r="AV55" s="9" t="n">
        <f aca="false">MIN(AI55, $AD$3)</f>
        <v>0.666666666666667</v>
      </c>
      <c r="AW55" s="9" t="n">
        <f aca="false">MIN(AJ55, $AD$3)</f>
        <v>0.833333333333333</v>
      </c>
      <c r="AY55" s="2"/>
      <c r="AZ55" s="7" t="s">
        <v>38</v>
      </c>
      <c r="BA55" s="15" t="n">
        <f aca="false">COUNTIFS($J$5:$J1000, "=2" , $A$5:$A1000, $AY53)</f>
        <v>6</v>
      </c>
      <c r="BB55" s="15" t="n">
        <f aca="false">IF($BA55=0, 0, AVERAGEIFS(AL$5:AL1000, $J$5:$J1000, "=2", $A$5:$A1000, $AY53))</f>
        <v>1.33438138793918</v>
      </c>
      <c r="BC55" s="15" t="n">
        <f aca="false">IF($BA55=0, 0, AVERAGEIFS(AM$5:AM1000, $J$5:$J1000, "=2", $A$5:$A1000, $AY53))</f>
        <v>1.16666666666667</v>
      </c>
      <c r="BD55" s="15" t="n">
        <f aca="false">IF($BA55=0, 0, AVERAGEIFS(AN$5:AN1000, $J$5:$J1000, "=2", $A$5:$A1000, $AY53))</f>
        <v>1.08333333333333</v>
      </c>
      <c r="BE55" s="15" t="n">
        <f aca="false">IF($BA55=0, 0, AVERAGEIFS(AO$5:AO1000, $J$5:$J1000, "=2", $A$5:$A1000, $AY53))</f>
        <v>0.916666666666667</v>
      </c>
      <c r="BF55" s="15" t="n">
        <f aca="false">IF($BA55=0, 0, AVERAGEIFS(AP$5:AP1000, $J$5:$J1000, "=2", $A$5:$A1000, $AY53))</f>
        <v>1.33333333333333</v>
      </c>
      <c r="BG55" s="15" t="n">
        <f aca="false">IF($BA55=0, 0, AVERAGEIFS(AQ$5:AQ1000, $J$5:$J1000, "=2", $A$5:$A1000, $AY53))</f>
        <v>0.666666666666667</v>
      </c>
      <c r="BH55" s="15" t="n">
        <f aca="false">IF($BA55=0, 0, AVERAGEIFS(AR$5:AR1000, $J$5:$J1000, "=2", $A$5:$A1000, $AY53))</f>
        <v>0.416666666666667</v>
      </c>
      <c r="BI55" s="15" t="n">
        <f aca="false">IF($BA55=0, 0, AVERAGEIFS(AS$5:AS1000, $J$5:$J1000, "=2", $A$5:$A1000, $AY53))</f>
        <v>0.583333333333333</v>
      </c>
      <c r="BJ55" s="15" t="n">
        <f aca="false">IF($BA55=0, 0, AVERAGEIFS(AT$5:AT1000, $J$5:$J1000, "=2", $A$5:$A1000, $AY53))</f>
        <v>0.416666666666667</v>
      </c>
      <c r="BK55" s="15" t="n">
        <f aca="false">IF($BA55=0, 0, AVERAGEIFS(AU$5:AU1000, $J$5:$J1000, "=2", $A$5:$A1000, $AY53))</f>
        <v>0.333333333333333</v>
      </c>
      <c r="BL55" s="15" t="n">
        <f aca="false">IF($BA55=0, 0, AVERAGEIFS(AV$5:AV1000, $J$5:$J1000, "=2", $A$5:$A1000, $AY53))</f>
        <v>0.5</v>
      </c>
      <c r="BM55" s="15" t="n">
        <f aca="false">IF($BA55=0, 0, AVERAGEIFS(AW$5:AW1000, $J$5:$J1000, "=2", $A$5:$A1000, $AY53))</f>
        <v>0.25</v>
      </c>
      <c r="BO55" s="16"/>
      <c r="BP55" s="6" t="n">
        <v>3</v>
      </c>
      <c r="BQ55" s="3" t="s">
        <v>113</v>
      </c>
      <c r="BR55" s="4" t="n">
        <f aca="false">COUNTIF(H5:H1000, BP53)</f>
        <v>5</v>
      </c>
      <c r="BS55" s="4"/>
      <c r="BT55" s="4"/>
      <c r="BU55" s="4"/>
      <c r="BV55" s="4"/>
      <c r="BW55" s="4"/>
    </row>
    <row r="56" customFormat="false" ht="13.8" hidden="false" customHeight="false" outlineLevel="0" collapsed="false">
      <c r="A56" s="1" t="s">
        <v>83</v>
      </c>
      <c r="B56" s="14"/>
      <c r="C56" s="14"/>
      <c r="D56" s="14"/>
      <c r="E56" s="14"/>
      <c r="F56" s="14"/>
      <c r="G56" s="3" t="s">
        <v>114</v>
      </c>
      <c r="H56" s="3" t="n">
        <v>5</v>
      </c>
      <c r="I56" s="3" t="n">
        <v>5</v>
      </c>
      <c r="J56" s="3" t="n">
        <v>6</v>
      </c>
      <c r="K56" s="3"/>
      <c r="L56" s="4" t="n">
        <v>2</v>
      </c>
      <c r="M56" s="4" t="n">
        <v>2</v>
      </c>
      <c r="N56" s="4" t="n">
        <v>1</v>
      </c>
      <c r="O56" s="4" t="n">
        <v>1</v>
      </c>
      <c r="P56" s="4" t="n">
        <v>1</v>
      </c>
      <c r="Q56" s="4" t="n">
        <v>0</v>
      </c>
      <c r="R56" s="4" t="n">
        <v>1</v>
      </c>
      <c r="S56" s="4" t="n">
        <v>1</v>
      </c>
      <c r="T56" s="4" t="n">
        <v>2</v>
      </c>
      <c r="U56" s="4" t="n">
        <v>1</v>
      </c>
      <c r="V56" s="4" t="n">
        <v>3</v>
      </c>
      <c r="W56" s="4" t="n">
        <v>1</v>
      </c>
      <c r="X56" s="3"/>
      <c r="Y56" s="9" t="n">
        <f aca="false">ABS($J56-L56)/MAX(1, $J56)</f>
        <v>0.666666666666667</v>
      </c>
      <c r="Z56" s="9" t="n">
        <f aca="false">ABS($J56-M56)/MAX(1, $J56)</f>
        <v>0.666666666666667</v>
      </c>
      <c r="AA56" s="9" t="n">
        <f aca="false">ABS($J56-N56)/MAX(1, $J56)</f>
        <v>0.833333333333333</v>
      </c>
      <c r="AB56" s="9" t="n">
        <f aca="false">ABS($J56-O56)/MAX(1, $J56)</f>
        <v>0.833333333333333</v>
      </c>
      <c r="AC56" s="9" t="n">
        <f aca="false">ABS($J56-P56)/MAX(1, $J56)</f>
        <v>0.833333333333333</v>
      </c>
      <c r="AD56" s="9" t="n">
        <f aca="false">ABS($J56-Q56)/MAX(1, $J56)</f>
        <v>1</v>
      </c>
      <c r="AE56" s="9" t="n">
        <f aca="false">ABS($J56-R56)/MAX(1, $J56)</f>
        <v>0.833333333333333</v>
      </c>
      <c r="AF56" s="9" t="n">
        <f aca="false">ABS($J56-S56)/MAX(1, $J56)</f>
        <v>0.833333333333333</v>
      </c>
      <c r="AG56" s="9" t="n">
        <f aca="false">ABS($J56-T56)/MAX(1, $J56)</f>
        <v>0.666666666666667</v>
      </c>
      <c r="AH56" s="9" t="n">
        <f aca="false">ABS($J56-U56)/MAX(1, $J56)</f>
        <v>0.833333333333333</v>
      </c>
      <c r="AI56" s="9" t="n">
        <f aca="false">ABS($J56-V56)/MAX(1, $J56)</f>
        <v>0.5</v>
      </c>
      <c r="AJ56" s="9" t="n">
        <f aca="false">ABS($J56-W56)/MAX(1, $J56)</f>
        <v>0.833333333333333</v>
      </c>
      <c r="AK56" s="9"/>
      <c r="AL56" s="9" t="n">
        <f aca="false">MIN(Y56, $AD$3)</f>
        <v>0.666666666666667</v>
      </c>
      <c r="AM56" s="9" t="n">
        <f aca="false">MIN(Z56, $AD$3)</f>
        <v>0.666666666666667</v>
      </c>
      <c r="AN56" s="9" t="n">
        <f aca="false">MIN(AA56, $AD$3)</f>
        <v>0.833333333333333</v>
      </c>
      <c r="AO56" s="9" t="n">
        <f aca="false">MIN(AB56, $AD$3)</f>
        <v>0.833333333333333</v>
      </c>
      <c r="AP56" s="9" t="n">
        <f aca="false">MIN(AC56, $AD$3)</f>
        <v>0.833333333333333</v>
      </c>
      <c r="AQ56" s="9" t="n">
        <f aca="false">MIN(AD56, $AD$3)</f>
        <v>1</v>
      </c>
      <c r="AR56" s="9" t="n">
        <f aca="false">MIN(AE56, $AD$3)</f>
        <v>0.833333333333333</v>
      </c>
      <c r="AS56" s="9" t="n">
        <f aca="false">MIN(AF56, $AD$3)</f>
        <v>0.833333333333333</v>
      </c>
      <c r="AT56" s="9" t="n">
        <f aca="false">MIN(AG56, $AD$3)</f>
        <v>0.666666666666667</v>
      </c>
      <c r="AU56" s="9" t="n">
        <f aca="false">MIN(AH56, $AD$3)</f>
        <v>0.833333333333333</v>
      </c>
      <c r="AV56" s="9" t="n">
        <f aca="false">MIN(AI56, $AD$3)</f>
        <v>0.5</v>
      </c>
      <c r="AW56" s="9" t="n">
        <f aca="false">MIN(AJ56, $AD$3)</f>
        <v>0.833333333333333</v>
      </c>
      <c r="AY56" s="2"/>
      <c r="AZ56" s="3" t="s">
        <v>40</v>
      </c>
      <c r="BA56" s="15" t="n">
        <f aca="false">COUNTIFS($J$5:$J1000, "=3", $A$5:$A1000, $AY53)</f>
        <v>10</v>
      </c>
      <c r="BB56" s="15" t="n">
        <f aca="false">IF($BA56=0, 0, AVERAGEIFS(AL$5:AL1000, $J$5:$J1000, "=3", $A$5:$A1000, $AY53))</f>
        <v>0.466666666666667</v>
      </c>
      <c r="BC56" s="15" t="n">
        <f aca="false">IF($BA56=0, 0, AVERAGEIFS(AM$5:AM1000, $J$5:$J1000, "=3", $A$5:$A1000, $AY53))</f>
        <v>0.466666666666667</v>
      </c>
      <c r="BD56" s="15" t="n">
        <f aca="false">IF($BA56=0, 0, AVERAGEIFS(AN$5:AN1000, $J$5:$J1000, "=3", $A$5:$A1000, $AY53))</f>
        <v>0.533333333333333</v>
      </c>
      <c r="BE56" s="15" t="n">
        <f aca="false">IF($BA56=0, 0, AVERAGEIFS(AO$5:AO1000, $J$5:$J1000, "=3", $A$5:$A1000, $AY53))</f>
        <v>0.533333333333333</v>
      </c>
      <c r="BF56" s="15" t="n">
        <f aca="false">IF($BA56=0, 0, AVERAGEIFS(AP$5:AP1000, $J$5:$J1000, "=3", $A$5:$A1000, $AY53))</f>
        <v>0.5</v>
      </c>
      <c r="BG56" s="15" t="n">
        <f aca="false">IF($BA56=0, 0, AVERAGEIFS(AQ$5:AQ1000, $J$5:$J1000, "=3", $A$5:$A1000, $AY53))</f>
        <v>0.566666666666667</v>
      </c>
      <c r="BH56" s="15" t="n">
        <f aca="false">IF($BA56=0, 0, AVERAGEIFS(AR$5:AR1000, $J$5:$J1000, "=3", $A$5:$A1000, $AY53))</f>
        <v>0.366666666666667</v>
      </c>
      <c r="BI56" s="15" t="n">
        <f aca="false">IF($BA56=0, 0, AVERAGEIFS(AS$5:AS1000, $J$5:$J1000, "=3", $A$5:$A1000, $AY53))</f>
        <v>0.4</v>
      </c>
      <c r="BJ56" s="15" t="n">
        <f aca="false">IF($BA56=0, 0, AVERAGEIFS(AT$5:AT1000, $J$5:$J1000, "=3", $A$5:$A1000, $AY53))</f>
        <v>0.4</v>
      </c>
      <c r="BK56" s="15" t="n">
        <f aca="false">IF($BA56=0, 0, AVERAGEIFS(AU$5:AU1000, $J$5:$J1000, "=3", $A$5:$A1000, $AY53))</f>
        <v>0.4</v>
      </c>
      <c r="BL56" s="15" t="n">
        <f aca="false">IF($BA56=0, 0, AVERAGEIFS(AV$5:AV1000, $J$5:$J1000, "=3", $A$5:$A1000, $AY53))</f>
        <v>0.266666666666667</v>
      </c>
      <c r="BM56" s="15" t="n">
        <f aca="false">IF($BA56=0, 0, AVERAGEIFS(AW$5:AW1000, $J$5:$J1000, "=3", $A$5:$A1000, $AY53))</f>
        <v>0.5</v>
      </c>
      <c r="BO56" s="16"/>
      <c r="BP56" s="6" t="n">
        <v>4</v>
      </c>
      <c r="BQ56" s="3" t="s">
        <v>115</v>
      </c>
      <c r="BR56" s="4" t="n">
        <f aca="false">COUNTIF(H6:H1001, BP54)</f>
        <v>13</v>
      </c>
      <c r="BS56" s="4"/>
      <c r="BT56" s="4"/>
      <c r="BU56" s="4"/>
      <c r="BV56" s="4"/>
      <c r="BW56" s="4"/>
    </row>
    <row r="57" customFormat="false" ht="13.8" hidden="false" customHeight="false" outlineLevel="0" collapsed="false">
      <c r="A57" s="1" t="s">
        <v>83</v>
      </c>
      <c r="B57" s="14"/>
      <c r="C57" s="14"/>
      <c r="D57" s="14"/>
      <c r="E57" s="14"/>
      <c r="F57" s="14"/>
      <c r="G57" s="3" t="s">
        <v>116</v>
      </c>
      <c r="H57" s="3" t="n">
        <v>1</v>
      </c>
      <c r="I57" s="3" t="n">
        <v>1</v>
      </c>
      <c r="J57" s="3" t="n">
        <v>4</v>
      </c>
      <c r="K57" s="3"/>
      <c r="L57" s="4" t="n">
        <v>2</v>
      </c>
      <c r="M57" s="4" t="n">
        <v>2</v>
      </c>
      <c r="N57" s="4" t="n">
        <v>2</v>
      </c>
      <c r="O57" s="4" t="n">
        <v>1</v>
      </c>
      <c r="P57" s="4" t="n">
        <v>2</v>
      </c>
      <c r="Q57" s="4" t="n">
        <v>1</v>
      </c>
      <c r="R57" s="4" t="n">
        <v>1</v>
      </c>
      <c r="S57" s="4" t="n">
        <v>1</v>
      </c>
      <c r="T57" s="4" t="n">
        <v>2</v>
      </c>
      <c r="U57" s="4" t="n">
        <v>1</v>
      </c>
      <c r="V57" s="4" t="n">
        <v>1</v>
      </c>
      <c r="W57" s="4" t="n">
        <v>1</v>
      </c>
      <c r="Y57" s="9" t="n">
        <f aca="false">ABS($J57-L57)/MAX(1, $J57)</f>
        <v>0.5</v>
      </c>
      <c r="Z57" s="9" t="n">
        <f aca="false">ABS($J57-M57)/MAX(1, $J57)</f>
        <v>0.5</v>
      </c>
      <c r="AA57" s="9" t="n">
        <f aca="false">ABS($J57-N57)/MAX(1, $J57)</f>
        <v>0.5</v>
      </c>
      <c r="AB57" s="9" t="n">
        <f aca="false">ABS($J57-O57)/MAX(1, $J57)</f>
        <v>0.75</v>
      </c>
      <c r="AC57" s="9" t="n">
        <f aca="false">ABS($J57-P57)/MAX(1, $J57)</f>
        <v>0.5</v>
      </c>
      <c r="AD57" s="9" t="n">
        <f aca="false">ABS($J57-Q57)/MAX(1, $J57)</f>
        <v>0.75</v>
      </c>
      <c r="AE57" s="9" t="n">
        <f aca="false">ABS($J57-R57)/MAX(1, $J57)</f>
        <v>0.75</v>
      </c>
      <c r="AF57" s="9" t="n">
        <f aca="false">ABS($J57-S57)/MAX(1, $J57)</f>
        <v>0.75</v>
      </c>
      <c r="AG57" s="9" t="n">
        <f aca="false">ABS($J57-T57)/MAX(1, $J57)</f>
        <v>0.5</v>
      </c>
      <c r="AH57" s="9" t="n">
        <f aca="false">ABS($J57-U57)/MAX(1, $J57)</f>
        <v>0.75</v>
      </c>
      <c r="AI57" s="9" t="n">
        <f aca="false">ABS($J57-V57)/MAX(1, $J57)</f>
        <v>0.75</v>
      </c>
      <c r="AJ57" s="9" t="n">
        <f aca="false">ABS($J57-W57)/MAX(1, $J57)</f>
        <v>0.75</v>
      </c>
      <c r="AK57" s="9"/>
      <c r="AL57" s="9" t="n">
        <f aca="false">MIN(Y57, $AD$3)</f>
        <v>0.5</v>
      </c>
      <c r="AM57" s="9" t="n">
        <f aca="false">MIN(Z57, $AD$3)</f>
        <v>0.5</v>
      </c>
      <c r="AN57" s="9" t="n">
        <f aca="false">MIN(AA57, $AD$3)</f>
        <v>0.5</v>
      </c>
      <c r="AO57" s="9" t="n">
        <f aca="false">MIN(AB57, $AD$3)</f>
        <v>0.75</v>
      </c>
      <c r="AP57" s="9" t="n">
        <f aca="false">MIN(AC57, $AD$3)</f>
        <v>0.5</v>
      </c>
      <c r="AQ57" s="9" t="n">
        <f aca="false">MIN(AD57, $AD$3)</f>
        <v>0.75</v>
      </c>
      <c r="AR57" s="9" t="n">
        <f aca="false">MIN(AE57, $AD$3)</f>
        <v>0.75</v>
      </c>
      <c r="AS57" s="9" t="n">
        <f aca="false">MIN(AF57, $AD$3)</f>
        <v>0.75</v>
      </c>
      <c r="AT57" s="9" t="n">
        <f aca="false">MIN(AG57, $AD$3)</f>
        <v>0.5</v>
      </c>
      <c r="AU57" s="9" t="n">
        <f aca="false">MIN(AH57, $AD$3)</f>
        <v>0.75</v>
      </c>
      <c r="AV57" s="9" t="n">
        <f aca="false">MIN(AI57, $AD$3)</f>
        <v>0.75</v>
      </c>
      <c r="AW57" s="9" t="n">
        <f aca="false">MIN(AJ57, $AD$3)</f>
        <v>0.75</v>
      </c>
      <c r="AY57" s="2"/>
      <c r="AZ57" s="3" t="s">
        <v>42</v>
      </c>
      <c r="BA57" s="15" t="n">
        <f aca="false">COUNTIFS($J$5:$J1000, "&gt;=2", $J$5:$J1000, "&lt;=3", $A$5:$A1000, $AY53)</f>
        <v>16</v>
      </c>
      <c r="BB57" s="15" t="n">
        <f aca="false">IF($BA57=0, 0, AVERAGEIFS(AL$5:AL1000, $J$5:$J1000, "&gt;=2", $J$5:$J1000, "&lt;=3", $A$5:$A1000, $AY53))</f>
        <v>0.79205968714386</v>
      </c>
      <c r="BC57" s="15" t="n">
        <f aca="false">IF($BA57=0, 0, AVERAGEIFS(AM$5:AM1000, $J$5:$J1000, "&gt;=2", $J$5:$J1000, "&lt;=3", $A$5:$A1000, $AY53))</f>
        <v>0.729166666666667</v>
      </c>
      <c r="BD57" s="15" t="n">
        <f aca="false">IF($BA57=0, 0, AVERAGEIFS(AN$5:AN1000, $J$5:$J1000, "&gt;=2", $J$5:$J1000, "&lt;=3", $A$5:$A1000, $AY53))</f>
        <v>0.739583333333333</v>
      </c>
      <c r="BE57" s="15" t="n">
        <f aca="false">IF($BA57=0, 0, AVERAGEIFS(AO$5:AO1000, $J$5:$J1000, "&gt;=2", $J$5:$J1000, "&lt;=3", $A$5:$A1000, $AY53))</f>
        <v>0.677083333333333</v>
      </c>
      <c r="BF57" s="15" t="n">
        <f aca="false">IF($BA57=0, 0, AVERAGEIFS(AP$5:AP1000, $J$5:$J1000, "&gt;=2", $J$5:$J1000, "&lt;=3", $A$5:$A1000, $AY53))</f>
        <v>0.8125</v>
      </c>
      <c r="BG57" s="15" t="n">
        <f aca="false">IF($BA57=0, 0, AVERAGEIFS(AQ$5:AQ1000, $J$5:$J1000, "&gt;=2", $J$5:$J1000, "&lt;=3", $A$5:$A1000, $AY53))</f>
        <v>0.604166666666667</v>
      </c>
      <c r="BH57" s="15" t="n">
        <f aca="false">IF($BA57=0, 0, AVERAGEIFS(AR$5:AR1000, $J$5:$J1000, "&gt;=2", $J$5:$J1000, "&lt;=3", $A$5:$A1000, $AY53))</f>
        <v>0.385416666666667</v>
      </c>
      <c r="BI57" s="15" t="n">
        <f aca="false">IF($BA57=0, 0, AVERAGEIFS(AS$5:AS1000, $J$5:$J1000, "&gt;=2", $J$5:$J1000, "&lt;=3", $A$5:$A1000, $AY53))</f>
        <v>0.46875</v>
      </c>
      <c r="BJ57" s="15" t="n">
        <f aca="false">IF($BA57=0, 0, AVERAGEIFS(AT$5:AT1000, $J$5:$J1000, "&gt;=2", $J$5:$J1000, "&lt;=3", $A$5:$A1000, $AY53))</f>
        <v>0.40625</v>
      </c>
      <c r="BK57" s="15" t="n">
        <f aca="false">IF($BA57=0, 0, AVERAGEIFS(AU$5:AU1000, $J$5:$J1000, "&gt;=2", $J$5:$J1000, "&lt;=3", $A$5:$A1000, $AY53))</f>
        <v>0.375</v>
      </c>
      <c r="BL57" s="15" t="n">
        <f aca="false">IF($BA57=0, 0, AVERAGEIFS(AV$5:AV1000, $J$5:$J1000, "&gt;=2", $J$5:$J1000, "&lt;=3", $A$5:$A1000, $AY53))</f>
        <v>0.354166666666667</v>
      </c>
      <c r="BM57" s="15" t="n">
        <f aca="false">IF($BA57=0, 0, AVERAGEIFS(AW$5:AW1000, $J$5:$J1000, "&gt;=2", $J$5:$J1000, "&lt;=3", $A$5:$A1000, $AY53))</f>
        <v>0.40625</v>
      </c>
      <c r="BO57" s="16"/>
      <c r="BP57" s="6" t="n">
        <v>5</v>
      </c>
      <c r="BQ57" s="3" t="s">
        <v>117</v>
      </c>
      <c r="BR57" s="4" t="n">
        <f aca="false">COUNTIF(H7:H1002, BP55)</f>
        <v>22</v>
      </c>
      <c r="BS57" s="4"/>
      <c r="BT57" s="4"/>
      <c r="BU57" s="4"/>
      <c r="BV57" s="4"/>
      <c r="BW57" s="4"/>
    </row>
    <row r="58" customFormat="false" ht="13.8" hidden="false" customHeight="false" outlineLevel="0" collapsed="false">
      <c r="A58" s="1" t="s">
        <v>83</v>
      </c>
      <c r="B58" s="14"/>
      <c r="C58" s="14"/>
      <c r="D58" s="14"/>
      <c r="E58" s="14"/>
      <c r="F58" s="14"/>
      <c r="G58" s="3" t="s">
        <v>118</v>
      </c>
      <c r="H58" s="3" t="n">
        <v>1</v>
      </c>
      <c r="I58" s="3" t="n">
        <v>2</v>
      </c>
      <c r="J58" s="3" t="n">
        <v>6</v>
      </c>
      <c r="K58" s="3"/>
      <c r="L58" s="4" t="n">
        <v>1</v>
      </c>
      <c r="M58" s="4" t="n">
        <v>1</v>
      </c>
      <c r="N58" s="4" t="n">
        <v>1</v>
      </c>
      <c r="O58" s="4" t="n">
        <v>1</v>
      </c>
      <c r="P58" s="4" t="n">
        <v>1</v>
      </c>
      <c r="Q58" s="4" t="n">
        <v>1</v>
      </c>
      <c r="R58" s="4" t="n">
        <v>12</v>
      </c>
      <c r="S58" s="4" t="n">
        <v>3</v>
      </c>
      <c r="T58" s="4" t="n">
        <v>4</v>
      </c>
      <c r="U58" s="4" t="n">
        <v>2</v>
      </c>
      <c r="V58" s="4" t="n">
        <v>7</v>
      </c>
      <c r="W58" s="4" t="n">
        <v>1</v>
      </c>
      <c r="X58" s="3"/>
      <c r="Y58" s="9" t="n">
        <f aca="false">ABS($J58-L58)/MAX(1, $J58)</f>
        <v>0.833333333333333</v>
      </c>
      <c r="Z58" s="9" t="n">
        <f aca="false">ABS($J58-M58)/MAX(1, $J58)</f>
        <v>0.833333333333333</v>
      </c>
      <c r="AA58" s="9" t="n">
        <f aca="false">ABS($J58-N58)/MAX(1, $J58)</f>
        <v>0.833333333333333</v>
      </c>
      <c r="AB58" s="9" t="n">
        <f aca="false">ABS($J58-O58)/MAX(1, $J58)</f>
        <v>0.833333333333333</v>
      </c>
      <c r="AC58" s="9" t="n">
        <f aca="false">ABS($J58-P58)/MAX(1, $J58)</f>
        <v>0.833333333333333</v>
      </c>
      <c r="AD58" s="9" t="n">
        <f aca="false">ABS($J58-Q58)/MAX(1, $J58)</f>
        <v>0.833333333333333</v>
      </c>
      <c r="AE58" s="9" t="n">
        <f aca="false">ABS($J58-R58)/MAX(1, $J58)</f>
        <v>1</v>
      </c>
      <c r="AF58" s="9" t="n">
        <f aca="false">ABS($J58-S58)/MAX(1, $J58)</f>
        <v>0.5</v>
      </c>
      <c r="AG58" s="9" t="n">
        <f aca="false">ABS($J58-T58)/MAX(1, $J58)</f>
        <v>0.333333333333333</v>
      </c>
      <c r="AH58" s="9" t="n">
        <f aca="false">ABS($J58-U58)/MAX(1, $J58)</f>
        <v>0.666666666666667</v>
      </c>
      <c r="AI58" s="9" t="n">
        <f aca="false">ABS($J58-V58)/MAX(1, $J58)</f>
        <v>0.166666666666667</v>
      </c>
      <c r="AJ58" s="9" t="n">
        <f aca="false">ABS($J58-W58)/MAX(1, $J58)</f>
        <v>0.833333333333333</v>
      </c>
      <c r="AK58" s="9"/>
      <c r="AL58" s="9" t="n">
        <f aca="false">MIN(Y58, $AD$3)</f>
        <v>0.833333333333333</v>
      </c>
      <c r="AM58" s="9" t="n">
        <f aca="false">MIN(Z58, $AD$3)</f>
        <v>0.833333333333333</v>
      </c>
      <c r="AN58" s="9" t="n">
        <f aca="false">MIN(AA58, $AD$3)</f>
        <v>0.833333333333333</v>
      </c>
      <c r="AO58" s="9" t="n">
        <f aca="false">MIN(AB58, $AD$3)</f>
        <v>0.833333333333333</v>
      </c>
      <c r="AP58" s="9" t="n">
        <f aca="false">MIN(AC58, $AD$3)</f>
        <v>0.833333333333333</v>
      </c>
      <c r="AQ58" s="9" t="n">
        <f aca="false">MIN(AD58, $AD$3)</f>
        <v>0.833333333333333</v>
      </c>
      <c r="AR58" s="9" t="n">
        <f aca="false">MIN(AE58, $AD$3)</f>
        <v>1</v>
      </c>
      <c r="AS58" s="9" t="n">
        <f aca="false">MIN(AF58, $AD$3)</f>
        <v>0.5</v>
      </c>
      <c r="AT58" s="9" t="n">
        <f aca="false">MIN(AG58, $AD$3)</f>
        <v>0.333333333333333</v>
      </c>
      <c r="AU58" s="9" t="n">
        <f aca="false">MIN(AH58, $AD$3)</f>
        <v>0.666666666666667</v>
      </c>
      <c r="AV58" s="9" t="n">
        <f aca="false">MIN(AI58, $AD$3)</f>
        <v>0.166666666666667</v>
      </c>
      <c r="AW58" s="9" t="n">
        <f aca="false">MIN(AJ58, $AD$3)</f>
        <v>0.833333333333333</v>
      </c>
      <c r="AY58" s="2"/>
      <c r="AZ58" s="3" t="s">
        <v>44</v>
      </c>
      <c r="BA58" s="15" t="n">
        <f aca="false">COUNTIFS($J$5:$J1000, "&gt;=4", $J$5:$J1000, "&lt;=5", $A$5:$A1000, $AY53)</f>
        <v>7</v>
      </c>
      <c r="BB58" s="15" t="n">
        <f aca="false">IF($BA58=0, 0, AVERAGEIFS(AL$5:AL1000, $J$5:$J1000, "&gt;=4", $J$5:$J1000, "&lt;=5", $A$5:$A1000, $AY53))</f>
        <v>0.728571428571429</v>
      </c>
      <c r="BC58" s="15" t="n">
        <f aca="false">IF($BA58=0, 0, AVERAGEIFS(AM$5:AM1000, $J$5:$J1000, "&gt;=4", $J$5:$J1000, "&lt;=5", $A$5:$A1000, $AY53))</f>
        <v>0.642857142857143</v>
      </c>
      <c r="BD58" s="15" t="n">
        <f aca="false">IF($BA58=0, 0, AVERAGEIFS(AN$5:AN1000, $J$5:$J1000, "&gt;=4", $J$5:$J1000, "&lt;=5", $A$5:$A1000, $AY53))</f>
        <v>0.671428571428571</v>
      </c>
      <c r="BE58" s="15" t="n">
        <f aca="false">IF($BA58=0, 0, AVERAGEIFS(AO$5:AO1000, $J$5:$J1000, "&gt;=4", $J$5:$J1000, "&lt;=5", $A$5:$A1000, $AY53))</f>
        <v>0.664285714285714</v>
      </c>
      <c r="BF58" s="15" t="n">
        <f aca="false">IF($BA58=0, 0, AVERAGEIFS(AP$5:AP1000, $J$5:$J1000, "&gt;=4", $J$5:$J1000, "&lt;=5", $A$5:$A1000, $AY53))</f>
        <v>0.714285714285714</v>
      </c>
      <c r="BG58" s="15" t="n">
        <f aca="false">IF($BA58=0, 0, AVERAGEIFS(AQ$5:AQ1000, $J$5:$J1000, "&gt;=4", $J$5:$J1000, "&lt;=5", $A$5:$A1000, $AY53))</f>
        <v>0.671428571428571</v>
      </c>
      <c r="BH58" s="15" t="n">
        <f aca="false">IF($BA58=0, 0, AVERAGEIFS(AR$5:AR1000, $J$5:$J1000, "&gt;=4", $J$5:$J1000, "&lt;=5", $A$5:$A1000, $AY53))</f>
        <v>0.457142857142857</v>
      </c>
      <c r="BI58" s="15" t="n">
        <f aca="false">IF($BA58=0, 0, AVERAGEIFS(AS$5:AS1000, $J$5:$J1000, "&gt;=4", $J$5:$J1000, "&lt;=5", $A$5:$A1000, $AY53))</f>
        <v>0.521428571428571</v>
      </c>
      <c r="BJ58" s="15" t="n">
        <f aca="false">IF($BA58=0, 0, AVERAGEIFS(AT$5:AT1000, $J$5:$J1000, "&gt;=4", $J$5:$J1000, "&lt;=5", $A$5:$A1000, $AY53))</f>
        <v>0.392857142857143</v>
      </c>
      <c r="BK58" s="15" t="n">
        <f aca="false">IF($BA58=0, 0, AVERAGEIFS(AU$5:AU1000, $J$5:$J1000, "&gt;=4", $J$5:$J1000, "&lt;=5", $A$5:$A1000, $AY53))</f>
        <v>0.55</v>
      </c>
      <c r="BL58" s="15" t="n">
        <f aca="false">IF($BA58=0, 0, AVERAGEIFS(AV$5:AV1000, $J$5:$J1000, "&gt;=4", $J$5:$J1000, "&lt;=5", $A$5:$A1000, $AY53))</f>
        <v>0.485714285714286</v>
      </c>
      <c r="BM58" s="15" t="n">
        <f aca="false">IF($BA58=0, 0, AVERAGEIFS(AW$5:AW1000, $J$5:$J1000, "&gt;=4", $J$5:$J1000, "&lt;=5", $A$5:$A1000, $AY53))</f>
        <v>0.542857142857143</v>
      </c>
      <c r="BO58" s="16" t="s">
        <v>119</v>
      </c>
      <c r="BP58" s="6" t="n">
        <v>1</v>
      </c>
      <c r="BQ58" s="3" t="s">
        <v>120</v>
      </c>
      <c r="BR58" s="4" t="n">
        <f aca="false">COUNTIF(H8:H1003, BP56)</f>
        <v>27</v>
      </c>
      <c r="BS58" s="4"/>
      <c r="BT58" s="4"/>
      <c r="BU58" s="4"/>
      <c r="BV58" s="4"/>
      <c r="BW58" s="4"/>
    </row>
    <row r="59" customFormat="false" ht="14.25" hidden="false" customHeight="true" outlineLevel="0" collapsed="false">
      <c r="A59" s="1" t="s">
        <v>83</v>
      </c>
      <c r="B59" s="14"/>
      <c r="C59" s="14"/>
      <c r="D59" s="14"/>
      <c r="E59" s="14"/>
      <c r="F59" s="14"/>
      <c r="G59" s="3" t="s">
        <v>50</v>
      </c>
      <c r="H59" s="3" t="n">
        <v>4</v>
      </c>
      <c r="I59" s="3" t="n">
        <v>4000</v>
      </c>
      <c r="J59" s="3" t="n">
        <v>10</v>
      </c>
      <c r="K59" s="3"/>
      <c r="L59" s="4" t="n">
        <v>10</v>
      </c>
      <c r="M59" s="4" t="n">
        <v>6</v>
      </c>
      <c r="N59" s="4" t="n">
        <v>6</v>
      </c>
      <c r="O59" s="4" t="n">
        <v>5</v>
      </c>
      <c r="P59" s="4" t="n">
        <v>8</v>
      </c>
      <c r="Q59" s="4" t="n">
        <v>1</v>
      </c>
      <c r="R59" s="4" t="n">
        <v>4</v>
      </c>
      <c r="S59" s="4" t="n">
        <v>5</v>
      </c>
      <c r="T59" s="4" t="n">
        <v>5</v>
      </c>
      <c r="U59" s="4" t="n">
        <v>5</v>
      </c>
      <c r="V59" s="4" t="n">
        <v>5</v>
      </c>
      <c r="W59" s="4" t="n">
        <v>3</v>
      </c>
      <c r="X59" s="3"/>
      <c r="Y59" s="9" t="n">
        <f aca="false">ABS($J59-L59)/MAX(1, $J59)</f>
        <v>0</v>
      </c>
      <c r="Z59" s="9" t="n">
        <f aca="false">ABS($J59-M59)/MAX(1, $J59)</f>
        <v>0.4</v>
      </c>
      <c r="AA59" s="9" t="n">
        <f aca="false">ABS($J59-N59)/MAX(1, $J59)</f>
        <v>0.4</v>
      </c>
      <c r="AB59" s="9" t="n">
        <f aca="false">ABS($J59-O59)/MAX(1, $J59)</f>
        <v>0.5</v>
      </c>
      <c r="AC59" s="9" t="n">
        <f aca="false">ABS($J59-P59)/MAX(1, $J59)</f>
        <v>0.2</v>
      </c>
      <c r="AD59" s="9" t="n">
        <f aca="false">ABS($J59-Q59)/MAX(1, $J59)</f>
        <v>0.9</v>
      </c>
      <c r="AE59" s="9" t="n">
        <f aca="false">ABS($J59-R59)/MAX(1, $J59)</f>
        <v>0.6</v>
      </c>
      <c r="AF59" s="9" t="n">
        <f aca="false">ABS($J59-S59)/MAX(1, $J59)</f>
        <v>0.5</v>
      </c>
      <c r="AG59" s="9" t="n">
        <f aca="false">ABS($J59-T59)/MAX(1, $J59)</f>
        <v>0.5</v>
      </c>
      <c r="AH59" s="9" t="n">
        <f aca="false">ABS($J59-U59)/MAX(1, $J59)</f>
        <v>0.5</v>
      </c>
      <c r="AI59" s="9" t="n">
        <f aca="false">ABS($J59-V59)/MAX(1, $J59)</f>
        <v>0.5</v>
      </c>
      <c r="AJ59" s="9" t="n">
        <f aca="false">ABS($J59-W59)/MAX(1, $J59)</f>
        <v>0.7</v>
      </c>
      <c r="AK59" s="9"/>
      <c r="AL59" s="9" t="n">
        <f aca="false">MIN(Y59, $AD$3)</f>
        <v>0</v>
      </c>
      <c r="AM59" s="9" t="n">
        <f aca="false">MIN(Z59, $AD$3)</f>
        <v>0.4</v>
      </c>
      <c r="AN59" s="9" t="n">
        <f aca="false">MIN(AA59, $AD$3)</f>
        <v>0.4</v>
      </c>
      <c r="AO59" s="9" t="n">
        <f aca="false">MIN(AB59, $AD$3)</f>
        <v>0.5</v>
      </c>
      <c r="AP59" s="9" t="n">
        <f aca="false">MIN(AC59, $AD$3)</f>
        <v>0.2</v>
      </c>
      <c r="AQ59" s="9" t="n">
        <f aca="false">MIN(AD59, $AD$3)</f>
        <v>0.9</v>
      </c>
      <c r="AR59" s="9" t="n">
        <f aca="false">MIN(AE59, $AD$3)</f>
        <v>0.6</v>
      </c>
      <c r="AS59" s="9" t="n">
        <f aca="false">MIN(AF59, $AD$3)</f>
        <v>0.5</v>
      </c>
      <c r="AT59" s="9" t="n">
        <f aca="false">MIN(AG59, $AD$3)</f>
        <v>0.5</v>
      </c>
      <c r="AU59" s="9" t="n">
        <f aca="false">MIN(AH59, $AD$3)</f>
        <v>0.5</v>
      </c>
      <c r="AV59" s="9" t="n">
        <f aca="false">MIN(AI59, $AD$3)</f>
        <v>0.5</v>
      </c>
      <c r="AW59" s="9" t="n">
        <f aca="false">MIN(AJ59, $AD$3)</f>
        <v>0.7</v>
      </c>
      <c r="AY59" s="2"/>
      <c r="AZ59" s="3" t="s">
        <v>48</v>
      </c>
      <c r="BA59" s="15" t="n">
        <f aca="false">COUNTIFS($J$5:$J1000, "&gt;=4", $A$5:$A1000, $AY53)</f>
        <v>15</v>
      </c>
      <c r="BB59" s="15" t="n">
        <f aca="false">IF($BA59=0, 0, AVERAGEIFS(AL$5:AL1000, $J$5:$J1000, "&gt;=4", $A$5:$A1000, $AY53))</f>
        <v>0.655</v>
      </c>
      <c r="BC59" s="15" t="n">
        <f aca="false">IF($BA59=0, 0, AVERAGEIFS(AM$5:AM1000, $J$5:$J1000, "&gt;=4", $A$5:$A1000, $AY53))</f>
        <v>0.674444444444444</v>
      </c>
      <c r="BD59" s="15" t="n">
        <f aca="false">IF($BA59=0, 0, AVERAGEIFS(AN$5:AN1000, $J$5:$J1000, "&gt;=4", $A$5:$A1000, $AY53))</f>
        <v>0.705555555555556</v>
      </c>
      <c r="BE59" s="15" t="n">
        <f aca="false">IF($BA59=0, 0, AVERAGEIFS(AO$5:AO1000, $J$5:$J1000, "&gt;=4", $A$5:$A1000, $AY53))</f>
        <v>0.711111111111111</v>
      </c>
      <c r="BF59" s="15" t="n">
        <f aca="false">IF($BA59=0, 0, AVERAGEIFS(AP$5:AP1000, $J$5:$J1000, "&gt;=4", $A$5:$A1000, $AY53))</f>
        <v>0.695</v>
      </c>
      <c r="BG59" s="15" t="n">
        <f aca="false">IF($BA59=0, 0, AVERAGEIFS(AQ$5:AQ1000, $J$5:$J1000, "&gt;=4", $A$5:$A1000, $AY53))</f>
        <v>0.791666666666667</v>
      </c>
      <c r="BH59" s="15" t="n">
        <f aca="false">IF($BA59=0, 0, AVERAGEIFS(AR$5:AR1000, $J$5:$J1000, "&gt;=4", $A$5:$A1000, $AY53))</f>
        <v>0.618888888888889</v>
      </c>
      <c r="BI59" s="15" t="n">
        <f aca="false">IF($BA59=0, 0, AVERAGEIFS(AS$5:AS1000, $J$5:$J1000, "&gt;=4", $A$5:$A1000, $AY53))</f>
        <v>0.596111111111111</v>
      </c>
      <c r="BJ59" s="15" t="n">
        <f aca="false">IF($BA59=0, 0, AVERAGEIFS(AT$5:AT1000, $J$5:$J1000, "&gt;=4", $A$5:$A1000, $AY53))</f>
        <v>0.513888888888889</v>
      </c>
      <c r="BK59" s="15" t="n">
        <f aca="false">IF($BA59=0, 0, AVERAGEIFS(AU$5:AU1000, $J$5:$J1000, "&gt;=4", $A$5:$A1000, $AY53))</f>
        <v>0.638333333333333</v>
      </c>
      <c r="BL59" s="15" t="n">
        <f aca="false">IF($BA59=0, 0, AVERAGEIFS(AV$5:AV1000, $J$5:$J1000, "&gt;=4", $A$5:$A1000, $AY53))</f>
        <v>0.543333333333333</v>
      </c>
      <c r="BM59" s="15" t="n">
        <f aca="false">IF($BA59=0, 0, AVERAGEIFS(AW$5:AW1000, $J$5:$J1000, "&gt;=4", $A$5:$A1000, $AY53))</f>
        <v>0.691666666666667</v>
      </c>
      <c r="BO59" s="16"/>
      <c r="BP59" s="6" t="n">
        <v>2</v>
      </c>
      <c r="BQ59" s="3" t="s">
        <v>121</v>
      </c>
      <c r="BR59" s="4" t="n">
        <f aca="false">COUNTIF(H9:H1004, BP57)</f>
        <v>27</v>
      </c>
      <c r="BS59" s="4"/>
      <c r="BT59" s="4"/>
      <c r="BU59" s="4"/>
      <c r="BV59" s="4"/>
      <c r="BW59" s="4"/>
    </row>
    <row r="60" customFormat="false" ht="13.8" hidden="false" customHeight="false" outlineLevel="0" collapsed="false">
      <c r="A60" s="1" t="s">
        <v>83</v>
      </c>
      <c r="B60" s="14" t="n">
        <v>22</v>
      </c>
      <c r="C60" s="14" t="n">
        <v>10</v>
      </c>
      <c r="D60" s="14" t="n">
        <v>3</v>
      </c>
      <c r="E60" s="14" t="n">
        <v>3</v>
      </c>
      <c r="F60" s="14" t="s">
        <v>31</v>
      </c>
      <c r="G60" s="3" t="s">
        <v>122</v>
      </c>
      <c r="H60" s="3" t="n">
        <v>5</v>
      </c>
      <c r="I60" s="3" t="n">
        <v>3</v>
      </c>
      <c r="J60" s="3" t="n">
        <v>3</v>
      </c>
      <c r="K60" s="3"/>
      <c r="L60" s="4" t="n">
        <v>4</v>
      </c>
      <c r="M60" s="4" t="n">
        <v>4</v>
      </c>
      <c r="N60" s="4" t="n">
        <v>4</v>
      </c>
      <c r="O60" s="4" t="n">
        <v>3</v>
      </c>
      <c r="P60" s="4" t="n">
        <v>4</v>
      </c>
      <c r="Q60" s="4" t="n">
        <v>2</v>
      </c>
      <c r="R60" s="4" t="n">
        <v>2</v>
      </c>
      <c r="S60" s="4" t="n">
        <v>2</v>
      </c>
      <c r="T60" s="4" t="n">
        <v>2</v>
      </c>
      <c r="U60" s="4" t="n">
        <v>2</v>
      </c>
      <c r="V60" s="4" t="n">
        <v>2</v>
      </c>
      <c r="W60" s="4" t="n">
        <v>1</v>
      </c>
      <c r="X60" s="3"/>
      <c r="Y60" s="9" t="n">
        <f aca="false">ABS($J60-L60)/MAX(1, $J60)</f>
        <v>0.333333333333333</v>
      </c>
      <c r="Z60" s="9" t="n">
        <f aca="false">ABS($J60-M60)/MAX(1, $J60)</f>
        <v>0.333333333333333</v>
      </c>
      <c r="AA60" s="9" t="n">
        <f aca="false">ABS($J60-N60)/MAX(1, $J60)</f>
        <v>0.333333333333333</v>
      </c>
      <c r="AB60" s="9" t="n">
        <f aca="false">ABS($J60-O60)/MAX(1, $J60)</f>
        <v>0</v>
      </c>
      <c r="AC60" s="9" t="n">
        <f aca="false">ABS($J60-P60)/MAX(1, $J60)</f>
        <v>0.333333333333333</v>
      </c>
      <c r="AD60" s="9" t="n">
        <f aca="false">ABS($J60-Q60)/MAX(1, $J60)</f>
        <v>0.333333333333333</v>
      </c>
      <c r="AE60" s="9" t="n">
        <f aca="false">ABS($J60-R60)/MAX(1, $J60)</f>
        <v>0.333333333333333</v>
      </c>
      <c r="AF60" s="9" t="n">
        <f aca="false">ABS($J60-S60)/MAX(1, $J60)</f>
        <v>0.333333333333333</v>
      </c>
      <c r="AG60" s="9" t="n">
        <f aca="false">ABS($J60-T60)/MAX(1, $J60)</f>
        <v>0.333333333333333</v>
      </c>
      <c r="AH60" s="9" t="n">
        <f aca="false">ABS($J60-U60)/MAX(1, $J60)</f>
        <v>0.333333333333333</v>
      </c>
      <c r="AI60" s="9" t="n">
        <f aca="false">ABS($J60-V60)/MAX(1, $J60)</f>
        <v>0.333333333333333</v>
      </c>
      <c r="AJ60" s="9" t="n">
        <f aca="false">ABS($J60-W60)/MAX(1, $J60)</f>
        <v>0.666666666666667</v>
      </c>
      <c r="AK60" s="9"/>
      <c r="AL60" s="9" t="n">
        <f aca="false">MIN(Y60, $AD$3)</f>
        <v>0.333333333333333</v>
      </c>
      <c r="AM60" s="9" t="n">
        <f aca="false">MIN(Z60, $AD$3)</f>
        <v>0.333333333333333</v>
      </c>
      <c r="AN60" s="9" t="n">
        <f aca="false">MIN(AA60, $AD$3)</f>
        <v>0.333333333333333</v>
      </c>
      <c r="AO60" s="9" t="n">
        <f aca="false">MIN(AB60, $AD$3)</f>
        <v>0</v>
      </c>
      <c r="AP60" s="9" t="n">
        <f aca="false">MIN(AC60, $AD$3)</f>
        <v>0.333333333333333</v>
      </c>
      <c r="AQ60" s="9" t="n">
        <f aca="false">MIN(AD60, $AD$3)</f>
        <v>0.333333333333333</v>
      </c>
      <c r="AR60" s="9" t="n">
        <f aca="false">MIN(AE60, $AD$3)</f>
        <v>0.333333333333333</v>
      </c>
      <c r="AS60" s="9" t="n">
        <f aca="false">MIN(AF60, $AD$3)</f>
        <v>0.333333333333333</v>
      </c>
      <c r="AT60" s="9" t="n">
        <f aca="false">MIN(AG60, $AD$3)</f>
        <v>0.333333333333333</v>
      </c>
      <c r="AU60" s="9" t="n">
        <f aca="false">MIN(AH60, $AD$3)</f>
        <v>0.333333333333333</v>
      </c>
      <c r="AV60" s="9" t="n">
        <f aca="false">MIN(AI60, $AD$3)</f>
        <v>0.333333333333333</v>
      </c>
      <c r="AW60" s="9" t="n">
        <f aca="false">MIN(AJ60, $AD$3)</f>
        <v>0.666666666666667</v>
      </c>
      <c r="AY60" s="2"/>
      <c r="AZ60" s="3" t="s">
        <v>51</v>
      </c>
      <c r="BA60" s="15" t="n">
        <f aca="false">COUNTIFS($J$5:$J1000, "&gt;=6", $A$5:$A1000, $AY53)</f>
        <v>8</v>
      </c>
      <c r="BB60" s="15" t="n">
        <f aca="false">IF($BA60=0, 0, AVERAGEIFS(AL$5:AL1000, $J$5:$J1000, "&gt;=6", $A$5:$A1000, $AY53))</f>
        <v>0.590625</v>
      </c>
      <c r="BC60" s="15" t="n">
        <f aca="false">IF($BA60=0, 0, AVERAGEIFS(AM$5:AM1000, $J$5:$J1000, "&gt;=6", $A$5:$A1000, $AY53))</f>
        <v>0.702083333333333</v>
      </c>
      <c r="BD60" s="15" t="n">
        <f aca="false">IF($BA60=0, 0, AVERAGEIFS(AN$5:AN1000, $J$5:$J1000, "&gt;=6", $A$5:$A1000, $AY53))</f>
        <v>0.735416666666667</v>
      </c>
      <c r="BE60" s="15" t="n">
        <f aca="false">IF($BA60=0, 0, AVERAGEIFS(AO$5:AO1000, $J$5:$J1000, "&gt;=6", $A$5:$A1000, $AY53))</f>
        <v>0.752083333333333</v>
      </c>
      <c r="BF60" s="15" t="n">
        <f aca="false">IF($BA60=0, 0, AVERAGEIFS(AP$5:AP1000, $J$5:$J1000, "&gt;=6", $A$5:$A1000, $AY53))</f>
        <v>0.678125</v>
      </c>
      <c r="BG60" s="15" t="n">
        <f aca="false">IF($BA60=0, 0, AVERAGEIFS(AQ$5:AQ1000, $J$5:$J1000, "&gt;=6", $A$5:$A1000, $AY53))</f>
        <v>0.896875</v>
      </c>
      <c r="BH60" s="15" t="n">
        <f aca="false">IF($BA60=0, 0, AVERAGEIFS(AR$5:AR1000, $J$5:$J1000, "&gt;=6", $A$5:$A1000, $AY53))</f>
        <v>0.760416666666667</v>
      </c>
      <c r="BI60" s="15" t="n">
        <f aca="false">IF($BA60=0, 0, AVERAGEIFS(AS$5:AS1000, $J$5:$J1000, "&gt;=6", $A$5:$A1000, $AY53))</f>
        <v>0.661458333333333</v>
      </c>
      <c r="BJ60" s="15" t="n">
        <f aca="false">IF($BA60=0, 0, AVERAGEIFS(AT$5:AT1000, $J$5:$J1000, "&gt;=6", $A$5:$A1000, $AY53))</f>
        <v>0.619791666666667</v>
      </c>
      <c r="BK60" s="15" t="n">
        <f aca="false">IF($BA60=0, 0, AVERAGEIFS(AU$5:AU1000, $J$5:$J1000, "&gt;=6", $A$5:$A1000, $AY53))</f>
        <v>0.715625</v>
      </c>
      <c r="BL60" s="15" t="n">
        <f aca="false">IF($BA60=0, 0, AVERAGEIFS(AV$5:AV1000, $J$5:$J1000, "&gt;=6", $A$5:$A1000, $AY53))</f>
        <v>0.59375</v>
      </c>
      <c r="BM60" s="15" t="n">
        <f aca="false">IF($BA60=0, 0, AVERAGEIFS(AW$5:AW1000, $J$5:$J1000, "&gt;=6", $A$5:$A1000, $AY53))</f>
        <v>0.821875</v>
      </c>
      <c r="BO60" s="16"/>
      <c r="BP60" s="6" t="n">
        <v>3</v>
      </c>
      <c r="BQ60" s="3" t="s">
        <v>123</v>
      </c>
      <c r="BR60" s="18" t="n">
        <f aca="false">COUNTIF(E$5:E1000, BP53)</f>
        <v>0</v>
      </c>
      <c r="BS60" s="4"/>
      <c r="BT60" s="4"/>
      <c r="BU60" s="4"/>
      <c r="BV60" s="4"/>
      <c r="BW60" s="4"/>
    </row>
    <row r="61" customFormat="false" ht="13.8" hidden="false" customHeight="false" outlineLevel="0" collapsed="false">
      <c r="A61" s="1" t="s">
        <v>83</v>
      </c>
      <c r="B61" s="14"/>
      <c r="C61" s="14"/>
      <c r="D61" s="14"/>
      <c r="E61" s="14"/>
      <c r="F61" s="14"/>
      <c r="G61" s="3" t="s">
        <v>92</v>
      </c>
      <c r="H61" s="3" t="n">
        <v>4</v>
      </c>
      <c r="I61" s="3" t="n">
        <v>1</v>
      </c>
      <c r="J61" s="3" t="n">
        <v>2</v>
      </c>
      <c r="K61" s="3"/>
      <c r="L61" s="4" t="n">
        <v>1</v>
      </c>
      <c r="M61" s="4" t="n">
        <v>1</v>
      </c>
      <c r="N61" s="4" t="n">
        <v>1</v>
      </c>
      <c r="O61" s="4" t="n">
        <v>1</v>
      </c>
      <c r="P61" s="4" t="n">
        <v>1</v>
      </c>
      <c r="Q61" s="4" t="n">
        <v>1</v>
      </c>
      <c r="R61" s="4" t="n">
        <v>1</v>
      </c>
      <c r="S61" s="4" t="n">
        <v>1</v>
      </c>
      <c r="T61" s="4" t="n">
        <v>2</v>
      </c>
      <c r="U61" s="4" t="n">
        <v>2</v>
      </c>
      <c r="V61" s="4" t="n">
        <v>1</v>
      </c>
      <c r="W61" s="4" t="n">
        <v>1</v>
      </c>
      <c r="Y61" s="9" t="n">
        <f aca="false">ABS($J61-L61)/MAX(1, $J61)</f>
        <v>0.5</v>
      </c>
      <c r="Z61" s="9" t="n">
        <f aca="false">ABS($J61-M61)/MAX(1, $J61)</f>
        <v>0.5</v>
      </c>
      <c r="AA61" s="9" t="n">
        <f aca="false">ABS($J61-N61)/MAX(1, $J61)</f>
        <v>0.5</v>
      </c>
      <c r="AB61" s="9" t="n">
        <f aca="false">ABS($J61-O61)/MAX(1, $J61)</f>
        <v>0.5</v>
      </c>
      <c r="AC61" s="9" t="n">
        <f aca="false">ABS($J61-P61)/MAX(1, $J61)</f>
        <v>0.5</v>
      </c>
      <c r="AD61" s="9" t="n">
        <f aca="false">ABS($J61-Q61)/MAX(1, $J61)</f>
        <v>0.5</v>
      </c>
      <c r="AE61" s="9" t="n">
        <f aca="false">ABS($J61-R61)/MAX(1, $J61)</f>
        <v>0.5</v>
      </c>
      <c r="AF61" s="9" t="n">
        <f aca="false">ABS($J61-S61)/MAX(1, $J61)</f>
        <v>0.5</v>
      </c>
      <c r="AG61" s="9" t="n">
        <f aca="false">ABS($J61-T61)/MAX(1, $J61)</f>
        <v>0</v>
      </c>
      <c r="AH61" s="9" t="n">
        <f aca="false">ABS($J61-U61)/MAX(1, $J61)</f>
        <v>0</v>
      </c>
      <c r="AI61" s="9" t="n">
        <f aca="false">ABS($J61-V61)/MAX(1, $J61)</f>
        <v>0.5</v>
      </c>
      <c r="AJ61" s="9" t="n">
        <f aca="false">ABS($J61-W61)/MAX(1, $J61)</f>
        <v>0.5</v>
      </c>
      <c r="AK61" s="9"/>
      <c r="AL61" s="9" t="n">
        <f aca="false">MIN(Y61, $AD$3)</f>
        <v>0.5</v>
      </c>
      <c r="AM61" s="9" t="n">
        <f aca="false">MIN(Z61, $AD$3)</f>
        <v>0.5</v>
      </c>
      <c r="AN61" s="9" t="n">
        <f aca="false">MIN(AA61, $AD$3)</f>
        <v>0.5</v>
      </c>
      <c r="AO61" s="9" t="n">
        <f aca="false">MIN(AB61, $AD$3)</f>
        <v>0.5</v>
      </c>
      <c r="AP61" s="9" t="n">
        <f aca="false">MIN(AC61, $AD$3)</f>
        <v>0.5</v>
      </c>
      <c r="AQ61" s="9" t="n">
        <f aca="false">MIN(AD61, $AD$3)</f>
        <v>0.5</v>
      </c>
      <c r="AR61" s="9" t="n">
        <f aca="false">MIN(AE61, $AD$3)</f>
        <v>0.5</v>
      </c>
      <c r="AS61" s="9" t="n">
        <f aca="false">MIN(AF61, $AD$3)</f>
        <v>0.5</v>
      </c>
      <c r="AT61" s="9" t="n">
        <f aca="false">MIN(AG61, $AD$3)</f>
        <v>0</v>
      </c>
      <c r="AU61" s="9" t="n">
        <f aca="false">MIN(AH61, $AD$3)</f>
        <v>0</v>
      </c>
      <c r="AV61" s="9" t="n">
        <f aca="false">MIN(AI61, $AD$3)</f>
        <v>0.5</v>
      </c>
      <c r="AW61" s="9" t="n">
        <f aca="false">MIN(AJ61, $AD$3)</f>
        <v>0.5</v>
      </c>
      <c r="AY61" s="2"/>
      <c r="AZ61" s="3" t="s">
        <v>62</v>
      </c>
      <c r="BA61" s="9" t="n">
        <f aca="false">COUNTIFS($G$5:$G1000, "&lt;&gt;Whole Project", $A$5:$A1000, $AY53)</f>
        <v>35</v>
      </c>
      <c r="BB61" s="9" t="n">
        <f aca="false">AVERAGEIFS(AL$5:AL1000, $G$5:$G1000, "&lt;&gt;Whole Project", $A$5:$A1000, $AY53)</f>
        <v>0.838036809361003</v>
      </c>
      <c r="BC61" s="9" t="n">
        <f aca="false">AVERAGEIFS(AM$5:AM1000, $G$5:$G1000, "&lt;&gt;Whole Project", $A$5:$A1000, $AY53)</f>
        <v>0.851132047456241</v>
      </c>
      <c r="BD61" s="9" t="n">
        <f aca="false">AVERAGEIFS(AN$5:AN1000, $G$5:$G1000, "&lt;&gt;Whole Project", $A$5:$A1000, $AY53)</f>
        <v>0.84065585698005</v>
      </c>
      <c r="BE61" s="9" t="n">
        <f aca="false">AVERAGEIFS(AO$5:AO1000, $G$5:$G1000, "&lt;&gt;Whole Project", $A$5:$A1000, $AY53)</f>
        <v>0.84065585698005</v>
      </c>
      <c r="BF61" s="9" t="n">
        <f aca="false">AVERAGEIFS(AP$5:AP1000, $G$5:$G1000, "&lt;&gt;Whole Project", $A$5:$A1000, $AY53)</f>
        <v>0.874227285551479</v>
      </c>
      <c r="BG61" s="9" t="n">
        <f aca="false">AVERAGEIFS(AQ$5:AQ1000, $G$5:$G1000, "&lt;&gt;Whole Project", $A$5:$A1000, $AY53)</f>
        <v>0.736904761904762</v>
      </c>
      <c r="BH61" s="9" t="n">
        <f aca="false">AVERAGEIFS(AR$5:AR1000, $G$5:$G1000, "&lt;&gt;Whole Project", $A$5:$A1000, $AY53)</f>
        <v>0.736666666666667</v>
      </c>
      <c r="BI61" s="9" t="n">
        <f aca="false">AVERAGEIFS(AS$5:AS1000, $G$5:$G1000, "&lt;&gt;Whole Project", $A$5:$A1000, $AY53)</f>
        <v>0.62452380952381</v>
      </c>
      <c r="BJ61" s="9" t="n">
        <f aca="false">AVERAGEIFS(AT$5:AT1000, $G$5:$G1000, "&lt;&gt;Whole Project", $A$5:$A1000, $AY53)</f>
        <v>0.617857142857143</v>
      </c>
      <c r="BK61" s="9" t="n">
        <f aca="false">AVERAGEIFS(AU$5:AU1000, $G$5:$G1000, "&lt;&gt;Whole Project", $A$5:$A1000, $AY53)</f>
        <v>0.571190476190476</v>
      </c>
      <c r="BL61" s="9" t="n">
        <f aca="false">AVERAGEIFS(AV$5:AV1000, $G$5:$G1000, "&lt;&gt;Whole Project", $A$5:$A1000, $AY53)</f>
        <v>0.663809523809524</v>
      </c>
      <c r="BM61" s="9" t="n">
        <f aca="false">AVERAGEIFS(AW$5:AW1000, $G$5:$G1000, "&lt;&gt;Whole Project", $A$5:$A1000, $AY53)</f>
        <v>0.646428571428571</v>
      </c>
      <c r="BO61" s="16"/>
      <c r="BP61" s="6" t="n">
        <v>4</v>
      </c>
      <c r="BQ61" s="3" t="s">
        <v>124</v>
      </c>
      <c r="BR61" s="18" t="n">
        <f aca="false">COUNTIF(E$5:E1001, BP54)</f>
        <v>2</v>
      </c>
      <c r="BS61" s="4"/>
      <c r="BT61" s="4"/>
      <c r="BU61" s="4"/>
      <c r="BV61" s="4"/>
      <c r="BW61" s="4"/>
    </row>
    <row r="62" customFormat="false" ht="13.8" hidden="false" customHeight="false" outlineLevel="0" collapsed="false">
      <c r="A62" s="1" t="s">
        <v>83</v>
      </c>
      <c r="B62" s="14"/>
      <c r="C62" s="14"/>
      <c r="D62" s="14"/>
      <c r="E62" s="14"/>
      <c r="F62" s="14"/>
      <c r="G62" s="3" t="s">
        <v>125</v>
      </c>
      <c r="H62" s="3" t="n">
        <v>5</v>
      </c>
      <c r="I62" s="3" t="n">
        <v>1</v>
      </c>
      <c r="J62" s="3" t="n">
        <v>3</v>
      </c>
      <c r="K62" s="3"/>
      <c r="L62" s="4" t="n">
        <v>2</v>
      </c>
      <c r="M62" s="4" t="n">
        <v>2</v>
      </c>
      <c r="N62" s="4" t="n">
        <v>1</v>
      </c>
      <c r="O62" s="4" t="n">
        <v>1</v>
      </c>
      <c r="P62" s="4" t="n">
        <v>2</v>
      </c>
      <c r="Q62" s="4" t="n">
        <v>1</v>
      </c>
      <c r="R62" s="4" t="n">
        <v>3</v>
      </c>
      <c r="S62" s="4" t="n">
        <v>1</v>
      </c>
      <c r="T62" s="4" t="n">
        <v>1</v>
      </c>
      <c r="U62" s="4" t="n">
        <v>1</v>
      </c>
      <c r="V62" s="4" t="n">
        <v>2</v>
      </c>
      <c r="W62" s="4" t="n">
        <v>1</v>
      </c>
      <c r="X62" s="3"/>
      <c r="Y62" s="9" t="n">
        <f aca="false">ABS($J62-L62)/MAX(1, $J62)</f>
        <v>0.333333333333333</v>
      </c>
      <c r="Z62" s="9" t="n">
        <f aca="false">ABS($J62-M62)/MAX(1, $J62)</f>
        <v>0.333333333333333</v>
      </c>
      <c r="AA62" s="9" t="n">
        <f aca="false">ABS($J62-N62)/MAX(1, $J62)</f>
        <v>0.666666666666667</v>
      </c>
      <c r="AB62" s="9" t="n">
        <f aca="false">ABS($J62-O62)/MAX(1, $J62)</f>
        <v>0.666666666666667</v>
      </c>
      <c r="AC62" s="9" t="n">
        <f aca="false">ABS($J62-P62)/MAX(1, $J62)</f>
        <v>0.333333333333333</v>
      </c>
      <c r="AD62" s="9" t="n">
        <f aca="false">ABS($J62-Q62)/MAX(1, $J62)</f>
        <v>0.666666666666667</v>
      </c>
      <c r="AE62" s="9" t="n">
        <f aca="false">ABS($J62-R62)/MAX(1, $J62)</f>
        <v>0</v>
      </c>
      <c r="AF62" s="9" t="n">
        <f aca="false">ABS($J62-S62)/MAX(1, $J62)</f>
        <v>0.666666666666667</v>
      </c>
      <c r="AG62" s="9" t="n">
        <f aca="false">ABS($J62-T62)/MAX(1, $J62)</f>
        <v>0.666666666666667</v>
      </c>
      <c r="AH62" s="9" t="n">
        <f aca="false">ABS($J62-U62)/MAX(1, $J62)</f>
        <v>0.666666666666667</v>
      </c>
      <c r="AI62" s="9" t="n">
        <f aca="false">ABS($J62-V62)/MAX(1, $J62)</f>
        <v>0.333333333333333</v>
      </c>
      <c r="AJ62" s="9" t="n">
        <f aca="false">ABS($J62-W62)/MAX(1, $J62)</f>
        <v>0.666666666666667</v>
      </c>
      <c r="AK62" s="9"/>
      <c r="AL62" s="9" t="n">
        <f aca="false">MIN(Y62, $AD$3)</f>
        <v>0.333333333333333</v>
      </c>
      <c r="AM62" s="9" t="n">
        <f aca="false">MIN(Z62, $AD$3)</f>
        <v>0.333333333333333</v>
      </c>
      <c r="AN62" s="9" t="n">
        <f aca="false">MIN(AA62, $AD$3)</f>
        <v>0.666666666666667</v>
      </c>
      <c r="AO62" s="9" t="n">
        <f aca="false">MIN(AB62, $AD$3)</f>
        <v>0.666666666666667</v>
      </c>
      <c r="AP62" s="9" t="n">
        <f aca="false">MIN(AC62, $AD$3)</f>
        <v>0.333333333333333</v>
      </c>
      <c r="AQ62" s="9" t="n">
        <f aca="false">MIN(AD62, $AD$3)</f>
        <v>0.666666666666667</v>
      </c>
      <c r="AR62" s="9" t="n">
        <f aca="false">MIN(AE62, $AD$3)</f>
        <v>0</v>
      </c>
      <c r="AS62" s="9" t="n">
        <f aca="false">MIN(AF62, $AD$3)</f>
        <v>0.666666666666667</v>
      </c>
      <c r="AT62" s="9" t="n">
        <f aca="false">MIN(AG62, $AD$3)</f>
        <v>0.666666666666667</v>
      </c>
      <c r="AU62" s="9" t="n">
        <f aca="false">MIN(AH62, $AD$3)</f>
        <v>0.666666666666667</v>
      </c>
      <c r="AV62" s="9" t="n">
        <f aca="false">MIN(AI62, $AD$3)</f>
        <v>0.333333333333333</v>
      </c>
      <c r="AW62" s="9" t="n">
        <f aca="false">MIN(AJ62, $AD$3)</f>
        <v>0.666666666666667</v>
      </c>
      <c r="AY62" s="2"/>
      <c r="AZ62" s="3" t="s">
        <v>50</v>
      </c>
      <c r="BA62" s="9" t="n">
        <f aca="false">COUNTIFS($G$5:$G1000, "Whole Project", $A$5:$A1000, $AY53)</f>
        <v>5</v>
      </c>
      <c r="BB62" s="9" t="n">
        <f aca="false">AVERAGEIFS(AL$5:AL1000, $G$5:$G1000, "Whole Project", $A$5:$A1000, $AY53)</f>
        <v>1.53459099886035</v>
      </c>
      <c r="BC62" s="9" t="n">
        <f aca="false">AVERAGEIFS(AM$5:AM1000, $G$5:$G1000, "Whole Project", $A$5:$A1000, $AY53)</f>
        <v>0.9</v>
      </c>
      <c r="BD62" s="9" t="n">
        <f aca="false">AVERAGEIFS(AN$5:AN1000, $G$5:$G1000, "Whole Project", $A$5:$A1000, $AY53)</f>
        <v>0.9</v>
      </c>
      <c r="BE62" s="9" t="n">
        <f aca="false">AVERAGEIFS(AO$5:AO1000, $G$5:$G1000, "Whole Project", $A$5:$A1000, $AY53)</f>
        <v>0.716666666666667</v>
      </c>
      <c r="BF62" s="9" t="n">
        <f aca="false">AVERAGEIFS(AP$5:AP1000, $G$5:$G1000, "Whole Project", $A$5:$A1000, $AY53)</f>
        <v>1.26666666666667</v>
      </c>
      <c r="BG62" s="9" t="n">
        <f aca="false">AVERAGEIFS(AQ$5:AQ1000, $G$5:$G1000, "Whole Project", $A$5:$A1000, $AY53)</f>
        <v>0.75</v>
      </c>
      <c r="BH62" s="9" t="n">
        <f aca="false">AVERAGEIFS(AR$5:AR1000, $G$5:$G1000, "Whole Project", $A$5:$A1000, $AY53)</f>
        <v>0.533333333333333</v>
      </c>
      <c r="BI62" s="9" t="n">
        <f aca="false">AVERAGEIFS(AS$5:AS1000, $G$5:$G1000, "Whole Project", $A$5:$A1000, $AY53)</f>
        <v>0.716666666666667</v>
      </c>
      <c r="BJ62" s="9" t="n">
        <f aca="false">AVERAGEIFS(AT$5:AT1000, $G$5:$G1000, "Whole Project", $A$5:$A1000, $AY53)</f>
        <v>0.716666666666667</v>
      </c>
      <c r="BK62" s="9" t="n">
        <f aca="false">AVERAGEIFS(AU$5:AU1000, $G$5:$G1000, "Whole Project", $A$5:$A1000, $AY53)</f>
        <v>0.716666666666667</v>
      </c>
      <c r="BL62" s="9" t="n">
        <f aca="false">AVERAGEIFS(AV$5:AV1000, $G$5:$G1000, "Whole Project", $A$5:$A1000, $AY53)</f>
        <v>0.716666666666667</v>
      </c>
      <c r="BM62" s="9" t="n">
        <f aca="false">AVERAGEIFS(AW$5:AW1000, $G$5:$G1000, "Whole Project", $A$5:$A1000, $AY53)</f>
        <v>0.45</v>
      </c>
      <c r="BO62" s="16"/>
      <c r="BP62" s="6" t="n">
        <v>5</v>
      </c>
      <c r="BQ62" s="3" t="s">
        <v>126</v>
      </c>
      <c r="BR62" s="18" t="n">
        <f aca="false">COUNTIF(E$5:E1002, BP55)</f>
        <v>3</v>
      </c>
      <c r="BS62" s="4"/>
      <c r="BT62" s="4"/>
      <c r="BU62" s="4"/>
      <c r="BV62" s="4"/>
      <c r="BW62" s="4"/>
    </row>
    <row r="63" customFormat="false" ht="13.8" hidden="false" customHeight="false" outlineLevel="0" collapsed="false">
      <c r="A63" s="1" t="s">
        <v>83</v>
      </c>
      <c r="B63" s="14"/>
      <c r="C63" s="14"/>
      <c r="D63" s="14"/>
      <c r="E63" s="14"/>
      <c r="F63" s="14"/>
      <c r="G63" s="3" t="s">
        <v>112</v>
      </c>
      <c r="H63" s="3" t="n">
        <v>4</v>
      </c>
      <c r="I63" s="3" t="n">
        <v>1</v>
      </c>
      <c r="J63" s="3" t="n">
        <v>5</v>
      </c>
      <c r="K63" s="3"/>
      <c r="L63" s="4" t="n">
        <v>2</v>
      </c>
      <c r="M63" s="4" t="n">
        <v>2</v>
      </c>
      <c r="N63" s="4" t="n">
        <v>2</v>
      </c>
      <c r="O63" s="4" t="n">
        <v>1</v>
      </c>
      <c r="P63" s="4" t="n">
        <v>2</v>
      </c>
      <c r="Q63" s="4" t="n">
        <v>1</v>
      </c>
      <c r="R63" s="4" t="n">
        <v>2</v>
      </c>
      <c r="S63" s="4" t="n">
        <v>2</v>
      </c>
      <c r="T63" s="4" t="n">
        <v>2</v>
      </c>
      <c r="U63" s="4" t="n">
        <v>1</v>
      </c>
      <c r="V63" s="4" t="n">
        <v>2</v>
      </c>
      <c r="W63" s="4" t="n">
        <v>1</v>
      </c>
      <c r="X63" s="3"/>
      <c r="Y63" s="9" t="n">
        <f aca="false">ABS($J63-L63)/MAX(1, $J63)</f>
        <v>0.6</v>
      </c>
      <c r="Z63" s="9" t="n">
        <f aca="false">ABS($J63-M63)/MAX(1, $J63)</f>
        <v>0.6</v>
      </c>
      <c r="AA63" s="9" t="n">
        <f aca="false">ABS($J63-N63)/MAX(1, $J63)</f>
        <v>0.6</v>
      </c>
      <c r="AB63" s="9" t="n">
        <f aca="false">ABS($J63-O63)/MAX(1, $J63)</f>
        <v>0.8</v>
      </c>
      <c r="AC63" s="9" t="n">
        <f aca="false">ABS($J63-P63)/MAX(1, $J63)</f>
        <v>0.6</v>
      </c>
      <c r="AD63" s="9" t="n">
        <f aca="false">ABS($J63-Q63)/MAX(1, $J63)</f>
        <v>0.8</v>
      </c>
      <c r="AE63" s="9" t="n">
        <f aca="false">ABS($J63-R63)/MAX(1, $J63)</f>
        <v>0.6</v>
      </c>
      <c r="AF63" s="9" t="n">
        <f aca="false">ABS($J63-S63)/MAX(1, $J63)</f>
        <v>0.6</v>
      </c>
      <c r="AG63" s="9" t="n">
        <f aca="false">ABS($J63-T63)/MAX(1, $J63)</f>
        <v>0.6</v>
      </c>
      <c r="AH63" s="9" t="n">
        <f aca="false">ABS($J63-U63)/MAX(1, $J63)</f>
        <v>0.8</v>
      </c>
      <c r="AI63" s="9" t="n">
        <f aca="false">ABS($J63-V63)/MAX(1, $J63)</f>
        <v>0.6</v>
      </c>
      <c r="AJ63" s="9" t="n">
        <f aca="false">ABS($J63-W63)/MAX(1, $J63)</f>
        <v>0.8</v>
      </c>
      <c r="AK63" s="9"/>
      <c r="AL63" s="9" t="n">
        <f aca="false">MIN(Y63, $AD$3)</f>
        <v>0.6</v>
      </c>
      <c r="AM63" s="9" t="n">
        <f aca="false">MIN(Z63, $AD$3)</f>
        <v>0.6</v>
      </c>
      <c r="AN63" s="9" t="n">
        <f aca="false">MIN(AA63, $AD$3)</f>
        <v>0.6</v>
      </c>
      <c r="AO63" s="9" t="n">
        <f aca="false">MIN(AB63, $AD$3)</f>
        <v>0.8</v>
      </c>
      <c r="AP63" s="9" t="n">
        <f aca="false">MIN(AC63, $AD$3)</f>
        <v>0.6</v>
      </c>
      <c r="AQ63" s="9" t="n">
        <f aca="false">MIN(AD63, $AD$3)</f>
        <v>0.8</v>
      </c>
      <c r="AR63" s="9" t="n">
        <f aca="false">MIN(AE63, $AD$3)</f>
        <v>0.6</v>
      </c>
      <c r="AS63" s="9" t="n">
        <f aca="false">MIN(AF63, $AD$3)</f>
        <v>0.6</v>
      </c>
      <c r="AT63" s="9" t="n">
        <f aca="false">MIN(AG63, $AD$3)</f>
        <v>0.6</v>
      </c>
      <c r="AU63" s="9" t="n">
        <f aca="false">MIN(AH63, $AD$3)</f>
        <v>0.8</v>
      </c>
      <c r="AV63" s="9" t="n">
        <f aca="false">MIN(AI63, $AD$3)</f>
        <v>0.6</v>
      </c>
      <c r="AW63" s="9" t="n">
        <f aca="false">MIN(AJ63, $AD$3)</f>
        <v>0.8</v>
      </c>
      <c r="AY63" s="2" t="s">
        <v>127</v>
      </c>
      <c r="AZ63" s="7" t="s">
        <v>34</v>
      </c>
      <c r="BA63" s="9" t="n">
        <f aca="false">COUNTIFS($A$5:$A1000, $AY63)</f>
        <v>16</v>
      </c>
      <c r="BB63" s="9" t="n">
        <f aca="false">AVERAGEIFS(AL$5:AL1000, $A$5:$A1000, $AY63)</f>
        <v>0.882291666666667</v>
      </c>
      <c r="BC63" s="9" t="n">
        <f aca="false">AVERAGEIFS(AM$5:AM1000, $A$5:$A1000, $AY63)</f>
        <v>0.861458333333333</v>
      </c>
      <c r="BD63" s="9" t="n">
        <f aca="false">AVERAGEIFS(AN$5:AN1000, $A$5:$A1000, $AY63)</f>
        <v>0.755208333333333</v>
      </c>
      <c r="BE63" s="9" t="n">
        <f aca="false">AVERAGEIFS(AO$5:AO1000, $A$5:$A1000, $AY63)</f>
        <v>0.625</v>
      </c>
      <c r="BF63" s="9" t="n">
        <f aca="false">AVERAGEIFS(AP$5:AP1000, $A$5:$A1000, $AY63)</f>
        <v>0.779166666666667</v>
      </c>
      <c r="BG63" s="9" t="n">
        <f aca="false">AVERAGEIFS(AQ$5:AQ1000, $A$5:$A1000, $AY63)</f>
        <v>0.704166666666667</v>
      </c>
      <c r="BH63" s="9" t="n">
        <f aca="false">AVERAGEIFS(AR$5:AR1000, $A$5:$A1000, $AY63)</f>
        <v>1.13580968714386</v>
      </c>
      <c r="BI63" s="9" t="n">
        <f aca="false">AVERAGEIFS(AS$5:AS1000, $A$5:$A1000, $AY63)</f>
        <v>1.12643468714386</v>
      </c>
      <c r="BJ63" s="9" t="n">
        <f aca="false">AVERAGEIFS(AT$5:AT1000, $A$5:$A1000, $AY63)</f>
        <v>1.12643468714386</v>
      </c>
      <c r="BK63" s="9" t="n">
        <f aca="false">AVERAGEIFS(AU$5:AU1000, $A$5:$A1000, $AY63)</f>
        <v>0.848958333333333</v>
      </c>
      <c r="BL63" s="9" t="n">
        <f aca="false">AVERAGEIFS(AV$5:AV1000, $A$5:$A1000, $AY63)</f>
        <v>1.30078604095439</v>
      </c>
      <c r="BM63" s="9" t="n">
        <f aca="false">AVERAGEIFS(AW$5:AW1000, $A$5:$A1000, $AY63)</f>
        <v>0.580208333333333</v>
      </c>
      <c r="BO63" s="6"/>
      <c r="BP63" s="6"/>
      <c r="BQ63" s="3" t="s">
        <v>128</v>
      </c>
      <c r="BR63" s="18" t="n">
        <f aca="false">COUNTIF(E$5:E1003, BP56)</f>
        <v>6</v>
      </c>
      <c r="BS63" s="4"/>
      <c r="BT63" s="4"/>
      <c r="BU63" s="4"/>
      <c r="BV63" s="4"/>
      <c r="BW63" s="4"/>
    </row>
    <row r="64" customFormat="false" ht="13.8" hidden="false" customHeight="false" outlineLevel="0" collapsed="false">
      <c r="A64" s="1" t="s">
        <v>83</v>
      </c>
      <c r="B64" s="14"/>
      <c r="C64" s="14"/>
      <c r="D64" s="14"/>
      <c r="E64" s="14"/>
      <c r="F64" s="14"/>
      <c r="G64" s="3" t="s">
        <v>129</v>
      </c>
      <c r="H64" s="3" t="n">
        <v>3</v>
      </c>
      <c r="I64" s="3" t="n">
        <v>1</v>
      </c>
      <c r="J64" s="3" t="n">
        <v>1</v>
      </c>
      <c r="K64" s="3"/>
      <c r="L64" s="4" t="n">
        <v>2</v>
      </c>
      <c r="M64" s="4" t="n">
        <v>2</v>
      </c>
      <c r="N64" s="4" t="n">
        <v>2</v>
      </c>
      <c r="O64" s="4" t="n">
        <v>2</v>
      </c>
      <c r="P64" s="4" t="n">
        <v>2</v>
      </c>
      <c r="Q64" s="4" t="n">
        <v>2</v>
      </c>
      <c r="R64" s="4" t="n">
        <v>3</v>
      </c>
      <c r="S64" s="4" t="n">
        <v>2</v>
      </c>
      <c r="T64" s="4" t="n">
        <v>3</v>
      </c>
      <c r="U64" s="4" t="n">
        <v>2</v>
      </c>
      <c r="V64" s="4" t="n">
        <v>3</v>
      </c>
      <c r="W64" s="4" t="n">
        <v>2</v>
      </c>
      <c r="X64" s="3"/>
      <c r="Y64" s="9" t="n">
        <f aca="false">ABS($J64-L64)/MAX(1, $J64)</f>
        <v>1</v>
      </c>
      <c r="Z64" s="9" t="n">
        <f aca="false">ABS($J64-M64)/MAX(1, $J64)</f>
        <v>1</v>
      </c>
      <c r="AA64" s="9" t="n">
        <f aca="false">ABS($J64-N64)/MAX(1, $J64)</f>
        <v>1</v>
      </c>
      <c r="AB64" s="9" t="n">
        <f aca="false">ABS($J64-O64)/MAX(1, $J64)</f>
        <v>1</v>
      </c>
      <c r="AC64" s="9" t="n">
        <f aca="false">ABS($J64-P64)/MAX(1, $J64)</f>
        <v>1</v>
      </c>
      <c r="AD64" s="9" t="n">
        <f aca="false">ABS($J64-Q64)/MAX(1, $J64)</f>
        <v>1</v>
      </c>
      <c r="AE64" s="9" t="n">
        <f aca="false">ABS($J64-R64)/MAX(1, $J64)</f>
        <v>2</v>
      </c>
      <c r="AF64" s="9" t="n">
        <f aca="false">ABS($J64-S64)/MAX(1, $J64)</f>
        <v>1</v>
      </c>
      <c r="AG64" s="9" t="n">
        <f aca="false">ABS($J64-T64)/MAX(1, $J64)</f>
        <v>2</v>
      </c>
      <c r="AH64" s="9" t="n">
        <f aca="false">ABS($J64-U64)/MAX(1, $J64)</f>
        <v>1</v>
      </c>
      <c r="AI64" s="9" t="n">
        <f aca="false">ABS($J64-V64)/MAX(1, $J64)</f>
        <v>2</v>
      </c>
      <c r="AJ64" s="9" t="n">
        <f aca="false">ABS($J64-W64)/MAX(1, $J64)</f>
        <v>1</v>
      </c>
      <c r="AK64" s="9"/>
      <c r="AL64" s="9" t="n">
        <f aca="false">MIN(Y64, $AD$3)</f>
        <v>1</v>
      </c>
      <c r="AM64" s="9" t="n">
        <f aca="false">MIN(Z64, $AD$3)</f>
        <v>1</v>
      </c>
      <c r="AN64" s="9" t="n">
        <f aca="false">MIN(AA64, $AD$3)</f>
        <v>1</v>
      </c>
      <c r="AO64" s="9" t="n">
        <f aca="false">MIN(AB64, $AD$3)</f>
        <v>1</v>
      </c>
      <c r="AP64" s="9" t="n">
        <f aca="false">MIN(AC64, $AD$3)</f>
        <v>1</v>
      </c>
      <c r="AQ64" s="9" t="n">
        <f aca="false">MIN(AD64, $AD$3)</f>
        <v>1</v>
      </c>
      <c r="AR64" s="9" t="n">
        <f aca="false">MIN(AE64, $AD$3)</f>
        <v>2</v>
      </c>
      <c r="AS64" s="9" t="n">
        <f aca="false">MIN(AF64, $AD$3)</f>
        <v>1</v>
      </c>
      <c r="AT64" s="9" t="n">
        <f aca="false">MIN(AG64, $AD$3)</f>
        <v>2</v>
      </c>
      <c r="AU64" s="9" t="n">
        <f aca="false">MIN(AH64, $AD$3)</f>
        <v>1</v>
      </c>
      <c r="AV64" s="9" t="n">
        <f aca="false">MIN(AI64, $AD$3)</f>
        <v>2</v>
      </c>
      <c r="AW64" s="9" t="n">
        <f aca="false">MIN(AJ64, $AD$3)</f>
        <v>1</v>
      </c>
      <c r="AY64" s="2"/>
      <c r="AZ64" s="7" t="s">
        <v>36</v>
      </c>
      <c r="BA64" s="15" t="n">
        <f aca="false">COUNTIFS($J$5:$J1000, 1, $A$5:$A1000, $AY63)</f>
        <v>6</v>
      </c>
      <c r="BB64" s="9" t="n">
        <f aca="false">IF($BA64=0, 0, AVERAGEIFS(AL$5:AL1000, $J$5:$J1000, "=1", $A$5:$A1000, $AY63))</f>
        <v>1.5</v>
      </c>
      <c r="BC64" s="9" t="n">
        <f aca="false">IF($BA64=0, 0, AVERAGEIFS(AM$5:AM1000, $J$5:$J1000, "=1", $A$5:$A1000, $AY63))</f>
        <v>1.5</v>
      </c>
      <c r="BD64" s="9" t="n">
        <f aca="false">IF($BA64=0, 0, AVERAGEIFS(AN$5:AN1000, $J$5:$J1000, "=1", $A$5:$A1000, $AY63))</f>
        <v>1.33333333333333</v>
      </c>
      <c r="BE64" s="9" t="n">
        <f aca="false">IF($BA64=0, 0, AVERAGEIFS(AO$5:AO1000, $J$5:$J1000, "=1", $A$5:$A1000, $AY63))</f>
        <v>1</v>
      </c>
      <c r="BF64" s="9" t="n">
        <f aca="false">IF($BA64=0, 0, AVERAGEIFS(AP$5:AP1000, $J$5:$J1000, "=1", $A$5:$A1000, $AY63))</f>
        <v>1.33333333333333</v>
      </c>
      <c r="BG64" s="9" t="n">
        <f aca="false">IF($BA64=0, 0, AVERAGEIFS(AQ$5:AQ1000, $J$5:$J1000, "=1", $A$5:$A1000, $AY63))</f>
        <v>1.16666666666667</v>
      </c>
      <c r="BH64" s="9" t="n">
        <f aca="false">IF($BA64=0, 0, AVERAGEIFS(AR$5:AR1000, $J$5:$J1000, "=1", $A$5:$A1000, $AY63))</f>
        <v>1.5</v>
      </c>
      <c r="BI64" s="9" t="n">
        <f aca="false">IF($BA64=0, 0, AVERAGEIFS(AS$5:AS1000, $J$5:$J1000, "=1", $A$5:$A1000, $AY63))</f>
        <v>1.5</v>
      </c>
      <c r="BJ64" s="9" t="n">
        <f aca="false">IF($BA64=0, 0, AVERAGEIFS(AT$5:AT1000, $J$5:$J1000, "=1", $A$5:$A1000, $AY63))</f>
        <v>1.58438138793918</v>
      </c>
      <c r="BK64" s="9" t="n">
        <f aca="false">IF($BA64=0, 0, AVERAGEIFS(AU$5:AU1000, $J$5:$J1000, "=1", $A$5:$A1000, $AY63))</f>
        <v>1.16666666666667</v>
      </c>
      <c r="BL64" s="9" t="n">
        <f aca="false">IF($BA64=0, 0, AVERAGEIFS(AV$5:AV1000, $J$5:$J1000, "=1", $A$5:$A1000, $AY63))</f>
        <v>1.91771472127252</v>
      </c>
      <c r="BM64" s="9" t="n">
        <f aca="false">IF($BA64=0, 0, AVERAGEIFS(AW$5:AW1000, $J$5:$J1000, "=1", $A$5:$A1000, $AY63))</f>
        <v>0.666666666666667</v>
      </c>
      <c r="BO64" s="6"/>
      <c r="BP64" s="6"/>
      <c r="BQ64" s="3" t="s">
        <v>130</v>
      </c>
      <c r="BR64" s="18" t="n">
        <f aca="false">COUNTIF(E$5:E1004, BP57)</f>
        <v>1</v>
      </c>
      <c r="BS64" s="4"/>
      <c r="BT64" s="4"/>
      <c r="BU64" s="4"/>
      <c r="BV64" s="4"/>
      <c r="BW64" s="4"/>
    </row>
    <row r="65" customFormat="false" ht="13.8" hidden="false" customHeight="false" outlineLevel="0" collapsed="false">
      <c r="A65" s="1" t="s">
        <v>83</v>
      </c>
      <c r="B65" s="14"/>
      <c r="C65" s="14"/>
      <c r="D65" s="14"/>
      <c r="E65" s="14"/>
      <c r="F65" s="14"/>
      <c r="G65" s="3" t="s">
        <v>107</v>
      </c>
      <c r="H65" s="3" t="n">
        <v>3</v>
      </c>
      <c r="I65" s="3" t="n">
        <v>12</v>
      </c>
      <c r="J65" s="3" t="n">
        <v>4</v>
      </c>
      <c r="K65" s="3"/>
      <c r="L65" s="4" t="n">
        <v>6</v>
      </c>
      <c r="M65" s="4" t="n">
        <v>6</v>
      </c>
      <c r="N65" s="4" t="n">
        <v>6</v>
      </c>
      <c r="O65" s="4" t="n">
        <v>5</v>
      </c>
      <c r="P65" s="4" t="n">
        <v>6</v>
      </c>
      <c r="Q65" s="4" t="n">
        <v>4</v>
      </c>
      <c r="R65" s="4" t="n">
        <v>3</v>
      </c>
      <c r="S65" s="4" t="n">
        <v>3</v>
      </c>
      <c r="T65" s="4" t="n">
        <v>4</v>
      </c>
      <c r="U65" s="4" t="n">
        <v>3</v>
      </c>
      <c r="V65" s="4" t="n">
        <v>4</v>
      </c>
      <c r="W65" s="4" t="n">
        <v>4</v>
      </c>
      <c r="Y65" s="9" t="n">
        <f aca="false">ABS($J65-L65)/MAX(1, $J65)</f>
        <v>0.5</v>
      </c>
      <c r="Z65" s="9" t="n">
        <f aca="false">ABS($J65-M65)/MAX(1, $J65)</f>
        <v>0.5</v>
      </c>
      <c r="AA65" s="9" t="n">
        <f aca="false">ABS($J65-N65)/MAX(1, $J65)</f>
        <v>0.5</v>
      </c>
      <c r="AB65" s="9" t="n">
        <f aca="false">ABS($J65-O65)/MAX(1, $J65)</f>
        <v>0.25</v>
      </c>
      <c r="AC65" s="9" t="n">
        <f aca="false">ABS($J65-P65)/MAX(1, $J65)</f>
        <v>0.5</v>
      </c>
      <c r="AD65" s="9" t="n">
        <f aca="false">ABS($J65-Q65)/MAX(1, $J65)</f>
        <v>0</v>
      </c>
      <c r="AE65" s="9" t="n">
        <f aca="false">ABS($J65-R65)/MAX(1, $J65)</f>
        <v>0.25</v>
      </c>
      <c r="AF65" s="9" t="n">
        <f aca="false">ABS($J65-S65)/MAX(1, $J65)</f>
        <v>0.25</v>
      </c>
      <c r="AG65" s="9" t="n">
        <f aca="false">ABS($J65-T65)/MAX(1, $J65)</f>
        <v>0</v>
      </c>
      <c r="AH65" s="9" t="n">
        <f aca="false">ABS($J65-U65)/MAX(1, $J65)</f>
        <v>0.25</v>
      </c>
      <c r="AI65" s="9" t="n">
        <f aca="false">ABS($J65-V65)/MAX(1, $J65)</f>
        <v>0</v>
      </c>
      <c r="AJ65" s="9" t="n">
        <f aca="false">ABS($J65-W65)/MAX(1, $J65)</f>
        <v>0</v>
      </c>
      <c r="AK65" s="9"/>
      <c r="AL65" s="9" t="n">
        <f aca="false">MIN(Y65, $AD$3)</f>
        <v>0.5</v>
      </c>
      <c r="AM65" s="9" t="n">
        <f aca="false">MIN(Z65, $AD$3)</f>
        <v>0.5</v>
      </c>
      <c r="AN65" s="9" t="n">
        <f aca="false">MIN(AA65, $AD$3)</f>
        <v>0.5</v>
      </c>
      <c r="AO65" s="9" t="n">
        <f aca="false">MIN(AB65, $AD$3)</f>
        <v>0.25</v>
      </c>
      <c r="AP65" s="9" t="n">
        <f aca="false">MIN(AC65, $AD$3)</f>
        <v>0.5</v>
      </c>
      <c r="AQ65" s="9" t="n">
        <f aca="false">MIN(AD65, $AD$3)</f>
        <v>0</v>
      </c>
      <c r="AR65" s="9" t="n">
        <f aca="false">MIN(AE65, $AD$3)</f>
        <v>0.25</v>
      </c>
      <c r="AS65" s="9" t="n">
        <f aca="false">MIN(AF65, $AD$3)</f>
        <v>0.25</v>
      </c>
      <c r="AT65" s="9" t="n">
        <f aca="false">MIN(AG65, $AD$3)</f>
        <v>0</v>
      </c>
      <c r="AU65" s="9" t="n">
        <f aca="false">MIN(AH65, $AD$3)</f>
        <v>0.25</v>
      </c>
      <c r="AV65" s="9" t="n">
        <f aca="false">MIN(AI65, $AD$3)</f>
        <v>0</v>
      </c>
      <c r="AW65" s="9" t="n">
        <f aca="false">MIN(AJ65, $AD$3)</f>
        <v>0</v>
      </c>
      <c r="AY65" s="2"/>
      <c r="AZ65" s="7" t="s">
        <v>38</v>
      </c>
      <c r="BA65" s="15" t="n">
        <f aca="false">COUNTIFS($J$5:$J1000, "=2" , $A$5:$A1000, $AY63)</f>
        <v>1</v>
      </c>
      <c r="BB65" s="15" t="n">
        <f aca="false">IF($BA65=0, 0, AVERAGEIFS(AL$5:AL1000, $J$5:$J1000, "=2", $A$5:$A1000, $AY63))</f>
        <v>0.5</v>
      </c>
      <c r="BC65" s="15" t="n">
        <f aca="false">IF($BA65=0, 0, AVERAGEIFS(AM$5:AM1000, $J$5:$J1000, "=2", $A$5:$A1000, $AY63))</f>
        <v>0.5</v>
      </c>
      <c r="BD65" s="15" t="n">
        <f aca="false">IF($BA65=0, 0, AVERAGEIFS(AN$5:AN1000, $J$5:$J1000, "=2", $A$5:$A1000, $AY63))</f>
        <v>0.5</v>
      </c>
      <c r="BE65" s="15" t="n">
        <f aca="false">IF($BA65=0, 0, AVERAGEIFS(AO$5:AO1000, $J$5:$J1000, "=2", $A$5:$A1000, $AY63))</f>
        <v>0</v>
      </c>
      <c r="BF65" s="15" t="n">
        <f aca="false">IF($BA65=0, 0, AVERAGEIFS(AP$5:AP1000, $J$5:$J1000, "=2", $A$5:$A1000, $AY63))</f>
        <v>0.5</v>
      </c>
      <c r="BG65" s="15" t="n">
        <f aca="false">IF($BA65=0, 0, AVERAGEIFS(AQ$5:AQ1000, $J$5:$J1000, "=2", $A$5:$A1000, $AY63))</f>
        <v>0</v>
      </c>
      <c r="BH65" s="15" t="n">
        <f aca="false">IF($BA65=0, 0, AVERAGEIFS(AR$5:AR1000, $J$5:$J1000, "=2", $A$5:$A1000, $AY63))</f>
        <v>0</v>
      </c>
      <c r="BI65" s="15" t="n">
        <f aca="false">IF($BA65=0, 0, AVERAGEIFS(AS$5:AS1000, $J$5:$J1000, "=2", $A$5:$A1000, $AY63))</f>
        <v>0</v>
      </c>
      <c r="BJ65" s="15" t="n">
        <f aca="false">IF($BA65=0, 0, AVERAGEIFS(AT$5:AT1000, $J$5:$J1000, "=2", $A$5:$A1000, $AY63))</f>
        <v>0</v>
      </c>
      <c r="BK65" s="15" t="n">
        <f aca="false">IF($BA65=0, 0, AVERAGEIFS(AU$5:AU1000, $J$5:$J1000, "=2", $A$5:$A1000, $AY63))</f>
        <v>0.5</v>
      </c>
      <c r="BL65" s="15" t="n">
        <f aca="false">IF($BA65=0, 0, AVERAGEIFS(AV$5:AV1000, $J$5:$J1000, "=2", $A$5:$A1000, $AY63))</f>
        <v>0</v>
      </c>
      <c r="BM65" s="15" t="n">
        <f aca="false">IF($BA65=0, 0, AVERAGEIFS(AW$5:AW1000, $J$5:$J1000, "=2", $A$5:$A1000, $AY63))</f>
        <v>0.5</v>
      </c>
      <c r="BQ65" s="6"/>
      <c r="BR65" s="4"/>
      <c r="BS65" s="4"/>
      <c r="BT65" s="4"/>
      <c r="BU65" s="4"/>
      <c r="BV65" s="4"/>
      <c r="BW65" s="4"/>
    </row>
    <row r="66" customFormat="false" ht="13.8" hidden="false" customHeight="false" outlineLevel="0" collapsed="false">
      <c r="A66" s="1" t="s">
        <v>83</v>
      </c>
      <c r="B66" s="14"/>
      <c r="C66" s="14"/>
      <c r="D66" s="14"/>
      <c r="E66" s="14"/>
      <c r="F66" s="14"/>
      <c r="G66" s="3" t="s">
        <v>85</v>
      </c>
      <c r="H66" s="3" t="n">
        <v>4</v>
      </c>
      <c r="I66" s="3" t="n">
        <v>6</v>
      </c>
      <c r="J66" s="3" t="n">
        <v>5</v>
      </c>
      <c r="K66" s="3"/>
      <c r="L66" s="4" t="n">
        <v>3</v>
      </c>
      <c r="M66" s="4" t="n">
        <v>1</v>
      </c>
      <c r="N66" s="4" t="n">
        <v>1</v>
      </c>
      <c r="O66" s="4" t="n">
        <v>1</v>
      </c>
      <c r="P66" s="4" t="n">
        <v>2</v>
      </c>
      <c r="Q66" s="4" t="n">
        <v>1</v>
      </c>
      <c r="R66" s="4" t="n">
        <v>5</v>
      </c>
      <c r="S66" s="4" t="n">
        <v>4</v>
      </c>
      <c r="T66" s="4" t="n">
        <v>5</v>
      </c>
      <c r="U66" s="4" t="n">
        <v>4</v>
      </c>
      <c r="V66" s="4" t="n">
        <v>3</v>
      </c>
      <c r="W66" s="4" t="n">
        <v>2</v>
      </c>
      <c r="X66" s="3"/>
      <c r="Y66" s="9" t="n">
        <f aca="false">ABS($J66-L66)/MAX(1, $J66)</f>
        <v>0.4</v>
      </c>
      <c r="Z66" s="9" t="n">
        <f aca="false">ABS($J66-M66)/MAX(1, $J66)</f>
        <v>0.8</v>
      </c>
      <c r="AA66" s="9" t="n">
        <f aca="false">ABS($J66-N66)/MAX(1, $J66)</f>
        <v>0.8</v>
      </c>
      <c r="AB66" s="9" t="n">
        <f aca="false">ABS($J66-O66)/MAX(1, $J66)</f>
        <v>0.8</v>
      </c>
      <c r="AC66" s="9" t="n">
        <f aca="false">ABS($J66-P66)/MAX(1, $J66)</f>
        <v>0.6</v>
      </c>
      <c r="AD66" s="9" t="n">
        <f aca="false">ABS($J66-Q66)/MAX(1, $J66)</f>
        <v>0.8</v>
      </c>
      <c r="AE66" s="9" t="n">
        <f aca="false">ABS($J66-R66)/MAX(1, $J66)</f>
        <v>0</v>
      </c>
      <c r="AF66" s="9" t="n">
        <f aca="false">ABS($J66-S66)/MAX(1, $J66)</f>
        <v>0.2</v>
      </c>
      <c r="AG66" s="9" t="n">
        <f aca="false">ABS($J66-T66)/MAX(1, $J66)</f>
        <v>0</v>
      </c>
      <c r="AH66" s="9" t="n">
        <f aca="false">ABS($J66-U66)/MAX(1, $J66)</f>
        <v>0.2</v>
      </c>
      <c r="AI66" s="9" t="n">
        <f aca="false">ABS($J66-V66)/MAX(1, $J66)</f>
        <v>0.4</v>
      </c>
      <c r="AJ66" s="9" t="n">
        <f aca="false">ABS($J66-W66)/MAX(1, $J66)</f>
        <v>0.6</v>
      </c>
      <c r="AK66" s="9"/>
      <c r="AL66" s="9" t="n">
        <f aca="false">MIN(Y66, $AD$3)</f>
        <v>0.4</v>
      </c>
      <c r="AM66" s="9" t="n">
        <f aca="false">MIN(Z66, $AD$3)</f>
        <v>0.8</v>
      </c>
      <c r="AN66" s="9" t="n">
        <f aca="false">MIN(AA66, $AD$3)</f>
        <v>0.8</v>
      </c>
      <c r="AO66" s="9" t="n">
        <f aca="false">MIN(AB66, $AD$3)</f>
        <v>0.8</v>
      </c>
      <c r="AP66" s="9" t="n">
        <f aca="false">MIN(AC66, $AD$3)</f>
        <v>0.6</v>
      </c>
      <c r="AQ66" s="9" t="n">
        <f aca="false">MIN(AD66, $AD$3)</f>
        <v>0.8</v>
      </c>
      <c r="AR66" s="9" t="n">
        <f aca="false">MIN(AE66, $AD$3)</f>
        <v>0</v>
      </c>
      <c r="AS66" s="9" t="n">
        <f aca="false">MIN(AF66, $AD$3)</f>
        <v>0.2</v>
      </c>
      <c r="AT66" s="9" t="n">
        <f aca="false">MIN(AG66, $AD$3)</f>
        <v>0</v>
      </c>
      <c r="AU66" s="9" t="n">
        <f aca="false">MIN(AH66, $AD$3)</f>
        <v>0.2</v>
      </c>
      <c r="AV66" s="9" t="n">
        <f aca="false">MIN(AI66, $AD$3)</f>
        <v>0.4</v>
      </c>
      <c r="AW66" s="9" t="n">
        <f aca="false">MIN(AJ66, $AD$3)</f>
        <v>0.6</v>
      </c>
      <c r="AY66" s="2"/>
      <c r="AZ66" s="3" t="s">
        <v>40</v>
      </c>
      <c r="BA66" s="15" t="n">
        <f aca="false">COUNTIFS($J$5:$J1000, "=3", $A$5:$A1000, $AY63)</f>
        <v>2</v>
      </c>
      <c r="BB66" s="15" t="n">
        <f aca="false">IF($BA66=0, 0, AVERAGEIFS(AL$5:AL1000, $J$5:$J1000, "=3", $A$5:$A1000, $AY63))</f>
        <v>1.16666666666667</v>
      </c>
      <c r="BC66" s="15" t="n">
        <f aca="false">IF($BA66=0, 0, AVERAGEIFS(AM$5:AM1000, $J$5:$J1000, "=3", $A$5:$A1000, $AY63))</f>
        <v>0.833333333333333</v>
      </c>
      <c r="BD66" s="15" t="n">
        <f aca="false">IF($BA66=0, 0, AVERAGEIFS(AN$5:AN1000, $J$5:$J1000, "=3", $A$5:$A1000, $AY63))</f>
        <v>0.5</v>
      </c>
      <c r="BE66" s="15" t="n">
        <f aca="false">IF($BA66=0, 0, AVERAGEIFS(AO$5:AO1000, $J$5:$J1000, "=3", $A$5:$A1000, $AY63))</f>
        <v>0.333333333333333</v>
      </c>
      <c r="BF66" s="15" t="n">
        <f aca="false">IF($BA66=0, 0, AVERAGEIFS(AP$5:AP1000, $J$5:$J1000, "=3", $A$5:$A1000, $AY63))</f>
        <v>0.833333333333333</v>
      </c>
      <c r="BG66" s="15" t="n">
        <f aca="false">IF($BA66=0, 0, AVERAGEIFS(AQ$5:AQ1000, $J$5:$J1000, "=3", $A$5:$A1000, $AY63))</f>
        <v>0.333333333333333</v>
      </c>
      <c r="BH66" s="15" t="n">
        <f aca="false">IF($BA66=0, 0, AVERAGEIFS(AR$5:AR1000, $J$5:$J1000, "=3", $A$5:$A1000, $AY63))</f>
        <v>1.66666666666667</v>
      </c>
      <c r="BI66" s="15" t="n">
        <f aca="false">IF($BA66=0, 0, AVERAGEIFS(AS$5:AS1000, $J$5:$J1000, "=3", $A$5:$A1000, $AY63))</f>
        <v>1.5</v>
      </c>
      <c r="BJ66" s="15" t="n">
        <f aca="false">IF($BA66=0, 0, AVERAGEIFS(AT$5:AT1000, $J$5:$J1000, "=3", $A$5:$A1000, $AY63))</f>
        <v>1.5</v>
      </c>
      <c r="BK66" s="15" t="n">
        <f aca="false">IF($BA66=0, 0, AVERAGEIFS(AU$5:AU1000, $J$5:$J1000, "=3", $A$5:$A1000, $AY63))</f>
        <v>1.5</v>
      </c>
      <c r="BL66" s="15" t="n">
        <f aca="false">IF($BA66=0, 0, AVERAGEIFS(AV$5:AV1000, $J$5:$J1000, "=3", $A$5:$A1000, $AY63))</f>
        <v>1.5</v>
      </c>
      <c r="BM66" s="15" t="n">
        <f aca="false">IF($BA66=0, 0, AVERAGEIFS(AW$5:AW1000, $J$5:$J1000, "=3", $A$5:$A1000, $AY63))</f>
        <v>0.666666666666667</v>
      </c>
      <c r="BQ66" s="6"/>
      <c r="BR66" s="4"/>
      <c r="BS66" s="4"/>
      <c r="BT66" s="4"/>
      <c r="BU66" s="4"/>
      <c r="BV66" s="4"/>
      <c r="BW66" s="4"/>
    </row>
    <row r="67" customFormat="false" ht="13.8" hidden="false" customHeight="false" outlineLevel="0" collapsed="false">
      <c r="A67" s="1" t="s">
        <v>83</v>
      </c>
      <c r="B67" s="14"/>
      <c r="C67" s="14"/>
      <c r="D67" s="14"/>
      <c r="E67" s="14"/>
      <c r="F67" s="14"/>
      <c r="G67" s="3" t="s">
        <v>50</v>
      </c>
      <c r="H67" s="3" t="n">
        <v>5</v>
      </c>
      <c r="I67" s="3" t="n">
        <v>36</v>
      </c>
      <c r="J67" s="3" t="n">
        <v>2</v>
      </c>
      <c r="K67" s="3"/>
      <c r="L67" s="4" t="n">
        <v>10</v>
      </c>
      <c r="M67" s="4" t="n">
        <v>6</v>
      </c>
      <c r="N67" s="4" t="n">
        <v>6</v>
      </c>
      <c r="O67" s="4" t="n">
        <v>5</v>
      </c>
      <c r="P67" s="4" t="n">
        <v>8</v>
      </c>
      <c r="Q67" s="4" t="n">
        <v>1</v>
      </c>
      <c r="R67" s="4" t="n">
        <v>4</v>
      </c>
      <c r="S67" s="4" t="n">
        <v>5</v>
      </c>
      <c r="T67" s="4" t="n">
        <v>5</v>
      </c>
      <c r="U67" s="4" t="n">
        <v>5</v>
      </c>
      <c r="V67" s="4" t="n">
        <v>5</v>
      </c>
      <c r="W67" s="4" t="n">
        <v>3</v>
      </c>
      <c r="X67" s="3"/>
      <c r="Y67" s="9" t="n">
        <f aca="false">ABS($J67-L67)/MAX(1, $J67)</f>
        <v>4</v>
      </c>
      <c r="Z67" s="9" t="n">
        <f aca="false">ABS($J67-M67)/MAX(1, $J67)</f>
        <v>2</v>
      </c>
      <c r="AA67" s="9" t="n">
        <f aca="false">ABS($J67-N67)/MAX(1, $J67)</f>
        <v>2</v>
      </c>
      <c r="AB67" s="9" t="n">
        <f aca="false">ABS($J67-O67)/MAX(1, $J67)</f>
        <v>1.5</v>
      </c>
      <c r="AC67" s="9" t="n">
        <f aca="false">ABS($J67-P67)/MAX(1, $J67)</f>
        <v>3</v>
      </c>
      <c r="AD67" s="9" t="n">
        <f aca="false">ABS($J67-Q67)/MAX(1, $J67)</f>
        <v>0.5</v>
      </c>
      <c r="AE67" s="9" t="n">
        <f aca="false">ABS($J67-R67)/MAX(1, $J67)</f>
        <v>1</v>
      </c>
      <c r="AF67" s="9" t="n">
        <f aca="false">ABS($J67-S67)/MAX(1, $J67)</f>
        <v>1.5</v>
      </c>
      <c r="AG67" s="9" t="n">
        <f aca="false">ABS($J67-T67)/MAX(1, $J67)</f>
        <v>1.5</v>
      </c>
      <c r="AH67" s="9" t="n">
        <f aca="false">ABS($J67-U67)/MAX(1, $J67)</f>
        <v>1.5</v>
      </c>
      <c r="AI67" s="9" t="n">
        <f aca="false">ABS($J67-V67)/MAX(1, $J67)</f>
        <v>1.5</v>
      </c>
      <c r="AJ67" s="9" t="n">
        <f aca="false">ABS($J67-W67)/MAX(1, $J67)</f>
        <v>0.5</v>
      </c>
      <c r="AK67" s="9"/>
      <c r="AL67" s="9" t="n">
        <f aca="false">MIN(Y67, $AD$3)</f>
        <v>3.50628832763509</v>
      </c>
      <c r="AM67" s="9" t="n">
        <f aca="false">MIN(Z67, $AD$3)</f>
        <v>2</v>
      </c>
      <c r="AN67" s="9" t="n">
        <f aca="false">MIN(AA67, $AD$3)</f>
        <v>2</v>
      </c>
      <c r="AO67" s="9" t="n">
        <f aca="false">MIN(AB67, $AD$3)</f>
        <v>1.5</v>
      </c>
      <c r="AP67" s="9" t="n">
        <f aca="false">MIN(AC67, $AD$3)</f>
        <v>3</v>
      </c>
      <c r="AQ67" s="9" t="n">
        <f aca="false">MIN(AD67, $AD$3)</f>
        <v>0.5</v>
      </c>
      <c r="AR67" s="9" t="n">
        <f aca="false">MIN(AE67, $AD$3)</f>
        <v>1</v>
      </c>
      <c r="AS67" s="9" t="n">
        <f aca="false">MIN(AF67, $AD$3)</f>
        <v>1.5</v>
      </c>
      <c r="AT67" s="9" t="n">
        <f aca="false">MIN(AG67, $AD$3)</f>
        <v>1.5</v>
      </c>
      <c r="AU67" s="9" t="n">
        <f aca="false">MIN(AH67, $AD$3)</f>
        <v>1.5</v>
      </c>
      <c r="AV67" s="9" t="n">
        <f aca="false">MIN(AI67, $AD$3)</f>
        <v>1.5</v>
      </c>
      <c r="AW67" s="9" t="n">
        <f aca="false">MIN(AJ67, $AD$3)</f>
        <v>0.5</v>
      </c>
      <c r="AY67" s="2"/>
      <c r="AZ67" s="3" t="s">
        <v>42</v>
      </c>
      <c r="BA67" s="15" t="n">
        <f aca="false">COUNTIFS($J$5:$J1000, "&gt;=2", $J$5:$J1000, "&lt;=3", $A$5:$A1000, $AY63)</f>
        <v>3</v>
      </c>
      <c r="BB67" s="15" t="n">
        <f aca="false">IF($BA67=0, 0, AVERAGEIFS(AL$5:AL1000, $J$5:$J1000, "&gt;=2", $J$5:$J1000, "&lt;=3", $A$5:$A1000, $AY63))</f>
        <v>0.944444444444444</v>
      </c>
      <c r="BC67" s="15" t="n">
        <f aca="false">IF($BA67=0, 0, AVERAGEIFS(AM$5:AM1000, $J$5:$J1000, "&gt;=2", $J$5:$J1000, "&lt;=3", $A$5:$A1000, $AY63))</f>
        <v>0.722222222222222</v>
      </c>
      <c r="BD67" s="15" t="n">
        <f aca="false">IF($BA67=0, 0, AVERAGEIFS(AN$5:AN1000, $J$5:$J1000, "&gt;=2", $J$5:$J1000, "&lt;=3", $A$5:$A1000, $AY63))</f>
        <v>0.5</v>
      </c>
      <c r="BE67" s="15" t="n">
        <f aca="false">IF($BA67=0, 0, AVERAGEIFS(AO$5:AO1000, $J$5:$J1000, "&gt;=2", $J$5:$J1000, "&lt;=3", $A$5:$A1000, $AY63))</f>
        <v>0.222222222222222</v>
      </c>
      <c r="BF67" s="15" t="n">
        <f aca="false">IF($BA67=0, 0, AVERAGEIFS(AP$5:AP1000, $J$5:$J1000, "&gt;=2", $J$5:$J1000, "&lt;=3", $A$5:$A1000, $AY63))</f>
        <v>0.722222222222222</v>
      </c>
      <c r="BG67" s="15" t="n">
        <f aca="false">IF($BA67=0, 0, AVERAGEIFS(AQ$5:AQ1000, $J$5:$J1000, "&gt;=2", $J$5:$J1000, "&lt;=3", $A$5:$A1000, $AY63))</f>
        <v>0.222222222222222</v>
      </c>
      <c r="BH67" s="15" t="n">
        <f aca="false">IF($BA67=0, 0, AVERAGEIFS(AR$5:AR1000, $J$5:$J1000, "&gt;=2", $J$5:$J1000, "&lt;=3", $A$5:$A1000, $AY63))</f>
        <v>1.11111111111111</v>
      </c>
      <c r="BI67" s="15" t="n">
        <f aca="false">IF($BA67=0, 0, AVERAGEIFS(AS$5:AS1000, $J$5:$J1000, "&gt;=2", $J$5:$J1000, "&lt;=3", $A$5:$A1000, $AY63))</f>
        <v>1</v>
      </c>
      <c r="BJ67" s="15" t="n">
        <f aca="false">IF($BA67=0, 0, AVERAGEIFS(AT$5:AT1000, $J$5:$J1000, "&gt;=2", $J$5:$J1000, "&lt;=3", $A$5:$A1000, $AY63))</f>
        <v>1</v>
      </c>
      <c r="BK67" s="15" t="n">
        <f aca="false">IF($BA67=0, 0, AVERAGEIFS(AU$5:AU1000, $J$5:$J1000, "&gt;=2", $J$5:$J1000, "&lt;=3", $A$5:$A1000, $AY63))</f>
        <v>1.16666666666667</v>
      </c>
      <c r="BL67" s="15" t="n">
        <f aca="false">IF($BA67=0, 0, AVERAGEIFS(AV$5:AV1000, $J$5:$J1000, "&gt;=2", $J$5:$J1000, "&lt;=3", $A$5:$A1000, $AY63))</f>
        <v>1</v>
      </c>
      <c r="BM67" s="15" t="n">
        <f aca="false">IF($BA67=0, 0, AVERAGEIFS(AW$5:AW1000, $J$5:$J1000, "&gt;=2", $J$5:$J1000, "&lt;=3", $A$5:$A1000, $AY63))</f>
        <v>0.611111111111111</v>
      </c>
      <c r="BO67" s="6"/>
      <c r="BP67" s="6"/>
      <c r="BR67" s="4"/>
      <c r="BS67" s="4"/>
      <c r="BT67" s="4"/>
      <c r="BU67" s="4"/>
      <c r="BV67" s="4"/>
      <c r="BW67" s="4"/>
    </row>
    <row r="68" customFormat="false" ht="13.8" hidden="false" customHeight="false" outlineLevel="0" collapsed="false">
      <c r="A68" s="1" t="s">
        <v>83</v>
      </c>
      <c r="B68" s="14" t="n">
        <v>8</v>
      </c>
      <c r="C68" s="14" t="n">
        <v>20</v>
      </c>
      <c r="D68" s="14" t="n">
        <v>4</v>
      </c>
      <c r="E68" s="14" t="n">
        <v>4</v>
      </c>
      <c r="F68" s="14" t="s">
        <v>31</v>
      </c>
      <c r="G68" s="3" t="s">
        <v>131</v>
      </c>
      <c r="H68" s="3" t="n">
        <v>3</v>
      </c>
      <c r="I68" s="3" t="n">
        <v>1</v>
      </c>
      <c r="J68" s="3" t="n">
        <v>3</v>
      </c>
      <c r="K68" s="3"/>
      <c r="L68" s="4" t="n">
        <v>3</v>
      </c>
      <c r="M68" s="4" t="n">
        <v>3</v>
      </c>
      <c r="N68" s="4" t="n">
        <v>2</v>
      </c>
      <c r="O68" s="4" t="n">
        <v>1</v>
      </c>
      <c r="P68" s="4" t="n">
        <v>3</v>
      </c>
      <c r="Q68" s="4" t="n">
        <v>4</v>
      </c>
      <c r="R68" s="4" t="n">
        <v>4</v>
      </c>
      <c r="S68" s="4" t="n">
        <v>3</v>
      </c>
      <c r="T68" s="4" t="n">
        <v>3</v>
      </c>
      <c r="U68" s="4" t="n">
        <v>2</v>
      </c>
      <c r="V68" s="4" t="n">
        <v>3</v>
      </c>
      <c r="W68" s="4" t="n">
        <v>1</v>
      </c>
      <c r="X68" s="3"/>
      <c r="Y68" s="9" t="n">
        <f aca="false">ABS($J68-L68)/MAX(1, $J68)</f>
        <v>0</v>
      </c>
      <c r="Z68" s="9" t="n">
        <f aca="false">ABS($J68-M68)/MAX(1, $J68)</f>
        <v>0</v>
      </c>
      <c r="AA68" s="9" t="n">
        <f aca="false">ABS($J68-N68)/MAX(1, $J68)</f>
        <v>0.333333333333333</v>
      </c>
      <c r="AB68" s="9" t="n">
        <f aca="false">ABS($J68-O68)/MAX(1, $J68)</f>
        <v>0.666666666666667</v>
      </c>
      <c r="AC68" s="9" t="n">
        <f aca="false">ABS($J68-P68)/MAX(1, $J68)</f>
        <v>0</v>
      </c>
      <c r="AD68" s="9" t="n">
        <f aca="false">ABS($J68-Q68)/MAX(1, $J68)</f>
        <v>0.333333333333333</v>
      </c>
      <c r="AE68" s="9" t="n">
        <f aca="false">ABS($J68-R68)/MAX(1, $J68)</f>
        <v>0.333333333333333</v>
      </c>
      <c r="AF68" s="9" t="n">
        <f aca="false">ABS($J68-S68)/MAX(1, $J68)</f>
        <v>0</v>
      </c>
      <c r="AG68" s="9" t="n">
        <f aca="false">ABS($J68-T68)/MAX(1, $J68)</f>
        <v>0</v>
      </c>
      <c r="AH68" s="9" t="n">
        <f aca="false">ABS($J68-U68)/MAX(1, $J68)</f>
        <v>0.333333333333333</v>
      </c>
      <c r="AI68" s="9" t="n">
        <f aca="false">ABS($J68-V68)/MAX(1, $J68)</f>
        <v>0</v>
      </c>
      <c r="AJ68" s="9" t="n">
        <f aca="false">ABS($J68-W68)/MAX(1, $J68)</f>
        <v>0.666666666666667</v>
      </c>
      <c r="AK68" s="9"/>
      <c r="AL68" s="9" t="n">
        <f aca="false">MIN(Y68, $AD$3)</f>
        <v>0</v>
      </c>
      <c r="AM68" s="9" t="n">
        <f aca="false">MIN(Z68, $AD$3)</f>
        <v>0</v>
      </c>
      <c r="AN68" s="9" t="n">
        <f aca="false">MIN(AA68, $AD$3)</f>
        <v>0.333333333333333</v>
      </c>
      <c r="AO68" s="9" t="n">
        <f aca="false">MIN(AB68, $AD$3)</f>
        <v>0.666666666666667</v>
      </c>
      <c r="AP68" s="9" t="n">
        <f aca="false">MIN(AC68, $AD$3)</f>
        <v>0</v>
      </c>
      <c r="AQ68" s="9" t="n">
        <f aca="false">MIN(AD68, $AD$3)</f>
        <v>0.333333333333333</v>
      </c>
      <c r="AR68" s="9" t="n">
        <f aca="false">MIN(AE68, $AD$3)</f>
        <v>0.333333333333333</v>
      </c>
      <c r="AS68" s="9" t="n">
        <f aca="false">MIN(AF68, $AD$3)</f>
        <v>0</v>
      </c>
      <c r="AT68" s="9" t="n">
        <f aca="false">MIN(AG68, $AD$3)</f>
        <v>0</v>
      </c>
      <c r="AU68" s="9" t="n">
        <f aca="false">MIN(AH68, $AD$3)</f>
        <v>0.333333333333333</v>
      </c>
      <c r="AV68" s="9" t="n">
        <f aca="false">MIN(AI68, $AD$3)</f>
        <v>0</v>
      </c>
      <c r="AW68" s="9" t="n">
        <f aca="false">MIN(AJ68, $AD$3)</f>
        <v>0.666666666666667</v>
      </c>
      <c r="AY68" s="2"/>
      <c r="AZ68" s="3" t="s">
        <v>44</v>
      </c>
      <c r="BA68" s="15" t="n">
        <f aca="false">COUNTIFS($J$5:$J1000, "&gt;=4", $J$5:$J1000, "&lt;=5", $A$5:$A1000, $AY63)</f>
        <v>1</v>
      </c>
      <c r="BB68" s="15" t="n">
        <f aca="false">IF($BA68=0, 0, AVERAGEIFS(AL$5:AL1000, $J$5:$J1000, "&gt;=4", $J$5:$J1000, "&lt;=5", $A$5:$A1000, $AY63))</f>
        <v>0.25</v>
      </c>
      <c r="BC68" s="15" t="n">
        <f aca="false">IF($BA68=0, 0, AVERAGEIFS(AM$5:AM1000, $J$5:$J1000, "&gt;=4", $J$5:$J1000, "&lt;=5", $A$5:$A1000, $AY63))</f>
        <v>0.25</v>
      </c>
      <c r="BD68" s="15" t="n">
        <f aca="false">IF($BA68=0, 0, AVERAGEIFS(AN$5:AN1000, $J$5:$J1000, "&gt;=4", $J$5:$J1000, "&lt;=5", $A$5:$A1000, $AY63))</f>
        <v>0.25</v>
      </c>
      <c r="BE68" s="15" t="n">
        <f aca="false">IF($BA68=0, 0, AVERAGEIFS(AO$5:AO1000, $J$5:$J1000, "&gt;=4", $J$5:$J1000, "&lt;=5", $A$5:$A1000, $AY63))</f>
        <v>0.5</v>
      </c>
      <c r="BF68" s="15" t="n">
        <f aca="false">IF($BA68=0, 0, AVERAGEIFS(AP$5:AP1000, $J$5:$J1000, "&gt;=4", $J$5:$J1000, "&lt;=5", $A$5:$A1000, $AY63))</f>
        <v>0</v>
      </c>
      <c r="BG68" s="15" t="n">
        <f aca="false">IF($BA68=0, 0, AVERAGEIFS(AQ$5:AQ1000, $J$5:$J1000, "&gt;=4", $J$5:$J1000, "&lt;=5", $A$5:$A1000, $AY63))</f>
        <v>0</v>
      </c>
      <c r="BH68" s="15" t="n">
        <f aca="false">IF($BA68=0, 0, AVERAGEIFS(AR$5:AR1000, $J$5:$J1000, "&gt;=4", $J$5:$J1000, "&lt;=5", $A$5:$A1000, $AY63))</f>
        <v>1</v>
      </c>
      <c r="BI68" s="15" t="n">
        <f aca="false">IF($BA68=0, 0, AVERAGEIFS(AS$5:AS1000, $J$5:$J1000, "&gt;=4", $J$5:$J1000, "&lt;=5", $A$5:$A1000, $AY63))</f>
        <v>0.75</v>
      </c>
      <c r="BJ68" s="15" t="n">
        <f aca="false">IF($BA68=0, 0, AVERAGEIFS(AT$5:AT1000, $J$5:$J1000, "&gt;=4", $J$5:$J1000, "&lt;=5", $A$5:$A1000, $AY63))</f>
        <v>0.75</v>
      </c>
      <c r="BK68" s="15" t="n">
        <f aca="false">IF($BA68=0, 0, AVERAGEIFS(AU$5:AU1000, $J$5:$J1000, "&gt;=4", $J$5:$J1000, "&lt;=5", $A$5:$A1000, $AY63))</f>
        <v>0.25</v>
      </c>
      <c r="BL68" s="15" t="n">
        <f aca="false">IF($BA68=0, 0, AVERAGEIFS(AV$5:AV1000, $J$5:$J1000, "&gt;=4", $J$5:$J1000, "&lt;=5", $A$5:$A1000, $AY63))</f>
        <v>1</v>
      </c>
      <c r="BM68" s="15" t="n">
        <f aca="false">IF($BA68=0, 0, AVERAGEIFS(AW$5:AW1000, $J$5:$J1000, "&gt;=4", $J$5:$J1000, "&lt;=5", $A$5:$A1000, $AY63))</f>
        <v>0.25</v>
      </c>
      <c r="BO68" s="6"/>
      <c r="BP68" s="6"/>
      <c r="BR68" s="4"/>
      <c r="BS68" s="4"/>
      <c r="BT68" s="4"/>
      <c r="BU68" s="4"/>
      <c r="BV68" s="4"/>
      <c r="BW68" s="4"/>
    </row>
    <row r="69" customFormat="false" ht="13.8" hidden="false" customHeight="false" outlineLevel="0" collapsed="false">
      <c r="A69" s="1" t="s">
        <v>83</v>
      </c>
      <c r="B69" s="14"/>
      <c r="C69" s="14"/>
      <c r="D69" s="14"/>
      <c r="E69" s="14"/>
      <c r="F69" s="14"/>
      <c r="G69" s="3" t="s">
        <v>132</v>
      </c>
      <c r="H69" s="3" t="n">
        <v>3</v>
      </c>
      <c r="I69" s="3" t="n">
        <v>1</v>
      </c>
      <c r="J69" s="3" t="n">
        <v>3</v>
      </c>
      <c r="K69" s="3"/>
      <c r="L69" s="4" t="n">
        <v>3</v>
      </c>
      <c r="M69" s="4" t="n">
        <v>2</v>
      </c>
      <c r="N69" s="4" t="n">
        <v>2</v>
      </c>
      <c r="O69" s="4" t="n">
        <v>2</v>
      </c>
      <c r="P69" s="4" t="n">
        <v>2</v>
      </c>
      <c r="Q69" s="4" t="n">
        <v>1</v>
      </c>
      <c r="R69" s="4" t="n">
        <v>4</v>
      </c>
      <c r="S69" s="4" t="n">
        <v>5</v>
      </c>
      <c r="T69" s="4" t="n">
        <v>5</v>
      </c>
      <c r="U69" s="4" t="n">
        <v>4</v>
      </c>
      <c r="V69" s="4" t="n">
        <v>3</v>
      </c>
      <c r="W69" s="4" t="n">
        <v>2</v>
      </c>
      <c r="Y69" s="9" t="n">
        <f aca="false">ABS($J69-L69)/MAX(1, $J69)</f>
        <v>0</v>
      </c>
      <c r="Z69" s="9" t="n">
        <f aca="false">ABS($J69-M69)/MAX(1, $J69)</f>
        <v>0.333333333333333</v>
      </c>
      <c r="AA69" s="9" t="n">
        <f aca="false">ABS($J69-N69)/MAX(1, $J69)</f>
        <v>0.333333333333333</v>
      </c>
      <c r="AB69" s="9" t="n">
        <f aca="false">ABS($J69-O69)/MAX(1, $J69)</f>
        <v>0.333333333333333</v>
      </c>
      <c r="AC69" s="9" t="n">
        <f aca="false">ABS($J69-P69)/MAX(1, $J69)</f>
        <v>0.333333333333333</v>
      </c>
      <c r="AD69" s="9" t="n">
        <f aca="false">ABS($J69-Q69)/MAX(1, $J69)</f>
        <v>0.666666666666667</v>
      </c>
      <c r="AE69" s="9" t="n">
        <f aca="false">ABS($J69-R69)/MAX(1, $J69)</f>
        <v>0.333333333333333</v>
      </c>
      <c r="AF69" s="9" t="n">
        <f aca="false">ABS($J69-S69)/MAX(1, $J69)</f>
        <v>0.666666666666667</v>
      </c>
      <c r="AG69" s="9" t="n">
        <f aca="false">ABS($J69-T69)/MAX(1, $J69)</f>
        <v>0.666666666666667</v>
      </c>
      <c r="AH69" s="9" t="n">
        <f aca="false">ABS($J69-U69)/MAX(1, $J69)</f>
        <v>0.333333333333333</v>
      </c>
      <c r="AI69" s="9" t="n">
        <f aca="false">ABS($J69-V69)/MAX(1, $J69)</f>
        <v>0</v>
      </c>
      <c r="AJ69" s="9" t="n">
        <f aca="false">ABS($J69-W69)/MAX(1, $J69)</f>
        <v>0.333333333333333</v>
      </c>
      <c r="AK69" s="9"/>
      <c r="AL69" s="9" t="n">
        <f aca="false">MIN(Y69, $AD$3)</f>
        <v>0</v>
      </c>
      <c r="AM69" s="9" t="n">
        <f aca="false">MIN(Z69, $AD$3)</f>
        <v>0.333333333333333</v>
      </c>
      <c r="AN69" s="9" t="n">
        <f aca="false">MIN(AA69, $AD$3)</f>
        <v>0.333333333333333</v>
      </c>
      <c r="AO69" s="9" t="n">
        <f aca="false">MIN(AB69, $AD$3)</f>
        <v>0.333333333333333</v>
      </c>
      <c r="AP69" s="9" t="n">
        <f aca="false">MIN(AC69, $AD$3)</f>
        <v>0.333333333333333</v>
      </c>
      <c r="AQ69" s="9" t="n">
        <f aca="false">MIN(AD69, $AD$3)</f>
        <v>0.666666666666667</v>
      </c>
      <c r="AR69" s="9" t="n">
        <f aca="false">MIN(AE69, $AD$3)</f>
        <v>0.333333333333333</v>
      </c>
      <c r="AS69" s="9" t="n">
        <f aca="false">MIN(AF69, $AD$3)</f>
        <v>0.666666666666667</v>
      </c>
      <c r="AT69" s="9" t="n">
        <f aca="false">MIN(AG69, $AD$3)</f>
        <v>0.666666666666667</v>
      </c>
      <c r="AU69" s="9" t="n">
        <f aca="false">MIN(AH69, $AD$3)</f>
        <v>0.333333333333333</v>
      </c>
      <c r="AV69" s="9" t="n">
        <f aca="false">MIN(AI69, $AD$3)</f>
        <v>0</v>
      </c>
      <c r="AW69" s="9" t="n">
        <f aca="false">MIN(AJ69, $AD$3)</f>
        <v>0.333333333333333</v>
      </c>
      <c r="AY69" s="2"/>
      <c r="AZ69" s="3" t="s">
        <v>48</v>
      </c>
      <c r="BA69" s="15" t="n">
        <f aca="false">COUNTIFS($J$5:$J1000, "&gt;=4", $A$5:$A1000, $AY63)</f>
        <v>6</v>
      </c>
      <c r="BB69" s="15" t="n">
        <f aca="false">IF($BA69=0, 0, AVERAGEIFS(AL$5:AL1000, $J$5:$J1000, "&gt;=4", $A$5:$A1000, $AY63))</f>
        <v>0.380555555555556</v>
      </c>
      <c r="BC69" s="15" t="n">
        <f aca="false">IF($BA69=0, 0, AVERAGEIFS(AM$5:AM1000, $J$5:$J1000, "&gt;=4", $A$5:$A1000, $AY63))</f>
        <v>0.436111111111111</v>
      </c>
      <c r="BD69" s="15" t="n">
        <f aca="false">IF($BA69=0, 0, AVERAGEIFS(AN$5:AN1000, $J$5:$J1000, "&gt;=4", $A$5:$A1000, $AY63))</f>
        <v>0.430555555555556</v>
      </c>
      <c r="BE69" s="15" t="n">
        <f aca="false">IF($BA69=0, 0, AVERAGEIFS(AO$5:AO1000, $J$5:$J1000, "&gt;=4", $A$5:$A1000, $AY63))</f>
        <v>0.555555555555555</v>
      </c>
      <c r="BF69" s="15" t="n">
        <f aca="false">IF($BA69=0, 0, AVERAGEIFS(AP$5:AP1000, $J$5:$J1000, "&gt;=4", $A$5:$A1000, $AY63))</f>
        <v>0.383333333333333</v>
      </c>
      <c r="BG69" s="15" t="n">
        <f aca="false">IF($BA69=0, 0, AVERAGEIFS(AQ$5:AQ1000, $J$5:$J1000, "&gt;=4", $A$5:$A1000, $AY63))</f>
        <v>0.6</v>
      </c>
      <c r="BH69" s="15" t="n">
        <f aca="false">IF($BA69=0, 0, AVERAGEIFS(AR$5:AR1000, $J$5:$J1000, "&gt;=4", $A$5:$A1000, $AY63))</f>
        <v>0.388888888888889</v>
      </c>
      <c r="BI69" s="15" t="n">
        <f aca="false">IF($BA69=0, 0, AVERAGEIFS(AS$5:AS1000, $J$5:$J1000, "&gt;=4", $A$5:$A1000, $AY63))</f>
        <v>0.419444444444444</v>
      </c>
      <c r="BJ69" s="15" t="n">
        <f aca="false">IF($BA69=0, 0, AVERAGEIFS(AT$5:AT1000, $J$5:$J1000, "&gt;=4", $A$5:$A1000, $AY63))</f>
        <v>0.419444444444444</v>
      </c>
      <c r="BK69" s="15" t="n">
        <f aca="false">IF($BA69=0, 0, AVERAGEIFS(AU$5:AU1000, $J$5:$J1000, "&gt;=4", $A$5:$A1000, $AY63))</f>
        <v>0.347222222222222</v>
      </c>
      <c r="BL69" s="15" t="n">
        <f aca="false">IF($BA69=0, 0, AVERAGEIFS(AV$5:AV1000, $J$5:$J1000, "&gt;=4", $A$5:$A1000, $AY63))</f>
        <v>0.466666666666667</v>
      </c>
      <c r="BM69" s="15" t="n">
        <f aca="false">IF($BA69=0, 0, AVERAGEIFS(AW$5:AW1000, $J$5:$J1000, "&gt;=4", $A$5:$A1000, $AY63))</f>
        <v>0.408333333333333</v>
      </c>
      <c r="BO69" s="19" t="s">
        <v>133</v>
      </c>
      <c r="BP69" s="6"/>
      <c r="BR69" s="4"/>
      <c r="BS69" s="4"/>
      <c r="BT69" s="4"/>
      <c r="BU69" s="4"/>
      <c r="BV69" s="4"/>
      <c r="BW69" s="4"/>
    </row>
    <row r="70" customFormat="false" ht="13.8" hidden="false" customHeight="false" outlineLevel="0" collapsed="false">
      <c r="A70" s="1" t="s">
        <v>83</v>
      </c>
      <c r="B70" s="14"/>
      <c r="C70" s="14"/>
      <c r="D70" s="14"/>
      <c r="E70" s="14"/>
      <c r="F70" s="14"/>
      <c r="G70" s="3" t="s">
        <v>134</v>
      </c>
      <c r="H70" s="3" t="n">
        <v>3</v>
      </c>
      <c r="I70" s="3" t="n">
        <v>2</v>
      </c>
      <c r="J70" s="3" t="n">
        <v>5</v>
      </c>
      <c r="K70" s="3"/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1</v>
      </c>
      <c r="S70" s="4" t="n">
        <v>1</v>
      </c>
      <c r="T70" s="4" t="n">
        <v>1</v>
      </c>
      <c r="U70" s="4" t="n">
        <v>1</v>
      </c>
      <c r="V70" s="4" t="n">
        <v>1</v>
      </c>
      <c r="W70" s="4" t="n">
        <v>2</v>
      </c>
      <c r="X70" s="3"/>
      <c r="Y70" s="9" t="n">
        <f aca="false">ABS($J70-L70)/MAX(1, $J70)</f>
        <v>1</v>
      </c>
      <c r="Z70" s="9" t="n">
        <f aca="false">ABS($J70-M70)/MAX(1, $J70)</f>
        <v>1</v>
      </c>
      <c r="AA70" s="9" t="n">
        <f aca="false">ABS($J70-N70)/MAX(1, $J70)</f>
        <v>1</v>
      </c>
      <c r="AB70" s="9" t="n">
        <f aca="false">ABS($J70-O70)/MAX(1, $J70)</f>
        <v>1</v>
      </c>
      <c r="AC70" s="9" t="n">
        <f aca="false">ABS($J70-P70)/MAX(1, $J70)</f>
        <v>1</v>
      </c>
      <c r="AD70" s="9" t="n">
        <f aca="false">ABS($J70-Q70)/MAX(1, $J70)</f>
        <v>1</v>
      </c>
      <c r="AE70" s="9" t="n">
        <f aca="false">ABS($J70-R70)/MAX(1, $J70)</f>
        <v>0.8</v>
      </c>
      <c r="AF70" s="9" t="n">
        <f aca="false">ABS($J70-S70)/MAX(1, $J70)</f>
        <v>0.8</v>
      </c>
      <c r="AG70" s="9" t="n">
        <f aca="false">ABS($J70-T70)/MAX(1, $J70)</f>
        <v>0.8</v>
      </c>
      <c r="AH70" s="9" t="n">
        <f aca="false">ABS($J70-U70)/MAX(1, $J70)</f>
        <v>0.8</v>
      </c>
      <c r="AI70" s="9" t="n">
        <f aca="false">ABS($J70-V70)/MAX(1, $J70)</f>
        <v>0.8</v>
      </c>
      <c r="AJ70" s="9" t="n">
        <f aca="false">ABS($J70-W70)/MAX(1, $J70)</f>
        <v>0.6</v>
      </c>
      <c r="AK70" s="9"/>
      <c r="AL70" s="9" t="n">
        <f aca="false">MIN(Y70, $AD$3)</f>
        <v>1</v>
      </c>
      <c r="AM70" s="9" t="n">
        <f aca="false">MIN(Z70, $AD$3)</f>
        <v>1</v>
      </c>
      <c r="AN70" s="9" t="n">
        <f aca="false">MIN(AA70, $AD$3)</f>
        <v>1</v>
      </c>
      <c r="AO70" s="9" t="n">
        <f aca="false">MIN(AB70, $AD$3)</f>
        <v>1</v>
      </c>
      <c r="AP70" s="9" t="n">
        <f aca="false">MIN(AC70, $AD$3)</f>
        <v>1</v>
      </c>
      <c r="AQ70" s="9" t="n">
        <f aca="false">MIN(AD70, $AD$3)</f>
        <v>1</v>
      </c>
      <c r="AR70" s="9" t="n">
        <f aca="false">MIN(AE70, $AD$3)</f>
        <v>0.8</v>
      </c>
      <c r="AS70" s="9" t="n">
        <f aca="false">MIN(AF70, $AD$3)</f>
        <v>0.8</v>
      </c>
      <c r="AT70" s="9" t="n">
        <f aca="false">MIN(AG70, $AD$3)</f>
        <v>0.8</v>
      </c>
      <c r="AU70" s="9" t="n">
        <f aca="false">MIN(AH70, $AD$3)</f>
        <v>0.8</v>
      </c>
      <c r="AV70" s="9" t="n">
        <f aca="false">MIN(AI70, $AD$3)</f>
        <v>0.8</v>
      </c>
      <c r="AW70" s="9" t="n">
        <f aca="false">MIN(AJ70, $AD$3)</f>
        <v>0.6</v>
      </c>
      <c r="AY70" s="2"/>
      <c r="AZ70" s="3" t="s">
        <v>51</v>
      </c>
      <c r="BA70" s="15" t="n">
        <f aca="false">COUNTIFS($J$5:$J1000, "&gt;=6", $A$5:$A1000, $AY63)</f>
        <v>5</v>
      </c>
      <c r="BB70" s="15" t="n">
        <f aca="false">IF($BA70=0, 0, AVERAGEIFS(AL$5:AL1000, $J$5:$J1000, "&gt;=6", $A$5:$A1000, $AY63))</f>
        <v>0.406666666666667</v>
      </c>
      <c r="BC70" s="15" t="n">
        <f aca="false">IF($BA70=0, 0, AVERAGEIFS(AM$5:AM1000, $J$5:$J1000, "&gt;=6", $A$5:$A1000, $AY63))</f>
        <v>0.473333333333333</v>
      </c>
      <c r="BD70" s="15" t="n">
        <f aca="false">IF($BA70=0, 0, AVERAGEIFS(AN$5:AN1000, $J$5:$J1000, "&gt;=6", $A$5:$A1000, $AY63))</f>
        <v>0.466666666666667</v>
      </c>
      <c r="BE70" s="15" t="n">
        <f aca="false">IF($BA70=0, 0, AVERAGEIFS(AO$5:AO1000, $J$5:$J1000, "&gt;=6", $A$5:$A1000, $AY63))</f>
        <v>0.566666666666667</v>
      </c>
      <c r="BF70" s="15" t="n">
        <f aca="false">IF($BA70=0, 0, AVERAGEIFS(AP$5:AP1000, $J$5:$J1000, "&gt;=6", $A$5:$A1000, $AY63))</f>
        <v>0.46</v>
      </c>
      <c r="BG70" s="15" t="n">
        <f aca="false">IF($BA70=0, 0, AVERAGEIFS(AQ$5:AQ1000, $J$5:$J1000, "&gt;=6", $A$5:$A1000, $AY63))</f>
        <v>0.72</v>
      </c>
      <c r="BH70" s="15" t="n">
        <f aca="false">IF($BA70=0, 0, AVERAGEIFS(AR$5:AR1000, $J$5:$J1000, "&gt;=6", $A$5:$A1000, $AY63))</f>
        <v>0.266666666666667</v>
      </c>
      <c r="BI70" s="15" t="n">
        <f aca="false">IF($BA70=0, 0, AVERAGEIFS(AS$5:AS1000, $J$5:$J1000, "&gt;=6", $A$5:$A1000, $AY63))</f>
        <v>0.353333333333333</v>
      </c>
      <c r="BJ70" s="15" t="n">
        <f aca="false">IF($BA70=0, 0, AVERAGEIFS(AT$5:AT1000, $J$5:$J1000, "&gt;=6", $A$5:$A1000, $AY63))</f>
        <v>0.353333333333333</v>
      </c>
      <c r="BK70" s="15" t="n">
        <f aca="false">IF($BA70=0, 0, AVERAGEIFS(AU$5:AU1000, $J$5:$J1000, "&gt;=6", $A$5:$A1000, $AY63))</f>
        <v>0.366666666666667</v>
      </c>
      <c r="BL70" s="15" t="n">
        <f aca="false">IF($BA70=0, 0, AVERAGEIFS(AV$5:AV1000, $J$5:$J1000, "&gt;=6", $A$5:$A1000, $AY63))</f>
        <v>0.36</v>
      </c>
      <c r="BM70" s="15" t="n">
        <f aca="false">IF($BA70=0, 0, AVERAGEIFS(AW$5:AW1000, $J$5:$J1000, "&gt;=6", $A$5:$A1000, $AY63))</f>
        <v>0.44</v>
      </c>
      <c r="BO70" s="19"/>
      <c r="BP70" s="6"/>
      <c r="BR70" s="4"/>
      <c r="BS70" s="4"/>
      <c r="BT70" s="4"/>
      <c r="BU70" s="4"/>
      <c r="BV70" s="4"/>
      <c r="BW70" s="4"/>
    </row>
    <row r="71" customFormat="false" ht="13.8" hidden="false" customHeight="false" outlineLevel="0" collapsed="false">
      <c r="A71" s="1" t="s">
        <v>83</v>
      </c>
      <c r="B71" s="14"/>
      <c r="C71" s="14"/>
      <c r="D71" s="14"/>
      <c r="E71" s="14"/>
      <c r="F71" s="14"/>
      <c r="G71" s="3" t="s">
        <v>135</v>
      </c>
      <c r="H71" s="3" t="n">
        <v>3</v>
      </c>
      <c r="I71" s="3" t="n">
        <v>2</v>
      </c>
      <c r="J71" s="3" t="n">
        <v>5</v>
      </c>
      <c r="K71" s="3"/>
      <c r="L71" s="4" t="n">
        <v>2</v>
      </c>
      <c r="M71" s="4" t="n">
        <v>2</v>
      </c>
      <c r="N71" s="4" t="n">
        <v>1</v>
      </c>
      <c r="O71" s="4" t="n">
        <v>1</v>
      </c>
      <c r="P71" s="4" t="n">
        <v>1</v>
      </c>
      <c r="Q71" s="4" t="n">
        <v>2</v>
      </c>
      <c r="R71" s="4" t="n">
        <v>1</v>
      </c>
      <c r="S71" s="4" t="n">
        <v>1</v>
      </c>
      <c r="T71" s="4" t="n">
        <v>2</v>
      </c>
      <c r="U71" s="4" t="n">
        <v>1</v>
      </c>
      <c r="V71" s="4" t="n">
        <v>2</v>
      </c>
      <c r="W71" s="4" t="n">
        <v>1</v>
      </c>
      <c r="X71" s="3"/>
      <c r="Y71" s="9" t="n">
        <f aca="false">ABS($J71-L71)/MAX(1, $J71)</f>
        <v>0.6</v>
      </c>
      <c r="Z71" s="9" t="n">
        <f aca="false">ABS($J71-M71)/MAX(1, $J71)</f>
        <v>0.6</v>
      </c>
      <c r="AA71" s="9" t="n">
        <f aca="false">ABS($J71-N71)/MAX(1, $J71)</f>
        <v>0.8</v>
      </c>
      <c r="AB71" s="9" t="n">
        <f aca="false">ABS($J71-O71)/MAX(1, $J71)</f>
        <v>0.8</v>
      </c>
      <c r="AC71" s="9" t="n">
        <f aca="false">ABS($J71-P71)/MAX(1, $J71)</f>
        <v>0.8</v>
      </c>
      <c r="AD71" s="9" t="n">
        <f aca="false">ABS($J71-Q71)/MAX(1, $J71)</f>
        <v>0.6</v>
      </c>
      <c r="AE71" s="9" t="n">
        <f aca="false">ABS($J71-R71)/MAX(1, $J71)</f>
        <v>0.8</v>
      </c>
      <c r="AF71" s="9" t="n">
        <f aca="false">ABS($J71-S71)/MAX(1, $J71)</f>
        <v>0.8</v>
      </c>
      <c r="AG71" s="9" t="n">
        <f aca="false">ABS($J71-T71)/MAX(1, $J71)</f>
        <v>0.6</v>
      </c>
      <c r="AH71" s="9" t="n">
        <f aca="false">ABS($J71-U71)/MAX(1, $J71)</f>
        <v>0.8</v>
      </c>
      <c r="AI71" s="9" t="n">
        <f aca="false">ABS($J71-V71)/MAX(1, $J71)</f>
        <v>0.6</v>
      </c>
      <c r="AJ71" s="9" t="n">
        <f aca="false">ABS($J71-W71)/MAX(1, $J71)</f>
        <v>0.8</v>
      </c>
      <c r="AK71" s="9"/>
      <c r="AL71" s="9" t="n">
        <f aca="false">MIN(Y71, $AD$3)</f>
        <v>0.6</v>
      </c>
      <c r="AM71" s="9" t="n">
        <f aca="false">MIN(Z71, $AD$3)</f>
        <v>0.6</v>
      </c>
      <c r="AN71" s="9" t="n">
        <f aca="false">MIN(AA71, $AD$3)</f>
        <v>0.8</v>
      </c>
      <c r="AO71" s="9" t="n">
        <f aca="false">MIN(AB71, $AD$3)</f>
        <v>0.8</v>
      </c>
      <c r="AP71" s="9" t="n">
        <f aca="false">MIN(AC71, $AD$3)</f>
        <v>0.8</v>
      </c>
      <c r="AQ71" s="9" t="n">
        <f aca="false">MIN(AD71, $AD$3)</f>
        <v>0.6</v>
      </c>
      <c r="AR71" s="9" t="n">
        <f aca="false">MIN(AE71, $AD$3)</f>
        <v>0.8</v>
      </c>
      <c r="AS71" s="9" t="n">
        <f aca="false">MIN(AF71, $AD$3)</f>
        <v>0.8</v>
      </c>
      <c r="AT71" s="9" t="n">
        <f aca="false">MIN(AG71, $AD$3)</f>
        <v>0.6</v>
      </c>
      <c r="AU71" s="9" t="n">
        <f aca="false">MIN(AH71, $AD$3)</f>
        <v>0.8</v>
      </c>
      <c r="AV71" s="9" t="n">
        <f aca="false">MIN(AI71, $AD$3)</f>
        <v>0.6</v>
      </c>
      <c r="AW71" s="9" t="n">
        <f aca="false">MIN(AJ71, $AD$3)</f>
        <v>0.8</v>
      </c>
      <c r="AY71" s="2"/>
      <c r="AZ71" s="3" t="s">
        <v>62</v>
      </c>
      <c r="BA71" s="9" t="n">
        <f aca="false">COUNTIFS($G$5:$G1000, "&lt;&gt;Whole Project", $A$5:$A1000, $AY63)</f>
        <v>14</v>
      </c>
      <c r="BB71" s="9" t="n">
        <f aca="false">AVERAGEIFS(AL$5:AL1000, $G$5:$G1000, "&lt;&gt;Whole Project", $A$5:$A1000, $AY63)</f>
        <v>0.927380952380952</v>
      </c>
      <c r="BC71" s="9" t="n">
        <f aca="false">AVERAGEIFS(AM$5:AM1000, $G$5:$G1000, "&lt;&gt;Whole Project", $A$5:$A1000, $AY63)</f>
        <v>0.908333333333333</v>
      </c>
      <c r="BD71" s="9" t="n">
        <f aca="false">AVERAGEIFS(AN$5:AN1000, $G$5:$G1000, "&lt;&gt;Whole Project", $A$5:$A1000, $AY63)</f>
        <v>0.810714285714286</v>
      </c>
      <c r="BE71" s="9" t="n">
        <f aca="false">AVERAGEIFS(AO$5:AO1000, $G$5:$G1000, "&lt;&gt;Whole Project", $A$5:$A1000, $AY63)</f>
        <v>0.647619047619048</v>
      </c>
      <c r="BF71" s="9" t="n">
        <f aca="false">AVERAGEIFS(AP$5:AP1000, $G$5:$G1000, "&lt;&gt;Whole Project", $A$5:$A1000, $AY63)</f>
        <v>0.819047619047619</v>
      </c>
      <c r="BG71" s="9" t="n">
        <f aca="false">AVERAGEIFS(AQ$5:AQ1000, $G$5:$G1000, "&lt;&gt;Whole Project", $A$5:$A1000, $AY63)</f>
        <v>0.719047619047619</v>
      </c>
      <c r="BH71" s="9" t="n">
        <f aca="false">AVERAGEIFS(AR$5:AR1000, $G$5:$G1000, "&lt;&gt;Whole Project", $A$5:$A1000, $AY63)</f>
        <v>1.24568726149774</v>
      </c>
      <c r="BI71" s="9" t="n">
        <f aca="false">AVERAGEIFS(AS$5:AS1000, $G$5:$G1000, "&lt;&gt;Whole Project", $A$5:$A1000, $AY63)</f>
        <v>1.21116345197394</v>
      </c>
      <c r="BJ71" s="9" t="n">
        <f aca="false">AVERAGEIFS(AT$5:AT1000, $G$5:$G1000, "&lt;&gt;Whole Project", $A$5:$A1000, $AY63)</f>
        <v>1.21116345197394</v>
      </c>
      <c r="BK71" s="9" t="n">
        <f aca="false">AVERAGEIFS(AU$5:AU1000, $G$5:$G1000, "&lt;&gt;Whole Project", $A$5:$A1000, $AY63)</f>
        <v>0.889285714285714</v>
      </c>
      <c r="BL71" s="9" t="n">
        <f aca="false">AVERAGEIFS(AV$5:AV1000, $G$5:$G1000, "&lt;&gt;Whole Project", $A$5:$A1000, $AY63)</f>
        <v>1.41518404680501</v>
      </c>
      <c r="BM71" s="9" t="n">
        <f aca="false">AVERAGEIFS(AW$5:AW1000, $G$5:$G1000, "&lt;&gt;Whole Project", $A$5:$A1000, $AY63)</f>
        <v>0.605952380952381</v>
      </c>
      <c r="BO71" s="6"/>
      <c r="BP71" s="6"/>
      <c r="BQ71" s="20" t="s">
        <v>31</v>
      </c>
      <c r="BR71" s="13" t="n">
        <f aca="false">COUNTIF(F5:F1000, BQ71)</f>
        <v>8</v>
      </c>
      <c r="BS71" s="4"/>
      <c r="BT71" s="4"/>
      <c r="BU71" s="4"/>
      <c r="BV71" s="4"/>
      <c r="BW71" s="4"/>
    </row>
    <row r="72" customFormat="false" ht="13.8" hidden="false" customHeight="false" outlineLevel="0" collapsed="false">
      <c r="A72" s="1" t="s">
        <v>83</v>
      </c>
      <c r="B72" s="14"/>
      <c r="C72" s="14"/>
      <c r="D72" s="14"/>
      <c r="E72" s="14"/>
      <c r="F72" s="14"/>
      <c r="G72" s="3" t="s">
        <v>136</v>
      </c>
      <c r="H72" s="3" t="n">
        <v>3</v>
      </c>
      <c r="I72" s="3" t="n">
        <v>1</v>
      </c>
      <c r="J72" s="3" t="n">
        <v>3</v>
      </c>
      <c r="K72" s="3"/>
      <c r="L72" s="4" t="n">
        <v>1</v>
      </c>
      <c r="M72" s="4" t="n">
        <v>1</v>
      </c>
      <c r="N72" s="4" t="n">
        <v>1</v>
      </c>
      <c r="O72" s="4" t="n">
        <v>1</v>
      </c>
      <c r="P72" s="4" t="n">
        <v>1</v>
      </c>
      <c r="Q72" s="4" t="n">
        <v>1</v>
      </c>
      <c r="R72" s="4" t="n">
        <v>2</v>
      </c>
      <c r="S72" s="4" t="n">
        <v>2</v>
      </c>
      <c r="T72" s="4" t="n">
        <v>2</v>
      </c>
      <c r="U72" s="4" t="n">
        <v>2</v>
      </c>
      <c r="V72" s="4" t="n">
        <v>2</v>
      </c>
      <c r="W72" s="4" t="n">
        <v>1</v>
      </c>
      <c r="X72" s="3"/>
      <c r="Y72" s="9" t="n">
        <f aca="false">ABS($J72-L72)/MAX(1, $J72)</f>
        <v>0.666666666666667</v>
      </c>
      <c r="Z72" s="9" t="n">
        <f aca="false">ABS($J72-M72)/MAX(1, $J72)</f>
        <v>0.666666666666667</v>
      </c>
      <c r="AA72" s="9" t="n">
        <f aca="false">ABS($J72-N72)/MAX(1, $J72)</f>
        <v>0.666666666666667</v>
      </c>
      <c r="AB72" s="9" t="n">
        <f aca="false">ABS($J72-O72)/MAX(1, $J72)</f>
        <v>0.666666666666667</v>
      </c>
      <c r="AC72" s="9" t="n">
        <f aca="false">ABS($J72-P72)/MAX(1, $J72)</f>
        <v>0.666666666666667</v>
      </c>
      <c r="AD72" s="9" t="n">
        <f aca="false">ABS($J72-Q72)/MAX(1, $J72)</f>
        <v>0.666666666666667</v>
      </c>
      <c r="AE72" s="9" t="n">
        <f aca="false">ABS($J72-R72)/MAX(1, $J72)</f>
        <v>0.333333333333333</v>
      </c>
      <c r="AF72" s="9" t="n">
        <f aca="false">ABS($J72-S72)/MAX(1, $J72)</f>
        <v>0.333333333333333</v>
      </c>
      <c r="AG72" s="9" t="n">
        <f aca="false">ABS($J72-T72)/MAX(1, $J72)</f>
        <v>0.333333333333333</v>
      </c>
      <c r="AH72" s="9" t="n">
        <f aca="false">ABS($J72-U72)/MAX(1, $J72)</f>
        <v>0.333333333333333</v>
      </c>
      <c r="AI72" s="9" t="n">
        <f aca="false">ABS($J72-V72)/MAX(1, $J72)</f>
        <v>0.333333333333333</v>
      </c>
      <c r="AJ72" s="9" t="n">
        <f aca="false">ABS($J72-W72)/MAX(1, $J72)</f>
        <v>0.666666666666667</v>
      </c>
      <c r="AK72" s="9"/>
      <c r="AL72" s="9" t="n">
        <f aca="false">MIN(Y72, $AD$3)</f>
        <v>0.666666666666667</v>
      </c>
      <c r="AM72" s="9" t="n">
        <f aca="false">MIN(Z72, $AD$3)</f>
        <v>0.666666666666667</v>
      </c>
      <c r="AN72" s="9" t="n">
        <f aca="false">MIN(AA72, $AD$3)</f>
        <v>0.666666666666667</v>
      </c>
      <c r="AO72" s="9" t="n">
        <f aca="false">MIN(AB72, $AD$3)</f>
        <v>0.666666666666667</v>
      </c>
      <c r="AP72" s="9" t="n">
        <f aca="false">MIN(AC72, $AD$3)</f>
        <v>0.666666666666667</v>
      </c>
      <c r="AQ72" s="9" t="n">
        <f aca="false">MIN(AD72, $AD$3)</f>
        <v>0.666666666666667</v>
      </c>
      <c r="AR72" s="9" t="n">
        <f aca="false">MIN(AE72, $AD$3)</f>
        <v>0.333333333333333</v>
      </c>
      <c r="AS72" s="9" t="n">
        <f aca="false">MIN(AF72, $AD$3)</f>
        <v>0.333333333333333</v>
      </c>
      <c r="AT72" s="9" t="n">
        <f aca="false">MIN(AG72, $AD$3)</f>
        <v>0.333333333333333</v>
      </c>
      <c r="AU72" s="9" t="n">
        <f aca="false">MIN(AH72, $AD$3)</f>
        <v>0.333333333333333</v>
      </c>
      <c r="AV72" s="9" t="n">
        <f aca="false">MIN(AI72, $AD$3)</f>
        <v>0.333333333333333</v>
      </c>
      <c r="AW72" s="9" t="n">
        <f aca="false">MIN(AJ72, $AD$3)</f>
        <v>0.666666666666667</v>
      </c>
      <c r="AY72" s="2"/>
      <c r="AZ72" s="3" t="s">
        <v>50</v>
      </c>
      <c r="BA72" s="9" t="n">
        <f aca="false">COUNTIFS($G$5:$G1000, "Whole Project", $A$5:$A1000, $AY63)</f>
        <v>2</v>
      </c>
      <c r="BB72" s="9" t="n">
        <f aca="false">AVERAGEIFS(AL$5:AL1000, $G$5:$G1000, "Whole Project", $A$5:$A1000, $AY63)</f>
        <v>0.566666666666667</v>
      </c>
      <c r="BC72" s="9" t="n">
        <f aca="false">AVERAGEIFS(AM$5:AM1000, $G$5:$G1000, "Whole Project", $A$5:$A1000, $AY63)</f>
        <v>0.533333333333333</v>
      </c>
      <c r="BD72" s="9" t="n">
        <f aca="false">AVERAGEIFS(AN$5:AN1000, $G$5:$G1000, "Whole Project", $A$5:$A1000, $AY63)</f>
        <v>0.366666666666667</v>
      </c>
      <c r="BE72" s="9" t="n">
        <f aca="false">AVERAGEIFS(AO$5:AO1000, $G$5:$G1000, "Whole Project", $A$5:$A1000, $AY63)</f>
        <v>0.466666666666667</v>
      </c>
      <c r="BF72" s="9" t="n">
        <f aca="false">AVERAGEIFS(AP$5:AP1000, $G$5:$G1000, "Whole Project", $A$5:$A1000, $AY63)</f>
        <v>0.5</v>
      </c>
      <c r="BG72" s="9" t="n">
        <f aca="false">AVERAGEIFS(AQ$5:AQ1000, $G$5:$G1000, "Whole Project", $A$5:$A1000, $AY63)</f>
        <v>0.6</v>
      </c>
      <c r="BH72" s="9" t="n">
        <f aca="false">AVERAGEIFS(AR$5:AR1000, $G$5:$G1000, "Whole Project", $A$5:$A1000, $AY63)</f>
        <v>0.366666666666667</v>
      </c>
      <c r="BI72" s="9" t="n">
        <f aca="false">AVERAGEIFS(AS$5:AS1000, $G$5:$G1000, "Whole Project", $A$5:$A1000, $AY63)</f>
        <v>0.533333333333333</v>
      </c>
      <c r="BJ72" s="9" t="n">
        <f aca="false">AVERAGEIFS(AT$5:AT1000, $G$5:$G1000, "Whole Project", $A$5:$A1000, $AY63)</f>
        <v>0.533333333333333</v>
      </c>
      <c r="BK72" s="9" t="n">
        <f aca="false">AVERAGEIFS(AU$5:AU1000, $G$5:$G1000, "Whole Project", $A$5:$A1000, $AY63)</f>
        <v>0.566666666666667</v>
      </c>
      <c r="BL72" s="9" t="n">
        <f aca="false">AVERAGEIFS(AV$5:AV1000, $G$5:$G1000, "Whole Project", $A$5:$A1000, $AY63)</f>
        <v>0.5</v>
      </c>
      <c r="BM72" s="9" t="n">
        <f aca="false">AVERAGEIFS(AW$5:AW1000, $G$5:$G1000, "Whole Project", $A$5:$A1000, $AY63)</f>
        <v>0.4</v>
      </c>
      <c r="BO72" s="6"/>
      <c r="BP72" s="6"/>
      <c r="BQ72" s="20" t="s">
        <v>84</v>
      </c>
      <c r="BR72" s="13" t="n">
        <f aca="false">COUNTIF(F6:F1001, BQ72)</f>
        <v>4</v>
      </c>
      <c r="BS72" s="4"/>
      <c r="BT72" s="4"/>
      <c r="BU72" s="4"/>
      <c r="BV72" s="4"/>
      <c r="BW72" s="4"/>
    </row>
    <row r="73" customFormat="false" ht="13.8" hidden="false" customHeight="false" outlineLevel="0" collapsed="false">
      <c r="A73" s="1" t="s">
        <v>83</v>
      </c>
      <c r="B73" s="14"/>
      <c r="C73" s="14"/>
      <c r="D73" s="14"/>
      <c r="E73" s="14"/>
      <c r="F73" s="14"/>
      <c r="G73" s="3" t="s">
        <v>137</v>
      </c>
      <c r="H73" s="3" t="n">
        <v>2</v>
      </c>
      <c r="I73" s="3" t="n">
        <v>1</v>
      </c>
      <c r="J73" s="3" t="n">
        <v>3</v>
      </c>
      <c r="K73" s="3"/>
      <c r="L73" s="4" t="n">
        <v>2</v>
      </c>
      <c r="M73" s="4" t="n">
        <v>2</v>
      </c>
      <c r="N73" s="4" t="n">
        <v>1</v>
      </c>
      <c r="O73" s="4" t="n">
        <v>1</v>
      </c>
      <c r="P73" s="4" t="n">
        <v>1</v>
      </c>
      <c r="Q73" s="4" t="n">
        <v>1</v>
      </c>
      <c r="R73" s="4" t="n">
        <v>2</v>
      </c>
      <c r="S73" s="4" t="n">
        <v>2</v>
      </c>
      <c r="T73" s="4" t="n">
        <v>2</v>
      </c>
      <c r="U73" s="4" t="n">
        <v>1</v>
      </c>
      <c r="V73" s="4" t="n">
        <v>2</v>
      </c>
      <c r="W73" s="4" t="n">
        <v>1</v>
      </c>
      <c r="Y73" s="9" t="n">
        <f aca="false">ABS($J73-L73)/MAX(1, $J73)</f>
        <v>0.333333333333333</v>
      </c>
      <c r="Z73" s="9" t="n">
        <f aca="false">ABS($J73-M73)/MAX(1, $J73)</f>
        <v>0.333333333333333</v>
      </c>
      <c r="AA73" s="9" t="n">
        <f aca="false">ABS($J73-N73)/MAX(1, $J73)</f>
        <v>0.666666666666667</v>
      </c>
      <c r="AB73" s="9" t="n">
        <f aca="false">ABS($J73-O73)/MAX(1, $J73)</f>
        <v>0.666666666666667</v>
      </c>
      <c r="AC73" s="9" t="n">
        <f aca="false">ABS($J73-P73)/MAX(1, $J73)</f>
        <v>0.666666666666667</v>
      </c>
      <c r="AD73" s="9" t="n">
        <f aca="false">ABS($J73-Q73)/MAX(1, $J73)</f>
        <v>0.666666666666667</v>
      </c>
      <c r="AE73" s="9" t="n">
        <f aca="false">ABS($J73-R73)/MAX(1, $J73)</f>
        <v>0.333333333333333</v>
      </c>
      <c r="AF73" s="9" t="n">
        <f aca="false">ABS($J73-S73)/MAX(1, $J73)</f>
        <v>0.333333333333333</v>
      </c>
      <c r="AG73" s="9" t="n">
        <f aca="false">ABS($J73-T73)/MAX(1, $J73)</f>
        <v>0.333333333333333</v>
      </c>
      <c r="AH73" s="9" t="n">
        <f aca="false">ABS($J73-U73)/MAX(1, $J73)</f>
        <v>0.666666666666667</v>
      </c>
      <c r="AI73" s="9" t="n">
        <f aca="false">ABS($J73-V73)/MAX(1, $J73)</f>
        <v>0.333333333333333</v>
      </c>
      <c r="AJ73" s="9" t="n">
        <f aca="false">ABS($J73-W73)/MAX(1, $J73)</f>
        <v>0.666666666666667</v>
      </c>
      <c r="AK73" s="9"/>
      <c r="AL73" s="9" t="n">
        <f aca="false">MIN(Y73, $AD$3)</f>
        <v>0.333333333333333</v>
      </c>
      <c r="AM73" s="9" t="n">
        <f aca="false">MIN(Z73, $AD$3)</f>
        <v>0.333333333333333</v>
      </c>
      <c r="AN73" s="9" t="n">
        <f aca="false">MIN(AA73, $AD$3)</f>
        <v>0.666666666666667</v>
      </c>
      <c r="AO73" s="9" t="n">
        <f aca="false">MIN(AB73, $AD$3)</f>
        <v>0.666666666666667</v>
      </c>
      <c r="AP73" s="9" t="n">
        <f aca="false">MIN(AC73, $AD$3)</f>
        <v>0.666666666666667</v>
      </c>
      <c r="AQ73" s="9" t="n">
        <f aca="false">MIN(AD73, $AD$3)</f>
        <v>0.666666666666667</v>
      </c>
      <c r="AR73" s="9" t="n">
        <f aca="false">MIN(AE73, $AD$3)</f>
        <v>0.333333333333333</v>
      </c>
      <c r="AS73" s="9" t="n">
        <f aca="false">MIN(AF73, $AD$3)</f>
        <v>0.333333333333333</v>
      </c>
      <c r="AT73" s="9" t="n">
        <f aca="false">MIN(AG73, $AD$3)</f>
        <v>0.333333333333333</v>
      </c>
      <c r="AU73" s="9" t="n">
        <f aca="false">MIN(AH73, $AD$3)</f>
        <v>0.666666666666667</v>
      </c>
      <c r="AV73" s="9" t="n">
        <f aca="false">MIN(AI73, $AD$3)</f>
        <v>0.333333333333333</v>
      </c>
      <c r="AW73" s="9" t="n">
        <f aca="false">MIN(AJ73, $AD$3)</f>
        <v>0.666666666666667</v>
      </c>
      <c r="BO73" s="6"/>
      <c r="BP73" s="6"/>
      <c r="BQ73" s="6"/>
      <c r="BR73" s="4"/>
      <c r="BS73" s="4"/>
      <c r="BT73" s="4"/>
      <c r="BU73" s="4"/>
      <c r="BV73" s="4"/>
      <c r="BW73" s="4"/>
    </row>
    <row r="74" customFormat="false" ht="13.8" hidden="false" customHeight="false" outlineLevel="0" collapsed="false">
      <c r="A74" s="1" t="s">
        <v>83</v>
      </c>
      <c r="B74" s="14"/>
      <c r="C74" s="14"/>
      <c r="D74" s="14"/>
      <c r="E74" s="14"/>
      <c r="F74" s="14"/>
      <c r="G74" s="3" t="s">
        <v>96</v>
      </c>
      <c r="H74" s="3" t="n">
        <v>2</v>
      </c>
      <c r="I74" s="3" t="n">
        <v>1</v>
      </c>
      <c r="J74" s="3" t="n">
        <v>3</v>
      </c>
      <c r="K74" s="3"/>
      <c r="L74" s="4" t="n">
        <v>3</v>
      </c>
      <c r="M74" s="4" t="n">
        <v>2</v>
      </c>
      <c r="N74" s="4" t="n">
        <v>3</v>
      </c>
      <c r="O74" s="4" t="n">
        <v>2</v>
      </c>
      <c r="P74" s="4" t="n">
        <v>3</v>
      </c>
      <c r="Q74" s="4" t="n">
        <v>2</v>
      </c>
      <c r="R74" s="4" t="n">
        <v>4</v>
      </c>
      <c r="S74" s="4" t="n">
        <v>3</v>
      </c>
      <c r="T74" s="4" t="n">
        <v>3</v>
      </c>
      <c r="U74" s="4" t="n">
        <v>3</v>
      </c>
      <c r="V74" s="4" t="n">
        <v>3</v>
      </c>
      <c r="W74" s="4" t="n">
        <v>2</v>
      </c>
      <c r="X74" s="3"/>
      <c r="Y74" s="9" t="n">
        <f aca="false">ABS($J74-L74)/MAX(1, $J74)</f>
        <v>0</v>
      </c>
      <c r="Z74" s="9" t="n">
        <f aca="false">ABS($J74-M74)/MAX(1, $J74)</f>
        <v>0.333333333333333</v>
      </c>
      <c r="AA74" s="9" t="n">
        <f aca="false">ABS($J74-N74)/MAX(1, $J74)</f>
        <v>0</v>
      </c>
      <c r="AB74" s="9" t="n">
        <f aca="false">ABS($J74-O74)/MAX(1, $J74)</f>
        <v>0.333333333333333</v>
      </c>
      <c r="AC74" s="9" t="n">
        <f aca="false">ABS($J74-P74)/MAX(1, $J74)</f>
        <v>0</v>
      </c>
      <c r="AD74" s="9" t="n">
        <f aca="false">ABS($J74-Q74)/MAX(1, $J74)</f>
        <v>0.333333333333333</v>
      </c>
      <c r="AE74" s="9" t="n">
        <f aca="false">ABS($J74-R74)/MAX(1, $J74)</f>
        <v>0.333333333333333</v>
      </c>
      <c r="AF74" s="9" t="n">
        <f aca="false">ABS($J74-S74)/MAX(1, $J74)</f>
        <v>0</v>
      </c>
      <c r="AG74" s="9" t="n">
        <f aca="false">ABS($J74-T74)/MAX(1, $J74)</f>
        <v>0</v>
      </c>
      <c r="AH74" s="9" t="n">
        <f aca="false">ABS($J74-U74)/MAX(1, $J74)</f>
        <v>0</v>
      </c>
      <c r="AI74" s="9" t="n">
        <f aca="false">ABS($J74-V74)/MAX(1, $J74)</f>
        <v>0</v>
      </c>
      <c r="AJ74" s="9" t="n">
        <f aca="false">ABS($J74-W74)/MAX(1, $J74)</f>
        <v>0.333333333333333</v>
      </c>
      <c r="AK74" s="9"/>
      <c r="AL74" s="9" t="n">
        <f aca="false">MIN(Y74, $AD$3)</f>
        <v>0</v>
      </c>
      <c r="AM74" s="9" t="n">
        <f aca="false">MIN(Z74, $AD$3)</f>
        <v>0.333333333333333</v>
      </c>
      <c r="AN74" s="9" t="n">
        <f aca="false">MIN(AA74, $AD$3)</f>
        <v>0</v>
      </c>
      <c r="AO74" s="9" t="n">
        <f aca="false">MIN(AB74, $AD$3)</f>
        <v>0.333333333333333</v>
      </c>
      <c r="AP74" s="9" t="n">
        <f aca="false">MIN(AC74, $AD$3)</f>
        <v>0</v>
      </c>
      <c r="AQ74" s="9" t="n">
        <f aca="false">MIN(AD74, $AD$3)</f>
        <v>0.333333333333333</v>
      </c>
      <c r="AR74" s="9" t="n">
        <f aca="false">MIN(AE74, $AD$3)</f>
        <v>0.333333333333333</v>
      </c>
      <c r="AS74" s="9" t="n">
        <f aca="false">MIN(AF74, $AD$3)</f>
        <v>0</v>
      </c>
      <c r="AT74" s="9" t="n">
        <f aca="false">MIN(AG74, $AD$3)</f>
        <v>0</v>
      </c>
      <c r="AU74" s="9" t="n">
        <f aca="false">MIN(AH74, $AD$3)</f>
        <v>0</v>
      </c>
      <c r="AV74" s="9" t="n">
        <f aca="false">MIN(AI74, $AD$3)</f>
        <v>0</v>
      </c>
      <c r="AW74" s="9" t="n">
        <f aca="false">MIN(AJ74, $AD$3)</f>
        <v>0.333333333333333</v>
      </c>
      <c r="BO74" s="6"/>
      <c r="BP74" s="6"/>
      <c r="BS74" s="4"/>
      <c r="BT74" s="4"/>
      <c r="BU74" s="4"/>
      <c r="BV74" s="4"/>
      <c r="BW74" s="4"/>
    </row>
    <row r="75" customFormat="false" ht="13.8" hidden="false" customHeight="false" outlineLevel="0" collapsed="false">
      <c r="A75" s="1" t="s">
        <v>83</v>
      </c>
      <c r="B75" s="14"/>
      <c r="C75" s="14"/>
      <c r="D75" s="14"/>
      <c r="E75" s="14"/>
      <c r="F75" s="14"/>
      <c r="G75" s="3" t="s">
        <v>50</v>
      </c>
      <c r="H75" s="3" t="n">
        <v>5</v>
      </c>
      <c r="I75" s="3" t="n">
        <v>1</v>
      </c>
      <c r="J75" s="3" t="n">
        <v>15</v>
      </c>
      <c r="K75" s="3"/>
      <c r="L75" s="4" t="n">
        <v>10</v>
      </c>
      <c r="M75" s="4" t="n">
        <v>6</v>
      </c>
      <c r="N75" s="4" t="n">
        <v>6</v>
      </c>
      <c r="O75" s="4" t="n">
        <v>5</v>
      </c>
      <c r="P75" s="4" t="n">
        <v>8</v>
      </c>
      <c r="Q75" s="4" t="n">
        <v>1</v>
      </c>
      <c r="R75" s="4" t="n">
        <v>4</v>
      </c>
      <c r="S75" s="4" t="n">
        <v>5</v>
      </c>
      <c r="T75" s="4" t="n">
        <v>5</v>
      </c>
      <c r="U75" s="4" t="n">
        <v>5</v>
      </c>
      <c r="V75" s="4" t="n">
        <v>5</v>
      </c>
      <c r="W75" s="4" t="n">
        <v>3</v>
      </c>
      <c r="X75" s="3"/>
      <c r="Y75" s="9" t="n">
        <f aca="false">ABS($J75-L75)/MAX(1, $J75)</f>
        <v>0.333333333333333</v>
      </c>
      <c r="Z75" s="9" t="n">
        <f aca="false">ABS($J75-M75)/MAX(1, $J75)</f>
        <v>0.6</v>
      </c>
      <c r="AA75" s="9" t="n">
        <f aca="false">ABS($J75-N75)/MAX(1, $J75)</f>
        <v>0.6</v>
      </c>
      <c r="AB75" s="9" t="n">
        <f aca="false">ABS($J75-O75)/MAX(1, $J75)</f>
        <v>0.666666666666667</v>
      </c>
      <c r="AC75" s="9" t="n">
        <f aca="false">ABS($J75-P75)/MAX(1, $J75)</f>
        <v>0.466666666666667</v>
      </c>
      <c r="AD75" s="9" t="n">
        <f aca="false">ABS($J75-Q75)/MAX(1, $J75)</f>
        <v>0.933333333333333</v>
      </c>
      <c r="AE75" s="9" t="n">
        <f aca="false">ABS($J75-R75)/MAX(1, $J75)</f>
        <v>0.733333333333333</v>
      </c>
      <c r="AF75" s="9" t="n">
        <f aca="false">ABS($J75-S75)/MAX(1, $J75)</f>
        <v>0.666666666666667</v>
      </c>
      <c r="AG75" s="9" t="n">
        <f aca="false">ABS($J75-T75)/MAX(1, $J75)</f>
        <v>0.666666666666667</v>
      </c>
      <c r="AH75" s="9" t="n">
        <f aca="false">ABS($J75-U75)/MAX(1, $J75)</f>
        <v>0.666666666666667</v>
      </c>
      <c r="AI75" s="9" t="n">
        <f aca="false">ABS($J75-V75)/MAX(1, $J75)</f>
        <v>0.666666666666667</v>
      </c>
      <c r="AJ75" s="9" t="n">
        <f aca="false">ABS($J75-W75)/MAX(1, $J75)</f>
        <v>0.8</v>
      </c>
      <c r="AK75" s="9"/>
      <c r="AL75" s="9" t="n">
        <f aca="false">MIN(Y75, $AD$3)</f>
        <v>0.333333333333333</v>
      </c>
      <c r="AM75" s="9" t="n">
        <f aca="false">MIN(Z75, $AD$3)</f>
        <v>0.6</v>
      </c>
      <c r="AN75" s="9" t="n">
        <f aca="false">MIN(AA75, $AD$3)</f>
        <v>0.6</v>
      </c>
      <c r="AO75" s="9" t="n">
        <f aca="false">MIN(AB75, $AD$3)</f>
        <v>0.666666666666667</v>
      </c>
      <c r="AP75" s="9" t="n">
        <f aca="false">MIN(AC75, $AD$3)</f>
        <v>0.466666666666667</v>
      </c>
      <c r="AQ75" s="9" t="n">
        <f aca="false">MIN(AD75, $AD$3)</f>
        <v>0.933333333333333</v>
      </c>
      <c r="AR75" s="9" t="n">
        <f aca="false">MIN(AE75, $AD$3)</f>
        <v>0.733333333333333</v>
      </c>
      <c r="AS75" s="9" t="n">
        <f aca="false">MIN(AF75, $AD$3)</f>
        <v>0.666666666666667</v>
      </c>
      <c r="AT75" s="9" t="n">
        <f aca="false">MIN(AG75, $AD$3)</f>
        <v>0.666666666666667</v>
      </c>
      <c r="AU75" s="9" t="n">
        <f aca="false">MIN(AH75, $AD$3)</f>
        <v>0.666666666666667</v>
      </c>
      <c r="AV75" s="9" t="n">
        <f aca="false">MIN(AI75, $AD$3)</f>
        <v>0.666666666666667</v>
      </c>
      <c r="AW75" s="9" t="n">
        <f aca="false">MIN(AJ75, $AD$3)</f>
        <v>0.8</v>
      </c>
      <c r="BO75" s="6" t="s">
        <v>138</v>
      </c>
      <c r="BP75" s="6"/>
      <c r="BS75" s="4"/>
      <c r="BT75" s="4"/>
      <c r="BU75" s="4"/>
      <c r="BV75" s="4"/>
      <c r="BW75" s="4"/>
    </row>
    <row r="76" customFormat="false" ht="13.8" hidden="false" customHeight="false" outlineLevel="0" collapsed="false">
      <c r="A76" s="1" t="s">
        <v>127</v>
      </c>
      <c r="B76" s="14" t="n">
        <v>2</v>
      </c>
      <c r="C76" s="14" t="n">
        <v>3</v>
      </c>
      <c r="D76" s="14" t="n">
        <v>1</v>
      </c>
      <c r="E76" s="14" t="n">
        <v>4</v>
      </c>
      <c r="F76" s="14" t="s">
        <v>31</v>
      </c>
      <c r="G76" s="3" t="s">
        <v>139</v>
      </c>
      <c r="H76" s="3" t="n">
        <v>4</v>
      </c>
      <c r="I76" s="3" t="n">
        <v>1</v>
      </c>
      <c r="J76" s="3" t="n">
        <v>1</v>
      </c>
      <c r="K76" s="3"/>
      <c r="L76" s="4" t="n">
        <v>3</v>
      </c>
      <c r="M76" s="4" t="n">
        <v>3</v>
      </c>
      <c r="N76" s="4" t="n">
        <v>3</v>
      </c>
      <c r="O76" s="4" t="n">
        <v>1</v>
      </c>
      <c r="P76" s="4" t="n">
        <v>3</v>
      </c>
      <c r="Q76" s="4" t="n">
        <v>2</v>
      </c>
      <c r="R76" s="4" t="n">
        <v>4</v>
      </c>
      <c r="S76" s="4" t="n">
        <v>4</v>
      </c>
      <c r="T76" s="4" t="n">
        <v>3</v>
      </c>
      <c r="U76" s="4" t="n">
        <v>2</v>
      </c>
      <c r="V76" s="4" t="n">
        <v>3</v>
      </c>
      <c r="W76" s="4" t="n">
        <v>1</v>
      </c>
      <c r="X76" s="3"/>
      <c r="Y76" s="9" t="n">
        <f aca="false">ABS($J76-L76)/MAX(1, $J76)</f>
        <v>2</v>
      </c>
      <c r="Z76" s="9" t="n">
        <f aca="false">ABS($J76-M76)/MAX(1, $J76)</f>
        <v>2</v>
      </c>
      <c r="AA76" s="9" t="n">
        <f aca="false">ABS($J76-N76)/MAX(1, $J76)</f>
        <v>2</v>
      </c>
      <c r="AB76" s="9" t="n">
        <f aca="false">ABS($J76-O76)/MAX(1, $J76)</f>
        <v>0</v>
      </c>
      <c r="AC76" s="9" t="n">
        <f aca="false">ABS($J76-P76)/MAX(1, $J76)</f>
        <v>2</v>
      </c>
      <c r="AD76" s="9" t="n">
        <f aca="false">ABS($J76-Q76)/MAX(1, $J76)</f>
        <v>1</v>
      </c>
      <c r="AE76" s="9" t="n">
        <f aca="false">ABS($J76-R76)/MAX(1, $J76)</f>
        <v>3</v>
      </c>
      <c r="AF76" s="9" t="n">
        <f aca="false">ABS($J76-S76)/MAX(1, $J76)</f>
        <v>3</v>
      </c>
      <c r="AG76" s="9" t="n">
        <f aca="false">ABS($J76-T76)/MAX(1, $J76)</f>
        <v>2</v>
      </c>
      <c r="AH76" s="9" t="n">
        <f aca="false">ABS($J76-U76)/MAX(1, $J76)</f>
        <v>1</v>
      </c>
      <c r="AI76" s="9" t="n">
        <f aca="false">ABS($J76-V76)/MAX(1, $J76)</f>
        <v>2</v>
      </c>
      <c r="AJ76" s="9" t="n">
        <f aca="false">ABS($J76-W76)/MAX(1, $J76)</f>
        <v>0</v>
      </c>
      <c r="AK76" s="9"/>
      <c r="AL76" s="9" t="n">
        <f aca="false">MIN(Y76, $AD$3)</f>
        <v>2</v>
      </c>
      <c r="AM76" s="9" t="n">
        <f aca="false">MIN(Z76, $AD$3)</f>
        <v>2</v>
      </c>
      <c r="AN76" s="9" t="n">
        <f aca="false">MIN(AA76, $AD$3)</f>
        <v>2</v>
      </c>
      <c r="AO76" s="9" t="n">
        <f aca="false">MIN(AB76, $AD$3)</f>
        <v>0</v>
      </c>
      <c r="AP76" s="9" t="n">
        <f aca="false">MIN(AC76, $AD$3)</f>
        <v>2</v>
      </c>
      <c r="AQ76" s="9" t="n">
        <f aca="false">MIN(AD76, $AD$3)</f>
        <v>1</v>
      </c>
      <c r="AR76" s="9" t="n">
        <f aca="false">MIN(AE76, $AD$3)</f>
        <v>3</v>
      </c>
      <c r="AS76" s="9" t="n">
        <f aca="false">MIN(AF76, $AD$3)</f>
        <v>3</v>
      </c>
      <c r="AT76" s="9" t="n">
        <f aca="false">MIN(AG76, $AD$3)</f>
        <v>2</v>
      </c>
      <c r="AU76" s="9" t="n">
        <f aca="false">MIN(AH76, $AD$3)</f>
        <v>1</v>
      </c>
      <c r="AV76" s="9" t="n">
        <f aca="false">MIN(AI76, $AD$3)</f>
        <v>2</v>
      </c>
      <c r="AW76" s="9" t="n">
        <f aca="false">MIN(AJ76, $AD$3)</f>
        <v>0</v>
      </c>
      <c r="BO76" s="6"/>
      <c r="BP76" s="6"/>
      <c r="BQ76" s="6"/>
      <c r="BR76" s="4"/>
      <c r="BS76" s="4"/>
      <c r="BT76" s="4"/>
      <c r="BU76" s="4"/>
      <c r="BV76" s="4"/>
      <c r="BW76" s="4"/>
    </row>
    <row r="77" customFormat="false" ht="13.8" hidden="false" customHeight="false" outlineLevel="0" collapsed="false">
      <c r="A77" s="1" t="s">
        <v>127</v>
      </c>
      <c r="B77" s="14"/>
      <c r="C77" s="14"/>
      <c r="D77" s="14"/>
      <c r="E77" s="14"/>
      <c r="F77" s="14"/>
      <c r="G77" s="3" t="s">
        <v>140</v>
      </c>
      <c r="H77" s="3" t="n">
        <v>4</v>
      </c>
      <c r="I77" s="3" t="n">
        <v>1</v>
      </c>
      <c r="J77" s="3" t="n">
        <v>1</v>
      </c>
      <c r="K77" s="3"/>
      <c r="L77" s="4" t="n">
        <v>3</v>
      </c>
      <c r="M77" s="4" t="n">
        <v>2</v>
      </c>
      <c r="N77" s="4" t="n">
        <v>2</v>
      </c>
      <c r="O77" s="4" t="n">
        <v>2</v>
      </c>
      <c r="P77" s="4" t="n">
        <v>2</v>
      </c>
      <c r="Q77" s="4" t="n">
        <v>2</v>
      </c>
      <c r="R77" s="4" t="n">
        <v>2</v>
      </c>
      <c r="S77" s="4" t="n">
        <v>2</v>
      </c>
      <c r="T77" s="4" t="n">
        <v>2</v>
      </c>
      <c r="U77" s="4" t="n">
        <v>2</v>
      </c>
      <c r="V77" s="4" t="n">
        <v>3</v>
      </c>
      <c r="W77" s="4" t="n">
        <v>2</v>
      </c>
      <c r="Y77" s="9" t="n">
        <f aca="false">ABS($J77-L77)/MAX(1, $J77)</f>
        <v>2</v>
      </c>
      <c r="Z77" s="9" t="n">
        <f aca="false">ABS($J77-M77)/MAX(1, $J77)</f>
        <v>1</v>
      </c>
      <c r="AA77" s="9" t="n">
        <f aca="false">ABS($J77-N77)/MAX(1, $J77)</f>
        <v>1</v>
      </c>
      <c r="AB77" s="9" t="n">
        <f aca="false">ABS($J77-O77)/MAX(1, $J77)</f>
        <v>1</v>
      </c>
      <c r="AC77" s="9" t="n">
        <f aca="false">ABS($J77-P77)/MAX(1, $J77)</f>
        <v>1</v>
      </c>
      <c r="AD77" s="9" t="n">
        <f aca="false">ABS($J77-Q77)/MAX(1, $J77)</f>
        <v>1</v>
      </c>
      <c r="AE77" s="9" t="n">
        <f aca="false">ABS($J77-R77)/MAX(1, $J77)</f>
        <v>1</v>
      </c>
      <c r="AF77" s="9" t="n">
        <f aca="false">ABS($J77-S77)/MAX(1, $J77)</f>
        <v>1</v>
      </c>
      <c r="AG77" s="9" t="n">
        <f aca="false">ABS($J77-T77)/MAX(1, $J77)</f>
        <v>1</v>
      </c>
      <c r="AH77" s="9" t="n">
        <f aca="false">ABS($J77-U77)/MAX(1, $J77)</f>
        <v>1</v>
      </c>
      <c r="AI77" s="9" t="n">
        <f aca="false">ABS($J77-V77)/MAX(1, $J77)</f>
        <v>2</v>
      </c>
      <c r="AJ77" s="9" t="n">
        <f aca="false">ABS($J77-W77)/MAX(1, $J77)</f>
        <v>1</v>
      </c>
      <c r="AK77" s="9"/>
      <c r="AL77" s="9" t="n">
        <f aca="false">MIN(Y77, $AD$3)</f>
        <v>2</v>
      </c>
      <c r="AM77" s="9" t="n">
        <f aca="false">MIN(Z77, $AD$3)</f>
        <v>1</v>
      </c>
      <c r="AN77" s="9" t="n">
        <f aca="false">MIN(AA77, $AD$3)</f>
        <v>1</v>
      </c>
      <c r="AO77" s="9" t="n">
        <f aca="false">MIN(AB77, $AD$3)</f>
        <v>1</v>
      </c>
      <c r="AP77" s="9" t="n">
        <f aca="false">MIN(AC77, $AD$3)</f>
        <v>1</v>
      </c>
      <c r="AQ77" s="9" t="n">
        <f aca="false">MIN(AD77, $AD$3)</f>
        <v>1</v>
      </c>
      <c r="AR77" s="9" t="n">
        <f aca="false">MIN(AE77, $AD$3)</f>
        <v>1</v>
      </c>
      <c r="AS77" s="9" t="n">
        <f aca="false">MIN(AF77, $AD$3)</f>
        <v>1</v>
      </c>
      <c r="AT77" s="9" t="n">
        <f aca="false">MIN(AG77, $AD$3)</f>
        <v>1</v>
      </c>
      <c r="AU77" s="9" t="n">
        <f aca="false">MIN(AH77, $AD$3)</f>
        <v>1</v>
      </c>
      <c r="AV77" s="9" t="n">
        <f aca="false">MIN(AI77, $AD$3)</f>
        <v>2</v>
      </c>
      <c r="AW77" s="9" t="n">
        <f aca="false">MIN(AJ77, $AD$3)</f>
        <v>1</v>
      </c>
      <c r="BO77" s="6"/>
      <c r="BP77" s="6"/>
      <c r="BQ77" s="10" t="str">
        <f aca="false">IFERROR(__xludf.dummyfunction("FILTER(UNIQUE(I5:I1000), ARRAYFORMULA( COUNTIF(I5:I1000,UNIQUE(I5:I1000))&gt;1 ))"),"Whole Project")</f>
        <v>Whole Project</v>
      </c>
      <c r="BR77" s="4"/>
      <c r="BS77" s="4"/>
      <c r="BT77" s="4"/>
      <c r="BU77" s="4"/>
      <c r="BV77" s="4"/>
      <c r="BW77" s="4"/>
    </row>
    <row r="78" customFormat="false" ht="13.8" hidden="false" customHeight="false" outlineLevel="0" collapsed="false">
      <c r="A78" s="1" t="s">
        <v>127</v>
      </c>
      <c r="B78" s="14"/>
      <c r="C78" s="14"/>
      <c r="D78" s="14"/>
      <c r="E78" s="14"/>
      <c r="F78" s="14"/>
      <c r="G78" s="3" t="s">
        <v>141</v>
      </c>
      <c r="H78" s="3" t="n">
        <v>3</v>
      </c>
      <c r="I78" s="3" t="n">
        <v>6</v>
      </c>
      <c r="J78" s="3" t="n">
        <v>3</v>
      </c>
      <c r="K78" s="3"/>
      <c r="L78" s="4" t="n">
        <v>6</v>
      </c>
      <c r="M78" s="4" t="n">
        <v>5</v>
      </c>
      <c r="N78" s="4" t="n">
        <v>4</v>
      </c>
      <c r="O78" s="4" t="n">
        <v>4</v>
      </c>
      <c r="P78" s="4" t="n">
        <v>5</v>
      </c>
      <c r="Q78" s="4" t="n">
        <v>2</v>
      </c>
      <c r="R78" s="4" t="n">
        <v>9</v>
      </c>
      <c r="S78" s="4" t="n">
        <v>8</v>
      </c>
      <c r="T78" s="4" t="n">
        <v>9</v>
      </c>
      <c r="U78" s="4" t="n">
        <v>9</v>
      </c>
      <c r="V78" s="4" t="n">
        <v>9</v>
      </c>
      <c r="W78" s="4" t="n">
        <v>6</v>
      </c>
      <c r="X78" s="3"/>
      <c r="Y78" s="9" t="n">
        <f aca="false">ABS($J78-L78)/MAX(1, $J78)</f>
        <v>1</v>
      </c>
      <c r="Z78" s="9" t="n">
        <f aca="false">ABS($J78-M78)/MAX(1, $J78)</f>
        <v>0.666666666666667</v>
      </c>
      <c r="AA78" s="9" t="n">
        <f aca="false">ABS($J78-N78)/MAX(1, $J78)</f>
        <v>0.333333333333333</v>
      </c>
      <c r="AB78" s="9" t="n">
        <f aca="false">ABS($J78-O78)/MAX(1, $J78)</f>
        <v>0.333333333333333</v>
      </c>
      <c r="AC78" s="9" t="n">
        <f aca="false">ABS($J78-P78)/MAX(1, $J78)</f>
        <v>0.666666666666667</v>
      </c>
      <c r="AD78" s="9" t="n">
        <f aca="false">ABS($J78-Q78)/MAX(1, $J78)</f>
        <v>0.333333333333333</v>
      </c>
      <c r="AE78" s="9" t="n">
        <f aca="false">ABS($J78-R78)/MAX(1, $J78)</f>
        <v>2</v>
      </c>
      <c r="AF78" s="9" t="n">
        <f aca="false">ABS($J78-S78)/MAX(1, $J78)</f>
        <v>1.66666666666667</v>
      </c>
      <c r="AG78" s="9" t="n">
        <f aca="false">ABS($J78-T78)/MAX(1, $J78)</f>
        <v>2</v>
      </c>
      <c r="AH78" s="9" t="n">
        <f aca="false">ABS($J78-U78)/MAX(1, $J78)</f>
        <v>2</v>
      </c>
      <c r="AI78" s="9" t="n">
        <f aca="false">ABS($J78-V78)/MAX(1, $J78)</f>
        <v>2</v>
      </c>
      <c r="AJ78" s="9" t="n">
        <f aca="false">ABS($J78-W78)/MAX(1, $J78)</f>
        <v>1</v>
      </c>
      <c r="AK78" s="9"/>
      <c r="AL78" s="9" t="n">
        <f aca="false">MIN(Y78, $AD$3)</f>
        <v>1</v>
      </c>
      <c r="AM78" s="9" t="n">
        <f aca="false">MIN(Z78, $AD$3)</f>
        <v>0.666666666666667</v>
      </c>
      <c r="AN78" s="9" t="n">
        <f aca="false">MIN(AA78, $AD$3)</f>
        <v>0.333333333333333</v>
      </c>
      <c r="AO78" s="9" t="n">
        <f aca="false">MIN(AB78, $AD$3)</f>
        <v>0.333333333333333</v>
      </c>
      <c r="AP78" s="9" t="n">
        <f aca="false">MIN(AC78, $AD$3)</f>
        <v>0.666666666666667</v>
      </c>
      <c r="AQ78" s="9" t="n">
        <f aca="false">MIN(AD78, $AD$3)</f>
        <v>0.333333333333333</v>
      </c>
      <c r="AR78" s="9" t="n">
        <f aca="false">MIN(AE78, $AD$3)</f>
        <v>2</v>
      </c>
      <c r="AS78" s="9" t="n">
        <f aca="false">MIN(AF78, $AD$3)</f>
        <v>1.66666666666667</v>
      </c>
      <c r="AT78" s="9" t="n">
        <f aca="false">MIN(AG78, $AD$3)</f>
        <v>2</v>
      </c>
      <c r="AU78" s="9" t="n">
        <f aca="false">MIN(AH78, $AD$3)</f>
        <v>2</v>
      </c>
      <c r="AV78" s="9" t="n">
        <f aca="false">MIN(AI78, $AD$3)</f>
        <v>2</v>
      </c>
      <c r="AW78" s="9" t="n">
        <f aca="false">MIN(AJ78, $AD$3)</f>
        <v>1</v>
      </c>
      <c r="BO78" s="6"/>
      <c r="BP78" s="6"/>
      <c r="BQ78" s="6" t="str">
        <f aca="false">IFERROR(__xludf.dummyfunction("""COMPUTED_VALUE"""),"experimental/examples")</f>
        <v>experimental/examples</v>
      </c>
      <c r="BR78" s="4"/>
      <c r="BS78" s="4"/>
      <c r="BT78" s="4"/>
      <c r="BU78" s="4"/>
      <c r="BV78" s="4"/>
      <c r="BW78" s="4"/>
    </row>
    <row r="79" customFormat="false" ht="13.8" hidden="false" customHeight="false" outlineLevel="0" collapsed="false">
      <c r="A79" s="1" t="s">
        <v>127</v>
      </c>
      <c r="B79" s="14"/>
      <c r="C79" s="14"/>
      <c r="D79" s="14"/>
      <c r="E79" s="14"/>
      <c r="F79" s="14"/>
      <c r="G79" s="3" t="s">
        <v>142</v>
      </c>
      <c r="H79" s="3" t="n">
        <v>3</v>
      </c>
      <c r="I79" s="3" t="n">
        <v>8</v>
      </c>
      <c r="J79" s="3" t="n">
        <v>3</v>
      </c>
      <c r="K79" s="3"/>
      <c r="L79" s="4" t="n">
        <v>7</v>
      </c>
      <c r="M79" s="4" t="n">
        <v>6</v>
      </c>
      <c r="N79" s="4" t="n">
        <v>5</v>
      </c>
      <c r="O79" s="4" t="n">
        <v>2</v>
      </c>
      <c r="P79" s="4" t="n">
        <v>6</v>
      </c>
      <c r="Q79" s="4" t="n">
        <v>2</v>
      </c>
      <c r="R79" s="4" t="n">
        <v>7</v>
      </c>
      <c r="S79" s="4" t="n">
        <v>7</v>
      </c>
      <c r="T79" s="4" t="n">
        <v>6</v>
      </c>
      <c r="U79" s="4" t="n">
        <v>6</v>
      </c>
      <c r="V79" s="4" t="n">
        <v>6</v>
      </c>
      <c r="W79" s="4" t="n">
        <v>4</v>
      </c>
      <c r="X79" s="3"/>
      <c r="Y79" s="9" t="n">
        <f aca="false">ABS($J79-L79)/MAX(1, $J79)</f>
        <v>1.33333333333333</v>
      </c>
      <c r="Z79" s="9" t="n">
        <f aca="false">ABS($J79-M79)/MAX(1, $J79)</f>
        <v>1</v>
      </c>
      <c r="AA79" s="9" t="n">
        <f aca="false">ABS($J79-N79)/MAX(1, $J79)</f>
        <v>0.666666666666667</v>
      </c>
      <c r="AB79" s="9" t="n">
        <f aca="false">ABS($J79-O79)/MAX(1, $J79)</f>
        <v>0.333333333333333</v>
      </c>
      <c r="AC79" s="9" t="n">
        <f aca="false">ABS($J79-P79)/MAX(1, $J79)</f>
        <v>1</v>
      </c>
      <c r="AD79" s="9" t="n">
        <f aca="false">ABS($J79-Q79)/MAX(1, $J79)</f>
        <v>0.333333333333333</v>
      </c>
      <c r="AE79" s="9" t="n">
        <f aca="false">ABS($J79-R79)/MAX(1, $J79)</f>
        <v>1.33333333333333</v>
      </c>
      <c r="AF79" s="9" t="n">
        <f aca="false">ABS($J79-S79)/MAX(1, $J79)</f>
        <v>1.33333333333333</v>
      </c>
      <c r="AG79" s="9" t="n">
        <f aca="false">ABS($J79-T79)/MAX(1, $J79)</f>
        <v>1</v>
      </c>
      <c r="AH79" s="9" t="n">
        <f aca="false">ABS($J79-U79)/MAX(1, $J79)</f>
        <v>1</v>
      </c>
      <c r="AI79" s="9" t="n">
        <f aca="false">ABS($J79-V79)/MAX(1, $J79)</f>
        <v>1</v>
      </c>
      <c r="AJ79" s="9" t="n">
        <f aca="false">ABS($J79-W79)/MAX(1, $J79)</f>
        <v>0.333333333333333</v>
      </c>
      <c r="AK79" s="9"/>
      <c r="AL79" s="9" t="n">
        <f aca="false">MIN(Y79, $AD$3)</f>
        <v>1.33333333333333</v>
      </c>
      <c r="AM79" s="9" t="n">
        <f aca="false">MIN(Z79, $AD$3)</f>
        <v>1</v>
      </c>
      <c r="AN79" s="9" t="n">
        <f aca="false">MIN(AA79, $AD$3)</f>
        <v>0.666666666666667</v>
      </c>
      <c r="AO79" s="9" t="n">
        <f aca="false">MIN(AB79, $AD$3)</f>
        <v>0.333333333333333</v>
      </c>
      <c r="AP79" s="9" t="n">
        <f aca="false">MIN(AC79, $AD$3)</f>
        <v>1</v>
      </c>
      <c r="AQ79" s="9" t="n">
        <f aca="false">MIN(AD79, $AD$3)</f>
        <v>0.333333333333333</v>
      </c>
      <c r="AR79" s="9" t="n">
        <f aca="false">MIN(AE79, $AD$3)</f>
        <v>1.33333333333333</v>
      </c>
      <c r="AS79" s="9" t="n">
        <f aca="false">MIN(AF79, $AD$3)</f>
        <v>1.33333333333333</v>
      </c>
      <c r="AT79" s="9" t="n">
        <f aca="false">MIN(AG79, $AD$3)</f>
        <v>1</v>
      </c>
      <c r="AU79" s="9" t="n">
        <f aca="false">MIN(AH79, $AD$3)</f>
        <v>1</v>
      </c>
      <c r="AV79" s="9" t="n">
        <f aca="false">MIN(AI79, $AD$3)</f>
        <v>1</v>
      </c>
      <c r="AW79" s="9" t="n">
        <f aca="false">MIN(AJ79, $AD$3)</f>
        <v>0.333333333333333</v>
      </c>
      <c r="AY79" s="4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O79" s="6"/>
      <c r="BP79" s="6"/>
      <c r="BQ79" s="6" t="str">
        <f aca="false">IFERROR(__xludf.dummyfunction("""COMPUTED_VALUE"""),"components")</f>
        <v>components</v>
      </c>
      <c r="BR79" s="4"/>
      <c r="BS79" s="4"/>
      <c r="BT79" s="4"/>
      <c r="BU79" s="4"/>
      <c r="BV79" s="4"/>
      <c r="BW79" s="4"/>
    </row>
    <row r="80" customFormat="false" ht="13.8" hidden="false" customHeight="false" outlineLevel="0" collapsed="false">
      <c r="A80" s="1" t="s">
        <v>127</v>
      </c>
      <c r="B80" s="14"/>
      <c r="C80" s="14"/>
      <c r="D80" s="14"/>
      <c r="E80" s="14"/>
      <c r="F80" s="14"/>
      <c r="G80" s="3" t="s">
        <v>143</v>
      </c>
      <c r="H80" s="3" t="n">
        <v>2</v>
      </c>
      <c r="I80" s="3" t="n">
        <v>0.2</v>
      </c>
      <c r="J80" s="3" t="n">
        <v>1</v>
      </c>
      <c r="K80" s="3"/>
      <c r="L80" s="4" t="n">
        <v>2</v>
      </c>
      <c r="M80" s="4" t="n">
        <v>2</v>
      </c>
      <c r="N80" s="4" t="n">
        <v>2</v>
      </c>
      <c r="O80" s="4" t="n">
        <v>2</v>
      </c>
      <c r="P80" s="4" t="n">
        <v>2</v>
      </c>
      <c r="Q80" s="4" t="n">
        <v>1</v>
      </c>
      <c r="R80" s="4" t="n">
        <v>2</v>
      </c>
      <c r="S80" s="4" t="n">
        <v>2</v>
      </c>
      <c r="T80" s="4" t="n">
        <v>2</v>
      </c>
      <c r="U80" s="4" t="n">
        <v>2</v>
      </c>
      <c r="V80" s="4" t="n">
        <v>2</v>
      </c>
      <c r="W80" s="4" t="n">
        <v>2</v>
      </c>
      <c r="X80" s="3"/>
      <c r="Y80" s="9" t="n">
        <f aca="false">ABS($J80-L80)/MAX(1, $J80)</f>
        <v>1</v>
      </c>
      <c r="Z80" s="9" t="n">
        <f aca="false">ABS($J80-M80)/MAX(1, $J80)</f>
        <v>1</v>
      </c>
      <c r="AA80" s="9" t="n">
        <f aca="false">ABS($J80-N80)/MAX(1, $J80)</f>
        <v>1</v>
      </c>
      <c r="AB80" s="9" t="n">
        <f aca="false">ABS($J80-O80)/MAX(1, $J80)</f>
        <v>1</v>
      </c>
      <c r="AC80" s="9" t="n">
        <f aca="false">ABS($J80-P80)/MAX(1, $J80)</f>
        <v>1</v>
      </c>
      <c r="AD80" s="9" t="n">
        <f aca="false">ABS($J80-Q80)/MAX(1, $J80)</f>
        <v>0</v>
      </c>
      <c r="AE80" s="9" t="n">
        <f aca="false">ABS($J80-R80)/MAX(1, $J80)</f>
        <v>1</v>
      </c>
      <c r="AF80" s="9" t="n">
        <f aca="false">ABS($J80-S80)/MAX(1, $J80)</f>
        <v>1</v>
      </c>
      <c r="AG80" s="9" t="n">
        <f aca="false">ABS($J80-T80)/MAX(1, $J80)</f>
        <v>1</v>
      </c>
      <c r="AH80" s="9" t="n">
        <f aca="false">ABS($J80-U80)/MAX(1, $J80)</f>
        <v>1</v>
      </c>
      <c r="AI80" s="9" t="n">
        <f aca="false">ABS($J80-V80)/MAX(1, $J80)</f>
        <v>1</v>
      </c>
      <c r="AJ80" s="9" t="n">
        <f aca="false">ABS($J80-W80)/MAX(1, $J80)</f>
        <v>1</v>
      </c>
      <c r="AK80" s="9"/>
      <c r="AL80" s="9" t="n">
        <f aca="false">MIN(Y80, $AD$3)</f>
        <v>1</v>
      </c>
      <c r="AM80" s="9" t="n">
        <f aca="false">MIN(Z80, $AD$3)</f>
        <v>1</v>
      </c>
      <c r="AN80" s="9" t="n">
        <f aca="false">MIN(AA80, $AD$3)</f>
        <v>1</v>
      </c>
      <c r="AO80" s="9" t="n">
        <f aca="false">MIN(AB80, $AD$3)</f>
        <v>1</v>
      </c>
      <c r="AP80" s="9" t="n">
        <f aca="false">MIN(AC80, $AD$3)</f>
        <v>1</v>
      </c>
      <c r="AQ80" s="9" t="n">
        <f aca="false">MIN(AD80, $AD$3)</f>
        <v>0</v>
      </c>
      <c r="AR80" s="9" t="n">
        <f aca="false">MIN(AE80, $AD$3)</f>
        <v>1</v>
      </c>
      <c r="AS80" s="9" t="n">
        <f aca="false">MIN(AF80, $AD$3)</f>
        <v>1</v>
      </c>
      <c r="AT80" s="9" t="n">
        <f aca="false">MIN(AG80, $AD$3)</f>
        <v>1</v>
      </c>
      <c r="AU80" s="9" t="n">
        <f aca="false">MIN(AH80, $AD$3)</f>
        <v>1</v>
      </c>
      <c r="AV80" s="9" t="n">
        <f aca="false">MIN(AI80, $AD$3)</f>
        <v>1</v>
      </c>
      <c r="AW80" s="9" t="n">
        <f aca="false">MIN(AJ80, $AD$3)</f>
        <v>1</v>
      </c>
      <c r="AY80" s="4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O80" s="6"/>
      <c r="BP80" s="6"/>
      <c r="BQ80" s="6" t="str">
        <f aca="false">IFERROR(__xludf.dummyfunction("""COMPUTED_VALUE"""),"core")</f>
        <v>core</v>
      </c>
      <c r="BR80" s="4"/>
      <c r="BS80" s="4"/>
      <c r="BT80" s="4"/>
      <c r="BU80" s="4"/>
      <c r="BV80" s="4"/>
      <c r="BW80" s="4"/>
    </row>
    <row r="81" customFormat="false" ht="13.8" hidden="false" customHeight="false" outlineLevel="0" collapsed="false">
      <c r="A81" s="1" t="s">
        <v>127</v>
      </c>
      <c r="B81" s="14"/>
      <c r="C81" s="14"/>
      <c r="D81" s="14"/>
      <c r="E81" s="14"/>
      <c r="F81" s="14"/>
      <c r="G81" s="3" t="s">
        <v>144</v>
      </c>
      <c r="H81" s="3" t="n">
        <v>2</v>
      </c>
      <c r="I81" s="3" t="n">
        <v>0.3</v>
      </c>
      <c r="J81" s="3" t="n">
        <v>1</v>
      </c>
      <c r="K81" s="3"/>
      <c r="L81" s="4" t="n">
        <v>2</v>
      </c>
      <c r="M81" s="4" t="n">
        <v>2</v>
      </c>
      <c r="N81" s="4" t="n">
        <v>2</v>
      </c>
      <c r="O81" s="4" t="n">
        <v>2</v>
      </c>
      <c r="P81" s="4" t="n">
        <v>2</v>
      </c>
      <c r="Q81" s="4" t="n">
        <v>3</v>
      </c>
      <c r="R81" s="4" t="n">
        <v>1</v>
      </c>
      <c r="S81" s="4" t="n">
        <v>1</v>
      </c>
      <c r="T81" s="4" t="n">
        <v>2</v>
      </c>
      <c r="U81" s="4" t="n">
        <v>2</v>
      </c>
      <c r="V81" s="4" t="n">
        <v>2</v>
      </c>
      <c r="W81" s="4" t="n">
        <v>1</v>
      </c>
      <c r="Y81" s="9" t="n">
        <f aca="false">ABS($J81-L81)/MAX(1, $J81)</f>
        <v>1</v>
      </c>
      <c r="Z81" s="9" t="n">
        <f aca="false">ABS($J81-M81)/MAX(1, $J81)</f>
        <v>1</v>
      </c>
      <c r="AA81" s="9" t="n">
        <f aca="false">ABS($J81-N81)/MAX(1, $J81)</f>
        <v>1</v>
      </c>
      <c r="AB81" s="9" t="n">
        <f aca="false">ABS($J81-O81)/MAX(1, $J81)</f>
        <v>1</v>
      </c>
      <c r="AC81" s="9" t="n">
        <f aca="false">ABS($J81-P81)/MAX(1, $J81)</f>
        <v>1</v>
      </c>
      <c r="AD81" s="9" t="n">
        <f aca="false">ABS($J81-Q81)/MAX(1, $J81)</f>
        <v>2</v>
      </c>
      <c r="AE81" s="9" t="n">
        <f aca="false">ABS($J81-R81)/MAX(1, $J81)</f>
        <v>0</v>
      </c>
      <c r="AF81" s="9" t="n">
        <f aca="false">ABS($J81-S81)/MAX(1, $J81)</f>
        <v>0</v>
      </c>
      <c r="AG81" s="9" t="n">
        <f aca="false">ABS($J81-T81)/MAX(1, $J81)</f>
        <v>1</v>
      </c>
      <c r="AH81" s="9" t="n">
        <f aca="false">ABS($J81-U81)/MAX(1, $J81)</f>
        <v>1</v>
      </c>
      <c r="AI81" s="9" t="n">
        <f aca="false">ABS($J81-V81)/MAX(1, $J81)</f>
        <v>1</v>
      </c>
      <c r="AJ81" s="9" t="n">
        <f aca="false">ABS($J81-W81)/MAX(1, $J81)</f>
        <v>0</v>
      </c>
      <c r="AK81" s="9"/>
      <c r="AL81" s="9" t="n">
        <f aca="false">MIN(Y81, $AD$3)</f>
        <v>1</v>
      </c>
      <c r="AM81" s="9" t="n">
        <f aca="false">MIN(Z81, $AD$3)</f>
        <v>1</v>
      </c>
      <c r="AN81" s="9" t="n">
        <f aca="false">MIN(AA81, $AD$3)</f>
        <v>1</v>
      </c>
      <c r="AO81" s="9" t="n">
        <f aca="false">MIN(AB81, $AD$3)</f>
        <v>1</v>
      </c>
      <c r="AP81" s="9" t="n">
        <f aca="false">MIN(AC81, $AD$3)</f>
        <v>1</v>
      </c>
      <c r="AQ81" s="9" t="n">
        <f aca="false">MIN(AD81, $AD$3)</f>
        <v>2</v>
      </c>
      <c r="AR81" s="9" t="n">
        <f aca="false">MIN(AE81, $AD$3)</f>
        <v>0</v>
      </c>
      <c r="AS81" s="9" t="n">
        <f aca="false">MIN(AF81, $AD$3)</f>
        <v>0</v>
      </c>
      <c r="AT81" s="9" t="n">
        <f aca="false">MIN(AG81, $AD$3)</f>
        <v>1</v>
      </c>
      <c r="AU81" s="9" t="n">
        <f aca="false">MIN(AH81, $AD$3)</f>
        <v>1</v>
      </c>
      <c r="AV81" s="9" t="n">
        <f aca="false">MIN(AI81, $AD$3)</f>
        <v>1</v>
      </c>
      <c r="AW81" s="9" t="n">
        <f aca="false">MIN(AJ81, $AD$3)</f>
        <v>0</v>
      </c>
      <c r="AY81" s="4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O81" s="6"/>
      <c r="BP81" s="6"/>
      <c r="BQ81" s="6" t="str">
        <f aca="false">IFERROR(__xludf.dummyfunction("""COMPUTED_VALUE"""),"extensions/micrometer")</f>
        <v>extensions/micrometer</v>
      </c>
      <c r="BR81" s="4"/>
      <c r="BS81" s="4"/>
      <c r="BT81" s="4"/>
      <c r="BU81" s="4"/>
      <c r="BV81" s="4"/>
      <c r="BW81" s="4"/>
    </row>
    <row r="82" customFormat="false" ht="13.8" hidden="false" customHeight="false" outlineLevel="0" collapsed="false">
      <c r="A82" s="1" t="s">
        <v>127</v>
      </c>
      <c r="B82" s="14"/>
      <c r="C82" s="14"/>
      <c r="D82" s="14"/>
      <c r="E82" s="14"/>
      <c r="F82" s="14"/>
      <c r="G82" s="3" t="s">
        <v>145</v>
      </c>
      <c r="H82" s="3" t="n">
        <v>2</v>
      </c>
      <c r="I82" s="3" t="n">
        <v>0.5</v>
      </c>
      <c r="J82" s="3" t="n">
        <v>1</v>
      </c>
      <c r="K82" s="3"/>
      <c r="L82" s="4" t="n">
        <v>2</v>
      </c>
      <c r="M82" s="4" t="n">
        <v>2</v>
      </c>
      <c r="N82" s="4" t="n">
        <v>2</v>
      </c>
      <c r="O82" s="4" t="n">
        <v>2</v>
      </c>
      <c r="P82" s="4" t="n">
        <v>2</v>
      </c>
      <c r="Q82" s="4" t="n">
        <v>3</v>
      </c>
      <c r="R82" s="4" t="n">
        <v>2</v>
      </c>
      <c r="S82" s="4" t="n">
        <v>2</v>
      </c>
      <c r="T82" s="4" t="n">
        <v>2</v>
      </c>
      <c r="U82" s="4" t="n">
        <v>2</v>
      </c>
      <c r="V82" s="4" t="n">
        <v>3</v>
      </c>
      <c r="W82" s="4" t="n">
        <v>2</v>
      </c>
      <c r="X82" s="3"/>
      <c r="Y82" s="9" t="n">
        <f aca="false">ABS($J82-L82)/MAX(1, $J82)</f>
        <v>1</v>
      </c>
      <c r="Z82" s="9" t="n">
        <f aca="false">ABS($J82-M82)/MAX(1, $J82)</f>
        <v>1</v>
      </c>
      <c r="AA82" s="9" t="n">
        <f aca="false">ABS($J82-N82)/MAX(1, $J82)</f>
        <v>1</v>
      </c>
      <c r="AB82" s="9" t="n">
        <f aca="false">ABS($J82-O82)/MAX(1, $J82)</f>
        <v>1</v>
      </c>
      <c r="AC82" s="9" t="n">
        <f aca="false">ABS($J82-P82)/MAX(1, $J82)</f>
        <v>1</v>
      </c>
      <c r="AD82" s="9" t="n">
        <f aca="false">ABS($J82-Q82)/MAX(1, $J82)</f>
        <v>2</v>
      </c>
      <c r="AE82" s="9" t="n">
        <f aca="false">ABS($J82-R82)/MAX(1, $J82)</f>
        <v>1</v>
      </c>
      <c r="AF82" s="9" t="n">
        <f aca="false">ABS($J82-S82)/MAX(1, $J82)</f>
        <v>1</v>
      </c>
      <c r="AG82" s="9" t="n">
        <f aca="false">ABS($J82-T82)/MAX(1, $J82)</f>
        <v>1</v>
      </c>
      <c r="AH82" s="9" t="n">
        <f aca="false">ABS($J82-U82)/MAX(1, $J82)</f>
        <v>1</v>
      </c>
      <c r="AI82" s="9" t="n">
        <f aca="false">ABS($J82-V82)/MAX(1, $J82)</f>
        <v>2</v>
      </c>
      <c r="AJ82" s="9" t="n">
        <f aca="false">ABS($J82-W82)/MAX(1, $J82)</f>
        <v>1</v>
      </c>
      <c r="AK82" s="9"/>
      <c r="AL82" s="9" t="n">
        <f aca="false">MIN(Y82, $AD$3)</f>
        <v>1</v>
      </c>
      <c r="AM82" s="9" t="n">
        <f aca="false">MIN(Z82, $AD$3)</f>
        <v>1</v>
      </c>
      <c r="AN82" s="9" t="n">
        <f aca="false">MIN(AA82, $AD$3)</f>
        <v>1</v>
      </c>
      <c r="AO82" s="9" t="n">
        <f aca="false">MIN(AB82, $AD$3)</f>
        <v>1</v>
      </c>
      <c r="AP82" s="9" t="n">
        <f aca="false">MIN(AC82, $AD$3)</f>
        <v>1</v>
      </c>
      <c r="AQ82" s="9" t="n">
        <f aca="false">MIN(AD82, $AD$3)</f>
        <v>2</v>
      </c>
      <c r="AR82" s="9" t="n">
        <f aca="false">MIN(AE82, $AD$3)</f>
        <v>1</v>
      </c>
      <c r="AS82" s="9" t="n">
        <f aca="false">MIN(AF82, $AD$3)</f>
        <v>1</v>
      </c>
      <c r="AT82" s="9" t="n">
        <f aca="false">MIN(AG82, $AD$3)</f>
        <v>1</v>
      </c>
      <c r="AU82" s="9" t="n">
        <f aca="false">MIN(AH82, $AD$3)</f>
        <v>1</v>
      </c>
      <c r="AV82" s="9" t="n">
        <f aca="false">MIN(AI82, $AD$3)</f>
        <v>2</v>
      </c>
      <c r="AW82" s="9" t="n">
        <f aca="false">MIN(AJ82, $AD$3)</f>
        <v>1</v>
      </c>
      <c r="AY82" s="4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O82" s="6"/>
      <c r="BP82" s="6"/>
      <c r="BQ82" s="6" t="str">
        <f aca="false">IFERROR(__xludf.dummyfunction("""COMPUTED_VALUE"""),"devtools")</f>
        <v>devtools</v>
      </c>
      <c r="BR82" s="4"/>
      <c r="BS82" s="4"/>
      <c r="BT82" s="4"/>
      <c r="BU82" s="4"/>
      <c r="BV82" s="4"/>
      <c r="BW82" s="4"/>
    </row>
    <row r="83" customFormat="false" ht="13.8" hidden="false" customHeight="false" outlineLevel="0" collapsed="false">
      <c r="A83" s="1" t="s">
        <v>127</v>
      </c>
      <c r="B83" s="14"/>
      <c r="C83" s="14"/>
      <c r="D83" s="14"/>
      <c r="E83" s="14"/>
      <c r="F83" s="14"/>
      <c r="G83" s="3" t="s">
        <v>50</v>
      </c>
      <c r="H83" s="3" t="n">
        <v>2</v>
      </c>
      <c r="I83" s="3" t="n">
        <v>12</v>
      </c>
      <c r="J83" s="3" t="n">
        <v>10</v>
      </c>
      <c r="K83" s="3"/>
      <c r="L83" s="4" t="n">
        <v>17</v>
      </c>
      <c r="M83" s="4" t="n">
        <v>7</v>
      </c>
      <c r="N83" s="4" t="n">
        <v>11</v>
      </c>
      <c r="O83" s="4" t="n">
        <v>8</v>
      </c>
      <c r="P83" s="4" t="n">
        <v>15</v>
      </c>
      <c r="Q83" s="4" t="n">
        <v>6</v>
      </c>
      <c r="R83" s="4" t="n">
        <v>11</v>
      </c>
      <c r="S83" s="4" t="n">
        <v>16</v>
      </c>
      <c r="T83" s="4" t="n">
        <v>16</v>
      </c>
      <c r="U83" s="4" t="n">
        <v>17</v>
      </c>
      <c r="V83" s="4" t="n">
        <v>15</v>
      </c>
      <c r="W83" s="4" t="n">
        <v>12</v>
      </c>
      <c r="X83" s="3"/>
      <c r="Y83" s="9" t="n">
        <f aca="false">ABS($J83-L83)/MAX(1, $J83)</f>
        <v>0.7</v>
      </c>
      <c r="Z83" s="9" t="n">
        <f aca="false">ABS($J83-M83)/MAX(1, $J83)</f>
        <v>0.3</v>
      </c>
      <c r="AA83" s="9" t="n">
        <f aca="false">ABS($J83-N83)/MAX(1, $J83)</f>
        <v>0.1</v>
      </c>
      <c r="AB83" s="9" t="n">
        <f aca="false">ABS($J83-O83)/MAX(1, $J83)</f>
        <v>0.2</v>
      </c>
      <c r="AC83" s="9" t="n">
        <f aca="false">ABS($J83-P83)/MAX(1, $J83)</f>
        <v>0.5</v>
      </c>
      <c r="AD83" s="9" t="n">
        <f aca="false">ABS($J83-Q83)/MAX(1, $J83)</f>
        <v>0.4</v>
      </c>
      <c r="AE83" s="9" t="n">
        <f aca="false">ABS($J83-R83)/MAX(1, $J83)</f>
        <v>0.1</v>
      </c>
      <c r="AF83" s="9" t="n">
        <f aca="false">ABS($J83-S83)/MAX(1, $J83)</f>
        <v>0.6</v>
      </c>
      <c r="AG83" s="9" t="n">
        <f aca="false">ABS($J83-T83)/MAX(1, $J83)</f>
        <v>0.6</v>
      </c>
      <c r="AH83" s="9" t="n">
        <f aca="false">ABS($J83-U83)/MAX(1, $J83)</f>
        <v>0.7</v>
      </c>
      <c r="AI83" s="9" t="n">
        <f aca="false">ABS($J83-V83)/MAX(1, $J83)</f>
        <v>0.5</v>
      </c>
      <c r="AJ83" s="9" t="n">
        <f aca="false">ABS($J83-W83)/MAX(1, $J83)</f>
        <v>0.2</v>
      </c>
      <c r="AK83" s="9"/>
      <c r="AL83" s="9" t="n">
        <f aca="false">MIN(Y83, $AD$3)</f>
        <v>0.7</v>
      </c>
      <c r="AM83" s="9" t="n">
        <f aca="false">MIN(Z83, $AD$3)</f>
        <v>0.3</v>
      </c>
      <c r="AN83" s="9" t="n">
        <f aca="false">MIN(AA83, $AD$3)</f>
        <v>0.1</v>
      </c>
      <c r="AO83" s="9" t="n">
        <f aca="false">MIN(AB83, $AD$3)</f>
        <v>0.2</v>
      </c>
      <c r="AP83" s="9" t="n">
        <f aca="false">MIN(AC83, $AD$3)</f>
        <v>0.5</v>
      </c>
      <c r="AQ83" s="9" t="n">
        <f aca="false">MIN(AD83, $AD$3)</f>
        <v>0.4</v>
      </c>
      <c r="AR83" s="9" t="n">
        <f aca="false">MIN(AE83, $AD$3)</f>
        <v>0.1</v>
      </c>
      <c r="AS83" s="9" t="n">
        <f aca="false">MIN(AF83, $AD$3)</f>
        <v>0.6</v>
      </c>
      <c r="AT83" s="9" t="n">
        <f aca="false">MIN(AG83, $AD$3)</f>
        <v>0.6</v>
      </c>
      <c r="AU83" s="9" t="n">
        <f aca="false">MIN(AH83, $AD$3)</f>
        <v>0.7</v>
      </c>
      <c r="AV83" s="9" t="n">
        <f aca="false">MIN(AI83, $AD$3)</f>
        <v>0.5</v>
      </c>
      <c r="AW83" s="9" t="n">
        <f aca="false">MIN(AJ83, $AD$3)</f>
        <v>0.2</v>
      </c>
      <c r="AY83" s="4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O83" s="6"/>
      <c r="BP83" s="6"/>
      <c r="BQ83" s="6" t="str">
        <f aca="false">IFERROR(__xludf.dummyfunction("""COMPUTED_VALUE"""),"extensions")</f>
        <v>extensions</v>
      </c>
      <c r="BR83" s="4"/>
      <c r="BS83" s="4"/>
      <c r="BT83" s="4"/>
      <c r="BU83" s="4"/>
      <c r="BV83" s="4"/>
      <c r="BW83" s="4"/>
    </row>
    <row r="84" customFormat="false" ht="13.8" hidden="false" customHeight="false" outlineLevel="0" collapsed="false">
      <c r="A84" s="1" t="s">
        <v>127</v>
      </c>
      <c r="B84" s="14" t="n">
        <v>3</v>
      </c>
      <c r="C84" s="14" t="n">
        <v>8</v>
      </c>
      <c r="D84" s="14" t="n">
        <v>3</v>
      </c>
      <c r="E84" s="14" t="n">
        <v>3</v>
      </c>
      <c r="F84" s="14" t="s">
        <v>31</v>
      </c>
      <c r="G84" s="3" t="s">
        <v>146</v>
      </c>
      <c r="H84" s="3" t="n">
        <v>4</v>
      </c>
      <c r="I84" s="3" t="n">
        <v>6</v>
      </c>
      <c r="J84" s="3" t="n">
        <v>2</v>
      </c>
      <c r="K84" s="3"/>
      <c r="L84" s="4" t="n">
        <v>3</v>
      </c>
      <c r="M84" s="4" t="n">
        <v>3</v>
      </c>
      <c r="N84" s="4" t="n">
        <v>3</v>
      </c>
      <c r="O84" s="4" t="n">
        <v>2</v>
      </c>
      <c r="P84" s="4" t="n">
        <v>3</v>
      </c>
      <c r="Q84" s="4" t="n">
        <v>2</v>
      </c>
      <c r="R84" s="4" t="n">
        <v>2</v>
      </c>
      <c r="S84" s="4" t="n">
        <v>2</v>
      </c>
      <c r="T84" s="4" t="n">
        <v>2</v>
      </c>
      <c r="U84" s="4" t="n">
        <v>1</v>
      </c>
      <c r="V84" s="4" t="n">
        <v>2</v>
      </c>
      <c r="W84" s="4" t="n">
        <v>1</v>
      </c>
      <c r="X84" s="3"/>
      <c r="Y84" s="9" t="n">
        <f aca="false">ABS($J84-L84)/MAX(1, $J84)</f>
        <v>0.5</v>
      </c>
      <c r="Z84" s="9" t="n">
        <f aca="false">ABS($J84-M84)/MAX(1, $J84)</f>
        <v>0.5</v>
      </c>
      <c r="AA84" s="9" t="n">
        <f aca="false">ABS($J84-N84)/MAX(1, $J84)</f>
        <v>0.5</v>
      </c>
      <c r="AB84" s="9" t="n">
        <f aca="false">ABS($J84-O84)/MAX(1, $J84)</f>
        <v>0</v>
      </c>
      <c r="AC84" s="9" t="n">
        <f aca="false">ABS($J84-P84)/MAX(1, $J84)</f>
        <v>0.5</v>
      </c>
      <c r="AD84" s="9" t="n">
        <f aca="false">ABS($J84-Q84)/MAX(1, $J84)</f>
        <v>0</v>
      </c>
      <c r="AE84" s="9" t="n">
        <f aca="false">ABS($J84-R84)/MAX(1, $J84)</f>
        <v>0</v>
      </c>
      <c r="AF84" s="9" t="n">
        <f aca="false">ABS($J84-S84)/MAX(1, $J84)</f>
        <v>0</v>
      </c>
      <c r="AG84" s="9" t="n">
        <f aca="false">ABS($J84-T84)/MAX(1, $J84)</f>
        <v>0</v>
      </c>
      <c r="AH84" s="9" t="n">
        <f aca="false">ABS($J84-U84)/MAX(1, $J84)</f>
        <v>0.5</v>
      </c>
      <c r="AI84" s="9" t="n">
        <f aca="false">ABS($J84-V84)/MAX(1, $J84)</f>
        <v>0</v>
      </c>
      <c r="AJ84" s="9" t="n">
        <f aca="false">ABS($J84-W84)/MAX(1, $J84)</f>
        <v>0.5</v>
      </c>
      <c r="AK84" s="9"/>
      <c r="AL84" s="9" t="n">
        <f aca="false">MIN(Y84, $AD$3)</f>
        <v>0.5</v>
      </c>
      <c r="AM84" s="9" t="n">
        <f aca="false">MIN(Z84, $AD$3)</f>
        <v>0.5</v>
      </c>
      <c r="AN84" s="9" t="n">
        <f aca="false">MIN(AA84, $AD$3)</f>
        <v>0.5</v>
      </c>
      <c r="AO84" s="9" t="n">
        <f aca="false">MIN(AB84, $AD$3)</f>
        <v>0</v>
      </c>
      <c r="AP84" s="9" t="n">
        <f aca="false">MIN(AC84, $AD$3)</f>
        <v>0.5</v>
      </c>
      <c r="AQ84" s="9" t="n">
        <f aca="false">MIN(AD84, $AD$3)</f>
        <v>0</v>
      </c>
      <c r="AR84" s="9" t="n">
        <f aca="false">MIN(AE84, $AD$3)</f>
        <v>0</v>
      </c>
      <c r="AS84" s="9" t="n">
        <f aca="false">MIN(AF84, $AD$3)</f>
        <v>0</v>
      </c>
      <c r="AT84" s="9" t="n">
        <f aca="false">MIN(AG84, $AD$3)</f>
        <v>0</v>
      </c>
      <c r="AU84" s="9" t="n">
        <f aca="false">MIN(AH84, $AD$3)</f>
        <v>0.5</v>
      </c>
      <c r="AV84" s="9" t="n">
        <f aca="false">MIN(AI84, $AD$3)</f>
        <v>0</v>
      </c>
      <c r="AW84" s="9" t="n">
        <f aca="false">MIN(AJ84, $AD$3)</f>
        <v>0.5</v>
      </c>
      <c r="AY84" s="4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O84" s="6"/>
      <c r="BP84" s="6"/>
      <c r="BQ84" s="6" t="str">
        <f aca="false">IFERROR(__xludf.dummyfunction("""COMPUTED_VALUE"""),"extensions/hibernate-orm/deployment")</f>
        <v>extensions/hibernate-orm/deployment</v>
      </c>
      <c r="BR84" s="4"/>
      <c r="BS84" s="4"/>
      <c r="BT84" s="4"/>
      <c r="BU84" s="4"/>
      <c r="BV84" s="4"/>
      <c r="BW84" s="4"/>
    </row>
    <row r="85" customFormat="false" ht="13.8" hidden="false" customHeight="false" outlineLevel="0" collapsed="false">
      <c r="A85" s="1" t="s">
        <v>127</v>
      </c>
      <c r="B85" s="14"/>
      <c r="C85" s="14"/>
      <c r="D85" s="14"/>
      <c r="E85" s="14"/>
      <c r="F85" s="14"/>
      <c r="G85" s="3" t="s">
        <v>147</v>
      </c>
      <c r="H85" s="3" t="n">
        <v>3</v>
      </c>
      <c r="I85" s="3" t="n">
        <v>6</v>
      </c>
      <c r="J85" s="3" t="n">
        <v>4</v>
      </c>
      <c r="K85" s="3"/>
      <c r="L85" s="4" t="n">
        <v>5</v>
      </c>
      <c r="M85" s="4" t="n">
        <v>3</v>
      </c>
      <c r="N85" s="4" t="n">
        <v>3</v>
      </c>
      <c r="O85" s="4" t="n">
        <v>2</v>
      </c>
      <c r="P85" s="4" t="n">
        <v>4</v>
      </c>
      <c r="Q85" s="4" t="n">
        <v>4</v>
      </c>
      <c r="R85" s="4" t="n">
        <v>8</v>
      </c>
      <c r="S85" s="4" t="n">
        <v>7</v>
      </c>
      <c r="T85" s="4" t="n">
        <v>7</v>
      </c>
      <c r="U85" s="4" t="n">
        <v>5</v>
      </c>
      <c r="V85" s="4" t="n">
        <v>8</v>
      </c>
      <c r="W85" s="4" t="n">
        <v>3</v>
      </c>
      <c r="Y85" s="9" t="n">
        <f aca="false">ABS($J85-L85)/MAX(1, $J85)</f>
        <v>0.25</v>
      </c>
      <c r="Z85" s="9" t="n">
        <f aca="false">ABS($J85-M85)/MAX(1, $J85)</f>
        <v>0.25</v>
      </c>
      <c r="AA85" s="9" t="n">
        <f aca="false">ABS($J85-N85)/MAX(1, $J85)</f>
        <v>0.25</v>
      </c>
      <c r="AB85" s="9" t="n">
        <f aca="false">ABS($J85-O85)/MAX(1, $J85)</f>
        <v>0.5</v>
      </c>
      <c r="AC85" s="9" t="n">
        <f aca="false">ABS($J85-P85)/MAX(1, $J85)</f>
        <v>0</v>
      </c>
      <c r="AD85" s="9" t="n">
        <f aca="false">ABS($J85-Q85)/MAX(1, $J85)</f>
        <v>0</v>
      </c>
      <c r="AE85" s="9" t="n">
        <f aca="false">ABS($J85-R85)/MAX(1, $J85)</f>
        <v>1</v>
      </c>
      <c r="AF85" s="9" t="n">
        <f aca="false">ABS($J85-S85)/MAX(1, $J85)</f>
        <v>0.75</v>
      </c>
      <c r="AG85" s="9" t="n">
        <f aca="false">ABS($J85-T85)/MAX(1, $J85)</f>
        <v>0.75</v>
      </c>
      <c r="AH85" s="9" t="n">
        <f aca="false">ABS($J85-U85)/MAX(1, $J85)</f>
        <v>0.25</v>
      </c>
      <c r="AI85" s="9" t="n">
        <f aca="false">ABS($J85-V85)/MAX(1, $J85)</f>
        <v>1</v>
      </c>
      <c r="AJ85" s="9" t="n">
        <f aca="false">ABS($J85-W85)/MAX(1, $J85)</f>
        <v>0.25</v>
      </c>
      <c r="AK85" s="9"/>
      <c r="AL85" s="9" t="n">
        <f aca="false">MIN(Y85, $AD$3)</f>
        <v>0.25</v>
      </c>
      <c r="AM85" s="9" t="n">
        <f aca="false">MIN(Z85, $AD$3)</f>
        <v>0.25</v>
      </c>
      <c r="AN85" s="9" t="n">
        <f aca="false">MIN(AA85, $AD$3)</f>
        <v>0.25</v>
      </c>
      <c r="AO85" s="9" t="n">
        <f aca="false">MIN(AB85, $AD$3)</f>
        <v>0.5</v>
      </c>
      <c r="AP85" s="9" t="n">
        <f aca="false">MIN(AC85, $AD$3)</f>
        <v>0</v>
      </c>
      <c r="AQ85" s="9" t="n">
        <f aca="false">MIN(AD85, $AD$3)</f>
        <v>0</v>
      </c>
      <c r="AR85" s="9" t="n">
        <f aca="false">MIN(AE85, $AD$3)</f>
        <v>1</v>
      </c>
      <c r="AS85" s="9" t="n">
        <f aca="false">MIN(AF85, $AD$3)</f>
        <v>0.75</v>
      </c>
      <c r="AT85" s="9" t="n">
        <f aca="false">MIN(AG85, $AD$3)</f>
        <v>0.75</v>
      </c>
      <c r="AU85" s="9" t="n">
        <f aca="false">MIN(AH85, $AD$3)</f>
        <v>0.25</v>
      </c>
      <c r="AV85" s="9" t="n">
        <f aca="false">MIN(AI85, $AD$3)</f>
        <v>1</v>
      </c>
      <c r="AW85" s="9" t="n">
        <f aca="false">MIN(AJ85, $AD$3)</f>
        <v>0.25</v>
      </c>
      <c r="AY85" s="4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O85" s="6"/>
      <c r="BP85" s="6"/>
      <c r="BQ85" s="6"/>
      <c r="BR85" s="4"/>
      <c r="BS85" s="4"/>
      <c r="BT85" s="4"/>
      <c r="BU85" s="4"/>
      <c r="BV85" s="4"/>
      <c r="BW85" s="4"/>
    </row>
    <row r="86" customFormat="false" ht="13.8" hidden="false" customHeight="false" outlineLevel="0" collapsed="false">
      <c r="A86" s="1" t="s">
        <v>127</v>
      </c>
      <c r="B86" s="14"/>
      <c r="C86" s="14"/>
      <c r="D86" s="14"/>
      <c r="E86" s="14"/>
      <c r="F86" s="14"/>
      <c r="G86" s="3" t="s">
        <v>148</v>
      </c>
      <c r="H86" s="3" t="n">
        <v>3</v>
      </c>
      <c r="I86" s="3" t="n">
        <v>38</v>
      </c>
      <c r="J86" s="3" t="n">
        <v>10</v>
      </c>
      <c r="K86" s="3"/>
      <c r="L86" s="4" t="n">
        <v>6</v>
      </c>
      <c r="M86" s="4" t="n">
        <v>5</v>
      </c>
      <c r="N86" s="4" t="n">
        <v>4</v>
      </c>
      <c r="O86" s="4" t="n">
        <v>4</v>
      </c>
      <c r="P86" s="4" t="n">
        <v>5</v>
      </c>
      <c r="Q86" s="4" t="n">
        <v>2</v>
      </c>
      <c r="R86" s="4" t="n">
        <v>9</v>
      </c>
      <c r="S86" s="4" t="n">
        <v>8</v>
      </c>
      <c r="T86" s="4" t="n">
        <v>9</v>
      </c>
      <c r="U86" s="4" t="n">
        <v>9</v>
      </c>
      <c r="V86" s="4" t="n">
        <v>9</v>
      </c>
      <c r="W86" s="4" t="n">
        <v>6</v>
      </c>
      <c r="X86" s="3"/>
      <c r="Y86" s="9" t="n">
        <f aca="false">ABS($J86-L86)/MAX(1, $J86)</f>
        <v>0.4</v>
      </c>
      <c r="Z86" s="9" t="n">
        <f aca="false">ABS($J86-M86)/MAX(1, $J86)</f>
        <v>0.5</v>
      </c>
      <c r="AA86" s="9" t="n">
        <f aca="false">ABS($J86-N86)/MAX(1, $J86)</f>
        <v>0.6</v>
      </c>
      <c r="AB86" s="9" t="n">
        <f aca="false">ABS($J86-O86)/MAX(1, $J86)</f>
        <v>0.6</v>
      </c>
      <c r="AC86" s="9" t="n">
        <f aca="false">ABS($J86-P86)/MAX(1, $J86)</f>
        <v>0.5</v>
      </c>
      <c r="AD86" s="9" t="n">
        <f aca="false">ABS($J86-Q86)/MAX(1, $J86)</f>
        <v>0.8</v>
      </c>
      <c r="AE86" s="9" t="n">
        <f aca="false">ABS($J86-R86)/MAX(1, $J86)</f>
        <v>0.1</v>
      </c>
      <c r="AF86" s="9" t="n">
        <f aca="false">ABS($J86-S86)/MAX(1, $J86)</f>
        <v>0.2</v>
      </c>
      <c r="AG86" s="9" t="n">
        <f aca="false">ABS($J86-T86)/MAX(1, $J86)</f>
        <v>0.1</v>
      </c>
      <c r="AH86" s="9" t="n">
        <f aca="false">ABS($J86-U86)/MAX(1, $J86)</f>
        <v>0.1</v>
      </c>
      <c r="AI86" s="9" t="n">
        <f aca="false">ABS($J86-V86)/MAX(1, $J86)</f>
        <v>0.1</v>
      </c>
      <c r="AJ86" s="9" t="n">
        <f aca="false">ABS($J86-W86)/MAX(1, $J86)</f>
        <v>0.4</v>
      </c>
      <c r="AK86" s="9"/>
      <c r="AL86" s="9" t="n">
        <f aca="false">MIN(Y86, $AD$3)</f>
        <v>0.4</v>
      </c>
      <c r="AM86" s="9" t="n">
        <f aca="false">MIN(Z86, $AD$3)</f>
        <v>0.5</v>
      </c>
      <c r="AN86" s="9" t="n">
        <f aca="false">MIN(AA86, $AD$3)</f>
        <v>0.6</v>
      </c>
      <c r="AO86" s="9" t="n">
        <f aca="false">MIN(AB86, $AD$3)</f>
        <v>0.6</v>
      </c>
      <c r="AP86" s="9" t="n">
        <f aca="false">MIN(AC86, $AD$3)</f>
        <v>0.5</v>
      </c>
      <c r="AQ86" s="9" t="n">
        <f aca="false">MIN(AD86, $AD$3)</f>
        <v>0.8</v>
      </c>
      <c r="AR86" s="9" t="n">
        <f aca="false">MIN(AE86, $AD$3)</f>
        <v>0.1</v>
      </c>
      <c r="AS86" s="9" t="n">
        <f aca="false">MIN(AF86, $AD$3)</f>
        <v>0.2</v>
      </c>
      <c r="AT86" s="9" t="n">
        <f aca="false">MIN(AG86, $AD$3)</f>
        <v>0.1</v>
      </c>
      <c r="AU86" s="9" t="n">
        <f aca="false">MIN(AH86, $AD$3)</f>
        <v>0.1</v>
      </c>
      <c r="AV86" s="9" t="n">
        <f aca="false">MIN(AI86, $AD$3)</f>
        <v>0.1</v>
      </c>
      <c r="AW86" s="9" t="n">
        <f aca="false">MIN(AJ86, $AD$3)</f>
        <v>0.4</v>
      </c>
      <c r="AY86" s="4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O86" s="6"/>
      <c r="BP86" s="6"/>
      <c r="BQ86" s="6"/>
      <c r="BR86" s="4"/>
      <c r="BS86" s="4"/>
      <c r="BT86" s="4"/>
      <c r="BU86" s="4"/>
      <c r="BV86" s="4"/>
      <c r="BW86" s="4"/>
    </row>
    <row r="87" customFormat="false" ht="13.8" hidden="false" customHeight="false" outlineLevel="0" collapsed="false">
      <c r="A87" s="1" t="s">
        <v>127</v>
      </c>
      <c r="B87" s="14"/>
      <c r="C87" s="14"/>
      <c r="D87" s="14"/>
      <c r="E87" s="14"/>
      <c r="F87" s="14"/>
      <c r="G87" s="3" t="s">
        <v>149</v>
      </c>
      <c r="H87" s="3" t="n">
        <v>2</v>
      </c>
      <c r="I87" s="3" t="n">
        <v>38</v>
      </c>
      <c r="J87" s="3" t="n">
        <v>10</v>
      </c>
      <c r="K87" s="3"/>
      <c r="L87" s="4" t="n">
        <v>7</v>
      </c>
      <c r="M87" s="4" t="n">
        <v>6</v>
      </c>
      <c r="N87" s="4" t="n">
        <v>5</v>
      </c>
      <c r="O87" s="4" t="n">
        <v>3</v>
      </c>
      <c r="P87" s="4" t="n">
        <v>6</v>
      </c>
      <c r="Q87" s="4" t="n">
        <v>2</v>
      </c>
      <c r="R87" s="4" t="n">
        <v>7</v>
      </c>
      <c r="S87" s="4" t="n">
        <v>7</v>
      </c>
      <c r="T87" s="4" t="n">
        <v>6</v>
      </c>
      <c r="U87" s="4" t="n">
        <v>6</v>
      </c>
      <c r="V87" s="4" t="n">
        <v>6</v>
      </c>
      <c r="W87" s="4" t="n">
        <v>4</v>
      </c>
      <c r="X87" s="3"/>
      <c r="Y87" s="9" t="n">
        <f aca="false">ABS($J87-L87)/MAX(1, $J87)</f>
        <v>0.3</v>
      </c>
      <c r="Z87" s="9" t="n">
        <f aca="false">ABS($J87-M87)/MAX(1, $J87)</f>
        <v>0.4</v>
      </c>
      <c r="AA87" s="9" t="n">
        <f aca="false">ABS($J87-N87)/MAX(1, $J87)</f>
        <v>0.5</v>
      </c>
      <c r="AB87" s="9" t="n">
        <f aca="false">ABS($J87-O87)/MAX(1, $J87)</f>
        <v>0.7</v>
      </c>
      <c r="AC87" s="9" t="n">
        <f aca="false">ABS($J87-P87)/MAX(1, $J87)</f>
        <v>0.4</v>
      </c>
      <c r="AD87" s="9" t="n">
        <f aca="false">ABS($J87-Q87)/MAX(1, $J87)</f>
        <v>0.8</v>
      </c>
      <c r="AE87" s="9" t="n">
        <f aca="false">ABS($J87-R87)/MAX(1, $J87)</f>
        <v>0.3</v>
      </c>
      <c r="AF87" s="9" t="n">
        <f aca="false">ABS($J87-S87)/MAX(1, $J87)</f>
        <v>0.3</v>
      </c>
      <c r="AG87" s="9" t="n">
        <f aca="false">ABS($J87-T87)/MAX(1, $J87)</f>
        <v>0.4</v>
      </c>
      <c r="AH87" s="9" t="n">
        <f aca="false">ABS($J87-U87)/MAX(1, $J87)</f>
        <v>0.4</v>
      </c>
      <c r="AI87" s="9" t="n">
        <f aca="false">ABS($J87-V87)/MAX(1, $J87)</f>
        <v>0.4</v>
      </c>
      <c r="AJ87" s="9" t="n">
        <f aca="false">ABS($J87-W87)/MAX(1, $J87)</f>
        <v>0.6</v>
      </c>
      <c r="AK87" s="9"/>
      <c r="AL87" s="9" t="n">
        <f aca="false">MIN(Y87, $AD$3)</f>
        <v>0.3</v>
      </c>
      <c r="AM87" s="9" t="n">
        <f aca="false">MIN(Z87, $AD$3)</f>
        <v>0.4</v>
      </c>
      <c r="AN87" s="9" t="n">
        <f aca="false">MIN(AA87, $AD$3)</f>
        <v>0.5</v>
      </c>
      <c r="AO87" s="9" t="n">
        <f aca="false">MIN(AB87, $AD$3)</f>
        <v>0.7</v>
      </c>
      <c r="AP87" s="9" t="n">
        <f aca="false">MIN(AC87, $AD$3)</f>
        <v>0.4</v>
      </c>
      <c r="AQ87" s="9" t="n">
        <f aca="false">MIN(AD87, $AD$3)</f>
        <v>0.8</v>
      </c>
      <c r="AR87" s="9" t="n">
        <f aca="false">MIN(AE87, $AD$3)</f>
        <v>0.3</v>
      </c>
      <c r="AS87" s="9" t="n">
        <f aca="false">MIN(AF87, $AD$3)</f>
        <v>0.3</v>
      </c>
      <c r="AT87" s="9" t="n">
        <f aca="false">MIN(AG87, $AD$3)</f>
        <v>0.4</v>
      </c>
      <c r="AU87" s="9" t="n">
        <f aca="false">MIN(AH87, $AD$3)</f>
        <v>0.4</v>
      </c>
      <c r="AV87" s="9" t="n">
        <f aca="false">MIN(AI87, $AD$3)</f>
        <v>0.4</v>
      </c>
      <c r="AW87" s="9" t="n">
        <f aca="false">MIN(AJ87, $AD$3)</f>
        <v>0.6</v>
      </c>
      <c r="AY87" s="4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O87" s="6"/>
      <c r="BP87" s="6"/>
      <c r="BQ87" s="6"/>
      <c r="BR87" s="4"/>
      <c r="BS87" s="4"/>
      <c r="BT87" s="4"/>
      <c r="BU87" s="4"/>
      <c r="BV87" s="4"/>
      <c r="BW87" s="4"/>
    </row>
    <row r="88" customFormat="false" ht="13.8" hidden="false" customHeight="false" outlineLevel="0" collapsed="false">
      <c r="A88" s="1" t="s">
        <v>127</v>
      </c>
      <c r="B88" s="14"/>
      <c r="C88" s="14"/>
      <c r="D88" s="14"/>
      <c r="E88" s="14"/>
      <c r="F88" s="14"/>
      <c r="G88" s="3" t="s">
        <v>150</v>
      </c>
      <c r="H88" s="3" t="n">
        <v>2</v>
      </c>
      <c r="I88" s="3" t="n">
        <v>38</v>
      </c>
      <c r="J88" s="3" t="n">
        <v>10</v>
      </c>
      <c r="K88" s="3"/>
      <c r="L88" s="4" t="n">
        <v>8</v>
      </c>
      <c r="M88" s="4" t="n">
        <v>6</v>
      </c>
      <c r="N88" s="4" t="n">
        <v>5</v>
      </c>
      <c r="O88" s="4" t="n">
        <v>4</v>
      </c>
      <c r="P88" s="4" t="n">
        <v>6</v>
      </c>
      <c r="Q88" s="4" t="n">
        <v>2</v>
      </c>
      <c r="R88" s="4" t="n">
        <v>8</v>
      </c>
      <c r="S88" s="4" t="n">
        <v>8</v>
      </c>
      <c r="T88" s="4" t="n">
        <v>8</v>
      </c>
      <c r="U88" s="4" t="n">
        <v>8</v>
      </c>
      <c r="V88" s="4" t="n">
        <v>7</v>
      </c>
      <c r="W88" s="4" t="n">
        <v>6</v>
      </c>
      <c r="X88" s="3"/>
      <c r="Y88" s="9" t="n">
        <f aca="false">ABS($J88-L88)/MAX(1, $J88)</f>
        <v>0.2</v>
      </c>
      <c r="Z88" s="9" t="n">
        <f aca="false">ABS($J88-M88)/MAX(1, $J88)</f>
        <v>0.4</v>
      </c>
      <c r="AA88" s="9" t="n">
        <f aca="false">ABS($J88-N88)/MAX(1, $J88)</f>
        <v>0.5</v>
      </c>
      <c r="AB88" s="9" t="n">
        <f aca="false">ABS($J88-O88)/MAX(1, $J88)</f>
        <v>0.6</v>
      </c>
      <c r="AC88" s="9" t="n">
        <f aca="false">ABS($J88-P88)/MAX(1, $J88)</f>
        <v>0.4</v>
      </c>
      <c r="AD88" s="9" t="n">
        <f aca="false">ABS($J88-Q88)/MAX(1, $J88)</f>
        <v>0.8</v>
      </c>
      <c r="AE88" s="9" t="n">
        <f aca="false">ABS($J88-R88)/MAX(1, $J88)</f>
        <v>0.2</v>
      </c>
      <c r="AF88" s="9" t="n">
        <f aca="false">ABS($J88-S88)/MAX(1, $J88)</f>
        <v>0.2</v>
      </c>
      <c r="AG88" s="9" t="n">
        <f aca="false">ABS($J88-T88)/MAX(1, $J88)</f>
        <v>0.2</v>
      </c>
      <c r="AH88" s="9" t="n">
        <f aca="false">ABS($J88-U88)/MAX(1, $J88)</f>
        <v>0.2</v>
      </c>
      <c r="AI88" s="9" t="n">
        <f aca="false">ABS($J88-V88)/MAX(1, $J88)</f>
        <v>0.3</v>
      </c>
      <c r="AJ88" s="9" t="n">
        <f aca="false">ABS($J88-W88)/MAX(1, $J88)</f>
        <v>0.4</v>
      </c>
      <c r="AK88" s="9"/>
      <c r="AL88" s="9" t="n">
        <f aca="false">MIN(Y88, $AD$3)</f>
        <v>0.2</v>
      </c>
      <c r="AM88" s="9" t="n">
        <f aca="false">MIN(Z88, $AD$3)</f>
        <v>0.4</v>
      </c>
      <c r="AN88" s="9" t="n">
        <f aca="false">MIN(AA88, $AD$3)</f>
        <v>0.5</v>
      </c>
      <c r="AO88" s="9" t="n">
        <f aca="false">MIN(AB88, $AD$3)</f>
        <v>0.6</v>
      </c>
      <c r="AP88" s="9" t="n">
        <f aca="false">MIN(AC88, $AD$3)</f>
        <v>0.4</v>
      </c>
      <c r="AQ88" s="9" t="n">
        <f aca="false">MIN(AD88, $AD$3)</f>
        <v>0.8</v>
      </c>
      <c r="AR88" s="9" t="n">
        <f aca="false">MIN(AE88, $AD$3)</f>
        <v>0.2</v>
      </c>
      <c r="AS88" s="9" t="n">
        <f aca="false">MIN(AF88, $AD$3)</f>
        <v>0.2</v>
      </c>
      <c r="AT88" s="9" t="n">
        <f aca="false">MIN(AG88, $AD$3)</f>
        <v>0.2</v>
      </c>
      <c r="AU88" s="9" t="n">
        <f aca="false">MIN(AH88, $AD$3)</f>
        <v>0.2</v>
      </c>
      <c r="AV88" s="9" t="n">
        <f aca="false">MIN(AI88, $AD$3)</f>
        <v>0.3</v>
      </c>
      <c r="AW88" s="9" t="n">
        <f aca="false">MIN(AJ88, $AD$3)</f>
        <v>0.4</v>
      </c>
      <c r="AY88" s="4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O88" s="6"/>
      <c r="BP88" s="6"/>
      <c r="BQ88" s="6"/>
      <c r="BR88" s="4"/>
      <c r="BS88" s="4"/>
      <c r="BT88" s="4"/>
      <c r="BU88" s="4"/>
      <c r="BV88" s="4"/>
      <c r="BW88" s="4"/>
    </row>
    <row r="89" customFormat="false" ht="13.8" hidden="false" customHeight="false" outlineLevel="0" collapsed="false">
      <c r="A89" s="1" t="s">
        <v>127</v>
      </c>
      <c r="B89" s="14"/>
      <c r="C89" s="14"/>
      <c r="D89" s="14"/>
      <c r="E89" s="14"/>
      <c r="F89" s="14"/>
      <c r="G89" s="3" t="s">
        <v>151</v>
      </c>
      <c r="H89" s="3" t="n">
        <v>1</v>
      </c>
      <c r="I89" s="3" t="n">
        <v>1</v>
      </c>
      <c r="J89" s="3" t="n">
        <v>1</v>
      </c>
      <c r="K89" s="3"/>
      <c r="L89" s="4" t="n">
        <v>3</v>
      </c>
      <c r="M89" s="4" t="n">
        <v>4</v>
      </c>
      <c r="N89" s="4" t="n">
        <v>3</v>
      </c>
      <c r="O89" s="4" t="n">
        <v>3</v>
      </c>
      <c r="P89" s="4" t="n">
        <v>3</v>
      </c>
      <c r="Q89" s="4" t="n">
        <v>2</v>
      </c>
      <c r="R89" s="4" t="n">
        <v>4</v>
      </c>
      <c r="S89" s="4" t="n">
        <v>4</v>
      </c>
      <c r="T89" s="4" t="n">
        <v>5</v>
      </c>
      <c r="U89" s="4" t="n">
        <v>3</v>
      </c>
      <c r="V89" s="4" t="n">
        <v>5</v>
      </c>
      <c r="W89" s="4" t="n">
        <v>2</v>
      </c>
      <c r="Y89" s="9" t="n">
        <f aca="false">ABS($J89-L89)/MAX(1, $J89)</f>
        <v>2</v>
      </c>
      <c r="Z89" s="9" t="n">
        <f aca="false">ABS($J89-M89)/MAX(1, $J89)</f>
        <v>3</v>
      </c>
      <c r="AA89" s="9" t="n">
        <f aca="false">ABS($J89-N89)/MAX(1, $J89)</f>
        <v>2</v>
      </c>
      <c r="AB89" s="9" t="n">
        <f aca="false">ABS($J89-O89)/MAX(1, $J89)</f>
        <v>2</v>
      </c>
      <c r="AC89" s="9" t="n">
        <f aca="false">ABS($J89-P89)/MAX(1, $J89)</f>
        <v>2</v>
      </c>
      <c r="AD89" s="9" t="n">
        <f aca="false">ABS($J89-Q89)/MAX(1, $J89)</f>
        <v>1</v>
      </c>
      <c r="AE89" s="9" t="n">
        <f aca="false">ABS($J89-R89)/MAX(1, $J89)</f>
        <v>3</v>
      </c>
      <c r="AF89" s="9" t="n">
        <f aca="false">ABS($J89-S89)/MAX(1, $J89)</f>
        <v>3</v>
      </c>
      <c r="AG89" s="9" t="n">
        <f aca="false">ABS($J89-T89)/MAX(1, $J89)</f>
        <v>4</v>
      </c>
      <c r="AH89" s="9" t="n">
        <f aca="false">ABS($J89-U89)/MAX(1, $J89)</f>
        <v>2</v>
      </c>
      <c r="AI89" s="9" t="n">
        <f aca="false">ABS($J89-V89)/MAX(1, $J89)</f>
        <v>4</v>
      </c>
      <c r="AJ89" s="9" t="n">
        <f aca="false">ABS($J89-W89)/MAX(1, $J89)</f>
        <v>1</v>
      </c>
      <c r="AK89" s="9"/>
      <c r="AL89" s="9" t="n">
        <f aca="false">MIN(Y89, $AD$3)</f>
        <v>2</v>
      </c>
      <c r="AM89" s="9" t="n">
        <f aca="false">MIN(Z89, $AD$3)</f>
        <v>3</v>
      </c>
      <c r="AN89" s="9" t="n">
        <f aca="false">MIN(AA89, $AD$3)</f>
        <v>2</v>
      </c>
      <c r="AO89" s="9" t="n">
        <f aca="false">MIN(AB89, $AD$3)</f>
        <v>2</v>
      </c>
      <c r="AP89" s="9" t="n">
        <f aca="false">MIN(AC89, $AD$3)</f>
        <v>2</v>
      </c>
      <c r="AQ89" s="9" t="n">
        <f aca="false">MIN(AD89, $AD$3)</f>
        <v>1</v>
      </c>
      <c r="AR89" s="9" t="n">
        <f aca="false">MIN(AE89, $AD$3)</f>
        <v>3</v>
      </c>
      <c r="AS89" s="9" t="n">
        <f aca="false">MIN(AF89, $AD$3)</f>
        <v>3</v>
      </c>
      <c r="AT89" s="9" t="n">
        <f aca="false">MIN(AG89, $AD$3)</f>
        <v>3.50628832763509</v>
      </c>
      <c r="AU89" s="9" t="n">
        <f aca="false">MIN(AH89, $AD$3)</f>
        <v>2</v>
      </c>
      <c r="AV89" s="9" t="n">
        <f aca="false">MIN(AI89, $AD$3)</f>
        <v>3.50628832763509</v>
      </c>
      <c r="AW89" s="9" t="n">
        <f aca="false">MIN(AJ89, $AD$3)</f>
        <v>1</v>
      </c>
      <c r="AY89" s="4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O89" s="6"/>
      <c r="BP89" s="6"/>
      <c r="BQ89" s="6"/>
      <c r="BR89" s="4"/>
      <c r="BS89" s="4"/>
      <c r="BT89" s="4"/>
      <c r="BU89" s="4"/>
      <c r="BV89" s="4"/>
      <c r="BW89" s="4"/>
    </row>
    <row r="90" customFormat="false" ht="13.8" hidden="false" customHeight="false" outlineLevel="0" collapsed="false">
      <c r="A90" s="1" t="s">
        <v>127</v>
      </c>
      <c r="B90" s="14"/>
      <c r="C90" s="14"/>
      <c r="D90" s="14"/>
      <c r="E90" s="14"/>
      <c r="F90" s="14"/>
      <c r="G90" s="3" t="s">
        <v>152</v>
      </c>
      <c r="H90" s="3" t="n">
        <v>1</v>
      </c>
      <c r="I90" s="3" t="n">
        <v>1</v>
      </c>
      <c r="J90" s="3" t="n">
        <v>0</v>
      </c>
      <c r="K90" s="3"/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6</v>
      </c>
      <c r="S90" s="4" t="n">
        <v>4</v>
      </c>
      <c r="T90" s="4" t="n">
        <v>3</v>
      </c>
      <c r="U90" s="4" t="n">
        <v>1</v>
      </c>
      <c r="V90" s="4" t="n">
        <v>4</v>
      </c>
      <c r="W90" s="4" t="n">
        <v>1</v>
      </c>
      <c r="X90" s="3"/>
      <c r="Y90" s="9" t="n">
        <f aca="false">ABS($J90-L90)/MAX(1, $J90)</f>
        <v>0</v>
      </c>
      <c r="Z90" s="9" t="n">
        <f aca="false">ABS($J90-M90)/MAX(1, $J90)</f>
        <v>0</v>
      </c>
      <c r="AA90" s="9" t="n">
        <f aca="false">ABS($J90-N90)/MAX(1, $J90)</f>
        <v>0</v>
      </c>
      <c r="AB90" s="9" t="n">
        <f aca="false">ABS($J90-O90)/MAX(1, $J90)</f>
        <v>0</v>
      </c>
      <c r="AC90" s="9" t="n">
        <f aca="false">ABS($J90-P90)/MAX(1, $J90)</f>
        <v>0</v>
      </c>
      <c r="AD90" s="9" t="n">
        <f aca="false">ABS($J90-Q90)/MAX(1, $J90)</f>
        <v>0</v>
      </c>
      <c r="AE90" s="9" t="n">
        <f aca="false">ABS($J90-R90)/MAX(1, $J90)</f>
        <v>6</v>
      </c>
      <c r="AF90" s="9" t="n">
        <f aca="false">ABS($J90-S90)/MAX(1, $J90)</f>
        <v>4</v>
      </c>
      <c r="AG90" s="9" t="n">
        <f aca="false">ABS($J90-T90)/MAX(1, $J90)</f>
        <v>3</v>
      </c>
      <c r="AH90" s="9" t="n">
        <f aca="false">ABS($J90-U90)/MAX(1, $J90)</f>
        <v>1</v>
      </c>
      <c r="AI90" s="9" t="n">
        <f aca="false">ABS($J90-V90)/MAX(1, $J90)</f>
        <v>4</v>
      </c>
      <c r="AJ90" s="9" t="n">
        <f aca="false">ABS($J90-W90)/MAX(1, $J90)</f>
        <v>1</v>
      </c>
      <c r="AK90" s="9"/>
      <c r="AL90" s="9" t="n">
        <f aca="false">MIN(Y90, $AD$3)</f>
        <v>0</v>
      </c>
      <c r="AM90" s="9" t="n">
        <f aca="false">MIN(Z90, $AD$3)</f>
        <v>0</v>
      </c>
      <c r="AN90" s="9" t="n">
        <f aca="false">MIN(AA90, $AD$3)</f>
        <v>0</v>
      </c>
      <c r="AO90" s="9" t="n">
        <f aca="false">MIN(AB90, $AD$3)</f>
        <v>0</v>
      </c>
      <c r="AP90" s="9" t="n">
        <f aca="false">MIN(AC90, $AD$3)</f>
        <v>0</v>
      </c>
      <c r="AQ90" s="9" t="n">
        <f aca="false">MIN(AD90, $AD$3)</f>
        <v>0</v>
      </c>
      <c r="AR90" s="9" t="n">
        <f aca="false">MIN(AE90, $AD$3)</f>
        <v>3.50628832763509</v>
      </c>
      <c r="AS90" s="9" t="n">
        <f aca="false">MIN(AF90, $AD$3)</f>
        <v>3.50628832763509</v>
      </c>
      <c r="AT90" s="9" t="n">
        <f aca="false">MIN(AG90, $AD$3)</f>
        <v>3</v>
      </c>
      <c r="AU90" s="9" t="n">
        <f aca="false">MIN(AH90, $AD$3)</f>
        <v>1</v>
      </c>
      <c r="AV90" s="9" t="n">
        <f aca="false">MIN(AI90, $AD$3)</f>
        <v>3.50628832763509</v>
      </c>
      <c r="AW90" s="9" t="n">
        <f aca="false">MIN(AJ90, $AD$3)</f>
        <v>1</v>
      </c>
      <c r="AY90" s="4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O90" s="6"/>
      <c r="BP90" s="6"/>
      <c r="BQ90" s="6"/>
      <c r="BR90" s="4"/>
      <c r="BS90" s="4"/>
      <c r="BT90" s="4"/>
      <c r="BU90" s="4"/>
      <c r="BV90" s="4"/>
      <c r="BW90" s="4"/>
    </row>
    <row r="91" customFormat="false" ht="13.8" hidden="false" customHeight="false" outlineLevel="0" collapsed="false">
      <c r="A91" s="1" t="s">
        <v>127</v>
      </c>
      <c r="B91" s="14"/>
      <c r="C91" s="14"/>
      <c r="D91" s="14"/>
      <c r="E91" s="14"/>
      <c r="F91" s="14"/>
      <c r="G91" s="3" t="s">
        <v>50</v>
      </c>
      <c r="H91" s="3" t="n">
        <v>3</v>
      </c>
      <c r="I91" s="3" t="n">
        <v>38</v>
      </c>
      <c r="J91" s="3" t="n">
        <v>30</v>
      </c>
      <c r="K91" s="3"/>
      <c r="L91" s="4" t="n">
        <v>17</v>
      </c>
      <c r="M91" s="4" t="n">
        <v>7</v>
      </c>
      <c r="N91" s="4" t="n">
        <v>11</v>
      </c>
      <c r="O91" s="4" t="n">
        <v>8</v>
      </c>
      <c r="P91" s="4" t="n">
        <v>15</v>
      </c>
      <c r="Q91" s="4" t="n">
        <v>6</v>
      </c>
      <c r="R91" s="4" t="n">
        <v>11</v>
      </c>
      <c r="S91" s="4" t="n">
        <v>16</v>
      </c>
      <c r="T91" s="4" t="n">
        <v>16</v>
      </c>
      <c r="U91" s="4" t="n">
        <v>17</v>
      </c>
      <c r="V91" s="4" t="n">
        <v>15</v>
      </c>
      <c r="W91" s="4" t="n">
        <v>12</v>
      </c>
      <c r="X91" s="3"/>
      <c r="Y91" s="9" t="n">
        <f aca="false">ABS($J91-L91)/MAX(1, $J91)</f>
        <v>0.433333333333333</v>
      </c>
      <c r="Z91" s="9" t="n">
        <f aca="false">ABS($J91-M91)/MAX(1, $J91)</f>
        <v>0.766666666666667</v>
      </c>
      <c r="AA91" s="9" t="n">
        <f aca="false">ABS($J91-N91)/MAX(1, $J91)</f>
        <v>0.633333333333333</v>
      </c>
      <c r="AB91" s="9" t="n">
        <f aca="false">ABS($J91-O91)/MAX(1, $J91)</f>
        <v>0.733333333333333</v>
      </c>
      <c r="AC91" s="9" t="n">
        <f aca="false">ABS($J91-P91)/MAX(1, $J91)</f>
        <v>0.5</v>
      </c>
      <c r="AD91" s="9" t="n">
        <f aca="false">ABS($J91-Q91)/MAX(1, $J91)</f>
        <v>0.8</v>
      </c>
      <c r="AE91" s="9" t="n">
        <f aca="false">ABS($J91-R91)/MAX(1, $J91)</f>
        <v>0.633333333333333</v>
      </c>
      <c r="AF91" s="9" t="n">
        <f aca="false">ABS($J91-S91)/MAX(1, $J91)</f>
        <v>0.466666666666667</v>
      </c>
      <c r="AG91" s="9" t="n">
        <f aca="false">ABS($J91-T91)/MAX(1, $J91)</f>
        <v>0.466666666666667</v>
      </c>
      <c r="AH91" s="9" t="n">
        <f aca="false">ABS($J91-U91)/MAX(1, $J91)</f>
        <v>0.433333333333333</v>
      </c>
      <c r="AI91" s="9" t="n">
        <f aca="false">ABS($J91-V91)/MAX(1, $J91)</f>
        <v>0.5</v>
      </c>
      <c r="AJ91" s="9" t="n">
        <f aca="false">ABS($J91-W91)/MAX(1, $J91)</f>
        <v>0.6</v>
      </c>
      <c r="AK91" s="9"/>
      <c r="AL91" s="9" t="n">
        <f aca="false">MIN(Y91, $AD$3)</f>
        <v>0.433333333333333</v>
      </c>
      <c r="AM91" s="9" t="n">
        <f aca="false">MIN(Z91, $AD$3)</f>
        <v>0.766666666666667</v>
      </c>
      <c r="AN91" s="9" t="n">
        <f aca="false">MIN(AA91, $AD$3)</f>
        <v>0.633333333333333</v>
      </c>
      <c r="AO91" s="9" t="n">
        <f aca="false">MIN(AB91, $AD$3)</f>
        <v>0.733333333333333</v>
      </c>
      <c r="AP91" s="9" t="n">
        <f aca="false">MIN(AC91, $AD$3)</f>
        <v>0.5</v>
      </c>
      <c r="AQ91" s="9" t="n">
        <f aca="false">MIN(AD91, $AD$3)</f>
        <v>0.8</v>
      </c>
      <c r="AR91" s="9" t="n">
        <f aca="false">MIN(AE91, $AD$3)</f>
        <v>0.633333333333333</v>
      </c>
      <c r="AS91" s="9" t="n">
        <f aca="false">MIN(AF91, $AD$3)</f>
        <v>0.466666666666667</v>
      </c>
      <c r="AT91" s="9" t="n">
        <f aca="false">MIN(AG91, $AD$3)</f>
        <v>0.466666666666667</v>
      </c>
      <c r="AU91" s="9" t="n">
        <f aca="false">MIN(AH91, $AD$3)</f>
        <v>0.433333333333333</v>
      </c>
      <c r="AV91" s="9" t="n">
        <f aca="false">MIN(AI91, $AD$3)</f>
        <v>0.5</v>
      </c>
      <c r="AW91" s="9" t="n">
        <f aca="false">MIN(AJ91, $AD$3)</f>
        <v>0.6</v>
      </c>
      <c r="AY91" s="4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O91" s="6"/>
      <c r="BP91" s="6"/>
      <c r="BQ91" s="6"/>
      <c r="BR91" s="4"/>
      <c r="BS91" s="4"/>
      <c r="BT91" s="4"/>
      <c r="BU91" s="4"/>
      <c r="BV91" s="4"/>
      <c r="BW91" s="4"/>
    </row>
    <row r="92" customFormat="false" ht="13.8" hidden="false" customHeight="false" outlineLevel="0" collapsed="false">
      <c r="A92" s="1" t="s">
        <v>52</v>
      </c>
      <c r="B92" s="14" t="n">
        <v>13</v>
      </c>
      <c r="C92" s="14" t="n">
        <v>12</v>
      </c>
      <c r="D92" s="14" t="n">
        <v>3</v>
      </c>
      <c r="E92" s="14" t="n">
        <v>4</v>
      </c>
      <c r="F92" s="14" t="s">
        <v>84</v>
      </c>
      <c r="G92" s="3" t="s">
        <v>153</v>
      </c>
      <c r="H92" s="3" t="n">
        <v>2</v>
      </c>
      <c r="I92" s="3" t="n">
        <v>0.5</v>
      </c>
      <c r="J92" s="3" t="n">
        <v>5</v>
      </c>
      <c r="L92" s="4" t="n">
        <v>1</v>
      </c>
      <c r="M92" s="4" t="n">
        <v>1</v>
      </c>
      <c r="N92" s="4" t="n">
        <v>1</v>
      </c>
      <c r="O92" s="4" t="n">
        <v>1</v>
      </c>
      <c r="P92" s="4" t="n">
        <v>1</v>
      </c>
      <c r="Q92" s="4" t="n">
        <v>1</v>
      </c>
      <c r="R92" s="4" t="n">
        <v>2</v>
      </c>
      <c r="S92" s="4" t="n">
        <v>2</v>
      </c>
      <c r="T92" s="4" t="n">
        <v>2</v>
      </c>
      <c r="U92" s="4" t="n">
        <v>2</v>
      </c>
      <c r="V92" s="4" t="n">
        <v>2</v>
      </c>
      <c r="W92" s="4" t="n">
        <v>1</v>
      </c>
      <c r="Y92" s="9" t="n">
        <f aca="false">ABS($J92-L92)/MAX(1, $J92)</f>
        <v>0.8</v>
      </c>
      <c r="Z92" s="9" t="n">
        <f aca="false">ABS($J92-M92)/MAX(1, $J92)</f>
        <v>0.8</v>
      </c>
      <c r="AA92" s="9" t="n">
        <f aca="false">ABS($J92-N92)/MAX(1, $J92)</f>
        <v>0.8</v>
      </c>
      <c r="AB92" s="9" t="n">
        <f aca="false">ABS($J92-O92)/MAX(1, $J92)</f>
        <v>0.8</v>
      </c>
      <c r="AC92" s="9" t="n">
        <f aca="false">ABS($J92-P92)/MAX(1, $J92)</f>
        <v>0.8</v>
      </c>
      <c r="AD92" s="9" t="n">
        <f aca="false">ABS($J92-Q92)/MAX(1, $J92)</f>
        <v>0.8</v>
      </c>
      <c r="AE92" s="9" t="n">
        <f aca="false">ABS($J92-R92)/MAX(1, $J92)</f>
        <v>0.6</v>
      </c>
      <c r="AF92" s="9" t="n">
        <f aca="false">ABS($J92-S92)/MAX(1, $J92)</f>
        <v>0.6</v>
      </c>
      <c r="AG92" s="9" t="n">
        <f aca="false">ABS($J92-T92)/MAX(1, $J92)</f>
        <v>0.6</v>
      </c>
      <c r="AH92" s="9" t="n">
        <f aca="false">ABS($J92-U92)/MAX(1, $J92)</f>
        <v>0.6</v>
      </c>
      <c r="AI92" s="9" t="n">
        <f aca="false">ABS($J92-V92)/MAX(1, $J92)</f>
        <v>0.6</v>
      </c>
      <c r="AJ92" s="9" t="n">
        <f aca="false">ABS($J92-W92)/MAX(1, $J92)</f>
        <v>0.8</v>
      </c>
      <c r="AL92" s="9" t="n">
        <f aca="false">MIN(Y92, $AD$3)</f>
        <v>0.8</v>
      </c>
      <c r="AM92" s="9" t="n">
        <f aca="false">MIN(Z92, $AD$3)</f>
        <v>0.8</v>
      </c>
      <c r="AN92" s="9" t="n">
        <f aca="false">MIN(AA92, $AD$3)</f>
        <v>0.8</v>
      </c>
      <c r="AO92" s="9" t="n">
        <f aca="false">MIN(AB92, $AD$3)</f>
        <v>0.8</v>
      </c>
      <c r="AP92" s="9" t="n">
        <f aca="false">MIN(AC92, $AD$3)</f>
        <v>0.8</v>
      </c>
      <c r="AQ92" s="9" t="n">
        <f aca="false">MIN(AD92, $AD$3)</f>
        <v>0.8</v>
      </c>
      <c r="AR92" s="9" t="n">
        <f aca="false">MIN(AE92, $AD$3)</f>
        <v>0.6</v>
      </c>
      <c r="AS92" s="9" t="n">
        <f aca="false">MIN(AF92, $AD$3)</f>
        <v>0.6</v>
      </c>
      <c r="AT92" s="9" t="n">
        <f aca="false">MIN(AG92, $AD$3)</f>
        <v>0.6</v>
      </c>
      <c r="AU92" s="9" t="n">
        <f aca="false">MIN(AH92, $AD$3)</f>
        <v>0.6</v>
      </c>
      <c r="AV92" s="9" t="n">
        <f aca="false">MIN(AI92, $AD$3)</f>
        <v>0.6</v>
      </c>
      <c r="AW92" s="9" t="n">
        <f aca="false">MIN(AJ92, $AD$3)</f>
        <v>0.8</v>
      </c>
      <c r="AY92" s="4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O92" s="6"/>
      <c r="BP92" s="6"/>
      <c r="BQ92" s="6"/>
      <c r="BR92" s="4"/>
      <c r="BS92" s="4"/>
      <c r="BT92" s="4"/>
      <c r="BU92" s="4"/>
      <c r="BV92" s="4"/>
      <c r="BW92" s="4"/>
    </row>
    <row r="93" customFormat="false" ht="13.8" hidden="false" customHeight="false" outlineLevel="0" collapsed="false">
      <c r="A93" s="1" t="s">
        <v>52</v>
      </c>
      <c r="B93" s="14"/>
      <c r="C93" s="14"/>
      <c r="D93" s="14"/>
      <c r="E93" s="14"/>
      <c r="F93" s="14"/>
      <c r="G93" s="3" t="s">
        <v>154</v>
      </c>
      <c r="H93" s="3" t="n">
        <v>3</v>
      </c>
      <c r="I93" s="3" t="n">
        <v>2</v>
      </c>
      <c r="J93" s="3" t="n">
        <v>7</v>
      </c>
      <c r="L93" s="4" t="n">
        <v>1</v>
      </c>
      <c r="M93" s="4" t="n">
        <v>1</v>
      </c>
      <c r="N93" s="4" t="n">
        <v>1</v>
      </c>
      <c r="O93" s="4" t="n">
        <v>1</v>
      </c>
      <c r="P93" s="4" t="n">
        <v>1</v>
      </c>
      <c r="Q93" s="4" t="n">
        <v>1</v>
      </c>
      <c r="R93" s="4" t="n">
        <v>1</v>
      </c>
      <c r="S93" s="4" t="n">
        <v>1</v>
      </c>
      <c r="T93" s="4" t="n">
        <v>1</v>
      </c>
      <c r="U93" s="4" t="n">
        <v>1</v>
      </c>
      <c r="V93" s="4" t="n">
        <v>1</v>
      </c>
      <c r="W93" s="4" t="n">
        <v>1</v>
      </c>
      <c r="Y93" s="9" t="n">
        <f aca="false">ABS($J93-L93)/MAX(1, $J93)</f>
        <v>0.857142857142857</v>
      </c>
      <c r="Z93" s="9" t="n">
        <f aca="false">ABS($J93-M93)/MAX(1, $J93)</f>
        <v>0.857142857142857</v>
      </c>
      <c r="AA93" s="9" t="n">
        <f aca="false">ABS($J93-N93)/MAX(1, $J93)</f>
        <v>0.857142857142857</v>
      </c>
      <c r="AB93" s="9" t="n">
        <f aca="false">ABS($J93-O93)/MAX(1, $J93)</f>
        <v>0.857142857142857</v>
      </c>
      <c r="AC93" s="9" t="n">
        <f aca="false">ABS($J93-P93)/MAX(1, $J93)</f>
        <v>0.857142857142857</v>
      </c>
      <c r="AD93" s="9" t="n">
        <f aca="false">ABS($J93-Q93)/MAX(1, $J93)</f>
        <v>0.857142857142857</v>
      </c>
      <c r="AE93" s="9" t="n">
        <f aca="false">ABS($J93-R93)/MAX(1, $J93)</f>
        <v>0.857142857142857</v>
      </c>
      <c r="AF93" s="9" t="n">
        <f aca="false">ABS($J93-S93)/MAX(1, $J93)</f>
        <v>0.857142857142857</v>
      </c>
      <c r="AG93" s="9" t="n">
        <f aca="false">ABS($J93-T93)/MAX(1, $J93)</f>
        <v>0.857142857142857</v>
      </c>
      <c r="AH93" s="9" t="n">
        <f aca="false">ABS($J93-U93)/MAX(1, $J93)</f>
        <v>0.857142857142857</v>
      </c>
      <c r="AI93" s="9" t="n">
        <f aca="false">ABS($J93-V93)/MAX(1, $J93)</f>
        <v>0.857142857142857</v>
      </c>
      <c r="AJ93" s="9" t="n">
        <f aca="false">ABS($J93-W93)/MAX(1, $J93)</f>
        <v>0.857142857142857</v>
      </c>
      <c r="AL93" s="9" t="n">
        <f aca="false">MIN(Y93, $AD$3)</f>
        <v>0.857142857142857</v>
      </c>
      <c r="AM93" s="9" t="n">
        <f aca="false">MIN(Z93, $AD$3)</f>
        <v>0.857142857142857</v>
      </c>
      <c r="AN93" s="9" t="n">
        <f aca="false">MIN(AA93, $AD$3)</f>
        <v>0.857142857142857</v>
      </c>
      <c r="AO93" s="9" t="n">
        <f aca="false">MIN(AB93, $AD$3)</f>
        <v>0.857142857142857</v>
      </c>
      <c r="AP93" s="9" t="n">
        <f aca="false">MIN(AC93, $AD$3)</f>
        <v>0.857142857142857</v>
      </c>
      <c r="AQ93" s="9" t="n">
        <f aca="false">MIN(AD93, $AD$3)</f>
        <v>0.857142857142857</v>
      </c>
      <c r="AR93" s="9" t="n">
        <f aca="false">MIN(AE93, $AD$3)</f>
        <v>0.857142857142857</v>
      </c>
      <c r="AS93" s="9" t="n">
        <f aca="false">MIN(AF93, $AD$3)</f>
        <v>0.857142857142857</v>
      </c>
      <c r="AT93" s="9" t="n">
        <f aca="false">MIN(AG93, $AD$3)</f>
        <v>0.857142857142857</v>
      </c>
      <c r="AU93" s="9" t="n">
        <f aca="false">MIN(AH93, $AD$3)</f>
        <v>0.857142857142857</v>
      </c>
      <c r="AV93" s="9" t="n">
        <f aca="false">MIN(AI93, $AD$3)</f>
        <v>0.857142857142857</v>
      </c>
      <c r="AW93" s="9" t="n">
        <f aca="false">MIN(AJ93, $AD$3)</f>
        <v>0.857142857142857</v>
      </c>
      <c r="AY93" s="4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O93" s="6"/>
      <c r="BP93" s="6"/>
      <c r="BQ93" s="6"/>
      <c r="BR93" s="4"/>
      <c r="BS93" s="4"/>
      <c r="BT93" s="4"/>
      <c r="BU93" s="4"/>
      <c r="BV93" s="4"/>
      <c r="BW93" s="4"/>
    </row>
    <row r="94" customFormat="false" ht="13.8" hidden="false" customHeight="false" outlineLevel="0" collapsed="false">
      <c r="A94" s="1" t="s">
        <v>52</v>
      </c>
      <c r="B94" s="14"/>
      <c r="C94" s="14"/>
      <c r="D94" s="14"/>
      <c r="E94" s="14"/>
      <c r="F94" s="14"/>
      <c r="G94" s="3" t="s">
        <v>71</v>
      </c>
      <c r="H94" s="3" t="n">
        <v>4</v>
      </c>
      <c r="I94" s="3" t="n">
        <v>2</v>
      </c>
      <c r="J94" s="3" t="n">
        <v>7</v>
      </c>
      <c r="L94" s="4" t="n">
        <v>2</v>
      </c>
      <c r="M94" s="4" t="n">
        <v>2</v>
      </c>
      <c r="N94" s="4" t="n">
        <v>2</v>
      </c>
      <c r="O94" s="4" t="n">
        <v>2</v>
      </c>
      <c r="P94" s="4" t="n">
        <v>2</v>
      </c>
      <c r="Q94" s="4" t="n">
        <v>2</v>
      </c>
      <c r="R94" s="4" t="n">
        <v>2</v>
      </c>
      <c r="S94" s="4" t="n">
        <v>2</v>
      </c>
      <c r="T94" s="4" t="n">
        <v>2</v>
      </c>
      <c r="U94" s="4" t="n">
        <v>2</v>
      </c>
      <c r="V94" s="4" t="n">
        <v>2</v>
      </c>
      <c r="W94" s="4" t="n">
        <v>1</v>
      </c>
      <c r="Y94" s="9" t="n">
        <f aca="false">ABS($J94-L94)/MAX(1, $J94)</f>
        <v>0.714285714285714</v>
      </c>
      <c r="Z94" s="9" t="n">
        <f aca="false">ABS($J94-M94)/MAX(1, $J94)</f>
        <v>0.714285714285714</v>
      </c>
      <c r="AA94" s="9" t="n">
        <f aca="false">ABS($J94-N94)/MAX(1, $J94)</f>
        <v>0.714285714285714</v>
      </c>
      <c r="AB94" s="9" t="n">
        <f aca="false">ABS($J94-O94)/MAX(1, $J94)</f>
        <v>0.714285714285714</v>
      </c>
      <c r="AC94" s="9" t="n">
        <f aca="false">ABS($J94-P94)/MAX(1, $J94)</f>
        <v>0.714285714285714</v>
      </c>
      <c r="AD94" s="9" t="n">
        <f aca="false">ABS($J94-Q94)/MAX(1, $J94)</f>
        <v>0.714285714285714</v>
      </c>
      <c r="AE94" s="9" t="n">
        <f aca="false">ABS($J94-R94)/MAX(1, $J94)</f>
        <v>0.714285714285714</v>
      </c>
      <c r="AF94" s="9" t="n">
        <f aca="false">ABS($J94-S94)/MAX(1, $J94)</f>
        <v>0.714285714285714</v>
      </c>
      <c r="AG94" s="9" t="n">
        <f aca="false">ABS($J94-T94)/MAX(1, $J94)</f>
        <v>0.714285714285714</v>
      </c>
      <c r="AH94" s="9" t="n">
        <f aca="false">ABS($J94-U94)/MAX(1, $J94)</f>
        <v>0.714285714285714</v>
      </c>
      <c r="AI94" s="9" t="n">
        <f aca="false">ABS($J94-V94)/MAX(1, $J94)</f>
        <v>0.714285714285714</v>
      </c>
      <c r="AJ94" s="9" t="n">
        <f aca="false">ABS($J94-W94)/MAX(1, $J94)</f>
        <v>0.857142857142857</v>
      </c>
      <c r="AL94" s="9" t="n">
        <f aca="false">MIN(Y94, $AD$3)</f>
        <v>0.714285714285714</v>
      </c>
      <c r="AM94" s="9" t="n">
        <f aca="false">MIN(Z94, $AD$3)</f>
        <v>0.714285714285714</v>
      </c>
      <c r="AN94" s="9" t="n">
        <f aca="false">MIN(AA94, $AD$3)</f>
        <v>0.714285714285714</v>
      </c>
      <c r="AO94" s="9" t="n">
        <f aca="false">MIN(AB94, $AD$3)</f>
        <v>0.714285714285714</v>
      </c>
      <c r="AP94" s="9" t="n">
        <f aca="false">MIN(AC94, $AD$3)</f>
        <v>0.714285714285714</v>
      </c>
      <c r="AQ94" s="9" t="n">
        <f aca="false">MIN(AD94, $AD$3)</f>
        <v>0.714285714285714</v>
      </c>
      <c r="AR94" s="9" t="n">
        <f aca="false">MIN(AE94, $AD$3)</f>
        <v>0.714285714285714</v>
      </c>
      <c r="AS94" s="9" t="n">
        <f aca="false">MIN(AF94, $AD$3)</f>
        <v>0.714285714285714</v>
      </c>
      <c r="AT94" s="9" t="n">
        <f aca="false">MIN(AG94, $AD$3)</f>
        <v>0.714285714285714</v>
      </c>
      <c r="AU94" s="9" t="n">
        <f aca="false">MIN(AH94, $AD$3)</f>
        <v>0.714285714285714</v>
      </c>
      <c r="AV94" s="9" t="n">
        <f aca="false">MIN(AI94, $AD$3)</f>
        <v>0.714285714285714</v>
      </c>
      <c r="AW94" s="9" t="n">
        <f aca="false">MIN(AJ94, $AD$3)</f>
        <v>0.857142857142857</v>
      </c>
      <c r="AY94" s="4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O94" s="6"/>
      <c r="BP94" s="6"/>
      <c r="BQ94" s="6"/>
      <c r="BR94" s="4"/>
      <c r="BS94" s="4"/>
      <c r="BT94" s="4"/>
      <c r="BU94" s="4"/>
      <c r="BV94" s="4"/>
      <c r="BW94" s="4"/>
    </row>
    <row r="95" customFormat="false" ht="13.8" hidden="false" customHeight="false" outlineLevel="0" collapsed="false">
      <c r="A95" s="1" t="s">
        <v>52</v>
      </c>
      <c r="B95" s="14"/>
      <c r="C95" s="14"/>
      <c r="D95" s="14"/>
      <c r="E95" s="14"/>
      <c r="F95" s="14"/>
      <c r="G95" s="3" t="s">
        <v>155</v>
      </c>
      <c r="H95" s="3" t="n">
        <v>3</v>
      </c>
      <c r="I95" s="3" t="n">
        <v>0.5</v>
      </c>
      <c r="J95" s="3" t="n">
        <v>8</v>
      </c>
      <c r="L95" s="4" t="n">
        <v>0</v>
      </c>
      <c r="M95" s="4" t="n">
        <v>0</v>
      </c>
      <c r="N95" s="4" t="n">
        <v>0</v>
      </c>
      <c r="O95" s="4" t="n">
        <v>0</v>
      </c>
      <c r="P95" s="4" t="n">
        <v>0</v>
      </c>
      <c r="Q95" s="4" t="n">
        <v>0</v>
      </c>
      <c r="R95" s="4" t="n">
        <v>1</v>
      </c>
      <c r="S95" s="4" t="n">
        <v>1</v>
      </c>
      <c r="T95" s="4" t="n">
        <v>1</v>
      </c>
      <c r="U95" s="4" t="n">
        <v>1</v>
      </c>
      <c r="V95" s="4" t="n">
        <v>1</v>
      </c>
      <c r="W95" s="4" t="n">
        <v>1</v>
      </c>
      <c r="Y95" s="9" t="n">
        <f aca="false">ABS($J95-L95)/MAX(1, $J95)</f>
        <v>1</v>
      </c>
      <c r="Z95" s="9" t="n">
        <f aca="false">ABS($J95-M95)/MAX(1, $J95)</f>
        <v>1</v>
      </c>
      <c r="AA95" s="9" t="n">
        <f aca="false">ABS($J95-N95)/MAX(1, $J95)</f>
        <v>1</v>
      </c>
      <c r="AB95" s="9" t="n">
        <f aca="false">ABS($J95-O95)/MAX(1, $J95)</f>
        <v>1</v>
      </c>
      <c r="AC95" s="9" t="n">
        <f aca="false">ABS($J95-P95)/MAX(1, $J95)</f>
        <v>1</v>
      </c>
      <c r="AD95" s="9" t="n">
        <f aca="false">ABS($J95-Q95)/MAX(1, $J95)</f>
        <v>1</v>
      </c>
      <c r="AE95" s="9" t="n">
        <f aca="false">ABS($J95-R95)/MAX(1, $J95)</f>
        <v>0.875</v>
      </c>
      <c r="AF95" s="9" t="n">
        <f aca="false">ABS($J95-S95)/MAX(1, $J95)</f>
        <v>0.875</v>
      </c>
      <c r="AG95" s="9" t="n">
        <f aca="false">ABS($J95-T95)/MAX(1, $J95)</f>
        <v>0.875</v>
      </c>
      <c r="AH95" s="9" t="n">
        <f aca="false">ABS($J95-U95)/MAX(1, $J95)</f>
        <v>0.875</v>
      </c>
      <c r="AI95" s="9" t="n">
        <f aca="false">ABS($J95-V95)/MAX(1, $J95)</f>
        <v>0.875</v>
      </c>
      <c r="AJ95" s="9" t="n">
        <f aca="false">ABS($J95-W95)/MAX(1, $J95)</f>
        <v>0.875</v>
      </c>
      <c r="AL95" s="9" t="n">
        <f aca="false">MIN(Y95, $AD$3)</f>
        <v>1</v>
      </c>
      <c r="AM95" s="9" t="n">
        <f aca="false">MIN(Z95, $AD$3)</f>
        <v>1</v>
      </c>
      <c r="AN95" s="9" t="n">
        <f aca="false">MIN(AA95, $AD$3)</f>
        <v>1</v>
      </c>
      <c r="AO95" s="9" t="n">
        <f aca="false">MIN(AB95, $AD$3)</f>
        <v>1</v>
      </c>
      <c r="AP95" s="9" t="n">
        <f aca="false">MIN(AC95, $AD$3)</f>
        <v>1</v>
      </c>
      <c r="AQ95" s="9" t="n">
        <f aca="false">MIN(AD95, $AD$3)</f>
        <v>1</v>
      </c>
      <c r="AR95" s="9" t="n">
        <f aca="false">MIN(AE95, $AD$3)</f>
        <v>0.875</v>
      </c>
      <c r="AS95" s="9" t="n">
        <f aca="false">MIN(AF95, $AD$3)</f>
        <v>0.875</v>
      </c>
      <c r="AT95" s="9" t="n">
        <f aca="false">MIN(AG95, $AD$3)</f>
        <v>0.875</v>
      </c>
      <c r="AU95" s="9" t="n">
        <f aca="false">MIN(AH95, $AD$3)</f>
        <v>0.875</v>
      </c>
      <c r="AV95" s="9" t="n">
        <f aca="false">MIN(AI95, $AD$3)</f>
        <v>0.875</v>
      </c>
      <c r="AW95" s="9" t="n">
        <f aca="false">MIN(AJ95, $AD$3)</f>
        <v>0.875</v>
      </c>
      <c r="AY95" s="4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O95" s="6"/>
      <c r="BP95" s="6"/>
      <c r="BQ95" s="6"/>
      <c r="BR95" s="4"/>
      <c r="BS95" s="4"/>
      <c r="BT95" s="4"/>
      <c r="BU95" s="4"/>
      <c r="BV95" s="4"/>
      <c r="BW95" s="4"/>
    </row>
    <row r="96" customFormat="false" ht="13.8" hidden="false" customHeight="false" outlineLevel="0" collapsed="false">
      <c r="A96" s="1" t="s">
        <v>52</v>
      </c>
      <c r="B96" s="14"/>
      <c r="C96" s="14"/>
      <c r="D96" s="14"/>
      <c r="E96" s="14"/>
      <c r="F96" s="14"/>
      <c r="G96" s="3" t="s">
        <v>156</v>
      </c>
      <c r="H96" s="3" t="n">
        <v>3</v>
      </c>
      <c r="I96" s="3" t="n">
        <v>0.5</v>
      </c>
      <c r="J96" s="3" t="n">
        <v>8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2</v>
      </c>
      <c r="S96" s="4" t="n">
        <v>2</v>
      </c>
      <c r="T96" s="4" t="n">
        <v>1</v>
      </c>
      <c r="U96" s="4" t="n">
        <v>1</v>
      </c>
      <c r="V96" s="4" t="n">
        <v>1</v>
      </c>
      <c r="W96" s="4" t="n">
        <v>1</v>
      </c>
      <c r="Y96" s="9" t="n">
        <f aca="false">ABS($J96-L96)/MAX(1, $J96)</f>
        <v>1</v>
      </c>
      <c r="Z96" s="9" t="n">
        <f aca="false">ABS($J96-M96)/MAX(1, $J96)</f>
        <v>1</v>
      </c>
      <c r="AA96" s="9" t="n">
        <f aca="false">ABS($J96-N96)/MAX(1, $J96)</f>
        <v>1</v>
      </c>
      <c r="AB96" s="9" t="n">
        <f aca="false">ABS($J96-O96)/MAX(1, $J96)</f>
        <v>1</v>
      </c>
      <c r="AC96" s="9" t="n">
        <f aca="false">ABS($J96-P96)/MAX(1, $J96)</f>
        <v>1</v>
      </c>
      <c r="AD96" s="9" t="n">
        <f aca="false">ABS($J96-Q96)/MAX(1, $J96)</f>
        <v>1</v>
      </c>
      <c r="AE96" s="9" t="n">
        <f aca="false">ABS($J96-R96)/MAX(1, $J96)</f>
        <v>0.75</v>
      </c>
      <c r="AF96" s="9" t="n">
        <f aca="false">ABS($J96-S96)/MAX(1, $J96)</f>
        <v>0.75</v>
      </c>
      <c r="AG96" s="9" t="n">
        <f aca="false">ABS($J96-T96)/MAX(1, $J96)</f>
        <v>0.875</v>
      </c>
      <c r="AH96" s="9" t="n">
        <f aca="false">ABS($J96-U96)/MAX(1, $J96)</f>
        <v>0.875</v>
      </c>
      <c r="AI96" s="9" t="n">
        <f aca="false">ABS($J96-V96)/MAX(1, $J96)</f>
        <v>0.875</v>
      </c>
      <c r="AJ96" s="9" t="n">
        <f aca="false">ABS($J96-W96)/MAX(1, $J96)</f>
        <v>0.875</v>
      </c>
      <c r="AL96" s="9" t="n">
        <f aca="false">MIN(Y96, $AD$3)</f>
        <v>1</v>
      </c>
      <c r="AM96" s="9" t="n">
        <f aca="false">MIN(Z96, $AD$3)</f>
        <v>1</v>
      </c>
      <c r="AN96" s="9" t="n">
        <f aca="false">MIN(AA96, $AD$3)</f>
        <v>1</v>
      </c>
      <c r="AO96" s="9" t="n">
        <f aca="false">MIN(AB96, $AD$3)</f>
        <v>1</v>
      </c>
      <c r="AP96" s="9" t="n">
        <f aca="false">MIN(AC96, $AD$3)</f>
        <v>1</v>
      </c>
      <c r="AQ96" s="9" t="n">
        <f aca="false">MIN(AD96, $AD$3)</f>
        <v>1</v>
      </c>
      <c r="AR96" s="9" t="n">
        <f aca="false">MIN(AE96, $AD$3)</f>
        <v>0.75</v>
      </c>
      <c r="AS96" s="9" t="n">
        <f aca="false">MIN(AF96, $AD$3)</f>
        <v>0.75</v>
      </c>
      <c r="AT96" s="9" t="n">
        <f aca="false">MIN(AG96, $AD$3)</f>
        <v>0.875</v>
      </c>
      <c r="AU96" s="9" t="n">
        <f aca="false">MIN(AH96, $AD$3)</f>
        <v>0.875</v>
      </c>
      <c r="AV96" s="9" t="n">
        <f aca="false">MIN(AI96, $AD$3)</f>
        <v>0.875</v>
      </c>
      <c r="AW96" s="9" t="n">
        <f aca="false">MIN(AJ96, $AD$3)</f>
        <v>0.875</v>
      </c>
      <c r="AY96" s="4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O96" s="6"/>
      <c r="BP96" s="6"/>
      <c r="BQ96" s="6"/>
      <c r="BR96" s="4"/>
      <c r="BS96" s="4"/>
      <c r="BT96" s="4"/>
      <c r="BU96" s="4"/>
      <c r="BV96" s="4"/>
      <c r="BW96" s="4"/>
    </row>
    <row r="97" customFormat="false" ht="13.8" hidden="false" customHeight="false" outlineLevel="0" collapsed="false">
      <c r="A97" s="1" t="s">
        <v>52</v>
      </c>
      <c r="B97" s="14"/>
      <c r="C97" s="14"/>
      <c r="D97" s="14"/>
      <c r="E97" s="14"/>
      <c r="F97" s="14"/>
      <c r="G97" s="3" t="s">
        <v>157</v>
      </c>
      <c r="H97" s="3" t="n">
        <v>5</v>
      </c>
      <c r="I97" s="3" t="n">
        <v>0.5</v>
      </c>
      <c r="J97" s="3" t="n">
        <v>8</v>
      </c>
      <c r="L97" s="4" t="n">
        <v>0</v>
      </c>
      <c r="M97" s="4" t="n">
        <v>0</v>
      </c>
      <c r="N97" s="4" t="n">
        <v>0</v>
      </c>
      <c r="O97" s="4" t="n">
        <v>0</v>
      </c>
      <c r="P97" s="4" t="n">
        <v>0</v>
      </c>
      <c r="Q97" s="4" t="n">
        <v>0</v>
      </c>
      <c r="R97" s="4" t="n">
        <v>1</v>
      </c>
      <c r="S97" s="4" t="n">
        <v>2</v>
      </c>
      <c r="T97" s="4" t="n">
        <v>1</v>
      </c>
      <c r="U97" s="4" t="n">
        <v>1</v>
      </c>
      <c r="V97" s="4" t="n">
        <v>1</v>
      </c>
      <c r="W97" s="4" t="n">
        <v>0</v>
      </c>
      <c r="Y97" s="9" t="n">
        <f aca="false">ABS($J97-L97)/MAX(1, $J97)</f>
        <v>1</v>
      </c>
      <c r="Z97" s="9" t="n">
        <f aca="false">ABS($J97-M97)/MAX(1, $J97)</f>
        <v>1</v>
      </c>
      <c r="AA97" s="9" t="n">
        <f aca="false">ABS($J97-N97)/MAX(1, $J97)</f>
        <v>1</v>
      </c>
      <c r="AB97" s="9" t="n">
        <f aca="false">ABS($J97-O97)/MAX(1, $J97)</f>
        <v>1</v>
      </c>
      <c r="AC97" s="9" t="n">
        <f aca="false">ABS($J97-P97)/MAX(1, $J97)</f>
        <v>1</v>
      </c>
      <c r="AD97" s="9" t="n">
        <f aca="false">ABS($J97-Q97)/MAX(1, $J97)</f>
        <v>1</v>
      </c>
      <c r="AE97" s="9" t="n">
        <f aca="false">ABS($J97-R97)/MAX(1, $J97)</f>
        <v>0.875</v>
      </c>
      <c r="AF97" s="9" t="n">
        <f aca="false">ABS($J97-S97)/MAX(1, $J97)</f>
        <v>0.75</v>
      </c>
      <c r="AG97" s="9" t="n">
        <f aca="false">ABS($J97-T97)/MAX(1, $J97)</f>
        <v>0.875</v>
      </c>
      <c r="AH97" s="9" t="n">
        <f aca="false">ABS($J97-U97)/MAX(1, $J97)</f>
        <v>0.875</v>
      </c>
      <c r="AI97" s="9" t="n">
        <f aca="false">ABS($J97-V97)/MAX(1, $J97)</f>
        <v>0.875</v>
      </c>
      <c r="AJ97" s="9" t="n">
        <f aca="false">ABS($J97-W97)/MAX(1, $J97)</f>
        <v>1</v>
      </c>
      <c r="AL97" s="9" t="n">
        <f aca="false">MIN(Y97, $AD$3)</f>
        <v>1</v>
      </c>
      <c r="AM97" s="9" t="n">
        <f aca="false">MIN(Z97, $AD$3)</f>
        <v>1</v>
      </c>
      <c r="AN97" s="9" t="n">
        <f aca="false">MIN(AA97, $AD$3)</f>
        <v>1</v>
      </c>
      <c r="AO97" s="9" t="n">
        <f aca="false">MIN(AB97, $AD$3)</f>
        <v>1</v>
      </c>
      <c r="AP97" s="9" t="n">
        <f aca="false">MIN(AC97, $AD$3)</f>
        <v>1</v>
      </c>
      <c r="AQ97" s="9" t="n">
        <f aca="false">MIN(AD97, $AD$3)</f>
        <v>1</v>
      </c>
      <c r="AR97" s="9" t="n">
        <f aca="false">MIN(AE97, $AD$3)</f>
        <v>0.875</v>
      </c>
      <c r="AS97" s="9" t="n">
        <f aca="false">MIN(AF97, $AD$3)</f>
        <v>0.75</v>
      </c>
      <c r="AT97" s="9" t="n">
        <f aca="false">MIN(AG97, $AD$3)</f>
        <v>0.875</v>
      </c>
      <c r="AU97" s="9" t="n">
        <f aca="false">MIN(AH97, $AD$3)</f>
        <v>0.875</v>
      </c>
      <c r="AV97" s="9" t="n">
        <f aca="false">MIN(AI97, $AD$3)</f>
        <v>0.875</v>
      </c>
      <c r="AW97" s="9" t="n">
        <f aca="false">MIN(AJ97, $AD$3)</f>
        <v>1</v>
      </c>
      <c r="AY97" s="4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O97" s="6"/>
      <c r="BP97" s="6"/>
      <c r="BQ97" s="6"/>
      <c r="BR97" s="4"/>
      <c r="BS97" s="4"/>
      <c r="BT97" s="4"/>
      <c r="BU97" s="4"/>
      <c r="BV97" s="4"/>
      <c r="BW97" s="4"/>
    </row>
    <row r="98" customFormat="false" ht="13.8" hidden="false" customHeight="false" outlineLevel="0" collapsed="false">
      <c r="A98" s="1" t="s">
        <v>52</v>
      </c>
      <c r="B98" s="14"/>
      <c r="C98" s="14"/>
      <c r="D98" s="14"/>
      <c r="E98" s="14"/>
      <c r="F98" s="14"/>
      <c r="G98" s="3" t="s">
        <v>158</v>
      </c>
      <c r="H98" s="3" t="n">
        <v>5</v>
      </c>
      <c r="I98" s="3" t="n">
        <v>0.5</v>
      </c>
      <c r="J98" s="3" t="n">
        <v>8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1</v>
      </c>
      <c r="S98" s="4" t="n">
        <v>1</v>
      </c>
      <c r="T98" s="4" t="n">
        <v>1</v>
      </c>
      <c r="U98" s="4" t="n">
        <v>1</v>
      </c>
      <c r="V98" s="4" t="n">
        <v>1</v>
      </c>
      <c r="W98" s="4" t="n">
        <v>1</v>
      </c>
      <c r="Y98" s="9" t="n">
        <f aca="false">ABS($J98-L98)/MAX(1, $J98)</f>
        <v>1</v>
      </c>
      <c r="Z98" s="9" t="n">
        <f aca="false">ABS($J98-M98)/MAX(1, $J98)</f>
        <v>1</v>
      </c>
      <c r="AA98" s="9" t="n">
        <f aca="false">ABS($J98-N98)/MAX(1, $J98)</f>
        <v>1</v>
      </c>
      <c r="AB98" s="9" t="n">
        <f aca="false">ABS($J98-O98)/MAX(1, $J98)</f>
        <v>1</v>
      </c>
      <c r="AC98" s="9" t="n">
        <f aca="false">ABS($J98-P98)/MAX(1, $J98)</f>
        <v>1</v>
      </c>
      <c r="AD98" s="9" t="n">
        <f aca="false">ABS($J98-Q98)/MAX(1, $J98)</f>
        <v>1</v>
      </c>
      <c r="AE98" s="9" t="n">
        <f aca="false">ABS($J98-R98)/MAX(1, $J98)</f>
        <v>0.875</v>
      </c>
      <c r="AF98" s="9" t="n">
        <f aca="false">ABS($J98-S98)/MAX(1, $J98)</f>
        <v>0.875</v>
      </c>
      <c r="AG98" s="9" t="n">
        <f aca="false">ABS($J98-T98)/MAX(1, $J98)</f>
        <v>0.875</v>
      </c>
      <c r="AH98" s="9" t="n">
        <f aca="false">ABS($J98-U98)/MAX(1, $J98)</f>
        <v>0.875</v>
      </c>
      <c r="AI98" s="9" t="n">
        <f aca="false">ABS($J98-V98)/MAX(1, $J98)</f>
        <v>0.875</v>
      </c>
      <c r="AJ98" s="9" t="n">
        <f aca="false">ABS($J98-W98)/MAX(1, $J98)</f>
        <v>0.875</v>
      </c>
      <c r="AL98" s="9" t="n">
        <f aca="false">MIN(Y98, $AD$3)</f>
        <v>1</v>
      </c>
      <c r="AM98" s="9" t="n">
        <f aca="false">MIN(Z98, $AD$3)</f>
        <v>1</v>
      </c>
      <c r="AN98" s="9" t="n">
        <f aca="false">MIN(AA98, $AD$3)</f>
        <v>1</v>
      </c>
      <c r="AO98" s="9" t="n">
        <f aca="false">MIN(AB98, $AD$3)</f>
        <v>1</v>
      </c>
      <c r="AP98" s="9" t="n">
        <f aca="false">MIN(AC98, $AD$3)</f>
        <v>1</v>
      </c>
      <c r="AQ98" s="9" t="n">
        <f aca="false">MIN(AD98, $AD$3)</f>
        <v>1</v>
      </c>
      <c r="AR98" s="9" t="n">
        <f aca="false">MIN(AE98, $AD$3)</f>
        <v>0.875</v>
      </c>
      <c r="AS98" s="9" t="n">
        <f aca="false">MIN(AF98, $AD$3)</f>
        <v>0.875</v>
      </c>
      <c r="AT98" s="9" t="n">
        <f aca="false">MIN(AG98, $AD$3)</f>
        <v>0.875</v>
      </c>
      <c r="AU98" s="9" t="n">
        <f aca="false">MIN(AH98, $AD$3)</f>
        <v>0.875</v>
      </c>
      <c r="AV98" s="9" t="n">
        <f aca="false">MIN(AI98, $AD$3)</f>
        <v>0.875</v>
      </c>
      <c r="AW98" s="9" t="n">
        <f aca="false">MIN(AJ98, $AD$3)</f>
        <v>0.875</v>
      </c>
      <c r="AY98" s="4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O98" s="6"/>
      <c r="BP98" s="6"/>
      <c r="BQ98" s="6"/>
      <c r="BR98" s="4"/>
      <c r="BS98" s="4"/>
      <c r="BT98" s="4"/>
      <c r="BU98" s="4"/>
      <c r="BV98" s="4"/>
      <c r="BW98" s="4"/>
    </row>
    <row r="99" customFormat="false" ht="13.8" hidden="false" customHeight="false" outlineLevel="0" collapsed="false">
      <c r="A99" s="1" t="s">
        <v>52</v>
      </c>
      <c r="B99" s="14"/>
      <c r="C99" s="14"/>
      <c r="D99" s="14"/>
      <c r="E99" s="14"/>
      <c r="F99" s="14"/>
      <c r="G99" s="3" t="s">
        <v>50</v>
      </c>
      <c r="H99" s="3" t="n">
        <v>5</v>
      </c>
      <c r="I99" s="3" t="n">
        <v>1</v>
      </c>
      <c r="J99" s="3" t="n">
        <v>6</v>
      </c>
      <c r="L99" s="4" t="n">
        <v>3</v>
      </c>
      <c r="M99" s="4" t="n">
        <v>2</v>
      </c>
      <c r="N99" s="4" t="n">
        <v>2</v>
      </c>
      <c r="O99" s="4" t="n">
        <v>2</v>
      </c>
      <c r="P99" s="4" t="n">
        <v>2</v>
      </c>
      <c r="Q99" s="4" t="n">
        <v>2</v>
      </c>
      <c r="R99" s="4" t="n">
        <v>3</v>
      </c>
      <c r="S99" s="4" t="n">
        <v>3</v>
      </c>
      <c r="T99" s="4" t="n">
        <v>4</v>
      </c>
      <c r="U99" s="4" t="n">
        <v>4</v>
      </c>
      <c r="V99" s="4" t="n">
        <v>4</v>
      </c>
      <c r="W99" s="4" t="n">
        <v>3</v>
      </c>
      <c r="Y99" s="9" t="n">
        <f aca="false">ABS($J99-L99)/MAX(1, $J99)</f>
        <v>0.5</v>
      </c>
      <c r="Z99" s="9" t="n">
        <f aca="false">ABS($J99-M99)/MAX(1, $J99)</f>
        <v>0.666666666666667</v>
      </c>
      <c r="AA99" s="9" t="n">
        <f aca="false">ABS($J99-N99)/MAX(1, $J99)</f>
        <v>0.666666666666667</v>
      </c>
      <c r="AB99" s="9" t="n">
        <f aca="false">ABS($J99-O99)/MAX(1, $J99)</f>
        <v>0.666666666666667</v>
      </c>
      <c r="AC99" s="9" t="n">
        <f aca="false">ABS($J99-P99)/MAX(1, $J99)</f>
        <v>0.666666666666667</v>
      </c>
      <c r="AD99" s="9" t="n">
        <f aca="false">ABS($J99-Q99)/MAX(1, $J99)</f>
        <v>0.666666666666667</v>
      </c>
      <c r="AE99" s="9" t="n">
        <f aca="false">ABS($J99-R99)/MAX(1, $J99)</f>
        <v>0.5</v>
      </c>
      <c r="AF99" s="9" t="n">
        <f aca="false">ABS($J99-S99)/MAX(1, $J99)</f>
        <v>0.5</v>
      </c>
      <c r="AG99" s="9" t="n">
        <f aca="false">ABS($J99-T99)/MAX(1, $J99)</f>
        <v>0.333333333333333</v>
      </c>
      <c r="AH99" s="9" t="n">
        <f aca="false">ABS($J99-U99)/MAX(1, $J99)</f>
        <v>0.333333333333333</v>
      </c>
      <c r="AI99" s="9" t="n">
        <f aca="false">ABS($J99-V99)/MAX(1, $J99)</f>
        <v>0.333333333333333</v>
      </c>
      <c r="AJ99" s="9" t="n">
        <f aca="false">ABS($J99-W99)/MAX(1, $J99)</f>
        <v>0.5</v>
      </c>
      <c r="AL99" s="9" t="n">
        <f aca="false">MIN(Y99, $AD$3)</f>
        <v>0.5</v>
      </c>
      <c r="AM99" s="9" t="n">
        <f aca="false">MIN(Z99, $AD$3)</f>
        <v>0.666666666666667</v>
      </c>
      <c r="AN99" s="9" t="n">
        <f aca="false">MIN(AA99, $AD$3)</f>
        <v>0.666666666666667</v>
      </c>
      <c r="AO99" s="9" t="n">
        <f aca="false">MIN(AB99, $AD$3)</f>
        <v>0.666666666666667</v>
      </c>
      <c r="AP99" s="9" t="n">
        <f aca="false">MIN(AC99, $AD$3)</f>
        <v>0.666666666666667</v>
      </c>
      <c r="AQ99" s="9" t="n">
        <f aca="false">MIN(AD99, $AD$3)</f>
        <v>0.666666666666667</v>
      </c>
      <c r="AR99" s="9" t="n">
        <f aca="false">MIN(AE99, $AD$3)</f>
        <v>0.5</v>
      </c>
      <c r="AS99" s="9" t="n">
        <f aca="false">MIN(AF99, $AD$3)</f>
        <v>0.5</v>
      </c>
      <c r="AT99" s="9" t="n">
        <f aca="false">MIN(AG99, $AD$3)</f>
        <v>0.333333333333333</v>
      </c>
      <c r="AU99" s="9" t="n">
        <f aca="false">MIN(AH99, $AD$3)</f>
        <v>0.333333333333333</v>
      </c>
      <c r="AV99" s="9" t="n">
        <f aca="false">MIN(AI99, $AD$3)</f>
        <v>0.333333333333333</v>
      </c>
      <c r="AW99" s="9" t="n">
        <f aca="false">MIN(AJ99, $AD$3)</f>
        <v>0.5</v>
      </c>
      <c r="AY99" s="4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O99" s="6"/>
      <c r="BP99" s="6"/>
      <c r="BQ99" s="6"/>
      <c r="BR99" s="4"/>
      <c r="BS99" s="4"/>
      <c r="BT99" s="4"/>
      <c r="BU99" s="4"/>
      <c r="BV99" s="4"/>
      <c r="BW99" s="4"/>
    </row>
    <row r="100" customFormat="false" ht="13.8" hidden="false" customHeight="false" outlineLevel="0" collapsed="false">
      <c r="A100" s="1"/>
      <c r="B100" s="2"/>
      <c r="C100" s="2"/>
      <c r="D100" s="2"/>
      <c r="E100" s="2"/>
      <c r="F100" s="2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AY100" s="4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O100" s="6"/>
      <c r="BP100" s="6"/>
      <c r="BQ100" s="6"/>
      <c r="BR100" s="4"/>
      <c r="BS100" s="4"/>
      <c r="BT100" s="4"/>
      <c r="BU100" s="4"/>
      <c r="BV100" s="4"/>
      <c r="BW100" s="4"/>
    </row>
    <row r="101" customFormat="false" ht="13.8" hidden="false" customHeight="false" outlineLevel="0" collapsed="false">
      <c r="A101" s="1"/>
      <c r="B101" s="2"/>
      <c r="C101" s="2"/>
      <c r="D101" s="2"/>
      <c r="E101" s="2"/>
      <c r="F101" s="2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AY101" s="4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O101" s="6"/>
      <c r="BP101" s="6"/>
      <c r="BQ101" s="6"/>
      <c r="BR101" s="4"/>
      <c r="BS101" s="4"/>
      <c r="BT101" s="4"/>
      <c r="BU101" s="4"/>
      <c r="BV101" s="4"/>
      <c r="BW101" s="4"/>
    </row>
    <row r="102" customFormat="false" ht="13.8" hidden="false" customHeight="false" outlineLevel="0" collapsed="false">
      <c r="A102" s="1"/>
      <c r="B102" s="2"/>
      <c r="C102" s="2"/>
      <c r="D102" s="2"/>
      <c r="E102" s="2"/>
      <c r="F102" s="2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AY102" s="4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O102" s="6"/>
      <c r="BP102" s="6"/>
      <c r="BQ102" s="6"/>
      <c r="BR102" s="4"/>
      <c r="BS102" s="4"/>
      <c r="BT102" s="4"/>
      <c r="BU102" s="4"/>
      <c r="BV102" s="4"/>
      <c r="BW102" s="4"/>
    </row>
    <row r="103" customFormat="false" ht="13.8" hidden="false" customHeight="false" outlineLevel="0" collapsed="false">
      <c r="A103" s="1"/>
      <c r="B103" s="2"/>
      <c r="C103" s="2"/>
      <c r="D103" s="2"/>
      <c r="E103" s="2"/>
      <c r="F103" s="2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AY103" s="4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O103" s="6"/>
      <c r="BP103" s="6"/>
      <c r="BQ103" s="6"/>
      <c r="BR103" s="4"/>
      <c r="BS103" s="4"/>
      <c r="BT103" s="4"/>
      <c r="BU103" s="4"/>
      <c r="BV103" s="4"/>
      <c r="BW103" s="4"/>
    </row>
    <row r="104" customFormat="false" ht="13.8" hidden="false" customHeight="false" outlineLevel="0" collapsed="false">
      <c r="A104" s="1"/>
      <c r="B104" s="2"/>
      <c r="C104" s="2"/>
      <c r="D104" s="2"/>
      <c r="E104" s="2"/>
      <c r="F104" s="2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AY104" s="4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O104" s="6"/>
      <c r="BP104" s="6"/>
      <c r="BQ104" s="6"/>
      <c r="BR104" s="4"/>
      <c r="BS104" s="4"/>
      <c r="BT104" s="4"/>
      <c r="BU104" s="4"/>
      <c r="BV104" s="4"/>
      <c r="BW104" s="4"/>
    </row>
    <row r="105" customFormat="false" ht="13.8" hidden="false" customHeight="false" outlineLevel="0" collapsed="false">
      <c r="A105" s="1"/>
      <c r="B105" s="2"/>
      <c r="C105" s="2"/>
      <c r="D105" s="2"/>
      <c r="E105" s="2"/>
      <c r="F105" s="2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AY105" s="4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O105" s="6"/>
      <c r="BP105" s="6"/>
      <c r="BQ105" s="6"/>
      <c r="BR105" s="4"/>
      <c r="BS105" s="4"/>
      <c r="BT105" s="4"/>
      <c r="BU105" s="4"/>
      <c r="BV105" s="4"/>
      <c r="BW105" s="4"/>
    </row>
    <row r="106" customFormat="false" ht="13.8" hidden="false" customHeight="false" outlineLevel="0" collapsed="false">
      <c r="A106" s="1"/>
      <c r="B106" s="2"/>
      <c r="C106" s="2"/>
      <c r="D106" s="2"/>
      <c r="E106" s="2"/>
      <c r="F106" s="2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AY106" s="4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O106" s="6"/>
      <c r="BP106" s="6"/>
      <c r="BQ106" s="6"/>
      <c r="BR106" s="4"/>
      <c r="BS106" s="4"/>
      <c r="BT106" s="4"/>
      <c r="BU106" s="4"/>
      <c r="BV106" s="4"/>
      <c r="BW106" s="4"/>
    </row>
    <row r="107" customFormat="false" ht="13.8" hidden="false" customHeight="false" outlineLevel="0" collapsed="false">
      <c r="A107" s="1"/>
      <c r="B107" s="2"/>
      <c r="C107" s="2"/>
      <c r="D107" s="2"/>
      <c r="E107" s="2"/>
      <c r="F107" s="2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AY107" s="4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O107" s="6"/>
      <c r="BP107" s="6"/>
      <c r="BQ107" s="6"/>
      <c r="BR107" s="4"/>
      <c r="BS107" s="4"/>
      <c r="BT107" s="4"/>
      <c r="BU107" s="4"/>
      <c r="BV107" s="4"/>
      <c r="BW107" s="4"/>
    </row>
    <row r="108" customFormat="false" ht="13.8" hidden="false" customHeight="false" outlineLevel="0" collapsed="false">
      <c r="A108" s="1"/>
      <c r="B108" s="2"/>
      <c r="C108" s="2"/>
      <c r="D108" s="2"/>
      <c r="E108" s="2"/>
      <c r="F108" s="2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AY108" s="4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O108" s="6"/>
      <c r="BP108" s="6"/>
      <c r="BQ108" s="6"/>
      <c r="BR108" s="4"/>
      <c r="BS108" s="4"/>
      <c r="BT108" s="4"/>
      <c r="BU108" s="4"/>
      <c r="BV108" s="4"/>
      <c r="BW108" s="4"/>
    </row>
    <row r="109" customFormat="false" ht="13.8" hidden="false" customHeight="false" outlineLevel="0" collapsed="false">
      <c r="A109" s="1"/>
      <c r="B109" s="2"/>
      <c r="C109" s="2"/>
      <c r="D109" s="2"/>
      <c r="E109" s="2"/>
      <c r="F109" s="2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AY109" s="4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Q109" s="6"/>
      <c r="BR109" s="4"/>
      <c r="BS109" s="4"/>
      <c r="BT109" s="4"/>
      <c r="BU109" s="4"/>
      <c r="BV109" s="4"/>
      <c r="BW109" s="4"/>
    </row>
    <row r="110" customFormat="false" ht="13.8" hidden="false" customHeight="false" outlineLevel="0" collapsed="false">
      <c r="A110" s="1"/>
      <c r="B110" s="2"/>
      <c r="C110" s="2"/>
      <c r="D110" s="2"/>
      <c r="E110" s="2"/>
      <c r="F110" s="2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AY110" s="4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Q110" s="6"/>
      <c r="BR110" s="4"/>
      <c r="BS110" s="4"/>
      <c r="BT110" s="4"/>
      <c r="BU110" s="4"/>
      <c r="BV110" s="4"/>
    </row>
    <row r="111" customFormat="false" ht="13.8" hidden="false" customHeight="false" outlineLevel="0" collapsed="false">
      <c r="A111" s="1"/>
      <c r="B111" s="2"/>
      <c r="C111" s="2"/>
      <c r="D111" s="2"/>
      <c r="E111" s="2"/>
      <c r="F111" s="2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AY111" s="4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T111" s="4"/>
    </row>
    <row r="112" customFormat="false" ht="13.8" hidden="false" customHeight="false" outlineLevel="0" collapsed="false">
      <c r="A112" s="1"/>
      <c r="B112" s="2"/>
      <c r="C112" s="2"/>
      <c r="D112" s="2"/>
      <c r="E112" s="2"/>
      <c r="F112" s="2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Y112" s="4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T112" s="4"/>
    </row>
    <row r="113" customFormat="false" ht="13.8" hidden="false" customHeight="false" outlineLevel="0" collapsed="false">
      <c r="A113" s="1"/>
      <c r="B113" s="2"/>
      <c r="C113" s="2"/>
      <c r="D113" s="2"/>
      <c r="E113" s="2"/>
      <c r="F113" s="2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Y113" s="4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T113" s="4"/>
    </row>
    <row r="114" customFormat="false" ht="13.8" hidden="false" customHeight="false" outlineLevel="0" collapsed="false">
      <c r="A114" s="1"/>
      <c r="B114" s="2"/>
      <c r="C114" s="2"/>
      <c r="D114" s="2"/>
      <c r="E114" s="2"/>
      <c r="F114" s="2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BT114" s="4"/>
    </row>
    <row r="115" customFormat="false" ht="13.8" hidden="false" customHeight="false" outlineLevel="0" collapsed="false">
      <c r="A115" s="1"/>
      <c r="B115" s="2"/>
      <c r="C115" s="2"/>
      <c r="D115" s="2"/>
      <c r="E115" s="2"/>
      <c r="F115" s="2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BT115" s="4"/>
    </row>
    <row r="116" customFormat="false" ht="13.8" hidden="false" customHeight="false" outlineLevel="0" collapsed="false">
      <c r="A116" s="1"/>
      <c r="B116" s="2"/>
      <c r="C116" s="2"/>
      <c r="D116" s="2"/>
      <c r="E116" s="2"/>
      <c r="F116" s="2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BT116" s="4"/>
    </row>
    <row r="117" customFormat="false" ht="13.8" hidden="false" customHeight="false" outlineLevel="0" collapsed="false">
      <c r="A117" s="1"/>
      <c r="B117" s="2"/>
      <c r="C117" s="2"/>
      <c r="D117" s="2"/>
      <c r="E117" s="2"/>
      <c r="F117" s="2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BT117" s="4"/>
    </row>
    <row r="118" customFormat="false" ht="13.8" hidden="false" customHeight="false" outlineLevel="0" collapsed="false">
      <c r="A118" s="1"/>
      <c r="B118" s="2"/>
      <c r="C118" s="2"/>
      <c r="D118" s="2"/>
      <c r="E118" s="2"/>
      <c r="F118" s="2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BT118" s="4"/>
    </row>
    <row r="119" customFormat="false" ht="13.8" hidden="false" customHeight="false" outlineLevel="0" collapsed="false">
      <c r="A119" s="1"/>
      <c r="B119" s="2"/>
      <c r="C119" s="2"/>
      <c r="D119" s="2"/>
      <c r="E119" s="2"/>
      <c r="F119" s="2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BT119" s="4"/>
    </row>
    <row r="120" customFormat="false" ht="13.8" hidden="false" customHeight="false" outlineLevel="0" collapsed="false">
      <c r="A120" s="1"/>
      <c r="B120" s="2"/>
      <c r="C120" s="2"/>
      <c r="D120" s="2"/>
      <c r="E120" s="2"/>
      <c r="F120" s="2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BT120" s="4"/>
    </row>
    <row r="121" customFormat="false" ht="13.8" hidden="false" customHeight="false" outlineLevel="0" collapsed="false">
      <c r="A121" s="1"/>
      <c r="B121" s="2"/>
      <c r="C121" s="2"/>
      <c r="D121" s="2"/>
      <c r="E121" s="2"/>
      <c r="F121" s="2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BT121" s="4"/>
    </row>
    <row r="122" customFormat="false" ht="13.8" hidden="false" customHeight="false" outlineLevel="0" collapsed="false">
      <c r="A122" s="1"/>
      <c r="B122" s="2"/>
      <c r="C122" s="2"/>
      <c r="D122" s="2"/>
      <c r="E122" s="2"/>
      <c r="F122" s="2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BT122" s="4"/>
    </row>
    <row r="123" customFormat="false" ht="13.8" hidden="false" customHeight="false" outlineLevel="0" collapsed="false">
      <c r="A123" s="1"/>
      <c r="B123" s="2"/>
      <c r="C123" s="2"/>
      <c r="D123" s="2"/>
      <c r="E123" s="2"/>
      <c r="F123" s="2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BT123" s="4"/>
    </row>
    <row r="124" customFormat="false" ht="13.8" hidden="false" customHeight="false" outlineLevel="0" collapsed="false">
      <c r="A124" s="1"/>
      <c r="B124" s="2"/>
      <c r="C124" s="2"/>
      <c r="D124" s="2"/>
      <c r="E124" s="2"/>
      <c r="F124" s="2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BT124" s="4"/>
    </row>
    <row r="125" customFormat="false" ht="13.8" hidden="false" customHeight="false" outlineLevel="0" collapsed="false">
      <c r="A125" s="1"/>
      <c r="B125" s="2"/>
      <c r="C125" s="2"/>
      <c r="D125" s="2"/>
      <c r="E125" s="2"/>
      <c r="F125" s="2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BT125" s="4"/>
    </row>
    <row r="126" customFormat="false" ht="13.8" hidden="false" customHeight="false" outlineLevel="0" collapsed="false">
      <c r="A126" s="1"/>
      <c r="B126" s="2"/>
      <c r="C126" s="2"/>
      <c r="D126" s="2"/>
      <c r="E126" s="2"/>
      <c r="F126" s="2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BT126" s="4"/>
    </row>
    <row r="127" customFormat="false" ht="13.8" hidden="false" customHeight="false" outlineLevel="0" collapsed="false">
      <c r="A127" s="1"/>
      <c r="B127" s="2"/>
      <c r="C127" s="2"/>
      <c r="D127" s="2"/>
      <c r="E127" s="2"/>
      <c r="F127" s="2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BT127" s="4"/>
    </row>
    <row r="128" customFormat="false" ht="13.8" hidden="false" customHeight="false" outlineLevel="0" collapsed="false">
      <c r="A128" s="1"/>
      <c r="B128" s="2"/>
      <c r="C128" s="2"/>
      <c r="D128" s="2"/>
      <c r="E128" s="2"/>
      <c r="F128" s="2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BT128" s="4"/>
    </row>
    <row r="129" customFormat="false" ht="13.8" hidden="false" customHeight="false" outlineLevel="0" collapsed="false">
      <c r="A129" s="1"/>
      <c r="B129" s="2"/>
      <c r="C129" s="2"/>
      <c r="D129" s="2"/>
      <c r="E129" s="2"/>
      <c r="F129" s="2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BT129" s="4"/>
    </row>
    <row r="130" customFormat="false" ht="13.8" hidden="false" customHeight="false" outlineLevel="0" collapsed="false">
      <c r="A130" s="1"/>
      <c r="B130" s="2"/>
      <c r="C130" s="2"/>
      <c r="D130" s="2"/>
      <c r="E130" s="2"/>
      <c r="F130" s="2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BT130" s="4"/>
    </row>
    <row r="131" customFormat="false" ht="13.8" hidden="false" customHeight="false" outlineLevel="0" collapsed="false">
      <c r="A131" s="1"/>
      <c r="B131" s="2"/>
      <c r="C131" s="2"/>
      <c r="D131" s="2"/>
      <c r="E131" s="2"/>
      <c r="F131" s="2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BT131" s="4"/>
    </row>
    <row r="132" customFormat="false" ht="13.8" hidden="false" customHeight="false" outlineLevel="0" collapsed="false">
      <c r="A132" s="1"/>
      <c r="B132" s="2"/>
      <c r="C132" s="2"/>
      <c r="D132" s="2"/>
      <c r="E132" s="2"/>
      <c r="F132" s="2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BT132" s="4"/>
    </row>
    <row r="133" customFormat="false" ht="13.8" hidden="false" customHeight="false" outlineLevel="0" collapsed="false">
      <c r="A133" s="1"/>
      <c r="B133" s="2"/>
      <c r="C133" s="2"/>
      <c r="D133" s="2"/>
      <c r="E133" s="2"/>
      <c r="F133" s="2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BT133" s="4"/>
    </row>
    <row r="134" customFormat="false" ht="13.8" hidden="false" customHeight="false" outlineLevel="0" collapsed="false">
      <c r="A134" s="1"/>
      <c r="B134" s="2"/>
      <c r="C134" s="2"/>
      <c r="D134" s="2"/>
      <c r="E134" s="2"/>
      <c r="F134" s="2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BT134" s="4"/>
    </row>
    <row r="135" customFormat="false" ht="13.8" hidden="false" customHeight="false" outlineLevel="0" collapsed="false">
      <c r="A135" s="1"/>
      <c r="B135" s="2"/>
      <c r="C135" s="2"/>
      <c r="D135" s="2"/>
      <c r="E135" s="2"/>
      <c r="F135" s="2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BT135" s="4"/>
    </row>
    <row r="136" customFormat="false" ht="13.8" hidden="false" customHeight="false" outlineLevel="0" collapsed="false">
      <c r="A136" s="1"/>
      <c r="B136" s="2"/>
      <c r="C136" s="2"/>
      <c r="D136" s="2"/>
      <c r="E136" s="2"/>
      <c r="F136" s="2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BT136" s="4"/>
    </row>
    <row r="137" customFormat="false" ht="13.8" hidden="false" customHeight="false" outlineLevel="0" collapsed="false">
      <c r="A137" s="1"/>
      <c r="B137" s="2"/>
      <c r="C137" s="2"/>
      <c r="D137" s="2"/>
      <c r="E137" s="2"/>
      <c r="F137" s="2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BT137" s="4"/>
    </row>
    <row r="138" customFormat="false" ht="13.8" hidden="false" customHeight="false" outlineLevel="0" collapsed="false">
      <c r="A138" s="1"/>
      <c r="B138" s="2"/>
      <c r="C138" s="2"/>
      <c r="D138" s="2"/>
      <c r="E138" s="2"/>
      <c r="F138" s="2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BT138" s="4"/>
    </row>
    <row r="139" customFormat="false" ht="13.8" hidden="false" customHeight="false" outlineLevel="0" collapsed="false">
      <c r="A139" s="1"/>
      <c r="B139" s="2"/>
      <c r="C139" s="2"/>
      <c r="D139" s="2"/>
      <c r="E139" s="2"/>
      <c r="F139" s="2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BT139" s="4"/>
    </row>
    <row r="140" customFormat="false" ht="13.8" hidden="false" customHeight="false" outlineLevel="0" collapsed="false">
      <c r="A140" s="1"/>
      <c r="B140" s="2"/>
      <c r="C140" s="2"/>
      <c r="D140" s="2"/>
      <c r="E140" s="2"/>
      <c r="F140" s="2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BT140" s="4"/>
    </row>
    <row r="141" customFormat="false" ht="13.8" hidden="false" customHeight="false" outlineLevel="0" collapsed="false">
      <c r="A141" s="1"/>
      <c r="B141" s="2"/>
      <c r="C141" s="2"/>
      <c r="D141" s="2"/>
      <c r="E141" s="2"/>
      <c r="F141" s="2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BT141" s="4"/>
    </row>
    <row r="142" customFormat="false" ht="13.8" hidden="false" customHeight="false" outlineLevel="0" collapsed="false">
      <c r="A142" s="1"/>
      <c r="B142" s="2"/>
      <c r="C142" s="2"/>
      <c r="D142" s="2"/>
      <c r="E142" s="2"/>
      <c r="F142" s="2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BT142" s="4"/>
    </row>
    <row r="143" customFormat="false" ht="13.8" hidden="false" customHeight="false" outlineLevel="0" collapsed="false">
      <c r="A143" s="1"/>
      <c r="B143" s="2"/>
      <c r="C143" s="2"/>
      <c r="D143" s="2"/>
      <c r="E143" s="2"/>
      <c r="F143" s="2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BT143" s="4"/>
    </row>
    <row r="144" customFormat="false" ht="13.8" hidden="false" customHeight="false" outlineLevel="0" collapsed="false">
      <c r="A144" s="1"/>
      <c r="B144" s="2"/>
      <c r="C144" s="2"/>
      <c r="D144" s="2"/>
      <c r="E144" s="2"/>
      <c r="F144" s="2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BT144" s="4"/>
    </row>
    <row r="145" customFormat="false" ht="13.8" hidden="false" customHeight="false" outlineLevel="0" collapsed="false">
      <c r="A145" s="1"/>
      <c r="B145" s="2"/>
      <c r="C145" s="2"/>
      <c r="D145" s="2"/>
      <c r="E145" s="2"/>
      <c r="F145" s="2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BT145" s="4"/>
    </row>
    <row r="146" customFormat="false" ht="13.8" hidden="false" customHeight="false" outlineLevel="0" collapsed="false">
      <c r="A146" s="1"/>
      <c r="B146" s="2"/>
      <c r="C146" s="2"/>
      <c r="D146" s="2"/>
      <c r="E146" s="2"/>
      <c r="F146" s="2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BT146" s="4"/>
    </row>
    <row r="147" customFormat="false" ht="13.8" hidden="false" customHeight="false" outlineLevel="0" collapsed="false">
      <c r="A147" s="1"/>
      <c r="B147" s="2"/>
      <c r="C147" s="2"/>
      <c r="D147" s="2"/>
      <c r="E147" s="2"/>
      <c r="F147" s="2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BT147" s="4"/>
    </row>
    <row r="148" customFormat="false" ht="13.8" hidden="false" customHeight="false" outlineLevel="0" collapsed="false">
      <c r="A148" s="1"/>
      <c r="B148" s="2"/>
      <c r="C148" s="2"/>
      <c r="D148" s="2"/>
      <c r="E148" s="2"/>
      <c r="F148" s="2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BT148" s="4"/>
    </row>
    <row r="149" customFormat="false" ht="13.8" hidden="false" customHeight="false" outlineLevel="0" collapsed="false">
      <c r="A149" s="1"/>
      <c r="B149" s="2"/>
      <c r="C149" s="2"/>
      <c r="D149" s="2"/>
      <c r="E149" s="2"/>
      <c r="F149" s="2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BT149" s="4"/>
    </row>
    <row r="150" customFormat="false" ht="13.8" hidden="false" customHeight="false" outlineLevel="0" collapsed="false">
      <c r="A150" s="1"/>
      <c r="B150" s="2"/>
      <c r="C150" s="2"/>
      <c r="D150" s="2"/>
      <c r="E150" s="2"/>
      <c r="F150" s="2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BT150" s="4"/>
    </row>
    <row r="151" customFormat="false" ht="13.8" hidden="false" customHeight="false" outlineLevel="0" collapsed="false">
      <c r="A151" s="1"/>
      <c r="B151" s="2"/>
      <c r="C151" s="2"/>
      <c r="D151" s="2"/>
      <c r="E151" s="2"/>
      <c r="F151" s="2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BT151" s="4"/>
    </row>
    <row r="152" customFormat="false" ht="13.8" hidden="false" customHeight="false" outlineLevel="0" collapsed="false">
      <c r="A152" s="1"/>
      <c r="B152" s="2"/>
      <c r="C152" s="2"/>
      <c r="D152" s="2"/>
      <c r="E152" s="2"/>
      <c r="F152" s="2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BT152" s="4"/>
    </row>
    <row r="153" customFormat="false" ht="13.8" hidden="false" customHeight="false" outlineLevel="0" collapsed="false">
      <c r="A153" s="1"/>
      <c r="B153" s="2"/>
      <c r="C153" s="2"/>
      <c r="D153" s="2"/>
      <c r="E153" s="2"/>
      <c r="F153" s="2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BT153" s="4"/>
    </row>
    <row r="154" customFormat="false" ht="13.8" hidden="false" customHeight="false" outlineLevel="0" collapsed="false">
      <c r="A154" s="1"/>
      <c r="B154" s="2"/>
      <c r="C154" s="2"/>
      <c r="D154" s="2"/>
      <c r="E154" s="2"/>
      <c r="F154" s="2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BT154" s="4"/>
    </row>
    <row r="155" customFormat="false" ht="13.8" hidden="false" customHeight="false" outlineLevel="0" collapsed="false">
      <c r="A155" s="1"/>
      <c r="B155" s="2"/>
      <c r="C155" s="2"/>
      <c r="D155" s="2"/>
      <c r="E155" s="2"/>
      <c r="F155" s="2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BT155" s="4"/>
    </row>
    <row r="156" customFormat="false" ht="13.8" hidden="false" customHeight="false" outlineLevel="0" collapsed="false">
      <c r="A156" s="1"/>
      <c r="B156" s="2"/>
      <c r="C156" s="2"/>
      <c r="D156" s="2"/>
      <c r="E156" s="2"/>
      <c r="F156" s="2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BT156" s="4"/>
    </row>
    <row r="157" customFormat="false" ht="13.8" hidden="false" customHeight="false" outlineLevel="0" collapsed="false">
      <c r="A157" s="1"/>
      <c r="B157" s="2"/>
      <c r="C157" s="2"/>
      <c r="D157" s="2"/>
      <c r="E157" s="2"/>
      <c r="F157" s="2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BT157" s="4"/>
    </row>
    <row r="158" customFormat="false" ht="13.8" hidden="false" customHeight="false" outlineLevel="0" collapsed="false">
      <c r="A158" s="1"/>
      <c r="B158" s="2"/>
      <c r="C158" s="2"/>
      <c r="D158" s="2"/>
      <c r="E158" s="2"/>
      <c r="F158" s="2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BT158" s="4"/>
    </row>
    <row r="159" customFormat="false" ht="13.8" hidden="false" customHeight="false" outlineLevel="0" collapsed="false">
      <c r="A159" s="1"/>
      <c r="B159" s="2"/>
      <c r="C159" s="2"/>
      <c r="D159" s="2"/>
      <c r="E159" s="2"/>
      <c r="F159" s="2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BT159" s="4"/>
    </row>
    <row r="160" customFormat="false" ht="13.8" hidden="false" customHeight="false" outlineLevel="0" collapsed="false">
      <c r="A160" s="1"/>
      <c r="B160" s="2"/>
      <c r="C160" s="2"/>
      <c r="D160" s="2"/>
      <c r="E160" s="2"/>
      <c r="F160" s="2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BT160" s="4"/>
    </row>
    <row r="161" customFormat="false" ht="13.8" hidden="false" customHeight="false" outlineLevel="0" collapsed="false">
      <c r="A161" s="1"/>
      <c r="B161" s="2"/>
      <c r="C161" s="2"/>
      <c r="D161" s="2"/>
      <c r="E161" s="2"/>
      <c r="F161" s="2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BT161" s="4"/>
    </row>
    <row r="162" customFormat="false" ht="13.8" hidden="false" customHeight="false" outlineLevel="0" collapsed="false">
      <c r="A162" s="1"/>
      <c r="B162" s="2"/>
      <c r="C162" s="2"/>
      <c r="D162" s="2"/>
      <c r="E162" s="2"/>
      <c r="F162" s="2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BT162" s="4"/>
    </row>
    <row r="163" customFormat="false" ht="13.8" hidden="false" customHeight="false" outlineLevel="0" collapsed="false">
      <c r="A163" s="1"/>
      <c r="B163" s="2"/>
      <c r="C163" s="2"/>
      <c r="D163" s="2"/>
      <c r="E163" s="2"/>
      <c r="F163" s="2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BT163" s="4"/>
    </row>
    <row r="164" customFormat="false" ht="13.8" hidden="false" customHeight="false" outlineLevel="0" collapsed="false">
      <c r="A164" s="1"/>
      <c r="B164" s="2"/>
      <c r="C164" s="2"/>
      <c r="D164" s="2"/>
      <c r="E164" s="2"/>
      <c r="F164" s="2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BT164" s="4"/>
    </row>
    <row r="165" customFormat="false" ht="13.8" hidden="false" customHeight="false" outlineLevel="0" collapsed="false">
      <c r="A165" s="1"/>
      <c r="B165" s="2"/>
      <c r="C165" s="2"/>
      <c r="D165" s="2"/>
      <c r="E165" s="2"/>
      <c r="F165" s="2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BT165" s="4"/>
    </row>
    <row r="166" customFormat="false" ht="13.8" hidden="false" customHeight="false" outlineLevel="0" collapsed="false">
      <c r="A166" s="1"/>
      <c r="B166" s="2"/>
      <c r="C166" s="2"/>
      <c r="D166" s="2"/>
      <c r="E166" s="2"/>
      <c r="F166" s="2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BT166" s="4"/>
    </row>
    <row r="167" customFormat="false" ht="13.8" hidden="false" customHeight="false" outlineLevel="0" collapsed="false">
      <c r="A167" s="1"/>
      <c r="B167" s="2"/>
      <c r="C167" s="2"/>
      <c r="D167" s="2"/>
      <c r="E167" s="2"/>
      <c r="F167" s="2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BT167" s="4"/>
    </row>
    <row r="168" customFormat="false" ht="13.8" hidden="false" customHeight="false" outlineLevel="0" collapsed="false">
      <c r="A168" s="1"/>
      <c r="B168" s="2"/>
      <c r="C168" s="2"/>
      <c r="D168" s="2"/>
      <c r="E168" s="2"/>
      <c r="F168" s="2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BT168" s="4"/>
    </row>
    <row r="169" customFormat="false" ht="13.8" hidden="false" customHeight="false" outlineLevel="0" collapsed="false">
      <c r="A169" s="1"/>
      <c r="B169" s="2"/>
      <c r="C169" s="2"/>
      <c r="D169" s="2"/>
      <c r="E169" s="2"/>
      <c r="F169" s="2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BT169" s="4"/>
    </row>
    <row r="170" customFormat="false" ht="13.8" hidden="false" customHeight="false" outlineLevel="0" collapsed="false">
      <c r="A170" s="1"/>
      <c r="B170" s="2"/>
      <c r="C170" s="2"/>
      <c r="D170" s="2"/>
      <c r="E170" s="2"/>
      <c r="F170" s="2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BT170" s="4"/>
    </row>
    <row r="171" customFormat="false" ht="13.8" hidden="false" customHeight="false" outlineLevel="0" collapsed="false">
      <c r="A171" s="1"/>
      <c r="B171" s="2"/>
      <c r="C171" s="2"/>
      <c r="D171" s="2"/>
      <c r="E171" s="2"/>
      <c r="F171" s="2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BT171" s="4"/>
    </row>
    <row r="172" customFormat="false" ht="13.8" hidden="false" customHeight="false" outlineLevel="0" collapsed="false">
      <c r="A172" s="1"/>
      <c r="B172" s="2"/>
      <c r="C172" s="2"/>
      <c r="D172" s="2"/>
      <c r="E172" s="2"/>
      <c r="F172" s="2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BT172" s="4"/>
    </row>
    <row r="173" customFormat="false" ht="13.8" hidden="false" customHeight="false" outlineLevel="0" collapsed="false">
      <c r="A173" s="1"/>
      <c r="B173" s="2"/>
      <c r="C173" s="2"/>
      <c r="D173" s="2"/>
      <c r="E173" s="2"/>
      <c r="F173" s="2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BT173" s="4"/>
    </row>
    <row r="174" customFormat="false" ht="13.8" hidden="false" customHeight="false" outlineLevel="0" collapsed="false">
      <c r="A174" s="1"/>
      <c r="B174" s="2"/>
      <c r="C174" s="2"/>
      <c r="D174" s="2"/>
      <c r="E174" s="2"/>
      <c r="F174" s="2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BT174" s="4"/>
    </row>
    <row r="175" customFormat="false" ht="13.8" hidden="false" customHeight="false" outlineLevel="0" collapsed="false">
      <c r="A175" s="1"/>
      <c r="B175" s="2"/>
      <c r="C175" s="2"/>
      <c r="D175" s="2"/>
      <c r="E175" s="2"/>
      <c r="F175" s="2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BT175" s="4"/>
    </row>
    <row r="176" customFormat="false" ht="13.8" hidden="false" customHeight="false" outlineLevel="0" collapsed="false">
      <c r="A176" s="1"/>
      <c r="B176" s="2"/>
      <c r="C176" s="2"/>
      <c r="D176" s="2"/>
      <c r="E176" s="2"/>
      <c r="F176" s="2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BT176" s="4"/>
    </row>
    <row r="177" customFormat="false" ht="13.8" hidden="false" customHeight="false" outlineLevel="0" collapsed="false">
      <c r="A177" s="1"/>
      <c r="B177" s="2"/>
      <c r="C177" s="2"/>
      <c r="D177" s="2"/>
      <c r="E177" s="2"/>
      <c r="F177" s="2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BT177" s="4"/>
    </row>
    <row r="178" customFormat="false" ht="13.8" hidden="false" customHeight="false" outlineLevel="0" collapsed="false">
      <c r="A178" s="1"/>
      <c r="B178" s="2"/>
      <c r="C178" s="2"/>
      <c r="D178" s="2"/>
      <c r="E178" s="2"/>
      <c r="F178" s="2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BO178" s="6"/>
      <c r="BP178" s="6"/>
      <c r="BT178" s="4"/>
    </row>
    <row r="179" customFormat="false" ht="13.8" hidden="false" customHeight="false" outlineLevel="0" collapsed="false">
      <c r="A179" s="1"/>
      <c r="B179" s="2"/>
      <c r="C179" s="2"/>
      <c r="D179" s="2"/>
      <c r="E179" s="2"/>
      <c r="F179" s="2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BO179" s="6"/>
      <c r="BP179" s="6"/>
      <c r="BT179" s="4"/>
      <c r="BW179" s="4"/>
    </row>
    <row r="180" customFormat="false" ht="13.8" hidden="false" customHeight="false" outlineLevel="0" collapsed="false">
      <c r="A180" s="1"/>
      <c r="B180" s="2"/>
      <c r="C180" s="2"/>
      <c r="D180" s="2"/>
      <c r="E180" s="2"/>
      <c r="F180" s="2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BO180" s="6"/>
      <c r="BP180" s="6"/>
      <c r="BQ180" s="6"/>
      <c r="BR180" s="4"/>
      <c r="BS180" s="4"/>
      <c r="BT180" s="4"/>
      <c r="BU180" s="4"/>
      <c r="BV180" s="4"/>
      <c r="BW180" s="4"/>
    </row>
    <row r="181" customFormat="false" ht="13.8" hidden="false" customHeight="false" outlineLevel="0" collapsed="false">
      <c r="A181" s="1"/>
      <c r="B181" s="2"/>
      <c r="C181" s="2"/>
      <c r="D181" s="2"/>
      <c r="E181" s="2"/>
      <c r="F181" s="2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BO181" s="6"/>
      <c r="BP181" s="6"/>
      <c r="BQ181" s="6"/>
      <c r="BR181" s="4"/>
      <c r="BS181" s="4"/>
      <c r="BT181" s="4"/>
      <c r="BU181" s="4"/>
      <c r="BV181" s="4"/>
      <c r="BW181" s="4"/>
    </row>
    <row r="182" customFormat="false" ht="13.8" hidden="false" customHeight="false" outlineLevel="0" collapsed="false">
      <c r="A182" s="1"/>
      <c r="B182" s="2"/>
      <c r="C182" s="2"/>
      <c r="D182" s="2"/>
      <c r="E182" s="2"/>
      <c r="F182" s="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BO182" s="6"/>
      <c r="BP182" s="6"/>
      <c r="BQ182" s="6"/>
      <c r="BR182" s="4"/>
      <c r="BS182" s="4"/>
      <c r="BT182" s="4"/>
      <c r="BU182" s="4"/>
      <c r="BV182" s="4"/>
      <c r="BW182" s="4"/>
    </row>
    <row r="183" customFormat="false" ht="13.8" hidden="false" customHeight="false" outlineLevel="0" collapsed="false">
      <c r="A183" s="1"/>
      <c r="B183" s="2"/>
      <c r="C183" s="2"/>
      <c r="D183" s="2"/>
      <c r="E183" s="2"/>
      <c r="F183" s="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Y183" s="4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O183" s="6"/>
      <c r="BP183" s="6"/>
      <c r="BQ183" s="6"/>
      <c r="BR183" s="4"/>
      <c r="BS183" s="4"/>
      <c r="BT183" s="4"/>
      <c r="BU183" s="4"/>
      <c r="BV183" s="4"/>
      <c r="BW183" s="4"/>
    </row>
    <row r="184" customFormat="false" ht="13.8" hidden="false" customHeight="false" outlineLevel="0" collapsed="false">
      <c r="A184" s="1"/>
      <c r="B184" s="2"/>
      <c r="C184" s="2"/>
      <c r="D184" s="2"/>
      <c r="E184" s="2"/>
      <c r="F184" s="2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Y184" s="4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O184" s="6"/>
      <c r="BP184" s="6"/>
      <c r="BQ184" s="6"/>
      <c r="BR184" s="4"/>
      <c r="BS184" s="4"/>
      <c r="BT184" s="4"/>
      <c r="BU184" s="4"/>
      <c r="BV184" s="4"/>
      <c r="BW184" s="4"/>
    </row>
    <row r="185" customFormat="false" ht="13.8" hidden="false" customHeight="false" outlineLevel="0" collapsed="false">
      <c r="A185" s="1"/>
      <c r="B185" s="2"/>
      <c r="C185" s="2"/>
      <c r="D185" s="2"/>
      <c r="E185" s="2"/>
      <c r="F185" s="2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Y185" s="4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O185" s="6"/>
      <c r="BP185" s="6"/>
      <c r="BQ185" s="6"/>
      <c r="BR185" s="4"/>
      <c r="BS185" s="4"/>
      <c r="BT185" s="4"/>
      <c r="BU185" s="4"/>
      <c r="BV185" s="4"/>
      <c r="BW185" s="4"/>
    </row>
    <row r="186" customFormat="false" ht="13.8" hidden="false" customHeight="false" outlineLevel="0" collapsed="false">
      <c r="A186" s="1"/>
      <c r="B186" s="2"/>
      <c r="C186" s="2"/>
      <c r="D186" s="2"/>
      <c r="E186" s="2"/>
      <c r="F186" s="2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Y186" s="4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O186" s="6"/>
      <c r="BP186" s="6"/>
      <c r="BQ186" s="6"/>
      <c r="BR186" s="4"/>
      <c r="BS186" s="4"/>
      <c r="BT186" s="4"/>
      <c r="BU186" s="4"/>
      <c r="BV186" s="4"/>
      <c r="BW186" s="4"/>
    </row>
    <row r="187" customFormat="false" ht="13.8" hidden="false" customHeight="false" outlineLevel="0" collapsed="false">
      <c r="A187" s="1"/>
      <c r="B187" s="2"/>
      <c r="C187" s="2"/>
      <c r="D187" s="2"/>
      <c r="E187" s="2"/>
      <c r="F187" s="2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Y187" s="4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O187" s="6"/>
      <c r="BP187" s="6"/>
      <c r="BQ187" s="6"/>
      <c r="BR187" s="4"/>
      <c r="BS187" s="4"/>
      <c r="BT187" s="4"/>
      <c r="BU187" s="4"/>
      <c r="BV187" s="4"/>
      <c r="BW187" s="4"/>
    </row>
    <row r="188" customFormat="false" ht="13.8" hidden="false" customHeight="false" outlineLevel="0" collapsed="false">
      <c r="A188" s="1"/>
      <c r="B188" s="2"/>
      <c r="C188" s="2"/>
      <c r="D188" s="2"/>
      <c r="E188" s="2"/>
      <c r="F188" s="2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Y188" s="4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O188" s="6"/>
      <c r="BP188" s="6"/>
      <c r="BQ188" s="6"/>
      <c r="BR188" s="4"/>
      <c r="BS188" s="4"/>
      <c r="BT188" s="4"/>
      <c r="BU188" s="4"/>
      <c r="BV188" s="4"/>
      <c r="BW188" s="4"/>
    </row>
    <row r="189" customFormat="false" ht="13.8" hidden="false" customHeight="false" outlineLevel="0" collapsed="false">
      <c r="A189" s="1"/>
      <c r="B189" s="2"/>
      <c r="C189" s="2"/>
      <c r="D189" s="2"/>
      <c r="E189" s="2"/>
      <c r="F189" s="2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Y189" s="4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O189" s="6"/>
      <c r="BP189" s="6"/>
      <c r="BQ189" s="6"/>
      <c r="BR189" s="4"/>
      <c r="BS189" s="4"/>
      <c r="BT189" s="4"/>
      <c r="BU189" s="4"/>
      <c r="BV189" s="4"/>
      <c r="BW189" s="4"/>
    </row>
    <row r="190" customFormat="false" ht="13.8" hidden="false" customHeight="false" outlineLevel="0" collapsed="false">
      <c r="A190" s="1"/>
      <c r="B190" s="2"/>
      <c r="C190" s="2"/>
      <c r="D190" s="2"/>
      <c r="E190" s="2"/>
      <c r="F190" s="2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Y190" s="4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O190" s="6"/>
      <c r="BP190" s="6"/>
      <c r="BQ190" s="6"/>
      <c r="BR190" s="4"/>
      <c r="BS190" s="4"/>
      <c r="BT190" s="4"/>
      <c r="BU190" s="4"/>
      <c r="BV190" s="4"/>
      <c r="BW190" s="4"/>
    </row>
    <row r="191" customFormat="false" ht="13.8" hidden="false" customHeight="false" outlineLevel="0" collapsed="false">
      <c r="A191" s="1"/>
      <c r="B191" s="2"/>
      <c r="C191" s="2"/>
      <c r="D191" s="2"/>
      <c r="E191" s="2"/>
      <c r="F191" s="2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Y191" s="4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O191" s="6"/>
      <c r="BP191" s="6"/>
      <c r="BQ191" s="6"/>
      <c r="BR191" s="4"/>
      <c r="BS191" s="4"/>
      <c r="BT191" s="4"/>
      <c r="BU191" s="4"/>
      <c r="BV191" s="4"/>
      <c r="BW191" s="4"/>
    </row>
    <row r="192" customFormat="false" ht="13.8" hidden="false" customHeight="false" outlineLevel="0" collapsed="false">
      <c r="A192" s="1"/>
      <c r="B192" s="2"/>
      <c r="C192" s="2"/>
      <c r="D192" s="2"/>
      <c r="E192" s="2"/>
      <c r="F192" s="2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Y192" s="4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O192" s="6"/>
      <c r="BP192" s="6"/>
      <c r="BQ192" s="6"/>
      <c r="BR192" s="4"/>
      <c r="BS192" s="4"/>
      <c r="BT192" s="4"/>
      <c r="BU192" s="4"/>
      <c r="BV192" s="4"/>
      <c r="BW192" s="4"/>
    </row>
    <row r="193" customFormat="false" ht="13.8" hidden="false" customHeight="false" outlineLevel="0" collapsed="false">
      <c r="A193" s="1"/>
      <c r="B193" s="2"/>
      <c r="C193" s="2"/>
      <c r="D193" s="2"/>
      <c r="E193" s="2"/>
      <c r="F193" s="2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Y193" s="4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O193" s="6"/>
      <c r="BP193" s="6"/>
      <c r="BQ193" s="6"/>
      <c r="BR193" s="4"/>
      <c r="BS193" s="4"/>
      <c r="BT193" s="4"/>
      <c r="BU193" s="4"/>
      <c r="BV193" s="4"/>
      <c r="BW193" s="4"/>
    </row>
    <row r="194" customFormat="false" ht="13.8" hidden="false" customHeight="false" outlineLevel="0" collapsed="false">
      <c r="A194" s="1"/>
      <c r="B194" s="2"/>
      <c r="C194" s="2"/>
      <c r="D194" s="2"/>
      <c r="E194" s="2"/>
      <c r="F194" s="2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Y194" s="4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O194" s="6"/>
      <c r="BP194" s="6"/>
      <c r="BQ194" s="6"/>
      <c r="BR194" s="4"/>
      <c r="BS194" s="4"/>
      <c r="BT194" s="4"/>
      <c r="BU194" s="4"/>
      <c r="BV194" s="4"/>
      <c r="BW194" s="4"/>
    </row>
    <row r="195" customFormat="false" ht="13.8" hidden="false" customHeight="false" outlineLevel="0" collapsed="false">
      <c r="A195" s="1"/>
      <c r="B195" s="2"/>
      <c r="C195" s="2"/>
      <c r="D195" s="2"/>
      <c r="E195" s="2"/>
      <c r="F195" s="2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Y195" s="4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O195" s="6"/>
      <c r="BP195" s="6"/>
      <c r="BQ195" s="6"/>
      <c r="BR195" s="4"/>
      <c r="BS195" s="4"/>
      <c r="BT195" s="4"/>
      <c r="BU195" s="4"/>
      <c r="BV195" s="4"/>
      <c r="BW195" s="4"/>
    </row>
    <row r="196" customFormat="false" ht="13.8" hidden="false" customHeight="false" outlineLevel="0" collapsed="false">
      <c r="A196" s="1"/>
      <c r="B196" s="2"/>
      <c r="C196" s="2"/>
      <c r="D196" s="2"/>
      <c r="E196" s="2"/>
      <c r="F196" s="2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Y196" s="4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O196" s="6"/>
      <c r="BP196" s="6"/>
      <c r="BQ196" s="6"/>
      <c r="BR196" s="4"/>
      <c r="BS196" s="4"/>
      <c r="BT196" s="4"/>
      <c r="BU196" s="4"/>
      <c r="BV196" s="4"/>
      <c r="BW196" s="4"/>
    </row>
    <row r="197" customFormat="false" ht="13.8" hidden="false" customHeight="false" outlineLevel="0" collapsed="false">
      <c r="A197" s="1"/>
      <c r="B197" s="2"/>
      <c r="C197" s="2"/>
      <c r="D197" s="2"/>
      <c r="E197" s="2"/>
      <c r="F197" s="2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Y197" s="4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O197" s="6"/>
      <c r="BP197" s="6"/>
      <c r="BQ197" s="6"/>
      <c r="BR197" s="4"/>
      <c r="BS197" s="4"/>
      <c r="BT197" s="4"/>
      <c r="BU197" s="4"/>
      <c r="BV197" s="4"/>
      <c r="BW197" s="4"/>
    </row>
    <row r="198" customFormat="false" ht="13.8" hidden="false" customHeight="false" outlineLevel="0" collapsed="false">
      <c r="A198" s="1"/>
      <c r="B198" s="2"/>
      <c r="C198" s="2"/>
      <c r="D198" s="2"/>
      <c r="E198" s="2"/>
      <c r="F198" s="2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Y198" s="4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O198" s="6"/>
      <c r="BP198" s="6"/>
      <c r="BQ198" s="6"/>
      <c r="BR198" s="4"/>
      <c r="BS198" s="4"/>
      <c r="BT198" s="4"/>
      <c r="BU198" s="4"/>
      <c r="BV198" s="4"/>
      <c r="BW198" s="4"/>
    </row>
    <row r="199" customFormat="false" ht="13.8" hidden="false" customHeight="false" outlineLevel="0" collapsed="false">
      <c r="A199" s="1"/>
      <c r="B199" s="2"/>
      <c r="C199" s="2"/>
      <c r="D199" s="2"/>
      <c r="E199" s="2"/>
      <c r="F199" s="2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Y199" s="4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O199" s="6"/>
      <c r="BP199" s="6"/>
      <c r="BQ199" s="6"/>
      <c r="BR199" s="4"/>
      <c r="BS199" s="4"/>
      <c r="BT199" s="4"/>
      <c r="BU199" s="4"/>
      <c r="BV199" s="4"/>
      <c r="BW199" s="4"/>
    </row>
    <row r="200" customFormat="false" ht="13.8" hidden="false" customHeight="false" outlineLevel="0" collapsed="false">
      <c r="A200" s="1"/>
      <c r="B200" s="2"/>
      <c r="C200" s="2"/>
      <c r="D200" s="2"/>
      <c r="E200" s="2"/>
      <c r="F200" s="2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Y200" s="4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O200" s="6"/>
      <c r="BP200" s="6"/>
      <c r="BQ200" s="6"/>
      <c r="BR200" s="4"/>
      <c r="BS200" s="4"/>
      <c r="BT200" s="4"/>
      <c r="BU200" s="4"/>
      <c r="BV200" s="4"/>
      <c r="BW200" s="4"/>
    </row>
    <row r="201" customFormat="false" ht="13.8" hidden="false" customHeight="false" outlineLevel="0" collapsed="false">
      <c r="A201" s="1"/>
      <c r="B201" s="2"/>
      <c r="C201" s="2"/>
      <c r="D201" s="2"/>
      <c r="E201" s="2"/>
      <c r="F201" s="2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Y201" s="4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O201" s="6"/>
      <c r="BP201" s="6"/>
      <c r="BQ201" s="6"/>
      <c r="BR201" s="4"/>
      <c r="BS201" s="4"/>
      <c r="BT201" s="4"/>
      <c r="BU201" s="4"/>
      <c r="BV201" s="4"/>
      <c r="BW201" s="4"/>
    </row>
    <row r="202" customFormat="false" ht="13.8" hidden="false" customHeight="false" outlineLevel="0" collapsed="false">
      <c r="A202" s="1"/>
      <c r="B202" s="2"/>
      <c r="C202" s="2"/>
      <c r="D202" s="2"/>
      <c r="E202" s="2"/>
      <c r="F202" s="2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Y202" s="4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O202" s="6"/>
      <c r="BP202" s="6"/>
      <c r="BQ202" s="6"/>
      <c r="BR202" s="4"/>
      <c r="BS202" s="4"/>
      <c r="BT202" s="4"/>
      <c r="BU202" s="4"/>
      <c r="BV202" s="4"/>
      <c r="BW202" s="4"/>
    </row>
    <row r="203" customFormat="false" ht="13.8" hidden="false" customHeight="false" outlineLevel="0" collapsed="false">
      <c r="A203" s="1"/>
      <c r="B203" s="2"/>
      <c r="C203" s="2"/>
      <c r="D203" s="2"/>
      <c r="E203" s="2"/>
      <c r="F203" s="2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Y203" s="4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O203" s="6"/>
      <c r="BP203" s="6"/>
      <c r="BQ203" s="6"/>
      <c r="BR203" s="4"/>
      <c r="BS203" s="4"/>
      <c r="BT203" s="4"/>
      <c r="BU203" s="4"/>
      <c r="BV203" s="4"/>
      <c r="BW203" s="4"/>
    </row>
    <row r="204" customFormat="false" ht="13.8" hidden="false" customHeight="false" outlineLevel="0" collapsed="false">
      <c r="A204" s="1"/>
      <c r="B204" s="2"/>
      <c r="C204" s="2"/>
      <c r="D204" s="2"/>
      <c r="E204" s="2"/>
      <c r="F204" s="2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Y204" s="4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O204" s="6"/>
      <c r="BP204" s="6"/>
      <c r="BQ204" s="6"/>
      <c r="BR204" s="4"/>
      <c r="BS204" s="4"/>
      <c r="BT204" s="4"/>
      <c r="BU204" s="4"/>
      <c r="BV204" s="4"/>
      <c r="BW204" s="4"/>
    </row>
    <row r="205" customFormat="false" ht="13.8" hidden="false" customHeight="false" outlineLevel="0" collapsed="false">
      <c r="A205" s="1"/>
      <c r="B205" s="2"/>
      <c r="C205" s="2"/>
      <c r="D205" s="2"/>
      <c r="E205" s="2"/>
      <c r="F205" s="2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Y205" s="4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O205" s="6"/>
      <c r="BP205" s="6"/>
      <c r="BQ205" s="6"/>
      <c r="BR205" s="4"/>
      <c r="BS205" s="4"/>
      <c r="BT205" s="4"/>
      <c r="BU205" s="4"/>
      <c r="BV205" s="4"/>
      <c r="BW205" s="4"/>
    </row>
    <row r="206" customFormat="false" ht="13.8" hidden="false" customHeight="false" outlineLevel="0" collapsed="false">
      <c r="A206" s="1"/>
      <c r="B206" s="2"/>
      <c r="C206" s="2"/>
      <c r="D206" s="2"/>
      <c r="E206" s="2"/>
      <c r="F206" s="2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Y206" s="4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O206" s="6"/>
      <c r="BP206" s="6"/>
      <c r="BQ206" s="6"/>
      <c r="BR206" s="4"/>
      <c r="BS206" s="4"/>
      <c r="BT206" s="4"/>
      <c r="BU206" s="4"/>
      <c r="BV206" s="4"/>
      <c r="BW206" s="4"/>
    </row>
    <row r="207" customFormat="false" ht="13.8" hidden="false" customHeight="false" outlineLevel="0" collapsed="false">
      <c r="A207" s="1"/>
      <c r="B207" s="2"/>
      <c r="C207" s="2"/>
      <c r="D207" s="2"/>
      <c r="E207" s="2"/>
      <c r="F207" s="2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Y207" s="4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O207" s="6"/>
      <c r="BP207" s="6"/>
      <c r="BQ207" s="6"/>
      <c r="BR207" s="4"/>
      <c r="BS207" s="4"/>
      <c r="BT207" s="4"/>
      <c r="BU207" s="4"/>
      <c r="BV207" s="4"/>
      <c r="BW207" s="4"/>
    </row>
    <row r="208" customFormat="false" ht="13.8" hidden="false" customHeight="false" outlineLevel="0" collapsed="false">
      <c r="A208" s="1"/>
      <c r="B208" s="2"/>
      <c r="C208" s="2"/>
      <c r="D208" s="2"/>
      <c r="E208" s="2"/>
      <c r="F208" s="2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Y208" s="4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O208" s="6"/>
      <c r="BP208" s="6"/>
      <c r="BQ208" s="6"/>
      <c r="BR208" s="4"/>
      <c r="BS208" s="4"/>
      <c r="BT208" s="4"/>
      <c r="BU208" s="4"/>
      <c r="BV208" s="4"/>
      <c r="BW208" s="4"/>
    </row>
    <row r="209" customFormat="false" ht="13.8" hidden="false" customHeight="false" outlineLevel="0" collapsed="false">
      <c r="A209" s="1"/>
      <c r="B209" s="2"/>
      <c r="C209" s="2"/>
      <c r="D209" s="2"/>
      <c r="E209" s="2"/>
      <c r="F209" s="2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Y209" s="4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O209" s="6"/>
      <c r="BP209" s="6"/>
      <c r="BQ209" s="6"/>
      <c r="BR209" s="4"/>
      <c r="BS209" s="4"/>
      <c r="BT209" s="4"/>
      <c r="BU209" s="4"/>
      <c r="BV209" s="4"/>
      <c r="BW209" s="4"/>
    </row>
    <row r="210" customFormat="false" ht="13.8" hidden="false" customHeight="false" outlineLevel="0" collapsed="false">
      <c r="A210" s="1"/>
      <c r="B210" s="2"/>
      <c r="C210" s="2"/>
      <c r="D210" s="2"/>
      <c r="E210" s="2"/>
      <c r="F210" s="2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Y210" s="4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O210" s="6"/>
      <c r="BP210" s="6"/>
      <c r="BQ210" s="6"/>
      <c r="BR210" s="4"/>
      <c r="BS210" s="4"/>
      <c r="BT210" s="4"/>
      <c r="BU210" s="4"/>
      <c r="BV210" s="4"/>
      <c r="BW210" s="4"/>
    </row>
    <row r="211" customFormat="false" ht="13.8" hidden="false" customHeight="false" outlineLevel="0" collapsed="false">
      <c r="A211" s="1"/>
      <c r="B211" s="2"/>
      <c r="C211" s="2"/>
      <c r="D211" s="2"/>
      <c r="E211" s="2"/>
      <c r="F211" s="2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Y211" s="4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O211" s="6"/>
      <c r="BP211" s="6"/>
      <c r="BQ211" s="6"/>
      <c r="BR211" s="4"/>
      <c r="BS211" s="4"/>
      <c r="BT211" s="4"/>
      <c r="BU211" s="4"/>
      <c r="BV211" s="4"/>
      <c r="BW211" s="4"/>
    </row>
    <row r="212" customFormat="false" ht="13.8" hidden="false" customHeight="false" outlineLevel="0" collapsed="false">
      <c r="A212" s="1"/>
      <c r="B212" s="2"/>
      <c r="C212" s="2"/>
      <c r="D212" s="2"/>
      <c r="E212" s="2"/>
      <c r="F212" s="2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Y212" s="4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O212" s="6"/>
      <c r="BP212" s="6"/>
      <c r="BQ212" s="6"/>
      <c r="BR212" s="4"/>
      <c r="BS212" s="4"/>
      <c r="BT212" s="4"/>
      <c r="BU212" s="4"/>
      <c r="BV212" s="4"/>
      <c r="BW212" s="4"/>
    </row>
    <row r="213" customFormat="false" ht="13.8" hidden="false" customHeight="false" outlineLevel="0" collapsed="false">
      <c r="A213" s="1"/>
      <c r="B213" s="2"/>
      <c r="C213" s="2"/>
      <c r="D213" s="2"/>
      <c r="E213" s="2"/>
      <c r="F213" s="2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Y213" s="4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O213" s="6"/>
      <c r="BP213" s="6"/>
      <c r="BQ213" s="6"/>
      <c r="BR213" s="4"/>
      <c r="BS213" s="4"/>
      <c r="BT213" s="4"/>
      <c r="BU213" s="4"/>
      <c r="BV213" s="4"/>
      <c r="BW213" s="4"/>
    </row>
    <row r="214" customFormat="false" ht="13.8" hidden="false" customHeight="false" outlineLevel="0" collapsed="false">
      <c r="A214" s="1"/>
      <c r="B214" s="2"/>
      <c r="C214" s="2"/>
      <c r="D214" s="2"/>
      <c r="E214" s="2"/>
      <c r="F214" s="2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Y214" s="4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O214" s="6"/>
      <c r="BP214" s="6"/>
      <c r="BQ214" s="6"/>
      <c r="BR214" s="4"/>
      <c r="BS214" s="4"/>
      <c r="BT214" s="4"/>
      <c r="BU214" s="4"/>
      <c r="BV214" s="4"/>
      <c r="BW214" s="4"/>
    </row>
    <row r="215" customFormat="false" ht="13.8" hidden="false" customHeight="false" outlineLevel="0" collapsed="false">
      <c r="A215" s="1"/>
      <c r="B215" s="2"/>
      <c r="C215" s="2"/>
      <c r="D215" s="2"/>
      <c r="E215" s="2"/>
      <c r="F215" s="2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Y215" s="4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O215" s="6"/>
      <c r="BP215" s="6"/>
      <c r="BQ215" s="6"/>
      <c r="BR215" s="4"/>
      <c r="BS215" s="4"/>
      <c r="BT215" s="4"/>
      <c r="BU215" s="4"/>
      <c r="BV215" s="4"/>
      <c r="BW215" s="4"/>
    </row>
    <row r="216" customFormat="false" ht="13.8" hidden="false" customHeight="false" outlineLevel="0" collapsed="false">
      <c r="A216" s="1"/>
      <c r="B216" s="2"/>
      <c r="C216" s="2"/>
      <c r="D216" s="2"/>
      <c r="E216" s="2"/>
      <c r="F216" s="2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Y216" s="4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O216" s="6"/>
      <c r="BP216" s="6"/>
      <c r="BQ216" s="6"/>
      <c r="BR216" s="4"/>
      <c r="BS216" s="4"/>
      <c r="BT216" s="4"/>
      <c r="BU216" s="4"/>
      <c r="BV216" s="4"/>
      <c r="BW216" s="4"/>
    </row>
    <row r="217" customFormat="false" ht="13.8" hidden="false" customHeight="false" outlineLevel="0" collapsed="false">
      <c r="A217" s="1"/>
      <c r="B217" s="2"/>
      <c r="C217" s="2"/>
      <c r="D217" s="2"/>
      <c r="E217" s="2"/>
      <c r="F217" s="2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Y217" s="4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O217" s="6"/>
      <c r="BP217" s="6"/>
      <c r="BQ217" s="6"/>
      <c r="BR217" s="4"/>
      <c r="BS217" s="4"/>
      <c r="BT217" s="4"/>
      <c r="BU217" s="4"/>
      <c r="BV217" s="4"/>
      <c r="BW217" s="4"/>
    </row>
    <row r="218" customFormat="false" ht="13.8" hidden="false" customHeight="false" outlineLevel="0" collapsed="false">
      <c r="A218" s="1"/>
      <c r="B218" s="2"/>
      <c r="C218" s="2"/>
      <c r="D218" s="2"/>
      <c r="E218" s="2"/>
      <c r="F218" s="2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Y218" s="4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O218" s="6"/>
      <c r="BP218" s="6"/>
      <c r="BQ218" s="6"/>
      <c r="BR218" s="4"/>
      <c r="BS218" s="4"/>
      <c r="BT218" s="4"/>
      <c r="BU218" s="4"/>
      <c r="BV218" s="4"/>
      <c r="BW218" s="4"/>
    </row>
    <row r="219" customFormat="false" ht="13.8" hidden="false" customHeight="false" outlineLevel="0" collapsed="false">
      <c r="A219" s="1"/>
      <c r="B219" s="2"/>
      <c r="C219" s="2"/>
      <c r="D219" s="2"/>
      <c r="E219" s="2"/>
      <c r="F219" s="2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Y219" s="4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O219" s="6"/>
      <c r="BP219" s="6"/>
      <c r="BQ219" s="6"/>
      <c r="BR219" s="4"/>
      <c r="BS219" s="4"/>
      <c r="BT219" s="4"/>
      <c r="BU219" s="4"/>
      <c r="BV219" s="4"/>
      <c r="BW219" s="4"/>
    </row>
    <row r="220" customFormat="false" ht="13.8" hidden="false" customHeight="false" outlineLevel="0" collapsed="false">
      <c r="A220" s="1"/>
      <c r="B220" s="2"/>
      <c r="C220" s="2"/>
      <c r="D220" s="2"/>
      <c r="E220" s="2"/>
      <c r="F220" s="2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Y220" s="4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O220" s="6"/>
      <c r="BP220" s="6"/>
      <c r="BQ220" s="6"/>
      <c r="BR220" s="4"/>
      <c r="BS220" s="4"/>
      <c r="BT220" s="4"/>
      <c r="BU220" s="4"/>
      <c r="BV220" s="4"/>
      <c r="BW220" s="4"/>
    </row>
    <row r="221" customFormat="false" ht="13.8" hidden="false" customHeight="false" outlineLevel="0" collapsed="false">
      <c r="A221" s="1"/>
      <c r="B221" s="2"/>
      <c r="C221" s="2"/>
      <c r="D221" s="2"/>
      <c r="E221" s="2"/>
      <c r="F221" s="2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Y221" s="4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O221" s="6"/>
      <c r="BP221" s="6"/>
      <c r="BQ221" s="6"/>
      <c r="BR221" s="4"/>
      <c r="BS221" s="4"/>
      <c r="BT221" s="4"/>
      <c r="BU221" s="4"/>
      <c r="BV221" s="4"/>
      <c r="BW221" s="4"/>
    </row>
    <row r="222" customFormat="false" ht="13.8" hidden="false" customHeight="false" outlineLevel="0" collapsed="false">
      <c r="A222" s="1"/>
      <c r="B222" s="2"/>
      <c r="C222" s="2"/>
      <c r="D222" s="2"/>
      <c r="E222" s="2"/>
      <c r="F222" s="2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Y222" s="4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O222" s="6"/>
      <c r="BP222" s="6"/>
      <c r="BQ222" s="6"/>
      <c r="BR222" s="4"/>
      <c r="BS222" s="4"/>
      <c r="BT222" s="4"/>
      <c r="BU222" s="4"/>
      <c r="BV222" s="4"/>
      <c r="BW222" s="4"/>
    </row>
    <row r="223" customFormat="false" ht="13.8" hidden="false" customHeight="false" outlineLevel="0" collapsed="false">
      <c r="A223" s="1"/>
      <c r="B223" s="2"/>
      <c r="C223" s="2"/>
      <c r="D223" s="2"/>
      <c r="E223" s="2"/>
      <c r="F223" s="2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Y223" s="4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O223" s="6"/>
      <c r="BP223" s="6"/>
      <c r="BQ223" s="6"/>
      <c r="BR223" s="4"/>
      <c r="BS223" s="4"/>
      <c r="BT223" s="4"/>
      <c r="BU223" s="4"/>
      <c r="BV223" s="4"/>
      <c r="BW223" s="4"/>
    </row>
    <row r="224" customFormat="false" ht="13.8" hidden="false" customHeight="false" outlineLevel="0" collapsed="false">
      <c r="A224" s="1"/>
      <c r="B224" s="2"/>
      <c r="C224" s="2"/>
      <c r="D224" s="2"/>
      <c r="E224" s="2"/>
      <c r="F224" s="2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Y224" s="4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O224" s="6"/>
      <c r="BP224" s="6"/>
      <c r="BQ224" s="6"/>
      <c r="BR224" s="4"/>
      <c r="BS224" s="4"/>
      <c r="BT224" s="4"/>
      <c r="BU224" s="4"/>
      <c r="BV224" s="4"/>
      <c r="BW224" s="4"/>
    </row>
    <row r="225" customFormat="false" ht="13.8" hidden="false" customHeight="false" outlineLevel="0" collapsed="false">
      <c r="A225" s="1"/>
      <c r="B225" s="2"/>
      <c r="C225" s="2"/>
      <c r="D225" s="2"/>
      <c r="E225" s="2"/>
      <c r="F225" s="2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Y225" s="4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O225" s="6"/>
      <c r="BP225" s="6"/>
      <c r="BQ225" s="6"/>
      <c r="BR225" s="4"/>
      <c r="BS225" s="4"/>
      <c r="BT225" s="4"/>
      <c r="BU225" s="4"/>
      <c r="BV225" s="4"/>
      <c r="BW225" s="4"/>
    </row>
    <row r="226" customFormat="false" ht="13.8" hidden="false" customHeight="false" outlineLevel="0" collapsed="false">
      <c r="A226" s="1"/>
      <c r="B226" s="2"/>
      <c r="C226" s="2"/>
      <c r="D226" s="2"/>
      <c r="E226" s="2"/>
      <c r="F226" s="2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Y226" s="4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O226" s="6"/>
      <c r="BP226" s="6"/>
      <c r="BQ226" s="6"/>
      <c r="BR226" s="4"/>
      <c r="BS226" s="4"/>
      <c r="BT226" s="4"/>
      <c r="BU226" s="4"/>
      <c r="BV226" s="4"/>
      <c r="BW226" s="4"/>
    </row>
    <row r="227" customFormat="false" ht="13.8" hidden="false" customHeight="false" outlineLevel="0" collapsed="false">
      <c r="A227" s="1"/>
      <c r="B227" s="2"/>
      <c r="C227" s="2"/>
      <c r="D227" s="2"/>
      <c r="E227" s="2"/>
      <c r="F227" s="2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Y227" s="4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O227" s="6"/>
      <c r="BP227" s="6"/>
      <c r="BQ227" s="6"/>
      <c r="BR227" s="4"/>
      <c r="BS227" s="4"/>
      <c r="BT227" s="4"/>
      <c r="BU227" s="4"/>
      <c r="BV227" s="4"/>
      <c r="BW227" s="4"/>
    </row>
    <row r="228" customFormat="false" ht="13.8" hidden="false" customHeight="false" outlineLevel="0" collapsed="false">
      <c r="A228" s="1"/>
      <c r="B228" s="2"/>
      <c r="C228" s="2"/>
      <c r="D228" s="2"/>
      <c r="E228" s="2"/>
      <c r="F228" s="2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Y228" s="4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O228" s="6"/>
      <c r="BP228" s="6"/>
      <c r="BQ228" s="6"/>
      <c r="BR228" s="4"/>
      <c r="BS228" s="4"/>
      <c r="BT228" s="4"/>
      <c r="BU228" s="4"/>
      <c r="BV228" s="4"/>
      <c r="BW228" s="4"/>
    </row>
    <row r="229" customFormat="false" ht="13.8" hidden="false" customHeight="false" outlineLevel="0" collapsed="false">
      <c r="A229" s="1"/>
      <c r="B229" s="2"/>
      <c r="C229" s="2"/>
      <c r="D229" s="2"/>
      <c r="E229" s="2"/>
      <c r="F229" s="2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Y229" s="4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O229" s="6"/>
      <c r="BP229" s="6"/>
      <c r="BQ229" s="6"/>
      <c r="BR229" s="4"/>
      <c r="BS229" s="4"/>
      <c r="BT229" s="4"/>
      <c r="BU229" s="4"/>
      <c r="BV229" s="4"/>
      <c r="BW229" s="4"/>
    </row>
    <row r="230" customFormat="false" ht="13.8" hidden="false" customHeight="false" outlineLevel="0" collapsed="false">
      <c r="A230" s="1"/>
      <c r="B230" s="2"/>
      <c r="C230" s="2"/>
      <c r="D230" s="2"/>
      <c r="E230" s="2"/>
      <c r="F230" s="2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Y230" s="4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O230" s="6"/>
      <c r="BP230" s="6"/>
      <c r="BQ230" s="6"/>
      <c r="BR230" s="4"/>
      <c r="BS230" s="4"/>
      <c r="BT230" s="4"/>
      <c r="BU230" s="4"/>
      <c r="BV230" s="4"/>
      <c r="BW230" s="4"/>
    </row>
    <row r="231" customFormat="false" ht="13.8" hidden="false" customHeight="false" outlineLevel="0" collapsed="false">
      <c r="A231" s="1"/>
      <c r="B231" s="2"/>
      <c r="C231" s="2"/>
      <c r="D231" s="2"/>
      <c r="E231" s="2"/>
      <c r="F231" s="2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Y231" s="4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O231" s="6"/>
      <c r="BP231" s="6"/>
      <c r="BQ231" s="6"/>
      <c r="BR231" s="4"/>
      <c r="BS231" s="4"/>
      <c r="BT231" s="4"/>
      <c r="BU231" s="4"/>
      <c r="BV231" s="4"/>
      <c r="BW231" s="4"/>
    </row>
    <row r="232" customFormat="false" ht="13.8" hidden="false" customHeight="false" outlineLevel="0" collapsed="false">
      <c r="A232" s="1"/>
      <c r="B232" s="2"/>
      <c r="C232" s="2"/>
      <c r="D232" s="2"/>
      <c r="E232" s="2"/>
      <c r="F232" s="2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Y232" s="4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O232" s="6"/>
      <c r="BP232" s="6"/>
      <c r="BQ232" s="6"/>
      <c r="BR232" s="4"/>
      <c r="BS232" s="4"/>
      <c r="BT232" s="4"/>
      <c r="BU232" s="4"/>
      <c r="BV232" s="4"/>
      <c r="BW232" s="4"/>
    </row>
    <row r="233" customFormat="false" ht="13.8" hidden="false" customHeight="false" outlineLevel="0" collapsed="false">
      <c r="A233" s="1"/>
      <c r="B233" s="2"/>
      <c r="C233" s="2"/>
      <c r="D233" s="2"/>
      <c r="E233" s="2"/>
      <c r="F233" s="2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Y233" s="4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O233" s="6"/>
      <c r="BP233" s="6"/>
      <c r="BQ233" s="6"/>
      <c r="BR233" s="4"/>
      <c r="BS233" s="4"/>
      <c r="BT233" s="4"/>
      <c r="BU233" s="4"/>
      <c r="BV233" s="4"/>
      <c r="BW233" s="4"/>
    </row>
    <row r="234" customFormat="false" ht="13.8" hidden="false" customHeight="false" outlineLevel="0" collapsed="false">
      <c r="A234" s="1"/>
      <c r="B234" s="2"/>
      <c r="C234" s="2"/>
      <c r="D234" s="2"/>
      <c r="E234" s="2"/>
      <c r="F234" s="2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Y234" s="4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O234" s="6"/>
      <c r="BP234" s="6"/>
      <c r="BQ234" s="6"/>
      <c r="BR234" s="4"/>
      <c r="BS234" s="4"/>
      <c r="BT234" s="4"/>
      <c r="BU234" s="4"/>
      <c r="BV234" s="4"/>
      <c r="BW234" s="4"/>
    </row>
    <row r="235" customFormat="false" ht="13.8" hidden="false" customHeight="false" outlineLevel="0" collapsed="false">
      <c r="A235" s="1"/>
      <c r="B235" s="2"/>
      <c r="C235" s="2"/>
      <c r="D235" s="2"/>
      <c r="E235" s="2"/>
      <c r="F235" s="2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Y235" s="4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O235" s="6"/>
      <c r="BP235" s="6"/>
      <c r="BQ235" s="6"/>
      <c r="BR235" s="4"/>
      <c r="BS235" s="4"/>
      <c r="BT235" s="4"/>
      <c r="BU235" s="4"/>
      <c r="BV235" s="4"/>
      <c r="BW235" s="4"/>
    </row>
    <row r="236" customFormat="false" ht="13.8" hidden="false" customHeight="false" outlineLevel="0" collapsed="false">
      <c r="A236" s="1"/>
      <c r="B236" s="2"/>
      <c r="C236" s="2"/>
      <c r="D236" s="2"/>
      <c r="E236" s="2"/>
      <c r="F236" s="2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Y236" s="4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O236" s="6"/>
      <c r="BP236" s="6"/>
      <c r="BQ236" s="6"/>
      <c r="BR236" s="4"/>
      <c r="BS236" s="4"/>
      <c r="BT236" s="4"/>
      <c r="BU236" s="4"/>
      <c r="BV236" s="4"/>
      <c r="BW236" s="4"/>
    </row>
    <row r="237" customFormat="false" ht="13.8" hidden="false" customHeight="false" outlineLevel="0" collapsed="false">
      <c r="A237" s="1"/>
      <c r="B237" s="2"/>
      <c r="C237" s="2"/>
      <c r="D237" s="2"/>
      <c r="E237" s="2"/>
      <c r="F237" s="2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Y237" s="4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O237" s="6"/>
      <c r="BP237" s="6"/>
      <c r="BQ237" s="6"/>
      <c r="BR237" s="4"/>
      <c r="BS237" s="4"/>
      <c r="BT237" s="4"/>
      <c r="BU237" s="4"/>
      <c r="BV237" s="4"/>
      <c r="BW237" s="4"/>
    </row>
    <row r="238" customFormat="false" ht="13.8" hidden="false" customHeight="false" outlineLevel="0" collapsed="false">
      <c r="A238" s="1"/>
      <c r="B238" s="2"/>
      <c r="C238" s="2"/>
      <c r="D238" s="2"/>
      <c r="E238" s="2"/>
      <c r="F238" s="2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Y238" s="4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O238" s="6"/>
      <c r="BP238" s="6"/>
      <c r="BQ238" s="6"/>
      <c r="BR238" s="4"/>
      <c r="BS238" s="4"/>
      <c r="BT238" s="4"/>
      <c r="BU238" s="4"/>
      <c r="BV238" s="4"/>
      <c r="BW238" s="4"/>
    </row>
    <row r="239" customFormat="false" ht="13.8" hidden="false" customHeight="false" outlineLevel="0" collapsed="false">
      <c r="A239" s="1"/>
      <c r="B239" s="2"/>
      <c r="C239" s="2"/>
      <c r="D239" s="2"/>
      <c r="E239" s="2"/>
      <c r="F239" s="2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Y239" s="4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O239" s="6"/>
      <c r="BP239" s="6"/>
      <c r="BQ239" s="6"/>
      <c r="BR239" s="4"/>
      <c r="BS239" s="4"/>
      <c r="BT239" s="4"/>
      <c r="BU239" s="4"/>
      <c r="BV239" s="4"/>
      <c r="BW239" s="4"/>
    </row>
    <row r="240" customFormat="false" ht="13.8" hidden="false" customHeight="false" outlineLevel="0" collapsed="false">
      <c r="A240" s="1"/>
      <c r="B240" s="2"/>
      <c r="C240" s="2"/>
      <c r="D240" s="2"/>
      <c r="E240" s="2"/>
      <c r="F240" s="2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Y240" s="4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O240" s="6"/>
      <c r="BP240" s="6"/>
      <c r="BQ240" s="6"/>
      <c r="BR240" s="4"/>
      <c r="BS240" s="4"/>
      <c r="BT240" s="4"/>
      <c r="BU240" s="4"/>
      <c r="BV240" s="4"/>
      <c r="BW240" s="4"/>
    </row>
    <row r="241" customFormat="false" ht="13.8" hidden="false" customHeight="false" outlineLevel="0" collapsed="false">
      <c r="A241" s="1"/>
      <c r="B241" s="2"/>
      <c r="C241" s="2"/>
      <c r="D241" s="2"/>
      <c r="E241" s="2"/>
      <c r="F241" s="2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Y241" s="4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O241" s="6"/>
      <c r="BP241" s="6"/>
      <c r="BQ241" s="6"/>
      <c r="BR241" s="4"/>
      <c r="BS241" s="4"/>
      <c r="BT241" s="4"/>
      <c r="BU241" s="4"/>
      <c r="BV241" s="4"/>
      <c r="BW241" s="4"/>
    </row>
    <row r="242" customFormat="false" ht="13.8" hidden="false" customHeight="false" outlineLevel="0" collapsed="false">
      <c r="A242" s="1"/>
      <c r="B242" s="2"/>
      <c r="C242" s="2"/>
      <c r="D242" s="2"/>
      <c r="E242" s="2"/>
      <c r="F242" s="2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Y242" s="4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O242" s="6"/>
      <c r="BP242" s="6"/>
      <c r="BQ242" s="6"/>
      <c r="BR242" s="4"/>
      <c r="BS242" s="4"/>
      <c r="BT242" s="4"/>
      <c r="BU242" s="4"/>
      <c r="BV242" s="4"/>
      <c r="BW242" s="4"/>
    </row>
    <row r="243" customFormat="false" ht="13.8" hidden="false" customHeight="false" outlineLevel="0" collapsed="false">
      <c r="A243" s="1"/>
      <c r="B243" s="2"/>
      <c r="C243" s="2"/>
      <c r="D243" s="2"/>
      <c r="E243" s="2"/>
      <c r="F243" s="2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Y243" s="4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O243" s="6"/>
      <c r="BP243" s="6"/>
      <c r="BQ243" s="6"/>
      <c r="BR243" s="4"/>
      <c r="BS243" s="4"/>
      <c r="BT243" s="4"/>
      <c r="BU243" s="4"/>
      <c r="BV243" s="4"/>
      <c r="BW243" s="4"/>
    </row>
    <row r="244" customFormat="false" ht="13.8" hidden="false" customHeight="false" outlineLevel="0" collapsed="false">
      <c r="A244" s="1"/>
      <c r="B244" s="2"/>
      <c r="C244" s="2"/>
      <c r="D244" s="2"/>
      <c r="E244" s="2"/>
      <c r="F244" s="2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Y244" s="4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O244" s="6"/>
      <c r="BP244" s="6"/>
      <c r="BQ244" s="6"/>
      <c r="BR244" s="4"/>
      <c r="BS244" s="4"/>
      <c r="BT244" s="4"/>
      <c r="BU244" s="4"/>
      <c r="BV244" s="4"/>
      <c r="BW244" s="4"/>
    </row>
    <row r="245" customFormat="false" ht="13.8" hidden="false" customHeight="false" outlineLevel="0" collapsed="false">
      <c r="A245" s="1"/>
      <c r="B245" s="2"/>
      <c r="C245" s="2"/>
      <c r="D245" s="2"/>
      <c r="E245" s="2"/>
      <c r="F245" s="2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Y245" s="4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O245" s="6"/>
      <c r="BP245" s="6"/>
      <c r="BQ245" s="6"/>
      <c r="BR245" s="4"/>
      <c r="BS245" s="4"/>
      <c r="BT245" s="4"/>
      <c r="BU245" s="4"/>
      <c r="BV245" s="4"/>
      <c r="BW245" s="4"/>
    </row>
    <row r="246" customFormat="false" ht="13.8" hidden="false" customHeight="false" outlineLevel="0" collapsed="false">
      <c r="A246" s="1"/>
      <c r="B246" s="2"/>
      <c r="C246" s="2"/>
      <c r="D246" s="2"/>
      <c r="E246" s="2"/>
      <c r="F246" s="2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Y246" s="4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O246" s="6"/>
      <c r="BP246" s="6"/>
      <c r="BQ246" s="6"/>
      <c r="BR246" s="4"/>
      <c r="BS246" s="4"/>
      <c r="BT246" s="4"/>
      <c r="BU246" s="4"/>
      <c r="BV246" s="4"/>
      <c r="BW246" s="4"/>
    </row>
    <row r="247" customFormat="false" ht="13.8" hidden="false" customHeight="false" outlineLevel="0" collapsed="false">
      <c r="A247" s="1"/>
      <c r="B247" s="2"/>
      <c r="C247" s="2"/>
      <c r="D247" s="2"/>
      <c r="E247" s="2"/>
      <c r="F247" s="2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Y247" s="4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O247" s="6"/>
      <c r="BP247" s="6"/>
      <c r="BQ247" s="6"/>
      <c r="BR247" s="4"/>
      <c r="BS247" s="4"/>
      <c r="BT247" s="4"/>
      <c r="BU247" s="4"/>
      <c r="BV247" s="4"/>
      <c r="BW247" s="4"/>
    </row>
    <row r="248" customFormat="false" ht="13.8" hidden="false" customHeight="false" outlineLevel="0" collapsed="false">
      <c r="A248" s="1"/>
      <c r="B248" s="2"/>
      <c r="C248" s="2"/>
      <c r="D248" s="2"/>
      <c r="E248" s="2"/>
      <c r="F248" s="2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Y248" s="4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O248" s="6"/>
      <c r="BP248" s="6"/>
      <c r="BQ248" s="6"/>
      <c r="BR248" s="4"/>
      <c r="BS248" s="4"/>
      <c r="BT248" s="4"/>
      <c r="BU248" s="4"/>
      <c r="BV248" s="4"/>
      <c r="BW248" s="4"/>
    </row>
    <row r="249" customFormat="false" ht="13.8" hidden="false" customHeight="false" outlineLevel="0" collapsed="false">
      <c r="A249" s="1"/>
      <c r="B249" s="2"/>
      <c r="C249" s="2"/>
      <c r="D249" s="2"/>
      <c r="E249" s="2"/>
      <c r="F249" s="2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Y249" s="4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O249" s="6"/>
      <c r="BP249" s="6"/>
      <c r="BQ249" s="6"/>
      <c r="BR249" s="4"/>
      <c r="BS249" s="4"/>
      <c r="BT249" s="4"/>
      <c r="BU249" s="4"/>
      <c r="BV249" s="4"/>
      <c r="BW249" s="4"/>
    </row>
    <row r="250" customFormat="false" ht="13.8" hidden="false" customHeight="false" outlineLevel="0" collapsed="false">
      <c r="A250" s="1"/>
      <c r="B250" s="2"/>
      <c r="C250" s="2"/>
      <c r="D250" s="2"/>
      <c r="E250" s="2"/>
      <c r="F250" s="2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Y250" s="4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O250" s="6"/>
      <c r="BP250" s="6"/>
      <c r="BQ250" s="6"/>
      <c r="BR250" s="4"/>
      <c r="BS250" s="4"/>
      <c r="BT250" s="4"/>
      <c r="BU250" s="4"/>
      <c r="BV250" s="4"/>
      <c r="BW250" s="4"/>
    </row>
    <row r="251" customFormat="false" ht="13.8" hidden="false" customHeight="false" outlineLevel="0" collapsed="false">
      <c r="A251" s="1"/>
      <c r="B251" s="2"/>
      <c r="C251" s="2"/>
      <c r="D251" s="2"/>
      <c r="E251" s="2"/>
      <c r="F251" s="2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Y251" s="4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O251" s="6"/>
      <c r="BP251" s="6"/>
      <c r="BQ251" s="6"/>
      <c r="BR251" s="4"/>
      <c r="BS251" s="4"/>
      <c r="BT251" s="4"/>
      <c r="BU251" s="4"/>
      <c r="BV251" s="4"/>
      <c r="BW251" s="4"/>
    </row>
    <row r="252" customFormat="false" ht="13.8" hidden="false" customHeight="false" outlineLevel="0" collapsed="false">
      <c r="A252" s="1"/>
      <c r="B252" s="2"/>
      <c r="C252" s="2"/>
      <c r="D252" s="2"/>
      <c r="E252" s="2"/>
      <c r="F252" s="2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Y252" s="4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O252" s="6"/>
      <c r="BP252" s="6"/>
      <c r="BQ252" s="6"/>
      <c r="BR252" s="4"/>
      <c r="BS252" s="4"/>
      <c r="BT252" s="4"/>
      <c r="BU252" s="4"/>
      <c r="BV252" s="4"/>
      <c r="BW252" s="4"/>
    </row>
    <row r="253" customFormat="false" ht="13.8" hidden="false" customHeight="false" outlineLevel="0" collapsed="false">
      <c r="A253" s="1"/>
      <c r="B253" s="2"/>
      <c r="C253" s="2"/>
      <c r="D253" s="2"/>
      <c r="E253" s="2"/>
      <c r="F253" s="2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Y253" s="4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O253" s="6"/>
      <c r="BP253" s="6"/>
      <c r="BQ253" s="6"/>
      <c r="BR253" s="4"/>
      <c r="BS253" s="4"/>
      <c r="BT253" s="4"/>
      <c r="BU253" s="4"/>
      <c r="BV253" s="4"/>
      <c r="BW253" s="4"/>
    </row>
    <row r="254" customFormat="false" ht="13.8" hidden="false" customHeight="false" outlineLevel="0" collapsed="false">
      <c r="A254" s="1"/>
      <c r="B254" s="2"/>
      <c r="C254" s="2"/>
      <c r="D254" s="2"/>
      <c r="E254" s="2"/>
      <c r="F254" s="2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Y254" s="4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O254" s="6"/>
      <c r="BP254" s="6"/>
      <c r="BQ254" s="6"/>
      <c r="BR254" s="4"/>
      <c r="BS254" s="4"/>
      <c r="BT254" s="4"/>
      <c r="BU254" s="4"/>
      <c r="BV254" s="4"/>
      <c r="BW254" s="4"/>
    </row>
    <row r="255" customFormat="false" ht="13.8" hidden="false" customHeight="false" outlineLevel="0" collapsed="false">
      <c r="A255" s="1"/>
      <c r="B255" s="2"/>
      <c r="C255" s="2"/>
      <c r="D255" s="2"/>
      <c r="E255" s="2"/>
      <c r="F255" s="2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Y255" s="4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O255" s="6"/>
      <c r="BP255" s="6"/>
      <c r="BQ255" s="6"/>
      <c r="BR255" s="4"/>
      <c r="BS255" s="4"/>
      <c r="BT255" s="4"/>
      <c r="BU255" s="4"/>
      <c r="BV255" s="4"/>
      <c r="BW255" s="4"/>
    </row>
    <row r="256" customFormat="false" ht="13.8" hidden="false" customHeight="false" outlineLevel="0" collapsed="false">
      <c r="A256" s="1"/>
      <c r="B256" s="2"/>
      <c r="C256" s="2"/>
      <c r="D256" s="2"/>
      <c r="E256" s="2"/>
      <c r="F256" s="2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Y256" s="4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O256" s="6"/>
      <c r="BP256" s="6"/>
      <c r="BQ256" s="6"/>
      <c r="BR256" s="4"/>
      <c r="BS256" s="4"/>
      <c r="BT256" s="4"/>
      <c r="BU256" s="4"/>
      <c r="BV256" s="4"/>
      <c r="BW256" s="4"/>
    </row>
    <row r="257" customFormat="false" ht="13.8" hidden="false" customHeight="false" outlineLevel="0" collapsed="false">
      <c r="A257" s="1"/>
      <c r="B257" s="2"/>
      <c r="C257" s="2"/>
      <c r="D257" s="2"/>
      <c r="E257" s="2"/>
      <c r="F257" s="2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Y257" s="4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O257" s="6"/>
      <c r="BP257" s="6"/>
      <c r="BQ257" s="6"/>
      <c r="BR257" s="4"/>
      <c r="BS257" s="4"/>
      <c r="BT257" s="4"/>
      <c r="BU257" s="4"/>
      <c r="BV257" s="4"/>
      <c r="BW257" s="4"/>
    </row>
    <row r="258" customFormat="false" ht="13.8" hidden="false" customHeight="false" outlineLevel="0" collapsed="false">
      <c r="A258" s="1"/>
      <c r="B258" s="2"/>
      <c r="C258" s="2"/>
      <c r="D258" s="2"/>
      <c r="E258" s="2"/>
      <c r="F258" s="2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Y258" s="4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O258" s="6"/>
      <c r="BP258" s="6"/>
      <c r="BQ258" s="6"/>
      <c r="BR258" s="4"/>
      <c r="BS258" s="4"/>
      <c r="BT258" s="4"/>
      <c r="BU258" s="4"/>
      <c r="BV258" s="4"/>
      <c r="BW258" s="4"/>
    </row>
    <row r="259" customFormat="false" ht="13.8" hidden="false" customHeight="false" outlineLevel="0" collapsed="false">
      <c r="A259" s="1"/>
      <c r="B259" s="2"/>
      <c r="C259" s="2"/>
      <c r="D259" s="2"/>
      <c r="E259" s="2"/>
      <c r="F259" s="2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Y259" s="4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O259" s="6"/>
      <c r="BP259" s="6"/>
      <c r="BQ259" s="6"/>
      <c r="BR259" s="4"/>
      <c r="BS259" s="4"/>
      <c r="BT259" s="4"/>
      <c r="BU259" s="4"/>
      <c r="BV259" s="4"/>
      <c r="BW259" s="4"/>
    </row>
    <row r="260" customFormat="false" ht="13.8" hidden="false" customHeight="false" outlineLevel="0" collapsed="false">
      <c r="A260" s="1"/>
      <c r="B260" s="2"/>
      <c r="C260" s="2"/>
      <c r="D260" s="2"/>
      <c r="E260" s="2"/>
      <c r="F260" s="2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Y260" s="4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O260" s="6"/>
      <c r="BP260" s="6"/>
      <c r="BQ260" s="6"/>
      <c r="BR260" s="4"/>
      <c r="BS260" s="4"/>
      <c r="BT260" s="4"/>
      <c r="BU260" s="4"/>
      <c r="BV260" s="4"/>
      <c r="BW260" s="4"/>
    </row>
    <row r="261" customFormat="false" ht="13.8" hidden="false" customHeight="false" outlineLevel="0" collapsed="false">
      <c r="A261" s="1"/>
      <c r="B261" s="2"/>
      <c r="C261" s="2"/>
      <c r="D261" s="2"/>
      <c r="E261" s="2"/>
      <c r="F261" s="2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Y261" s="4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O261" s="6"/>
      <c r="BP261" s="6"/>
      <c r="BQ261" s="6"/>
      <c r="BR261" s="4"/>
      <c r="BS261" s="4"/>
      <c r="BT261" s="4"/>
      <c r="BU261" s="4"/>
      <c r="BV261" s="4"/>
      <c r="BW261" s="4"/>
    </row>
    <row r="262" customFormat="false" ht="13.8" hidden="false" customHeight="false" outlineLevel="0" collapsed="false">
      <c r="A262" s="1"/>
      <c r="B262" s="2"/>
      <c r="C262" s="2"/>
      <c r="D262" s="2"/>
      <c r="E262" s="2"/>
      <c r="F262" s="2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Y262" s="4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O262" s="6"/>
      <c r="BP262" s="6"/>
      <c r="BQ262" s="6"/>
      <c r="BR262" s="4"/>
      <c r="BS262" s="4"/>
      <c r="BT262" s="4"/>
      <c r="BU262" s="4"/>
      <c r="BV262" s="4"/>
      <c r="BW262" s="4"/>
    </row>
    <row r="263" customFormat="false" ht="13.8" hidden="false" customHeight="false" outlineLevel="0" collapsed="false">
      <c r="A263" s="1"/>
      <c r="B263" s="2"/>
      <c r="C263" s="2"/>
      <c r="D263" s="2"/>
      <c r="E263" s="2"/>
      <c r="F263" s="2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Y263" s="4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O263" s="6"/>
      <c r="BP263" s="6"/>
      <c r="BQ263" s="6"/>
      <c r="BR263" s="4"/>
      <c r="BS263" s="4"/>
      <c r="BT263" s="4"/>
      <c r="BU263" s="4"/>
      <c r="BV263" s="4"/>
      <c r="BW263" s="4"/>
    </row>
    <row r="264" customFormat="false" ht="13.8" hidden="false" customHeight="false" outlineLevel="0" collapsed="false">
      <c r="A264" s="1"/>
      <c r="B264" s="2"/>
      <c r="C264" s="2"/>
      <c r="D264" s="2"/>
      <c r="E264" s="2"/>
      <c r="F264" s="2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Y264" s="4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O264" s="6"/>
      <c r="BP264" s="6"/>
      <c r="BQ264" s="6"/>
      <c r="BR264" s="4"/>
      <c r="BS264" s="4"/>
      <c r="BT264" s="4"/>
      <c r="BU264" s="4"/>
      <c r="BV264" s="4"/>
      <c r="BW264" s="4"/>
    </row>
    <row r="265" customFormat="false" ht="13.8" hidden="false" customHeight="false" outlineLevel="0" collapsed="false">
      <c r="A265" s="1"/>
      <c r="B265" s="2"/>
      <c r="C265" s="2"/>
      <c r="D265" s="2"/>
      <c r="E265" s="2"/>
      <c r="F265" s="2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Y265" s="4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O265" s="6"/>
      <c r="BP265" s="6"/>
      <c r="BQ265" s="6"/>
      <c r="BR265" s="4"/>
      <c r="BS265" s="4"/>
      <c r="BT265" s="4"/>
      <c r="BU265" s="4"/>
      <c r="BV265" s="4"/>
      <c r="BW265" s="4"/>
    </row>
    <row r="266" customFormat="false" ht="13.8" hidden="false" customHeight="false" outlineLevel="0" collapsed="false">
      <c r="A266" s="1"/>
      <c r="B266" s="2"/>
      <c r="C266" s="2"/>
      <c r="D266" s="2"/>
      <c r="E266" s="2"/>
      <c r="F266" s="2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Y266" s="4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O266" s="6"/>
      <c r="BP266" s="6"/>
      <c r="BQ266" s="6"/>
      <c r="BR266" s="4"/>
      <c r="BS266" s="4"/>
      <c r="BT266" s="4"/>
      <c r="BU266" s="4"/>
      <c r="BV266" s="4"/>
      <c r="BW266" s="4"/>
    </row>
    <row r="267" customFormat="false" ht="13.8" hidden="false" customHeight="false" outlineLevel="0" collapsed="false">
      <c r="A267" s="1"/>
      <c r="B267" s="2"/>
      <c r="C267" s="2"/>
      <c r="D267" s="2"/>
      <c r="E267" s="2"/>
      <c r="F267" s="2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Y267" s="4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O267" s="6"/>
      <c r="BP267" s="6"/>
      <c r="BQ267" s="6"/>
      <c r="BR267" s="4"/>
      <c r="BS267" s="4"/>
      <c r="BT267" s="4"/>
      <c r="BU267" s="4"/>
      <c r="BV267" s="4"/>
      <c r="BW267" s="4"/>
    </row>
    <row r="268" customFormat="false" ht="13.8" hidden="false" customHeight="false" outlineLevel="0" collapsed="false">
      <c r="A268" s="1"/>
      <c r="B268" s="2"/>
      <c r="C268" s="2"/>
      <c r="D268" s="2"/>
      <c r="E268" s="2"/>
      <c r="F268" s="2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Y268" s="4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O268" s="6"/>
      <c r="BP268" s="6"/>
      <c r="BQ268" s="6"/>
      <c r="BR268" s="4"/>
      <c r="BS268" s="4"/>
      <c r="BT268" s="4"/>
      <c r="BU268" s="4"/>
      <c r="BV268" s="4"/>
      <c r="BW268" s="4"/>
    </row>
    <row r="269" customFormat="false" ht="13.8" hidden="false" customHeight="false" outlineLevel="0" collapsed="false">
      <c r="A269" s="1"/>
      <c r="B269" s="2"/>
      <c r="C269" s="2"/>
      <c r="D269" s="2"/>
      <c r="E269" s="2"/>
      <c r="F269" s="2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Y269" s="4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O269" s="6"/>
      <c r="BP269" s="6"/>
      <c r="BQ269" s="6"/>
      <c r="BR269" s="4"/>
      <c r="BS269" s="4"/>
      <c r="BT269" s="4"/>
      <c r="BU269" s="4"/>
      <c r="BV269" s="4"/>
      <c r="BW269" s="4"/>
    </row>
    <row r="270" customFormat="false" ht="13.8" hidden="false" customHeight="false" outlineLevel="0" collapsed="false">
      <c r="A270" s="1"/>
      <c r="B270" s="2"/>
      <c r="C270" s="2"/>
      <c r="D270" s="2"/>
      <c r="E270" s="2"/>
      <c r="F270" s="2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Y270" s="4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O270" s="6"/>
      <c r="BP270" s="6"/>
      <c r="BQ270" s="6"/>
      <c r="BR270" s="4"/>
      <c r="BS270" s="4"/>
      <c r="BT270" s="4"/>
      <c r="BU270" s="4"/>
      <c r="BV270" s="4"/>
      <c r="BW270" s="4"/>
    </row>
    <row r="271" customFormat="false" ht="13.8" hidden="false" customHeight="false" outlineLevel="0" collapsed="false">
      <c r="A271" s="1"/>
      <c r="B271" s="2"/>
      <c r="C271" s="2"/>
      <c r="D271" s="2"/>
      <c r="E271" s="2"/>
      <c r="F271" s="2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Y271" s="4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O271" s="6"/>
      <c r="BP271" s="6"/>
      <c r="BQ271" s="6"/>
      <c r="BR271" s="4"/>
      <c r="BS271" s="4"/>
      <c r="BT271" s="4"/>
      <c r="BU271" s="4"/>
      <c r="BV271" s="4"/>
      <c r="BW271" s="4"/>
    </row>
    <row r="272" customFormat="false" ht="13.8" hidden="false" customHeight="false" outlineLevel="0" collapsed="false">
      <c r="A272" s="1"/>
      <c r="B272" s="2"/>
      <c r="C272" s="2"/>
      <c r="D272" s="2"/>
      <c r="E272" s="2"/>
      <c r="F272" s="2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Y272" s="4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O272" s="6"/>
      <c r="BP272" s="6"/>
      <c r="BQ272" s="6"/>
      <c r="BR272" s="4"/>
      <c r="BS272" s="4"/>
      <c r="BT272" s="4"/>
      <c r="BU272" s="4"/>
      <c r="BV272" s="4"/>
      <c r="BW272" s="4"/>
    </row>
    <row r="273" customFormat="false" ht="13.8" hidden="false" customHeight="false" outlineLevel="0" collapsed="false">
      <c r="A273" s="1"/>
      <c r="B273" s="2"/>
      <c r="C273" s="2"/>
      <c r="D273" s="2"/>
      <c r="E273" s="2"/>
      <c r="F273" s="2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Y273" s="4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O273" s="6"/>
      <c r="BP273" s="6"/>
      <c r="BQ273" s="6"/>
      <c r="BR273" s="4"/>
      <c r="BS273" s="4"/>
      <c r="BT273" s="4"/>
      <c r="BU273" s="4"/>
      <c r="BV273" s="4"/>
      <c r="BW273" s="4"/>
    </row>
    <row r="274" customFormat="false" ht="13.8" hidden="false" customHeight="false" outlineLevel="0" collapsed="false">
      <c r="A274" s="1"/>
      <c r="B274" s="2"/>
      <c r="C274" s="2"/>
      <c r="D274" s="2"/>
      <c r="E274" s="2"/>
      <c r="F274" s="2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Y274" s="4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O274" s="6"/>
      <c r="BP274" s="6"/>
      <c r="BQ274" s="6"/>
      <c r="BR274" s="4"/>
      <c r="BS274" s="4"/>
      <c r="BT274" s="4"/>
      <c r="BU274" s="4"/>
      <c r="BV274" s="4"/>
      <c r="BW274" s="4"/>
    </row>
    <row r="275" customFormat="false" ht="13.8" hidden="false" customHeight="false" outlineLevel="0" collapsed="false">
      <c r="A275" s="1"/>
      <c r="B275" s="2"/>
      <c r="C275" s="2"/>
      <c r="D275" s="2"/>
      <c r="E275" s="2"/>
      <c r="F275" s="2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Y275" s="4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O275" s="6"/>
      <c r="BP275" s="6"/>
      <c r="BQ275" s="6"/>
      <c r="BR275" s="4"/>
      <c r="BS275" s="4"/>
      <c r="BT275" s="4"/>
      <c r="BU275" s="4"/>
      <c r="BV275" s="4"/>
      <c r="BW275" s="4"/>
    </row>
    <row r="276" customFormat="false" ht="13.8" hidden="false" customHeight="false" outlineLevel="0" collapsed="false">
      <c r="A276" s="1"/>
      <c r="B276" s="2"/>
      <c r="C276" s="2"/>
      <c r="D276" s="2"/>
      <c r="E276" s="2"/>
      <c r="F276" s="2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Y276" s="4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O276" s="6"/>
      <c r="BP276" s="6"/>
      <c r="BQ276" s="6"/>
      <c r="BR276" s="4"/>
      <c r="BS276" s="4"/>
      <c r="BT276" s="4"/>
      <c r="BU276" s="4"/>
      <c r="BV276" s="4"/>
      <c r="BW276" s="4"/>
    </row>
    <row r="277" customFormat="false" ht="13.8" hidden="false" customHeight="false" outlineLevel="0" collapsed="false">
      <c r="A277" s="1"/>
      <c r="B277" s="2"/>
      <c r="C277" s="2"/>
      <c r="D277" s="2"/>
      <c r="E277" s="2"/>
      <c r="F277" s="2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Y277" s="4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O277" s="6"/>
      <c r="BP277" s="6"/>
      <c r="BQ277" s="6"/>
      <c r="BR277" s="4"/>
      <c r="BS277" s="4"/>
      <c r="BT277" s="4"/>
      <c r="BU277" s="4"/>
      <c r="BV277" s="4"/>
      <c r="BW277" s="4"/>
    </row>
    <row r="278" customFormat="false" ht="13.8" hidden="false" customHeight="false" outlineLevel="0" collapsed="false">
      <c r="A278" s="1"/>
      <c r="B278" s="2"/>
      <c r="C278" s="2"/>
      <c r="D278" s="2"/>
      <c r="E278" s="2"/>
      <c r="F278" s="2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Y278" s="4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O278" s="6"/>
      <c r="BP278" s="6"/>
      <c r="BQ278" s="6"/>
      <c r="BR278" s="4"/>
      <c r="BS278" s="4"/>
      <c r="BT278" s="4"/>
      <c r="BU278" s="4"/>
      <c r="BV278" s="4"/>
      <c r="BW278" s="4"/>
    </row>
    <row r="279" customFormat="false" ht="13.8" hidden="false" customHeight="false" outlineLevel="0" collapsed="false">
      <c r="A279" s="1"/>
      <c r="B279" s="2"/>
      <c r="C279" s="2"/>
      <c r="D279" s="2"/>
      <c r="E279" s="2"/>
      <c r="F279" s="2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Y279" s="4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O279" s="6"/>
      <c r="BP279" s="6"/>
      <c r="BQ279" s="6"/>
      <c r="BR279" s="4"/>
      <c r="BS279" s="4"/>
      <c r="BT279" s="4"/>
      <c r="BU279" s="4"/>
      <c r="BV279" s="4"/>
      <c r="BW279" s="4"/>
    </row>
    <row r="280" customFormat="false" ht="13.8" hidden="false" customHeight="false" outlineLevel="0" collapsed="false">
      <c r="A280" s="1"/>
      <c r="B280" s="2"/>
      <c r="C280" s="2"/>
      <c r="D280" s="2"/>
      <c r="E280" s="2"/>
      <c r="F280" s="2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Y280" s="4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O280" s="6"/>
      <c r="BP280" s="6"/>
      <c r="BQ280" s="6"/>
      <c r="BR280" s="4"/>
      <c r="BS280" s="4"/>
      <c r="BT280" s="4"/>
      <c r="BU280" s="4"/>
      <c r="BV280" s="4"/>
      <c r="BW280" s="4"/>
    </row>
    <row r="281" customFormat="false" ht="13.8" hidden="false" customHeight="false" outlineLevel="0" collapsed="false">
      <c r="A281" s="1"/>
      <c r="B281" s="2"/>
      <c r="C281" s="2"/>
      <c r="D281" s="2"/>
      <c r="E281" s="2"/>
      <c r="F281" s="2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Y281" s="4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O281" s="6"/>
      <c r="BP281" s="6"/>
      <c r="BQ281" s="6"/>
      <c r="BR281" s="4"/>
      <c r="BS281" s="4"/>
      <c r="BT281" s="4"/>
      <c r="BU281" s="4"/>
      <c r="BV281" s="4"/>
      <c r="BW281" s="4"/>
    </row>
    <row r="282" customFormat="false" ht="13.8" hidden="false" customHeight="false" outlineLevel="0" collapsed="false">
      <c r="A282" s="1"/>
      <c r="B282" s="2"/>
      <c r="C282" s="2"/>
      <c r="D282" s="2"/>
      <c r="E282" s="2"/>
      <c r="F282" s="2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Y282" s="4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O282" s="6"/>
      <c r="BP282" s="6"/>
      <c r="BQ282" s="6"/>
      <c r="BR282" s="4"/>
      <c r="BS282" s="4"/>
      <c r="BT282" s="4"/>
      <c r="BU282" s="4"/>
      <c r="BV282" s="4"/>
      <c r="BW282" s="4"/>
    </row>
    <row r="283" customFormat="false" ht="13.8" hidden="false" customHeight="false" outlineLevel="0" collapsed="false">
      <c r="A283" s="1"/>
      <c r="B283" s="2"/>
      <c r="C283" s="2"/>
      <c r="D283" s="2"/>
      <c r="E283" s="2"/>
      <c r="F283" s="2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Y283" s="4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O283" s="6"/>
      <c r="BP283" s="6"/>
      <c r="BQ283" s="6"/>
      <c r="BR283" s="4"/>
      <c r="BS283" s="4"/>
      <c r="BT283" s="4"/>
      <c r="BU283" s="4"/>
      <c r="BV283" s="4"/>
      <c r="BW283" s="4"/>
    </row>
    <row r="284" customFormat="false" ht="13.8" hidden="false" customHeight="false" outlineLevel="0" collapsed="false">
      <c r="A284" s="1"/>
      <c r="B284" s="2"/>
      <c r="C284" s="2"/>
      <c r="D284" s="2"/>
      <c r="E284" s="2"/>
      <c r="F284" s="2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Y284" s="4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O284" s="6"/>
      <c r="BP284" s="6"/>
      <c r="BQ284" s="6"/>
      <c r="BR284" s="4"/>
      <c r="BS284" s="4"/>
      <c r="BT284" s="4"/>
      <c r="BU284" s="4"/>
      <c r="BV284" s="4"/>
      <c r="BW284" s="4"/>
    </row>
    <row r="285" customFormat="false" ht="13.8" hidden="false" customHeight="false" outlineLevel="0" collapsed="false">
      <c r="A285" s="1"/>
      <c r="B285" s="2"/>
      <c r="C285" s="2"/>
      <c r="D285" s="2"/>
      <c r="E285" s="2"/>
      <c r="F285" s="2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Y285" s="4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O285" s="6"/>
      <c r="BP285" s="6"/>
      <c r="BQ285" s="6"/>
      <c r="BR285" s="4"/>
      <c r="BS285" s="4"/>
      <c r="BT285" s="4"/>
      <c r="BU285" s="4"/>
      <c r="BV285" s="4"/>
      <c r="BW285" s="4"/>
    </row>
    <row r="286" customFormat="false" ht="13.8" hidden="false" customHeight="false" outlineLevel="0" collapsed="false">
      <c r="A286" s="1"/>
      <c r="B286" s="2"/>
      <c r="C286" s="2"/>
      <c r="D286" s="2"/>
      <c r="E286" s="2"/>
      <c r="F286" s="2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Y286" s="4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O286" s="6"/>
      <c r="BP286" s="6"/>
      <c r="BQ286" s="6"/>
      <c r="BR286" s="4"/>
      <c r="BS286" s="4"/>
      <c r="BT286" s="4"/>
      <c r="BU286" s="4"/>
      <c r="BV286" s="4"/>
      <c r="BW286" s="4"/>
    </row>
    <row r="287" customFormat="false" ht="13.8" hidden="false" customHeight="false" outlineLevel="0" collapsed="false">
      <c r="A287" s="1"/>
      <c r="B287" s="2"/>
      <c r="C287" s="2"/>
      <c r="D287" s="2"/>
      <c r="E287" s="2"/>
      <c r="F287" s="2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Y287" s="4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O287" s="6"/>
      <c r="BP287" s="6"/>
      <c r="BQ287" s="6"/>
      <c r="BR287" s="4"/>
      <c r="BS287" s="4"/>
      <c r="BT287" s="4"/>
      <c r="BU287" s="4"/>
      <c r="BV287" s="4"/>
      <c r="BW287" s="4"/>
    </row>
    <row r="288" customFormat="false" ht="13.8" hidden="false" customHeight="false" outlineLevel="0" collapsed="false">
      <c r="A288" s="1"/>
      <c r="B288" s="2"/>
      <c r="C288" s="2"/>
      <c r="D288" s="2"/>
      <c r="E288" s="2"/>
      <c r="F288" s="2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Y288" s="4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O288" s="6"/>
      <c r="BP288" s="6"/>
      <c r="BQ288" s="6"/>
      <c r="BR288" s="4"/>
      <c r="BS288" s="4"/>
      <c r="BT288" s="4"/>
      <c r="BU288" s="4"/>
      <c r="BV288" s="4"/>
      <c r="BW288" s="4"/>
    </row>
    <row r="289" customFormat="false" ht="13.8" hidden="false" customHeight="false" outlineLevel="0" collapsed="false">
      <c r="A289" s="1"/>
      <c r="B289" s="2"/>
      <c r="C289" s="2"/>
      <c r="D289" s="2"/>
      <c r="E289" s="2"/>
      <c r="F289" s="2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Y289" s="4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O289" s="6"/>
      <c r="BP289" s="6"/>
      <c r="BQ289" s="6"/>
      <c r="BR289" s="4"/>
      <c r="BS289" s="4"/>
      <c r="BT289" s="4"/>
      <c r="BU289" s="4"/>
      <c r="BV289" s="4"/>
      <c r="BW289" s="4"/>
    </row>
    <row r="290" customFormat="false" ht="13.8" hidden="false" customHeight="false" outlineLevel="0" collapsed="false">
      <c r="A290" s="1"/>
      <c r="B290" s="2"/>
      <c r="C290" s="2"/>
      <c r="D290" s="2"/>
      <c r="E290" s="2"/>
      <c r="F290" s="2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Y290" s="4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O290" s="6"/>
      <c r="BP290" s="6"/>
      <c r="BQ290" s="6"/>
      <c r="BR290" s="4"/>
      <c r="BS290" s="4"/>
      <c r="BT290" s="4"/>
      <c r="BU290" s="4"/>
      <c r="BV290" s="4"/>
      <c r="BW290" s="4"/>
    </row>
    <row r="291" customFormat="false" ht="13.8" hidden="false" customHeight="false" outlineLevel="0" collapsed="false">
      <c r="A291" s="1"/>
      <c r="B291" s="2"/>
      <c r="C291" s="2"/>
      <c r="D291" s="2"/>
      <c r="E291" s="2"/>
      <c r="F291" s="2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Y291" s="4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O291" s="6"/>
      <c r="BP291" s="6"/>
      <c r="BQ291" s="6"/>
      <c r="BR291" s="4"/>
      <c r="BS291" s="4"/>
      <c r="BT291" s="4"/>
      <c r="BU291" s="4"/>
      <c r="BV291" s="4"/>
      <c r="BW291" s="4"/>
    </row>
    <row r="292" customFormat="false" ht="13.8" hidden="false" customHeight="false" outlineLevel="0" collapsed="false">
      <c r="A292" s="1"/>
      <c r="B292" s="2"/>
      <c r="C292" s="2"/>
      <c r="D292" s="2"/>
      <c r="E292" s="2"/>
      <c r="F292" s="2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Y292" s="4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O292" s="6"/>
      <c r="BP292" s="6"/>
      <c r="BQ292" s="6"/>
      <c r="BR292" s="4"/>
      <c r="BS292" s="4"/>
      <c r="BT292" s="4"/>
      <c r="BU292" s="4"/>
      <c r="BV292" s="4"/>
      <c r="BW292" s="4"/>
    </row>
    <row r="293" customFormat="false" ht="13.8" hidden="false" customHeight="false" outlineLevel="0" collapsed="false">
      <c r="A293" s="1"/>
      <c r="B293" s="2"/>
      <c r="C293" s="2"/>
      <c r="D293" s="2"/>
      <c r="E293" s="2"/>
      <c r="F293" s="2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Y293" s="4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O293" s="6"/>
      <c r="BP293" s="6"/>
      <c r="BQ293" s="6"/>
      <c r="BR293" s="4"/>
      <c r="BS293" s="4"/>
      <c r="BT293" s="4"/>
      <c r="BU293" s="4"/>
      <c r="BV293" s="4"/>
      <c r="BW293" s="4"/>
    </row>
    <row r="294" customFormat="false" ht="13.8" hidden="false" customHeight="false" outlineLevel="0" collapsed="false">
      <c r="A294" s="1"/>
      <c r="B294" s="2"/>
      <c r="C294" s="2"/>
      <c r="D294" s="2"/>
      <c r="E294" s="2"/>
      <c r="F294" s="2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Y294" s="4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O294" s="6"/>
      <c r="BP294" s="6"/>
      <c r="BQ294" s="6"/>
      <c r="BR294" s="4"/>
      <c r="BS294" s="4"/>
      <c r="BT294" s="4"/>
      <c r="BU294" s="4"/>
      <c r="BV294" s="4"/>
      <c r="BW294" s="4"/>
    </row>
    <row r="295" customFormat="false" ht="13.8" hidden="false" customHeight="false" outlineLevel="0" collapsed="false">
      <c r="A295" s="1"/>
      <c r="B295" s="2"/>
      <c r="C295" s="2"/>
      <c r="D295" s="2"/>
      <c r="E295" s="2"/>
      <c r="F295" s="2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Y295" s="4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O295" s="6"/>
      <c r="BP295" s="6"/>
      <c r="BQ295" s="6"/>
      <c r="BR295" s="4"/>
      <c r="BS295" s="4"/>
      <c r="BT295" s="4"/>
      <c r="BU295" s="4"/>
      <c r="BV295" s="4"/>
      <c r="BW295" s="4"/>
    </row>
    <row r="296" customFormat="false" ht="13.8" hidden="false" customHeight="false" outlineLevel="0" collapsed="false">
      <c r="A296" s="1"/>
      <c r="B296" s="2"/>
      <c r="C296" s="2"/>
      <c r="D296" s="2"/>
      <c r="E296" s="2"/>
      <c r="F296" s="2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Y296" s="4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O296" s="6"/>
      <c r="BP296" s="6"/>
      <c r="BQ296" s="6"/>
      <c r="BR296" s="4"/>
      <c r="BS296" s="4"/>
      <c r="BT296" s="4"/>
      <c r="BU296" s="4"/>
      <c r="BV296" s="4"/>
      <c r="BW296" s="4"/>
    </row>
    <row r="297" customFormat="false" ht="13.8" hidden="false" customHeight="false" outlineLevel="0" collapsed="false">
      <c r="A297" s="1"/>
      <c r="B297" s="2"/>
      <c r="C297" s="2"/>
      <c r="D297" s="2"/>
      <c r="E297" s="2"/>
      <c r="F297" s="2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Y297" s="4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O297" s="6"/>
      <c r="BP297" s="6"/>
      <c r="BQ297" s="6"/>
      <c r="BR297" s="4"/>
      <c r="BS297" s="4"/>
      <c r="BT297" s="4"/>
      <c r="BU297" s="4"/>
      <c r="BV297" s="4"/>
      <c r="BW297" s="4"/>
    </row>
    <row r="298" customFormat="false" ht="13.8" hidden="false" customHeight="false" outlineLevel="0" collapsed="false">
      <c r="A298" s="1"/>
      <c r="B298" s="2"/>
      <c r="C298" s="2"/>
      <c r="D298" s="2"/>
      <c r="E298" s="2"/>
      <c r="F298" s="2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Y298" s="4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O298" s="6"/>
      <c r="BP298" s="6"/>
      <c r="BQ298" s="6"/>
      <c r="BR298" s="4"/>
      <c r="BS298" s="4"/>
      <c r="BT298" s="4"/>
      <c r="BU298" s="4"/>
      <c r="BV298" s="4"/>
      <c r="BW298" s="4"/>
    </row>
    <row r="299" customFormat="false" ht="13.8" hidden="false" customHeight="false" outlineLevel="0" collapsed="false">
      <c r="A299" s="1"/>
      <c r="B299" s="2"/>
      <c r="C299" s="2"/>
      <c r="D299" s="2"/>
      <c r="E299" s="2"/>
      <c r="F299" s="2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Y299" s="4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O299" s="6"/>
      <c r="BP299" s="6"/>
      <c r="BQ299" s="6"/>
      <c r="BR299" s="4"/>
      <c r="BS299" s="4"/>
      <c r="BT299" s="4"/>
      <c r="BU299" s="4"/>
      <c r="BV299" s="4"/>
      <c r="BW299" s="4"/>
    </row>
    <row r="300" customFormat="false" ht="13.8" hidden="false" customHeight="false" outlineLevel="0" collapsed="false">
      <c r="A300" s="1"/>
      <c r="B300" s="2"/>
      <c r="C300" s="2"/>
      <c r="D300" s="2"/>
      <c r="E300" s="2"/>
      <c r="F300" s="2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Y300" s="4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O300" s="6"/>
      <c r="BP300" s="6"/>
      <c r="BQ300" s="6"/>
      <c r="BR300" s="4"/>
      <c r="BS300" s="4"/>
      <c r="BT300" s="4"/>
      <c r="BU300" s="4"/>
      <c r="BV300" s="4"/>
      <c r="BW300" s="4"/>
    </row>
    <row r="301" customFormat="false" ht="13.8" hidden="false" customHeight="false" outlineLevel="0" collapsed="false">
      <c r="A301" s="1"/>
      <c r="B301" s="2"/>
      <c r="C301" s="2"/>
      <c r="D301" s="2"/>
      <c r="E301" s="2"/>
      <c r="F301" s="2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Y301" s="4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O301" s="6"/>
      <c r="BP301" s="6"/>
      <c r="BQ301" s="6"/>
      <c r="BR301" s="4"/>
      <c r="BS301" s="4"/>
      <c r="BT301" s="4"/>
      <c r="BU301" s="4"/>
      <c r="BV301" s="4"/>
      <c r="BW301" s="4"/>
    </row>
    <row r="302" customFormat="false" ht="13.8" hidden="false" customHeight="false" outlineLevel="0" collapsed="false">
      <c r="A302" s="1"/>
      <c r="B302" s="2"/>
      <c r="C302" s="2"/>
      <c r="D302" s="2"/>
      <c r="E302" s="2"/>
      <c r="F302" s="2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AY302" s="4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O302" s="6"/>
      <c r="BP302" s="6"/>
      <c r="BQ302" s="6"/>
      <c r="BR302" s="4"/>
      <c r="BS302" s="4"/>
      <c r="BT302" s="4"/>
      <c r="BU302" s="4"/>
      <c r="BV302" s="4"/>
      <c r="BW302" s="4"/>
    </row>
    <row r="303" customFormat="false" ht="13.8" hidden="false" customHeight="false" outlineLevel="0" collapsed="false">
      <c r="A303" s="1"/>
      <c r="B303" s="2"/>
      <c r="C303" s="2"/>
      <c r="D303" s="2"/>
      <c r="E303" s="2"/>
      <c r="F303" s="2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AY303" s="4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O303" s="6"/>
      <c r="BP303" s="6"/>
      <c r="BQ303" s="6"/>
      <c r="BR303" s="4"/>
      <c r="BS303" s="4"/>
      <c r="BT303" s="4"/>
      <c r="BU303" s="4"/>
      <c r="BV303" s="4"/>
      <c r="BW303" s="4"/>
    </row>
    <row r="304" customFormat="false" ht="13.8" hidden="false" customHeight="false" outlineLevel="0" collapsed="false">
      <c r="A304" s="1"/>
      <c r="B304" s="2"/>
      <c r="C304" s="2"/>
      <c r="D304" s="2"/>
      <c r="E304" s="2"/>
      <c r="F304" s="2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AY304" s="4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O304" s="6"/>
      <c r="BP304" s="6"/>
      <c r="BQ304" s="6"/>
      <c r="BR304" s="4"/>
      <c r="BS304" s="4"/>
      <c r="BT304" s="4"/>
      <c r="BU304" s="4"/>
      <c r="BV304" s="4"/>
      <c r="BW304" s="4"/>
    </row>
    <row r="305" customFormat="false" ht="13.8" hidden="false" customHeight="false" outlineLevel="0" collapsed="false">
      <c r="A305" s="1"/>
      <c r="B305" s="2"/>
      <c r="C305" s="2"/>
      <c r="D305" s="2"/>
      <c r="E305" s="2"/>
      <c r="F305" s="2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AY305" s="4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O305" s="6"/>
      <c r="BP305" s="6"/>
      <c r="BQ305" s="6"/>
      <c r="BR305" s="4"/>
      <c r="BS305" s="4"/>
      <c r="BT305" s="4"/>
      <c r="BU305" s="4"/>
      <c r="BV305" s="4"/>
      <c r="BW305" s="4"/>
    </row>
    <row r="306" customFormat="false" ht="13.8" hidden="false" customHeight="false" outlineLevel="0" collapsed="false">
      <c r="A306" s="1"/>
      <c r="B306" s="2"/>
      <c r="C306" s="2"/>
      <c r="D306" s="2"/>
      <c r="E306" s="2"/>
      <c r="F306" s="2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AY306" s="4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O306" s="6"/>
      <c r="BP306" s="6"/>
      <c r="BQ306" s="6"/>
      <c r="BR306" s="4"/>
      <c r="BS306" s="4"/>
      <c r="BT306" s="4"/>
      <c r="BU306" s="4"/>
      <c r="BV306" s="4"/>
      <c r="BW306" s="4"/>
    </row>
    <row r="307" customFormat="false" ht="13.8" hidden="false" customHeight="false" outlineLevel="0" collapsed="false">
      <c r="A307" s="1"/>
      <c r="B307" s="2"/>
      <c r="C307" s="2"/>
      <c r="D307" s="2"/>
      <c r="E307" s="2"/>
      <c r="F307" s="2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AY307" s="4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O307" s="6"/>
      <c r="BP307" s="6"/>
      <c r="BQ307" s="6"/>
      <c r="BR307" s="4"/>
      <c r="BS307" s="4"/>
      <c r="BT307" s="4"/>
      <c r="BU307" s="4"/>
      <c r="BV307" s="4"/>
      <c r="BW307" s="4"/>
    </row>
    <row r="308" customFormat="false" ht="13.8" hidden="false" customHeight="false" outlineLevel="0" collapsed="false">
      <c r="A308" s="1"/>
      <c r="B308" s="2"/>
      <c r="C308" s="2"/>
      <c r="D308" s="2"/>
      <c r="E308" s="2"/>
      <c r="F308" s="2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AY308" s="4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O308" s="6"/>
      <c r="BP308" s="6"/>
      <c r="BQ308" s="6"/>
      <c r="BR308" s="4"/>
      <c r="BS308" s="4"/>
      <c r="BT308" s="4"/>
      <c r="BU308" s="4"/>
      <c r="BV308" s="4"/>
      <c r="BW308" s="4"/>
    </row>
    <row r="309" customFormat="false" ht="13.8" hidden="false" customHeight="false" outlineLevel="0" collapsed="false">
      <c r="A309" s="1"/>
      <c r="B309" s="2"/>
      <c r="C309" s="2"/>
      <c r="D309" s="2"/>
      <c r="E309" s="2"/>
      <c r="F309" s="2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AY309" s="4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O309" s="6"/>
      <c r="BP309" s="6"/>
      <c r="BQ309" s="6"/>
      <c r="BR309" s="4"/>
      <c r="BS309" s="4"/>
      <c r="BT309" s="4"/>
      <c r="BU309" s="4"/>
      <c r="BV309" s="4"/>
      <c r="BW309" s="4"/>
    </row>
    <row r="310" customFormat="false" ht="13.8" hidden="false" customHeight="false" outlineLevel="0" collapsed="false">
      <c r="A310" s="1"/>
      <c r="B310" s="2"/>
      <c r="C310" s="2"/>
      <c r="D310" s="2"/>
      <c r="E310" s="2"/>
      <c r="F310" s="2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AY310" s="4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O310" s="6"/>
      <c r="BP310" s="6"/>
      <c r="BQ310" s="6"/>
      <c r="BR310" s="4"/>
      <c r="BS310" s="4"/>
      <c r="BT310" s="4"/>
      <c r="BU310" s="4"/>
      <c r="BV310" s="4"/>
      <c r="BW310" s="4"/>
    </row>
    <row r="311" customFormat="false" ht="13.8" hidden="false" customHeight="false" outlineLevel="0" collapsed="false">
      <c r="A311" s="1"/>
      <c r="B311" s="2"/>
      <c r="C311" s="2"/>
      <c r="D311" s="2"/>
      <c r="E311" s="2"/>
      <c r="F311" s="2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AY311" s="4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O311" s="6"/>
      <c r="BP311" s="6"/>
      <c r="BQ311" s="6"/>
      <c r="BR311" s="4"/>
      <c r="BS311" s="4"/>
      <c r="BT311" s="4"/>
      <c r="BU311" s="4"/>
      <c r="BV311" s="4"/>
      <c r="BW311" s="4"/>
    </row>
    <row r="312" customFormat="false" ht="13.8" hidden="false" customHeight="false" outlineLevel="0" collapsed="false">
      <c r="A312" s="1"/>
      <c r="B312" s="2"/>
      <c r="C312" s="2"/>
      <c r="D312" s="2"/>
      <c r="E312" s="2"/>
      <c r="F312" s="2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AY312" s="4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O312" s="6"/>
      <c r="BP312" s="6"/>
      <c r="BQ312" s="6"/>
      <c r="BR312" s="4"/>
      <c r="BS312" s="4"/>
      <c r="BT312" s="4"/>
      <c r="BU312" s="4"/>
      <c r="BV312" s="4"/>
      <c r="BW312" s="4"/>
    </row>
    <row r="313" customFormat="false" ht="13.8" hidden="false" customHeight="false" outlineLevel="0" collapsed="false">
      <c r="A313" s="1"/>
      <c r="B313" s="2"/>
      <c r="C313" s="2"/>
      <c r="D313" s="2"/>
      <c r="E313" s="2"/>
      <c r="F313" s="2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AY313" s="4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O313" s="6"/>
      <c r="BP313" s="6"/>
      <c r="BQ313" s="6"/>
      <c r="BR313" s="4"/>
      <c r="BS313" s="4"/>
      <c r="BT313" s="4"/>
      <c r="BU313" s="4"/>
      <c r="BV313" s="4"/>
      <c r="BW313" s="4"/>
    </row>
    <row r="314" customFormat="false" ht="13.8" hidden="false" customHeight="false" outlineLevel="0" collapsed="false">
      <c r="A314" s="1"/>
      <c r="B314" s="2"/>
      <c r="C314" s="2"/>
      <c r="D314" s="2"/>
      <c r="E314" s="2"/>
      <c r="F314" s="2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AY314" s="4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O314" s="6"/>
      <c r="BP314" s="6"/>
      <c r="BQ314" s="6"/>
      <c r="BR314" s="4"/>
      <c r="BS314" s="4"/>
      <c r="BT314" s="4"/>
      <c r="BU314" s="4"/>
      <c r="BV314" s="4"/>
      <c r="BW314" s="4"/>
    </row>
    <row r="315" customFormat="false" ht="13.8" hidden="false" customHeight="false" outlineLevel="0" collapsed="false">
      <c r="A315" s="1"/>
      <c r="B315" s="2"/>
      <c r="C315" s="2"/>
      <c r="D315" s="2"/>
      <c r="E315" s="2"/>
      <c r="F315" s="2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AY315" s="4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O315" s="6"/>
      <c r="BP315" s="6"/>
      <c r="BQ315" s="6"/>
      <c r="BR315" s="4"/>
      <c r="BS315" s="4"/>
      <c r="BT315" s="4"/>
      <c r="BU315" s="4"/>
      <c r="BV315" s="4"/>
      <c r="BW315" s="4"/>
    </row>
    <row r="316" customFormat="false" ht="13.8" hidden="false" customHeight="false" outlineLevel="0" collapsed="false">
      <c r="A316" s="1"/>
      <c r="B316" s="2"/>
      <c r="C316" s="2"/>
      <c r="D316" s="2"/>
      <c r="E316" s="2"/>
      <c r="F316" s="2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AY316" s="4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O316" s="6"/>
      <c r="BP316" s="6"/>
      <c r="BQ316" s="6"/>
      <c r="BR316" s="4"/>
      <c r="BS316" s="4"/>
      <c r="BT316" s="4"/>
      <c r="BU316" s="4"/>
      <c r="BV316" s="4"/>
      <c r="BW316" s="4"/>
    </row>
    <row r="317" customFormat="false" ht="13.8" hidden="false" customHeight="false" outlineLevel="0" collapsed="false">
      <c r="A317" s="1"/>
      <c r="B317" s="2"/>
      <c r="C317" s="2"/>
      <c r="D317" s="2"/>
      <c r="E317" s="2"/>
      <c r="F317" s="2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AY317" s="4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O317" s="6"/>
      <c r="BP317" s="6"/>
      <c r="BQ317" s="6"/>
      <c r="BR317" s="4"/>
      <c r="BS317" s="4"/>
      <c r="BT317" s="4"/>
      <c r="BU317" s="4"/>
      <c r="BV317" s="4"/>
      <c r="BW317" s="4"/>
    </row>
    <row r="318" customFormat="false" ht="13.8" hidden="false" customHeight="false" outlineLevel="0" collapsed="false">
      <c r="A318" s="1"/>
      <c r="B318" s="2"/>
      <c r="C318" s="2"/>
      <c r="D318" s="2"/>
      <c r="E318" s="2"/>
      <c r="F318" s="2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AY318" s="4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O318" s="6"/>
      <c r="BP318" s="6"/>
      <c r="BQ318" s="6"/>
      <c r="BR318" s="4"/>
      <c r="BS318" s="4"/>
      <c r="BT318" s="4"/>
      <c r="BU318" s="4"/>
      <c r="BV318" s="4"/>
      <c r="BW318" s="4"/>
    </row>
    <row r="319" customFormat="false" ht="13.8" hidden="false" customHeight="false" outlineLevel="0" collapsed="false">
      <c r="A319" s="1"/>
      <c r="B319" s="2"/>
      <c r="C319" s="2"/>
      <c r="D319" s="2"/>
      <c r="E319" s="2"/>
      <c r="F319" s="2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AY319" s="4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O319" s="6"/>
      <c r="BP319" s="6"/>
      <c r="BQ319" s="6"/>
      <c r="BR319" s="4"/>
      <c r="BS319" s="4"/>
      <c r="BT319" s="4"/>
      <c r="BU319" s="4"/>
      <c r="BV319" s="4"/>
      <c r="BW319" s="4"/>
    </row>
    <row r="320" customFormat="false" ht="13.8" hidden="false" customHeight="false" outlineLevel="0" collapsed="false">
      <c r="A320" s="1"/>
      <c r="B320" s="2"/>
      <c r="C320" s="2"/>
      <c r="D320" s="2"/>
      <c r="E320" s="2"/>
      <c r="F320" s="2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AY320" s="4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O320" s="6"/>
      <c r="BP320" s="6"/>
      <c r="BQ320" s="6"/>
      <c r="BR320" s="4"/>
      <c r="BS320" s="4"/>
      <c r="BT320" s="4"/>
      <c r="BU320" s="4"/>
      <c r="BV320" s="4"/>
      <c r="BW320" s="4"/>
    </row>
    <row r="321" customFormat="false" ht="13.8" hidden="false" customHeight="false" outlineLevel="0" collapsed="false">
      <c r="A321" s="1"/>
      <c r="B321" s="2"/>
      <c r="C321" s="2"/>
      <c r="D321" s="2"/>
      <c r="E321" s="2"/>
      <c r="F321" s="2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AY321" s="4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O321" s="6"/>
      <c r="BP321" s="6"/>
      <c r="BQ321" s="6"/>
      <c r="BR321" s="4"/>
      <c r="BS321" s="4"/>
      <c r="BT321" s="4"/>
      <c r="BU321" s="4"/>
      <c r="BV321" s="4"/>
      <c r="BW321" s="4"/>
    </row>
    <row r="322" customFormat="false" ht="13.8" hidden="false" customHeight="false" outlineLevel="0" collapsed="false">
      <c r="A322" s="1"/>
      <c r="B322" s="2"/>
      <c r="C322" s="2"/>
      <c r="D322" s="2"/>
      <c r="E322" s="2"/>
      <c r="F322" s="2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AY322" s="4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O322" s="6"/>
      <c r="BP322" s="6"/>
      <c r="BQ322" s="6"/>
      <c r="BR322" s="4"/>
      <c r="BS322" s="4"/>
      <c r="BT322" s="4"/>
      <c r="BU322" s="4"/>
      <c r="BV322" s="4"/>
      <c r="BW322" s="4"/>
    </row>
    <row r="323" customFormat="false" ht="13.8" hidden="false" customHeight="false" outlineLevel="0" collapsed="false">
      <c r="A323" s="1"/>
      <c r="B323" s="2"/>
      <c r="C323" s="2"/>
      <c r="D323" s="2"/>
      <c r="E323" s="2"/>
      <c r="F323" s="2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AY323" s="4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O323" s="6"/>
      <c r="BP323" s="6"/>
      <c r="BQ323" s="6"/>
      <c r="BR323" s="4"/>
      <c r="BS323" s="4"/>
      <c r="BT323" s="4"/>
      <c r="BU323" s="4"/>
      <c r="BV323" s="4"/>
      <c r="BW323" s="4"/>
    </row>
    <row r="324" customFormat="false" ht="13.8" hidden="false" customHeight="false" outlineLevel="0" collapsed="false">
      <c r="A324" s="1"/>
      <c r="B324" s="2"/>
      <c r="C324" s="2"/>
      <c r="D324" s="2"/>
      <c r="E324" s="2"/>
      <c r="F324" s="2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AY324" s="4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O324" s="6"/>
      <c r="BP324" s="6"/>
      <c r="BQ324" s="6"/>
      <c r="BR324" s="4"/>
      <c r="BS324" s="4"/>
      <c r="BT324" s="4"/>
      <c r="BU324" s="4"/>
      <c r="BV324" s="4"/>
      <c r="BW324" s="4"/>
    </row>
    <row r="325" customFormat="false" ht="13.8" hidden="false" customHeight="false" outlineLevel="0" collapsed="false">
      <c r="A325" s="1"/>
      <c r="B325" s="2"/>
      <c r="C325" s="2"/>
      <c r="D325" s="2"/>
      <c r="E325" s="2"/>
      <c r="F325" s="2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AY325" s="4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O325" s="6"/>
      <c r="BP325" s="6"/>
      <c r="BQ325" s="6"/>
      <c r="BR325" s="4"/>
      <c r="BS325" s="4"/>
      <c r="BT325" s="4"/>
      <c r="BU325" s="4"/>
      <c r="BV325" s="4"/>
      <c r="BW325" s="4"/>
    </row>
    <row r="326" customFormat="false" ht="13.8" hidden="false" customHeight="false" outlineLevel="0" collapsed="false">
      <c r="A326" s="1"/>
      <c r="B326" s="2"/>
      <c r="C326" s="2"/>
      <c r="D326" s="2"/>
      <c r="E326" s="2"/>
      <c r="F326" s="2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AY326" s="4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O326" s="6"/>
      <c r="BP326" s="6"/>
      <c r="BQ326" s="6"/>
      <c r="BR326" s="4"/>
      <c r="BS326" s="4"/>
      <c r="BT326" s="4"/>
      <c r="BU326" s="4"/>
      <c r="BV326" s="4"/>
      <c r="BW326" s="4"/>
    </row>
    <row r="327" customFormat="false" ht="13.8" hidden="false" customHeight="false" outlineLevel="0" collapsed="false">
      <c r="A327" s="1"/>
      <c r="B327" s="2"/>
      <c r="C327" s="2"/>
      <c r="D327" s="2"/>
      <c r="E327" s="2"/>
      <c r="F327" s="2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AY327" s="4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O327" s="6"/>
      <c r="BP327" s="6"/>
      <c r="BQ327" s="6"/>
      <c r="BR327" s="4"/>
      <c r="BS327" s="4"/>
      <c r="BT327" s="4"/>
      <c r="BU327" s="4"/>
      <c r="BV327" s="4"/>
      <c r="BW327" s="4"/>
    </row>
    <row r="328" customFormat="false" ht="13.8" hidden="false" customHeight="false" outlineLevel="0" collapsed="false">
      <c r="A328" s="1"/>
      <c r="B328" s="2"/>
      <c r="C328" s="2"/>
      <c r="D328" s="2"/>
      <c r="E328" s="2"/>
      <c r="F328" s="2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AY328" s="4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O328" s="6"/>
      <c r="BP328" s="6"/>
      <c r="BQ328" s="6"/>
      <c r="BR328" s="4"/>
      <c r="BS328" s="4"/>
      <c r="BT328" s="4"/>
      <c r="BU328" s="4"/>
      <c r="BV328" s="4"/>
      <c r="BW328" s="4"/>
    </row>
    <row r="329" customFormat="false" ht="13.8" hidden="false" customHeight="false" outlineLevel="0" collapsed="false">
      <c r="A329" s="1"/>
      <c r="B329" s="2"/>
      <c r="C329" s="2"/>
      <c r="D329" s="2"/>
      <c r="E329" s="2"/>
      <c r="F329" s="2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AY329" s="4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O329" s="6"/>
      <c r="BP329" s="6"/>
      <c r="BQ329" s="6"/>
      <c r="BR329" s="4"/>
      <c r="BS329" s="4"/>
      <c r="BT329" s="4"/>
      <c r="BU329" s="4"/>
      <c r="BV329" s="4"/>
      <c r="BW329" s="4"/>
    </row>
    <row r="330" customFormat="false" ht="13.8" hidden="false" customHeight="false" outlineLevel="0" collapsed="false">
      <c r="A330" s="1"/>
      <c r="B330" s="2"/>
      <c r="C330" s="2"/>
      <c r="D330" s="2"/>
      <c r="E330" s="2"/>
      <c r="F330" s="2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AY330" s="4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O330" s="6"/>
      <c r="BP330" s="6"/>
      <c r="BQ330" s="6"/>
      <c r="BR330" s="4"/>
      <c r="BS330" s="4"/>
      <c r="BT330" s="4"/>
      <c r="BU330" s="4"/>
      <c r="BV330" s="4"/>
      <c r="BW330" s="4"/>
    </row>
    <row r="331" customFormat="false" ht="13.8" hidden="false" customHeight="false" outlineLevel="0" collapsed="false">
      <c r="A331" s="1"/>
      <c r="B331" s="2"/>
      <c r="C331" s="2"/>
      <c r="D331" s="2"/>
      <c r="E331" s="2"/>
      <c r="F331" s="2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AY331" s="4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O331" s="6"/>
      <c r="BP331" s="6"/>
      <c r="BQ331" s="6"/>
      <c r="BR331" s="4"/>
      <c r="BS331" s="4"/>
      <c r="BT331" s="4"/>
      <c r="BU331" s="4"/>
      <c r="BV331" s="4"/>
      <c r="BW331" s="4"/>
    </row>
    <row r="332" customFormat="false" ht="13.8" hidden="false" customHeight="false" outlineLevel="0" collapsed="false">
      <c r="A332" s="1"/>
      <c r="B332" s="2"/>
      <c r="C332" s="2"/>
      <c r="D332" s="2"/>
      <c r="E332" s="2"/>
      <c r="F332" s="2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AY332" s="4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O332" s="6"/>
      <c r="BP332" s="6"/>
      <c r="BQ332" s="6"/>
      <c r="BR332" s="4"/>
      <c r="BS332" s="4"/>
      <c r="BT332" s="4"/>
      <c r="BU332" s="4"/>
      <c r="BV332" s="4"/>
      <c r="BW332" s="4"/>
    </row>
    <row r="333" customFormat="false" ht="13.8" hidden="false" customHeight="false" outlineLevel="0" collapsed="false">
      <c r="A333" s="1"/>
      <c r="B333" s="2"/>
      <c r="C333" s="2"/>
      <c r="D333" s="2"/>
      <c r="E333" s="2"/>
      <c r="F333" s="2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AY333" s="4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O333" s="6"/>
      <c r="BP333" s="6"/>
      <c r="BQ333" s="6"/>
      <c r="BR333" s="4"/>
      <c r="BS333" s="4"/>
      <c r="BT333" s="4"/>
      <c r="BU333" s="4"/>
      <c r="BV333" s="4"/>
      <c r="BW333" s="4"/>
    </row>
    <row r="334" customFormat="false" ht="13.8" hidden="false" customHeight="false" outlineLevel="0" collapsed="false">
      <c r="A334" s="1"/>
      <c r="B334" s="2"/>
      <c r="C334" s="2"/>
      <c r="D334" s="2"/>
      <c r="E334" s="2"/>
      <c r="F334" s="2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AY334" s="4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O334" s="6"/>
      <c r="BP334" s="6"/>
      <c r="BQ334" s="6"/>
      <c r="BR334" s="4"/>
      <c r="BS334" s="4"/>
      <c r="BT334" s="4"/>
      <c r="BU334" s="4"/>
      <c r="BV334" s="4"/>
      <c r="BW334" s="4"/>
    </row>
    <row r="335" customFormat="false" ht="13.8" hidden="false" customHeight="false" outlineLevel="0" collapsed="false">
      <c r="A335" s="1"/>
      <c r="B335" s="2"/>
      <c r="C335" s="2"/>
      <c r="D335" s="2"/>
      <c r="E335" s="2"/>
      <c r="F335" s="2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AY335" s="4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O335" s="6"/>
      <c r="BP335" s="6"/>
      <c r="BQ335" s="6"/>
      <c r="BR335" s="4"/>
      <c r="BS335" s="4"/>
      <c r="BT335" s="4"/>
      <c r="BU335" s="4"/>
      <c r="BV335" s="4"/>
      <c r="BW335" s="4"/>
    </row>
    <row r="336" customFormat="false" ht="13.8" hidden="false" customHeight="false" outlineLevel="0" collapsed="false">
      <c r="A336" s="1"/>
      <c r="B336" s="2"/>
      <c r="C336" s="2"/>
      <c r="D336" s="2"/>
      <c r="E336" s="2"/>
      <c r="F336" s="2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AY336" s="4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O336" s="6"/>
      <c r="BP336" s="6"/>
      <c r="BQ336" s="6"/>
      <c r="BR336" s="4"/>
      <c r="BS336" s="4"/>
      <c r="BT336" s="4"/>
      <c r="BU336" s="4"/>
      <c r="BV336" s="4"/>
      <c r="BW336" s="4"/>
    </row>
    <row r="337" customFormat="false" ht="13.8" hidden="false" customHeight="false" outlineLevel="0" collapsed="false">
      <c r="A337" s="1"/>
      <c r="B337" s="2"/>
      <c r="C337" s="2"/>
      <c r="D337" s="2"/>
      <c r="E337" s="2"/>
      <c r="F337" s="2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AY337" s="4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O337" s="6"/>
      <c r="BP337" s="6"/>
      <c r="BQ337" s="6"/>
      <c r="BR337" s="4"/>
      <c r="BS337" s="4"/>
      <c r="BT337" s="4"/>
      <c r="BU337" s="4"/>
      <c r="BV337" s="4"/>
      <c r="BW337" s="4"/>
    </row>
    <row r="338" customFormat="false" ht="13.8" hidden="false" customHeight="false" outlineLevel="0" collapsed="false">
      <c r="A338" s="1"/>
      <c r="B338" s="2"/>
      <c r="C338" s="2"/>
      <c r="D338" s="2"/>
      <c r="E338" s="2"/>
      <c r="F338" s="2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AY338" s="4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O338" s="6"/>
      <c r="BP338" s="6"/>
      <c r="BQ338" s="6"/>
      <c r="BR338" s="4"/>
      <c r="BS338" s="4"/>
      <c r="BT338" s="4"/>
      <c r="BU338" s="4"/>
      <c r="BV338" s="4"/>
      <c r="BW338" s="4"/>
    </row>
    <row r="339" customFormat="false" ht="13.8" hidden="false" customHeight="false" outlineLevel="0" collapsed="false">
      <c r="A339" s="1"/>
      <c r="B339" s="2"/>
      <c r="C339" s="2"/>
      <c r="D339" s="2"/>
      <c r="E339" s="2"/>
      <c r="F339" s="2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AY339" s="4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O339" s="6"/>
      <c r="BP339" s="6"/>
      <c r="BQ339" s="6"/>
      <c r="BR339" s="4"/>
      <c r="BS339" s="4"/>
      <c r="BT339" s="4"/>
      <c r="BU339" s="4"/>
      <c r="BV339" s="4"/>
      <c r="BW339" s="4"/>
    </row>
    <row r="340" customFormat="false" ht="13.8" hidden="false" customHeight="false" outlineLevel="0" collapsed="false">
      <c r="A340" s="1"/>
      <c r="B340" s="2"/>
      <c r="C340" s="2"/>
      <c r="D340" s="2"/>
      <c r="E340" s="2"/>
      <c r="F340" s="2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AY340" s="4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O340" s="6"/>
      <c r="BP340" s="6"/>
      <c r="BQ340" s="6"/>
      <c r="BR340" s="4"/>
      <c r="BS340" s="4"/>
      <c r="BT340" s="4"/>
      <c r="BU340" s="4"/>
      <c r="BV340" s="4"/>
      <c r="BW340" s="4"/>
    </row>
    <row r="341" customFormat="false" ht="13.8" hidden="false" customHeight="false" outlineLevel="0" collapsed="false">
      <c r="A341" s="1"/>
      <c r="B341" s="2"/>
      <c r="C341" s="2"/>
      <c r="D341" s="2"/>
      <c r="E341" s="2"/>
      <c r="F341" s="2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AY341" s="4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O341" s="6"/>
      <c r="BP341" s="6"/>
      <c r="BQ341" s="6"/>
      <c r="BR341" s="4"/>
      <c r="BS341" s="4"/>
      <c r="BT341" s="4"/>
      <c r="BU341" s="4"/>
      <c r="BV341" s="4"/>
      <c r="BW341" s="4"/>
    </row>
    <row r="342" customFormat="false" ht="13.8" hidden="false" customHeight="false" outlineLevel="0" collapsed="false">
      <c r="A342" s="1"/>
      <c r="B342" s="2"/>
      <c r="C342" s="2"/>
      <c r="D342" s="2"/>
      <c r="E342" s="2"/>
      <c r="F342" s="2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AY342" s="4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O342" s="6"/>
      <c r="BP342" s="6"/>
      <c r="BQ342" s="6"/>
      <c r="BR342" s="4"/>
      <c r="BS342" s="4"/>
      <c r="BT342" s="4"/>
      <c r="BU342" s="4"/>
      <c r="BV342" s="4"/>
      <c r="BW342" s="4"/>
    </row>
    <row r="343" customFormat="false" ht="13.8" hidden="false" customHeight="false" outlineLevel="0" collapsed="false">
      <c r="A343" s="1"/>
      <c r="B343" s="2"/>
      <c r="C343" s="2"/>
      <c r="D343" s="2"/>
      <c r="E343" s="2"/>
      <c r="F343" s="2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AY343" s="4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O343" s="6"/>
      <c r="BP343" s="6"/>
      <c r="BQ343" s="6"/>
      <c r="BR343" s="4"/>
      <c r="BS343" s="4"/>
      <c r="BT343" s="4"/>
      <c r="BU343" s="4"/>
      <c r="BV343" s="4"/>
      <c r="BW343" s="4"/>
    </row>
    <row r="344" customFormat="false" ht="13.8" hidden="false" customHeight="false" outlineLevel="0" collapsed="false">
      <c r="A344" s="1"/>
      <c r="B344" s="2"/>
      <c r="C344" s="2"/>
      <c r="D344" s="2"/>
      <c r="E344" s="2"/>
      <c r="F344" s="2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AY344" s="4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O344" s="6"/>
      <c r="BP344" s="6"/>
      <c r="BQ344" s="6"/>
      <c r="BR344" s="4"/>
      <c r="BS344" s="4"/>
      <c r="BT344" s="4"/>
      <c r="BU344" s="4"/>
      <c r="BV344" s="4"/>
      <c r="BW344" s="4"/>
    </row>
    <row r="345" customFormat="false" ht="13.8" hidden="false" customHeight="false" outlineLevel="0" collapsed="false">
      <c r="A345" s="1"/>
      <c r="B345" s="2"/>
      <c r="C345" s="2"/>
      <c r="D345" s="2"/>
      <c r="E345" s="2"/>
      <c r="F345" s="2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AY345" s="4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O345" s="6"/>
      <c r="BP345" s="6"/>
      <c r="BQ345" s="6"/>
      <c r="BR345" s="4"/>
      <c r="BS345" s="4"/>
      <c r="BT345" s="4"/>
      <c r="BU345" s="4"/>
      <c r="BV345" s="4"/>
      <c r="BW345" s="4"/>
    </row>
    <row r="346" customFormat="false" ht="13.8" hidden="false" customHeight="false" outlineLevel="0" collapsed="false">
      <c r="A346" s="1"/>
      <c r="B346" s="2"/>
      <c r="C346" s="2"/>
      <c r="D346" s="2"/>
      <c r="E346" s="2"/>
      <c r="F346" s="2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AY346" s="4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O346" s="6"/>
      <c r="BP346" s="6"/>
      <c r="BQ346" s="6"/>
      <c r="BR346" s="4"/>
      <c r="BS346" s="4"/>
      <c r="BT346" s="4"/>
      <c r="BU346" s="4"/>
      <c r="BV346" s="4"/>
      <c r="BW346" s="4"/>
    </row>
    <row r="347" customFormat="false" ht="13.8" hidden="false" customHeight="false" outlineLevel="0" collapsed="false">
      <c r="A347" s="1"/>
      <c r="B347" s="2"/>
      <c r="C347" s="2"/>
      <c r="D347" s="2"/>
      <c r="E347" s="2"/>
      <c r="F347" s="2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AY347" s="4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O347" s="6"/>
      <c r="BP347" s="6"/>
      <c r="BQ347" s="6"/>
      <c r="BR347" s="4"/>
      <c r="BS347" s="4"/>
      <c r="BT347" s="4"/>
      <c r="BU347" s="4"/>
      <c r="BV347" s="4"/>
      <c r="BW347" s="4"/>
    </row>
    <row r="348" customFormat="false" ht="13.8" hidden="false" customHeight="false" outlineLevel="0" collapsed="false">
      <c r="A348" s="1"/>
      <c r="B348" s="2"/>
      <c r="C348" s="2"/>
      <c r="D348" s="2"/>
      <c r="E348" s="2"/>
      <c r="F348" s="2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AY348" s="4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O348" s="6"/>
      <c r="BP348" s="6"/>
      <c r="BQ348" s="6"/>
      <c r="BR348" s="4"/>
      <c r="BS348" s="4"/>
      <c r="BT348" s="4"/>
      <c r="BU348" s="4"/>
      <c r="BV348" s="4"/>
      <c r="BW348" s="4"/>
    </row>
    <row r="349" customFormat="false" ht="13.8" hidden="false" customHeight="false" outlineLevel="0" collapsed="false">
      <c r="A349" s="1"/>
      <c r="B349" s="2"/>
      <c r="C349" s="2"/>
      <c r="D349" s="2"/>
      <c r="E349" s="2"/>
      <c r="F349" s="2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AY349" s="4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O349" s="6"/>
      <c r="BP349" s="6"/>
      <c r="BQ349" s="6"/>
      <c r="BR349" s="4"/>
      <c r="BS349" s="4"/>
      <c r="BT349" s="4"/>
      <c r="BU349" s="4"/>
      <c r="BV349" s="4"/>
      <c r="BW349" s="4"/>
    </row>
    <row r="350" customFormat="false" ht="13.8" hidden="false" customHeight="false" outlineLevel="0" collapsed="false">
      <c r="A350" s="1"/>
      <c r="B350" s="2"/>
      <c r="C350" s="2"/>
      <c r="D350" s="2"/>
      <c r="E350" s="2"/>
      <c r="F350" s="2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AY350" s="4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O350" s="6"/>
      <c r="BP350" s="6"/>
      <c r="BQ350" s="6"/>
      <c r="BR350" s="4"/>
      <c r="BS350" s="4"/>
      <c r="BT350" s="4"/>
      <c r="BU350" s="4"/>
      <c r="BV350" s="4"/>
      <c r="BW350" s="4"/>
    </row>
    <row r="351" customFormat="false" ht="13.8" hidden="false" customHeight="false" outlineLevel="0" collapsed="false">
      <c r="A351" s="1"/>
      <c r="B351" s="2"/>
      <c r="C351" s="2"/>
      <c r="D351" s="2"/>
      <c r="E351" s="2"/>
      <c r="F351" s="2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AY351" s="4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O351" s="6"/>
      <c r="BP351" s="6"/>
      <c r="BQ351" s="6"/>
      <c r="BR351" s="4"/>
      <c r="BS351" s="4"/>
      <c r="BT351" s="4"/>
      <c r="BU351" s="4"/>
      <c r="BV351" s="4"/>
      <c r="BW351" s="4"/>
    </row>
    <row r="352" customFormat="false" ht="13.8" hidden="false" customHeight="false" outlineLevel="0" collapsed="false">
      <c r="A352" s="1"/>
      <c r="B352" s="2"/>
      <c r="C352" s="2"/>
      <c r="D352" s="2"/>
      <c r="E352" s="2"/>
      <c r="F352" s="2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AY352" s="4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O352" s="6"/>
      <c r="BP352" s="6"/>
      <c r="BQ352" s="6"/>
      <c r="BR352" s="4"/>
      <c r="BS352" s="4"/>
      <c r="BT352" s="4"/>
      <c r="BU352" s="4"/>
      <c r="BV352" s="4"/>
      <c r="BW352" s="4"/>
    </row>
    <row r="353" customFormat="false" ht="13.8" hidden="false" customHeight="false" outlineLevel="0" collapsed="false">
      <c r="A353" s="1"/>
      <c r="B353" s="2"/>
      <c r="C353" s="2"/>
      <c r="D353" s="2"/>
      <c r="E353" s="2"/>
      <c r="F353" s="2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AY353" s="4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O353" s="6"/>
      <c r="BP353" s="6"/>
      <c r="BQ353" s="6"/>
      <c r="BR353" s="4"/>
      <c r="BS353" s="4"/>
      <c r="BT353" s="4"/>
      <c r="BU353" s="4"/>
      <c r="BV353" s="4"/>
      <c r="BW353" s="4"/>
    </row>
    <row r="354" customFormat="false" ht="13.8" hidden="false" customHeight="false" outlineLevel="0" collapsed="false">
      <c r="A354" s="1"/>
      <c r="B354" s="2"/>
      <c r="C354" s="2"/>
      <c r="D354" s="2"/>
      <c r="E354" s="2"/>
      <c r="F354" s="2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AY354" s="4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O354" s="6"/>
      <c r="BP354" s="6"/>
      <c r="BQ354" s="6"/>
      <c r="BR354" s="4"/>
      <c r="BS354" s="4"/>
      <c r="BT354" s="4"/>
      <c r="BU354" s="4"/>
      <c r="BV354" s="4"/>
      <c r="BW354" s="4"/>
    </row>
    <row r="355" customFormat="false" ht="13.8" hidden="false" customHeight="false" outlineLevel="0" collapsed="false">
      <c r="A355" s="1"/>
      <c r="B355" s="2"/>
      <c r="C355" s="2"/>
      <c r="D355" s="2"/>
      <c r="E355" s="2"/>
      <c r="F355" s="2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AY355" s="4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O355" s="6"/>
      <c r="BP355" s="6"/>
      <c r="BQ355" s="6"/>
      <c r="BR355" s="4"/>
      <c r="BS355" s="4"/>
      <c r="BT355" s="4"/>
      <c r="BU355" s="4"/>
      <c r="BV355" s="4"/>
      <c r="BW355" s="4"/>
    </row>
    <row r="356" customFormat="false" ht="13.8" hidden="false" customHeight="false" outlineLevel="0" collapsed="false">
      <c r="A356" s="1"/>
      <c r="B356" s="2"/>
      <c r="C356" s="2"/>
      <c r="D356" s="2"/>
      <c r="E356" s="2"/>
      <c r="F356" s="2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AY356" s="4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O356" s="6"/>
      <c r="BP356" s="6"/>
      <c r="BQ356" s="6"/>
      <c r="BR356" s="4"/>
      <c r="BS356" s="4"/>
      <c r="BT356" s="4"/>
      <c r="BU356" s="4"/>
      <c r="BV356" s="4"/>
      <c r="BW356" s="4"/>
    </row>
    <row r="357" customFormat="false" ht="13.8" hidden="false" customHeight="false" outlineLevel="0" collapsed="false">
      <c r="A357" s="1"/>
      <c r="B357" s="2"/>
      <c r="C357" s="2"/>
      <c r="D357" s="2"/>
      <c r="E357" s="2"/>
      <c r="F357" s="2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AY357" s="4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O357" s="6"/>
      <c r="BP357" s="6"/>
      <c r="BQ357" s="6"/>
      <c r="BR357" s="4"/>
      <c r="BS357" s="4"/>
      <c r="BT357" s="4"/>
      <c r="BU357" s="4"/>
      <c r="BV357" s="4"/>
      <c r="BW357" s="4"/>
    </row>
    <row r="358" customFormat="false" ht="13.8" hidden="false" customHeight="false" outlineLevel="0" collapsed="false">
      <c r="A358" s="1"/>
      <c r="B358" s="2"/>
      <c r="C358" s="2"/>
      <c r="D358" s="2"/>
      <c r="E358" s="2"/>
      <c r="F358" s="2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AY358" s="4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O358" s="6"/>
      <c r="BP358" s="6"/>
      <c r="BQ358" s="6"/>
      <c r="BR358" s="4"/>
      <c r="BS358" s="4"/>
      <c r="BT358" s="4"/>
      <c r="BU358" s="4"/>
      <c r="BV358" s="4"/>
      <c r="BW358" s="4"/>
    </row>
    <row r="359" customFormat="false" ht="13.8" hidden="false" customHeight="false" outlineLevel="0" collapsed="false">
      <c r="A359" s="1"/>
      <c r="B359" s="2"/>
      <c r="C359" s="2"/>
      <c r="D359" s="2"/>
      <c r="E359" s="2"/>
      <c r="F359" s="2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AY359" s="4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O359" s="6"/>
      <c r="BP359" s="6"/>
      <c r="BQ359" s="6"/>
      <c r="BR359" s="4"/>
      <c r="BS359" s="4"/>
      <c r="BT359" s="4"/>
      <c r="BU359" s="4"/>
      <c r="BV359" s="4"/>
      <c r="BW359" s="4"/>
    </row>
    <row r="360" customFormat="false" ht="13.8" hidden="false" customHeight="false" outlineLevel="0" collapsed="false">
      <c r="A360" s="1"/>
      <c r="B360" s="2"/>
      <c r="C360" s="2"/>
      <c r="D360" s="2"/>
      <c r="E360" s="2"/>
      <c r="F360" s="2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AY360" s="4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O360" s="6"/>
      <c r="BP360" s="6"/>
      <c r="BQ360" s="6"/>
      <c r="BR360" s="4"/>
      <c r="BS360" s="4"/>
      <c r="BT360" s="4"/>
      <c r="BU360" s="4"/>
      <c r="BV360" s="4"/>
      <c r="BW360" s="4"/>
    </row>
    <row r="361" customFormat="false" ht="13.8" hidden="false" customHeight="false" outlineLevel="0" collapsed="false">
      <c r="A361" s="1"/>
      <c r="B361" s="2"/>
      <c r="C361" s="2"/>
      <c r="D361" s="2"/>
      <c r="E361" s="2"/>
      <c r="F361" s="2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AY361" s="4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O361" s="6"/>
      <c r="BP361" s="6"/>
      <c r="BQ361" s="6"/>
      <c r="BR361" s="4"/>
      <c r="BS361" s="4"/>
      <c r="BT361" s="4"/>
      <c r="BU361" s="4"/>
      <c r="BV361" s="4"/>
      <c r="BW361" s="4"/>
    </row>
    <row r="362" customFormat="false" ht="13.8" hidden="false" customHeight="false" outlineLevel="0" collapsed="false">
      <c r="A362" s="1"/>
      <c r="B362" s="2"/>
      <c r="C362" s="2"/>
      <c r="D362" s="2"/>
      <c r="E362" s="2"/>
      <c r="F362" s="2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AY362" s="4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O362" s="6"/>
      <c r="BP362" s="6"/>
      <c r="BQ362" s="6"/>
      <c r="BR362" s="4"/>
      <c r="BS362" s="4"/>
      <c r="BT362" s="4"/>
      <c r="BU362" s="4"/>
      <c r="BV362" s="4"/>
      <c r="BW362" s="4"/>
    </row>
    <row r="363" customFormat="false" ht="13.8" hidden="false" customHeight="false" outlineLevel="0" collapsed="false">
      <c r="A363" s="1"/>
      <c r="B363" s="2"/>
      <c r="C363" s="2"/>
      <c r="D363" s="2"/>
      <c r="E363" s="2"/>
      <c r="F363" s="2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AY363" s="4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O363" s="6"/>
      <c r="BP363" s="6"/>
      <c r="BQ363" s="6"/>
      <c r="BR363" s="4"/>
      <c r="BS363" s="4"/>
      <c r="BT363" s="4"/>
      <c r="BU363" s="4"/>
      <c r="BV363" s="4"/>
      <c r="BW363" s="4"/>
    </row>
    <row r="364" customFormat="false" ht="13.8" hidden="false" customHeight="false" outlineLevel="0" collapsed="false">
      <c r="A364" s="1"/>
      <c r="B364" s="2"/>
      <c r="C364" s="2"/>
      <c r="D364" s="2"/>
      <c r="E364" s="2"/>
      <c r="F364" s="2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AY364" s="4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O364" s="6"/>
      <c r="BP364" s="6"/>
      <c r="BQ364" s="6"/>
      <c r="BR364" s="4"/>
      <c r="BS364" s="4"/>
      <c r="BT364" s="4"/>
      <c r="BU364" s="4"/>
      <c r="BV364" s="4"/>
      <c r="BW364" s="4"/>
    </row>
    <row r="365" customFormat="false" ht="13.8" hidden="false" customHeight="false" outlineLevel="0" collapsed="false">
      <c r="A365" s="1"/>
      <c r="B365" s="2"/>
      <c r="C365" s="2"/>
      <c r="D365" s="2"/>
      <c r="E365" s="2"/>
      <c r="F365" s="2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AY365" s="4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O365" s="6"/>
      <c r="BP365" s="6"/>
      <c r="BQ365" s="6"/>
      <c r="BR365" s="4"/>
      <c r="BS365" s="4"/>
      <c r="BT365" s="4"/>
      <c r="BU365" s="4"/>
      <c r="BV365" s="4"/>
      <c r="BW365" s="4"/>
    </row>
    <row r="366" customFormat="false" ht="13.8" hidden="false" customHeight="false" outlineLevel="0" collapsed="false">
      <c r="A366" s="1"/>
      <c r="B366" s="2"/>
      <c r="C366" s="2"/>
      <c r="D366" s="2"/>
      <c r="E366" s="2"/>
      <c r="F366" s="2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AY366" s="4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O366" s="6"/>
      <c r="BP366" s="6"/>
      <c r="BQ366" s="6"/>
      <c r="BR366" s="4"/>
      <c r="BS366" s="4"/>
      <c r="BT366" s="4"/>
      <c r="BU366" s="4"/>
      <c r="BV366" s="4"/>
      <c r="BW366" s="4"/>
    </row>
    <row r="367" customFormat="false" ht="13.8" hidden="false" customHeight="false" outlineLevel="0" collapsed="false">
      <c r="A367" s="1"/>
      <c r="B367" s="2"/>
      <c r="C367" s="2"/>
      <c r="D367" s="2"/>
      <c r="E367" s="2"/>
      <c r="F367" s="2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AY367" s="4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O367" s="6"/>
      <c r="BP367" s="6"/>
      <c r="BQ367" s="6"/>
      <c r="BR367" s="4"/>
      <c r="BS367" s="4"/>
      <c r="BT367" s="4"/>
      <c r="BU367" s="4"/>
      <c r="BV367" s="4"/>
      <c r="BW367" s="4"/>
    </row>
    <row r="368" customFormat="false" ht="13.8" hidden="false" customHeight="false" outlineLevel="0" collapsed="false">
      <c r="A368" s="1"/>
      <c r="B368" s="2"/>
      <c r="C368" s="2"/>
      <c r="D368" s="2"/>
      <c r="E368" s="2"/>
      <c r="F368" s="2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AY368" s="4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O368" s="6"/>
      <c r="BP368" s="6"/>
      <c r="BQ368" s="6"/>
      <c r="BR368" s="4"/>
      <c r="BS368" s="4"/>
      <c r="BT368" s="4"/>
      <c r="BU368" s="4"/>
      <c r="BV368" s="4"/>
      <c r="BW368" s="4"/>
    </row>
    <row r="369" customFormat="false" ht="13.8" hidden="false" customHeight="false" outlineLevel="0" collapsed="false">
      <c r="A369" s="1"/>
      <c r="B369" s="2"/>
      <c r="C369" s="2"/>
      <c r="D369" s="2"/>
      <c r="E369" s="2"/>
      <c r="F369" s="2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AY369" s="4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O369" s="6"/>
      <c r="BP369" s="6"/>
      <c r="BQ369" s="6"/>
      <c r="BR369" s="4"/>
      <c r="BS369" s="4"/>
      <c r="BT369" s="4"/>
      <c r="BU369" s="4"/>
      <c r="BV369" s="4"/>
      <c r="BW369" s="4"/>
    </row>
    <row r="370" customFormat="false" ht="13.8" hidden="false" customHeight="false" outlineLevel="0" collapsed="false">
      <c r="A370" s="1"/>
      <c r="B370" s="2"/>
      <c r="C370" s="2"/>
      <c r="D370" s="2"/>
      <c r="E370" s="2"/>
      <c r="F370" s="2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AY370" s="4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O370" s="6"/>
      <c r="BP370" s="6"/>
      <c r="BQ370" s="6"/>
      <c r="BR370" s="4"/>
      <c r="BS370" s="4"/>
      <c r="BT370" s="4"/>
      <c r="BU370" s="4"/>
      <c r="BV370" s="4"/>
      <c r="BW370" s="4"/>
    </row>
    <row r="371" customFormat="false" ht="13.8" hidden="false" customHeight="false" outlineLevel="0" collapsed="false">
      <c r="A371" s="1"/>
      <c r="B371" s="2"/>
      <c r="C371" s="2"/>
      <c r="D371" s="2"/>
      <c r="E371" s="2"/>
      <c r="F371" s="2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AY371" s="4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O371" s="6"/>
      <c r="BP371" s="6"/>
      <c r="BQ371" s="6"/>
      <c r="BR371" s="4"/>
      <c r="BS371" s="4"/>
      <c r="BT371" s="4"/>
      <c r="BU371" s="4"/>
      <c r="BV371" s="4"/>
      <c r="BW371" s="4"/>
    </row>
    <row r="372" customFormat="false" ht="13.8" hidden="false" customHeight="false" outlineLevel="0" collapsed="false">
      <c r="A372" s="1"/>
      <c r="B372" s="2"/>
      <c r="C372" s="2"/>
      <c r="D372" s="2"/>
      <c r="E372" s="2"/>
      <c r="F372" s="2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AY372" s="4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O372" s="6"/>
      <c r="BP372" s="6"/>
      <c r="BQ372" s="6"/>
      <c r="BR372" s="4"/>
      <c r="BS372" s="4"/>
      <c r="BT372" s="4"/>
      <c r="BU372" s="4"/>
      <c r="BV372" s="4"/>
      <c r="BW372" s="4"/>
    </row>
    <row r="373" customFormat="false" ht="13.8" hidden="false" customHeight="false" outlineLevel="0" collapsed="false">
      <c r="A373" s="1"/>
      <c r="B373" s="2"/>
      <c r="C373" s="2"/>
      <c r="D373" s="2"/>
      <c r="E373" s="2"/>
      <c r="F373" s="2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AY373" s="4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O373" s="6"/>
      <c r="BP373" s="6"/>
      <c r="BQ373" s="6"/>
      <c r="BR373" s="4"/>
      <c r="BS373" s="4"/>
      <c r="BT373" s="4"/>
      <c r="BU373" s="4"/>
      <c r="BV373" s="4"/>
      <c r="BW373" s="4"/>
    </row>
    <row r="374" customFormat="false" ht="13.8" hidden="false" customHeight="false" outlineLevel="0" collapsed="false">
      <c r="A374" s="1"/>
      <c r="B374" s="2"/>
      <c r="C374" s="2"/>
      <c r="D374" s="2"/>
      <c r="E374" s="2"/>
      <c r="F374" s="2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AY374" s="4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O374" s="6"/>
      <c r="BP374" s="6"/>
      <c r="BQ374" s="6"/>
      <c r="BR374" s="4"/>
      <c r="BS374" s="4"/>
      <c r="BT374" s="4"/>
      <c r="BU374" s="4"/>
      <c r="BV374" s="4"/>
      <c r="BW374" s="4"/>
    </row>
    <row r="375" customFormat="false" ht="13.8" hidden="false" customHeight="false" outlineLevel="0" collapsed="false">
      <c r="A375" s="1"/>
      <c r="B375" s="2"/>
      <c r="C375" s="2"/>
      <c r="D375" s="2"/>
      <c r="E375" s="2"/>
      <c r="F375" s="2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AY375" s="4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O375" s="6"/>
      <c r="BP375" s="6"/>
      <c r="BQ375" s="6"/>
      <c r="BR375" s="4"/>
      <c r="BS375" s="4"/>
      <c r="BT375" s="4"/>
      <c r="BU375" s="4"/>
      <c r="BV375" s="4"/>
      <c r="BW375" s="4"/>
    </row>
    <row r="376" customFormat="false" ht="13.8" hidden="false" customHeight="false" outlineLevel="0" collapsed="false">
      <c r="A376" s="1"/>
      <c r="B376" s="2"/>
      <c r="C376" s="2"/>
      <c r="D376" s="2"/>
      <c r="E376" s="2"/>
      <c r="F376" s="2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AY376" s="4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O376" s="6"/>
      <c r="BP376" s="6"/>
      <c r="BQ376" s="6"/>
      <c r="BR376" s="4"/>
      <c r="BS376" s="4"/>
      <c r="BT376" s="4"/>
      <c r="BU376" s="4"/>
      <c r="BV376" s="4"/>
      <c r="BW376" s="4"/>
    </row>
    <row r="377" customFormat="false" ht="13.8" hidden="false" customHeight="false" outlineLevel="0" collapsed="false">
      <c r="A377" s="1"/>
      <c r="B377" s="2"/>
      <c r="C377" s="2"/>
      <c r="D377" s="2"/>
      <c r="E377" s="2"/>
      <c r="F377" s="2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AY377" s="4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O377" s="6"/>
      <c r="BP377" s="6"/>
      <c r="BQ377" s="6"/>
      <c r="BR377" s="4"/>
      <c r="BS377" s="4"/>
      <c r="BT377" s="4"/>
      <c r="BU377" s="4"/>
      <c r="BV377" s="4"/>
      <c r="BW377" s="4"/>
    </row>
    <row r="378" customFormat="false" ht="13.8" hidden="false" customHeight="false" outlineLevel="0" collapsed="false">
      <c r="A378" s="1"/>
      <c r="B378" s="2"/>
      <c r="C378" s="2"/>
      <c r="D378" s="2"/>
      <c r="E378" s="2"/>
      <c r="F378" s="2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AY378" s="4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O378" s="6"/>
      <c r="BP378" s="6"/>
      <c r="BQ378" s="6"/>
      <c r="BR378" s="4"/>
      <c r="BS378" s="4"/>
      <c r="BT378" s="4"/>
      <c r="BU378" s="4"/>
      <c r="BV378" s="4"/>
      <c r="BW378" s="4"/>
    </row>
    <row r="379" customFormat="false" ht="13.8" hidden="false" customHeight="false" outlineLevel="0" collapsed="false">
      <c r="A379" s="1"/>
      <c r="B379" s="2"/>
      <c r="C379" s="2"/>
      <c r="D379" s="2"/>
      <c r="E379" s="2"/>
      <c r="F379" s="2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AY379" s="4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O379" s="6"/>
      <c r="BP379" s="6"/>
      <c r="BQ379" s="6"/>
      <c r="BR379" s="4"/>
      <c r="BS379" s="4"/>
      <c r="BT379" s="4"/>
      <c r="BU379" s="4"/>
      <c r="BV379" s="4"/>
      <c r="BW379" s="4"/>
    </row>
    <row r="380" customFormat="false" ht="13.8" hidden="false" customHeight="false" outlineLevel="0" collapsed="false">
      <c r="A380" s="1"/>
      <c r="B380" s="2"/>
      <c r="C380" s="2"/>
      <c r="D380" s="2"/>
      <c r="E380" s="2"/>
      <c r="F380" s="2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AY380" s="4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O380" s="6"/>
      <c r="BP380" s="6"/>
      <c r="BQ380" s="6"/>
      <c r="BR380" s="4"/>
      <c r="BS380" s="4"/>
      <c r="BT380" s="4"/>
      <c r="BU380" s="4"/>
      <c r="BV380" s="4"/>
      <c r="BW380" s="4"/>
    </row>
    <row r="381" customFormat="false" ht="13.8" hidden="false" customHeight="false" outlineLevel="0" collapsed="false">
      <c r="A381" s="1"/>
      <c r="B381" s="2"/>
      <c r="C381" s="2"/>
      <c r="D381" s="2"/>
      <c r="E381" s="2"/>
      <c r="F381" s="2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AY381" s="4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O381" s="6"/>
      <c r="BP381" s="6"/>
      <c r="BQ381" s="6"/>
      <c r="BR381" s="4"/>
      <c r="BS381" s="4"/>
      <c r="BT381" s="4"/>
      <c r="BU381" s="4"/>
      <c r="BV381" s="4"/>
      <c r="BW381" s="4"/>
    </row>
    <row r="382" customFormat="false" ht="13.8" hidden="false" customHeight="false" outlineLevel="0" collapsed="false">
      <c r="A382" s="1"/>
      <c r="B382" s="2"/>
      <c r="C382" s="2"/>
      <c r="D382" s="2"/>
      <c r="E382" s="2"/>
      <c r="F382" s="2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AY382" s="4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O382" s="6"/>
      <c r="BP382" s="6"/>
      <c r="BQ382" s="6"/>
      <c r="BR382" s="4"/>
      <c r="BS382" s="4"/>
      <c r="BT382" s="4"/>
      <c r="BU382" s="4"/>
      <c r="BV382" s="4"/>
      <c r="BW382" s="4"/>
    </row>
    <row r="383" customFormat="false" ht="13.8" hidden="false" customHeight="false" outlineLevel="0" collapsed="false">
      <c r="A383" s="1"/>
      <c r="B383" s="2"/>
      <c r="C383" s="2"/>
      <c r="D383" s="2"/>
      <c r="E383" s="2"/>
      <c r="F383" s="2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AY383" s="4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O383" s="6"/>
      <c r="BP383" s="6"/>
      <c r="BQ383" s="6"/>
      <c r="BR383" s="4"/>
      <c r="BS383" s="4"/>
      <c r="BT383" s="4"/>
      <c r="BU383" s="4"/>
      <c r="BV383" s="4"/>
      <c r="BW383" s="4"/>
    </row>
    <row r="384" customFormat="false" ht="13.8" hidden="false" customHeight="false" outlineLevel="0" collapsed="false">
      <c r="A384" s="1"/>
      <c r="B384" s="2"/>
      <c r="C384" s="2"/>
      <c r="D384" s="2"/>
      <c r="E384" s="2"/>
      <c r="F384" s="2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AY384" s="4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O384" s="6"/>
      <c r="BP384" s="6"/>
      <c r="BQ384" s="6"/>
      <c r="BR384" s="4"/>
      <c r="BS384" s="4"/>
      <c r="BT384" s="4"/>
      <c r="BU384" s="4"/>
      <c r="BV384" s="4"/>
      <c r="BW384" s="4"/>
    </row>
    <row r="385" customFormat="false" ht="13.8" hidden="false" customHeight="false" outlineLevel="0" collapsed="false">
      <c r="A385" s="1"/>
      <c r="B385" s="2"/>
      <c r="C385" s="2"/>
      <c r="D385" s="2"/>
      <c r="E385" s="2"/>
      <c r="F385" s="2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AY385" s="4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O385" s="6"/>
      <c r="BP385" s="6"/>
      <c r="BQ385" s="6"/>
      <c r="BR385" s="4"/>
      <c r="BS385" s="4"/>
      <c r="BT385" s="4"/>
      <c r="BU385" s="4"/>
      <c r="BV385" s="4"/>
      <c r="BW385" s="4"/>
    </row>
    <row r="386" customFormat="false" ht="13.8" hidden="false" customHeight="false" outlineLevel="0" collapsed="false">
      <c r="A386" s="1"/>
      <c r="B386" s="2"/>
      <c r="C386" s="2"/>
      <c r="D386" s="2"/>
      <c r="E386" s="2"/>
      <c r="F386" s="2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AY386" s="4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O386" s="6"/>
      <c r="BP386" s="6"/>
      <c r="BQ386" s="6"/>
      <c r="BR386" s="4"/>
      <c r="BS386" s="4"/>
      <c r="BT386" s="4"/>
      <c r="BU386" s="4"/>
      <c r="BV386" s="4"/>
      <c r="BW386" s="4"/>
    </row>
    <row r="387" customFormat="false" ht="13.8" hidden="false" customHeight="false" outlineLevel="0" collapsed="false">
      <c r="A387" s="1"/>
      <c r="B387" s="2"/>
      <c r="C387" s="2"/>
      <c r="D387" s="2"/>
      <c r="E387" s="2"/>
      <c r="F387" s="2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AY387" s="4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O387" s="6"/>
      <c r="BP387" s="6"/>
      <c r="BQ387" s="6"/>
      <c r="BR387" s="4"/>
      <c r="BS387" s="4"/>
      <c r="BT387" s="4"/>
      <c r="BU387" s="4"/>
      <c r="BV387" s="4"/>
      <c r="BW387" s="4"/>
    </row>
    <row r="388" customFormat="false" ht="13.8" hidden="false" customHeight="false" outlineLevel="0" collapsed="false">
      <c r="A388" s="1"/>
      <c r="B388" s="2"/>
      <c r="C388" s="2"/>
      <c r="D388" s="2"/>
      <c r="E388" s="2"/>
      <c r="F388" s="2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AY388" s="4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O388" s="6"/>
      <c r="BP388" s="6"/>
      <c r="BQ388" s="6"/>
      <c r="BR388" s="4"/>
      <c r="BS388" s="4"/>
      <c r="BT388" s="4"/>
      <c r="BU388" s="4"/>
      <c r="BV388" s="4"/>
      <c r="BW388" s="4"/>
    </row>
    <row r="389" customFormat="false" ht="13.8" hidden="false" customHeight="false" outlineLevel="0" collapsed="false">
      <c r="A389" s="1"/>
      <c r="B389" s="2"/>
      <c r="C389" s="2"/>
      <c r="D389" s="2"/>
      <c r="E389" s="2"/>
      <c r="F389" s="2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AY389" s="4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O389" s="6"/>
      <c r="BP389" s="6"/>
      <c r="BQ389" s="6"/>
      <c r="BR389" s="4"/>
      <c r="BS389" s="4"/>
      <c r="BT389" s="4"/>
      <c r="BU389" s="4"/>
      <c r="BV389" s="4"/>
      <c r="BW389" s="4"/>
    </row>
    <row r="390" customFormat="false" ht="13.8" hidden="false" customHeight="false" outlineLevel="0" collapsed="false">
      <c r="A390" s="1"/>
      <c r="B390" s="2"/>
      <c r="C390" s="2"/>
      <c r="D390" s="2"/>
      <c r="E390" s="2"/>
      <c r="F390" s="2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AY390" s="4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O390" s="6"/>
      <c r="BP390" s="6"/>
      <c r="BQ390" s="6"/>
      <c r="BR390" s="4"/>
      <c r="BS390" s="4"/>
      <c r="BT390" s="4"/>
      <c r="BU390" s="4"/>
      <c r="BV390" s="4"/>
      <c r="BW390" s="4"/>
    </row>
    <row r="391" customFormat="false" ht="13.8" hidden="false" customHeight="false" outlineLevel="0" collapsed="false">
      <c r="A391" s="1"/>
      <c r="B391" s="2"/>
      <c r="C391" s="2"/>
      <c r="D391" s="2"/>
      <c r="E391" s="2"/>
      <c r="F391" s="2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AY391" s="4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O391" s="6"/>
      <c r="BP391" s="6"/>
      <c r="BQ391" s="6"/>
      <c r="BR391" s="4"/>
      <c r="BS391" s="4"/>
      <c r="BT391" s="4"/>
      <c r="BU391" s="4"/>
      <c r="BV391" s="4"/>
      <c r="BW391" s="4"/>
    </row>
    <row r="392" customFormat="false" ht="13.8" hidden="false" customHeight="false" outlineLevel="0" collapsed="false">
      <c r="A392" s="1"/>
      <c r="B392" s="2"/>
      <c r="C392" s="2"/>
      <c r="D392" s="2"/>
      <c r="E392" s="2"/>
      <c r="F392" s="2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AY392" s="4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O392" s="6"/>
      <c r="BP392" s="6"/>
      <c r="BQ392" s="6"/>
      <c r="BR392" s="4"/>
      <c r="BS392" s="4"/>
      <c r="BT392" s="4"/>
      <c r="BU392" s="4"/>
      <c r="BV392" s="4"/>
      <c r="BW392" s="4"/>
    </row>
    <row r="393" customFormat="false" ht="13.8" hidden="false" customHeight="false" outlineLevel="0" collapsed="false">
      <c r="A393" s="1"/>
      <c r="B393" s="2"/>
      <c r="C393" s="2"/>
      <c r="D393" s="2"/>
      <c r="E393" s="2"/>
      <c r="F393" s="2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AY393" s="4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O393" s="6"/>
      <c r="BP393" s="6"/>
      <c r="BQ393" s="6"/>
      <c r="BR393" s="4"/>
      <c r="BS393" s="4"/>
      <c r="BT393" s="4"/>
      <c r="BU393" s="4"/>
      <c r="BV393" s="4"/>
      <c r="BW393" s="4"/>
    </row>
    <row r="394" customFormat="false" ht="13.8" hidden="false" customHeight="false" outlineLevel="0" collapsed="false">
      <c r="A394" s="1"/>
      <c r="B394" s="2"/>
      <c r="C394" s="2"/>
      <c r="D394" s="2"/>
      <c r="E394" s="2"/>
      <c r="F394" s="2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AY394" s="4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O394" s="6"/>
      <c r="BP394" s="6"/>
      <c r="BQ394" s="6"/>
      <c r="BR394" s="4"/>
      <c r="BS394" s="4"/>
      <c r="BT394" s="4"/>
      <c r="BU394" s="4"/>
      <c r="BV394" s="4"/>
      <c r="BW394" s="4"/>
    </row>
    <row r="395" customFormat="false" ht="13.8" hidden="false" customHeight="false" outlineLevel="0" collapsed="false">
      <c r="A395" s="1"/>
      <c r="B395" s="2"/>
      <c r="C395" s="2"/>
      <c r="D395" s="2"/>
      <c r="E395" s="2"/>
      <c r="F395" s="2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AY395" s="4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O395" s="6"/>
      <c r="BP395" s="6"/>
      <c r="BQ395" s="6"/>
      <c r="BR395" s="4"/>
      <c r="BS395" s="4"/>
      <c r="BT395" s="4"/>
      <c r="BU395" s="4"/>
      <c r="BV395" s="4"/>
      <c r="BW395" s="4"/>
    </row>
    <row r="396" customFormat="false" ht="13.8" hidden="false" customHeight="false" outlineLevel="0" collapsed="false">
      <c r="A396" s="1"/>
      <c r="B396" s="2"/>
      <c r="C396" s="2"/>
      <c r="D396" s="2"/>
      <c r="E396" s="2"/>
      <c r="F396" s="2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AY396" s="4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O396" s="6"/>
      <c r="BP396" s="6"/>
      <c r="BQ396" s="6"/>
      <c r="BR396" s="4"/>
      <c r="BS396" s="4"/>
      <c r="BT396" s="4"/>
      <c r="BU396" s="4"/>
      <c r="BV396" s="4"/>
      <c r="BW396" s="4"/>
    </row>
    <row r="397" customFormat="false" ht="13.8" hidden="false" customHeight="false" outlineLevel="0" collapsed="false">
      <c r="A397" s="1"/>
      <c r="B397" s="2"/>
      <c r="C397" s="2"/>
      <c r="D397" s="2"/>
      <c r="E397" s="2"/>
      <c r="F397" s="2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AY397" s="4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O397" s="6"/>
      <c r="BP397" s="6"/>
      <c r="BQ397" s="6"/>
      <c r="BR397" s="4"/>
      <c r="BS397" s="4"/>
      <c r="BT397" s="4"/>
      <c r="BU397" s="4"/>
      <c r="BV397" s="4"/>
      <c r="BW397" s="4"/>
    </row>
    <row r="398" customFormat="false" ht="13.8" hidden="false" customHeight="false" outlineLevel="0" collapsed="false">
      <c r="A398" s="1"/>
      <c r="B398" s="2"/>
      <c r="C398" s="2"/>
      <c r="D398" s="2"/>
      <c r="E398" s="2"/>
      <c r="F398" s="2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AY398" s="4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O398" s="6"/>
      <c r="BP398" s="6"/>
      <c r="BQ398" s="6"/>
      <c r="BR398" s="4"/>
      <c r="BS398" s="4"/>
      <c r="BT398" s="4"/>
      <c r="BU398" s="4"/>
      <c r="BV398" s="4"/>
      <c r="BW398" s="4"/>
    </row>
    <row r="399" customFormat="false" ht="13.8" hidden="false" customHeight="false" outlineLevel="0" collapsed="false">
      <c r="A399" s="1"/>
      <c r="B399" s="2"/>
      <c r="C399" s="2"/>
      <c r="D399" s="2"/>
      <c r="E399" s="2"/>
      <c r="F399" s="2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AY399" s="4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O399" s="6"/>
      <c r="BP399" s="6"/>
      <c r="BQ399" s="6"/>
      <c r="BR399" s="4"/>
      <c r="BS399" s="4"/>
      <c r="BT399" s="4"/>
      <c r="BU399" s="4"/>
      <c r="BV399" s="4"/>
      <c r="BW399" s="4"/>
    </row>
    <row r="400" customFormat="false" ht="13.8" hidden="false" customHeight="false" outlineLevel="0" collapsed="false">
      <c r="A400" s="1"/>
      <c r="B400" s="2"/>
      <c r="C400" s="2"/>
      <c r="D400" s="2"/>
      <c r="E400" s="2"/>
      <c r="F400" s="2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AY400" s="4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O400" s="6"/>
      <c r="BP400" s="6"/>
      <c r="BQ400" s="6"/>
      <c r="BR400" s="4"/>
      <c r="BS400" s="4"/>
      <c r="BT400" s="4"/>
      <c r="BU400" s="4"/>
      <c r="BV400" s="4"/>
      <c r="BW400" s="4"/>
    </row>
    <row r="401" customFormat="false" ht="13.8" hidden="false" customHeight="false" outlineLevel="0" collapsed="false">
      <c r="A401" s="1"/>
      <c r="B401" s="2"/>
      <c r="C401" s="2"/>
      <c r="D401" s="2"/>
      <c r="E401" s="2"/>
      <c r="F401" s="2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AY401" s="4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O401" s="6"/>
      <c r="BP401" s="6"/>
      <c r="BQ401" s="6"/>
      <c r="BR401" s="4"/>
      <c r="BS401" s="4"/>
      <c r="BT401" s="4"/>
      <c r="BU401" s="4"/>
      <c r="BV401" s="4"/>
      <c r="BW401" s="4"/>
    </row>
    <row r="402" customFormat="false" ht="13.8" hidden="false" customHeight="false" outlineLevel="0" collapsed="false">
      <c r="A402" s="1"/>
      <c r="B402" s="2"/>
      <c r="C402" s="2"/>
      <c r="D402" s="2"/>
      <c r="E402" s="2"/>
      <c r="F402" s="2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AY402" s="4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O402" s="6"/>
      <c r="BP402" s="6"/>
      <c r="BQ402" s="6"/>
      <c r="BR402" s="4"/>
      <c r="BS402" s="4"/>
      <c r="BT402" s="4"/>
      <c r="BU402" s="4"/>
      <c r="BV402" s="4"/>
      <c r="BW402" s="4"/>
    </row>
    <row r="403" customFormat="false" ht="13.8" hidden="false" customHeight="false" outlineLevel="0" collapsed="false">
      <c r="A403" s="1"/>
      <c r="B403" s="2"/>
      <c r="C403" s="2"/>
      <c r="D403" s="2"/>
      <c r="E403" s="2"/>
      <c r="F403" s="2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AY403" s="4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O403" s="6"/>
      <c r="BP403" s="6"/>
      <c r="BQ403" s="6"/>
      <c r="BR403" s="4"/>
      <c r="BS403" s="4"/>
      <c r="BT403" s="4"/>
      <c r="BU403" s="4"/>
      <c r="BV403" s="4"/>
      <c r="BW403" s="4"/>
    </row>
    <row r="404" customFormat="false" ht="13.8" hidden="false" customHeight="false" outlineLevel="0" collapsed="false">
      <c r="A404" s="1"/>
      <c r="B404" s="2"/>
      <c r="C404" s="2"/>
      <c r="D404" s="2"/>
      <c r="E404" s="2"/>
      <c r="F404" s="2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AY404" s="4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O404" s="6"/>
      <c r="BP404" s="6"/>
      <c r="BQ404" s="6"/>
      <c r="BR404" s="4"/>
      <c r="BS404" s="4"/>
      <c r="BT404" s="4"/>
      <c r="BU404" s="4"/>
      <c r="BV404" s="4"/>
      <c r="BW404" s="4"/>
    </row>
    <row r="405" customFormat="false" ht="13.8" hidden="false" customHeight="false" outlineLevel="0" collapsed="false">
      <c r="A405" s="1"/>
      <c r="B405" s="2"/>
      <c r="C405" s="2"/>
      <c r="D405" s="2"/>
      <c r="E405" s="2"/>
      <c r="F405" s="2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AY405" s="4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O405" s="6"/>
      <c r="BP405" s="6"/>
      <c r="BQ405" s="6"/>
      <c r="BR405" s="4"/>
      <c r="BS405" s="4"/>
      <c r="BT405" s="4"/>
      <c r="BU405" s="4"/>
      <c r="BV405" s="4"/>
      <c r="BW405" s="4"/>
    </row>
    <row r="406" customFormat="false" ht="13.8" hidden="false" customHeight="false" outlineLevel="0" collapsed="false">
      <c r="A406" s="1"/>
      <c r="B406" s="2"/>
      <c r="C406" s="2"/>
      <c r="D406" s="2"/>
      <c r="E406" s="2"/>
      <c r="F406" s="2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AY406" s="4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O406" s="6"/>
      <c r="BP406" s="6"/>
      <c r="BQ406" s="6"/>
      <c r="BR406" s="4"/>
      <c r="BS406" s="4"/>
      <c r="BT406" s="4"/>
      <c r="BU406" s="4"/>
      <c r="BV406" s="4"/>
      <c r="BW406" s="4"/>
    </row>
    <row r="407" customFormat="false" ht="13.8" hidden="false" customHeight="false" outlineLevel="0" collapsed="false">
      <c r="A407" s="1"/>
      <c r="B407" s="2"/>
      <c r="C407" s="2"/>
      <c r="D407" s="2"/>
      <c r="E407" s="2"/>
      <c r="F407" s="2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AY407" s="4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O407" s="6"/>
      <c r="BP407" s="6"/>
      <c r="BQ407" s="6"/>
      <c r="BR407" s="4"/>
      <c r="BS407" s="4"/>
      <c r="BT407" s="4"/>
      <c r="BU407" s="4"/>
      <c r="BV407" s="4"/>
      <c r="BW407" s="4"/>
    </row>
    <row r="408" customFormat="false" ht="13.8" hidden="false" customHeight="false" outlineLevel="0" collapsed="false">
      <c r="A408" s="1"/>
      <c r="B408" s="2"/>
      <c r="C408" s="2"/>
      <c r="D408" s="2"/>
      <c r="E408" s="2"/>
      <c r="F408" s="2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AY408" s="4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O408" s="6"/>
      <c r="BP408" s="6"/>
      <c r="BQ408" s="6"/>
      <c r="BR408" s="4"/>
      <c r="BS408" s="4"/>
      <c r="BT408" s="4"/>
      <c r="BU408" s="4"/>
      <c r="BV408" s="4"/>
      <c r="BW408" s="4"/>
    </row>
    <row r="409" customFormat="false" ht="13.8" hidden="false" customHeight="false" outlineLevel="0" collapsed="false">
      <c r="A409" s="1"/>
      <c r="B409" s="2"/>
      <c r="C409" s="2"/>
      <c r="D409" s="2"/>
      <c r="E409" s="2"/>
      <c r="F409" s="2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AY409" s="4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O409" s="6"/>
      <c r="BP409" s="6"/>
      <c r="BQ409" s="6"/>
      <c r="BR409" s="4"/>
      <c r="BS409" s="4"/>
      <c r="BT409" s="4"/>
      <c r="BU409" s="4"/>
      <c r="BV409" s="4"/>
      <c r="BW409" s="4"/>
    </row>
    <row r="410" customFormat="false" ht="13.8" hidden="false" customHeight="false" outlineLevel="0" collapsed="false">
      <c r="A410" s="1"/>
      <c r="B410" s="2"/>
      <c r="C410" s="2"/>
      <c r="D410" s="2"/>
      <c r="E410" s="2"/>
      <c r="F410" s="2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AY410" s="4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O410" s="6"/>
      <c r="BP410" s="6"/>
      <c r="BQ410" s="6"/>
      <c r="BR410" s="4"/>
      <c r="BS410" s="4"/>
      <c r="BT410" s="4"/>
      <c r="BU410" s="4"/>
      <c r="BV410" s="4"/>
      <c r="BW410" s="4"/>
    </row>
    <row r="411" customFormat="false" ht="13.8" hidden="false" customHeight="false" outlineLevel="0" collapsed="false">
      <c r="A411" s="1"/>
      <c r="B411" s="2"/>
      <c r="C411" s="2"/>
      <c r="D411" s="2"/>
      <c r="E411" s="2"/>
      <c r="F411" s="2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AY411" s="4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O411" s="6"/>
      <c r="BP411" s="6"/>
      <c r="BQ411" s="6"/>
      <c r="BR411" s="4"/>
      <c r="BS411" s="4"/>
      <c r="BT411" s="4"/>
      <c r="BU411" s="4"/>
      <c r="BV411" s="4"/>
      <c r="BW411" s="4"/>
    </row>
    <row r="412" customFormat="false" ht="13.8" hidden="false" customHeight="false" outlineLevel="0" collapsed="false">
      <c r="A412" s="1"/>
      <c r="B412" s="2"/>
      <c r="C412" s="2"/>
      <c r="D412" s="2"/>
      <c r="E412" s="2"/>
      <c r="F412" s="2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AY412" s="4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O412" s="6"/>
      <c r="BP412" s="6"/>
      <c r="BQ412" s="6"/>
      <c r="BR412" s="4"/>
      <c r="BS412" s="4"/>
      <c r="BT412" s="4"/>
      <c r="BU412" s="4"/>
      <c r="BV412" s="4"/>
      <c r="BW412" s="4"/>
    </row>
    <row r="413" customFormat="false" ht="13.8" hidden="false" customHeight="false" outlineLevel="0" collapsed="false">
      <c r="A413" s="1"/>
      <c r="B413" s="2"/>
      <c r="C413" s="2"/>
      <c r="D413" s="2"/>
      <c r="E413" s="2"/>
      <c r="F413" s="2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AY413" s="4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O413" s="6"/>
      <c r="BP413" s="6"/>
      <c r="BQ413" s="6"/>
      <c r="BR413" s="4"/>
      <c r="BS413" s="4"/>
      <c r="BT413" s="4"/>
      <c r="BU413" s="4"/>
      <c r="BV413" s="4"/>
      <c r="BW413" s="4"/>
    </row>
    <row r="414" customFormat="false" ht="13.8" hidden="false" customHeight="false" outlineLevel="0" collapsed="false">
      <c r="A414" s="1"/>
      <c r="B414" s="2"/>
      <c r="C414" s="2"/>
      <c r="D414" s="2"/>
      <c r="E414" s="2"/>
      <c r="F414" s="2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AY414" s="4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O414" s="6"/>
      <c r="BP414" s="6"/>
      <c r="BQ414" s="6"/>
      <c r="BR414" s="4"/>
      <c r="BS414" s="4"/>
      <c r="BT414" s="4"/>
      <c r="BU414" s="4"/>
      <c r="BV414" s="4"/>
      <c r="BW414" s="4"/>
    </row>
    <row r="415" customFormat="false" ht="13.8" hidden="false" customHeight="false" outlineLevel="0" collapsed="false">
      <c r="A415" s="1"/>
      <c r="B415" s="2"/>
      <c r="C415" s="2"/>
      <c r="D415" s="2"/>
      <c r="E415" s="2"/>
      <c r="F415" s="2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AY415" s="4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O415" s="6"/>
      <c r="BP415" s="6"/>
      <c r="BQ415" s="6"/>
      <c r="BR415" s="4"/>
      <c r="BS415" s="4"/>
      <c r="BT415" s="4"/>
      <c r="BU415" s="4"/>
      <c r="BV415" s="4"/>
      <c r="BW415" s="4"/>
    </row>
    <row r="416" customFormat="false" ht="13.8" hidden="false" customHeight="false" outlineLevel="0" collapsed="false">
      <c r="A416" s="1"/>
      <c r="B416" s="2"/>
      <c r="C416" s="2"/>
      <c r="D416" s="2"/>
      <c r="E416" s="2"/>
      <c r="F416" s="2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AY416" s="4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O416" s="6"/>
      <c r="BP416" s="6"/>
      <c r="BQ416" s="6"/>
      <c r="BR416" s="4"/>
      <c r="BS416" s="4"/>
      <c r="BT416" s="4"/>
      <c r="BU416" s="4"/>
      <c r="BV416" s="4"/>
      <c r="BW416" s="4"/>
    </row>
    <row r="417" customFormat="false" ht="13.8" hidden="false" customHeight="false" outlineLevel="0" collapsed="false">
      <c r="A417" s="1"/>
      <c r="B417" s="2"/>
      <c r="C417" s="2"/>
      <c r="D417" s="2"/>
      <c r="E417" s="2"/>
      <c r="F417" s="2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AY417" s="4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O417" s="6"/>
      <c r="BP417" s="6"/>
      <c r="BQ417" s="6"/>
      <c r="BR417" s="4"/>
      <c r="BS417" s="4"/>
      <c r="BT417" s="4"/>
      <c r="BU417" s="4"/>
      <c r="BV417" s="4"/>
      <c r="BW417" s="4"/>
    </row>
    <row r="418" customFormat="false" ht="13.8" hidden="false" customHeight="false" outlineLevel="0" collapsed="false">
      <c r="A418" s="1"/>
      <c r="B418" s="2"/>
      <c r="C418" s="2"/>
      <c r="D418" s="2"/>
      <c r="E418" s="2"/>
      <c r="F418" s="2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AY418" s="4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O418" s="6"/>
      <c r="BP418" s="6"/>
      <c r="BQ418" s="6"/>
      <c r="BR418" s="4"/>
      <c r="BS418" s="4"/>
      <c r="BT418" s="4"/>
      <c r="BU418" s="4"/>
      <c r="BV418" s="4"/>
      <c r="BW418" s="4"/>
    </row>
    <row r="419" customFormat="false" ht="13.8" hidden="false" customHeight="false" outlineLevel="0" collapsed="false">
      <c r="A419" s="1"/>
      <c r="B419" s="2"/>
      <c r="C419" s="2"/>
      <c r="D419" s="2"/>
      <c r="E419" s="2"/>
      <c r="F419" s="2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AY419" s="4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O419" s="6"/>
      <c r="BP419" s="6"/>
      <c r="BQ419" s="6"/>
      <c r="BR419" s="4"/>
      <c r="BS419" s="4"/>
      <c r="BT419" s="4"/>
      <c r="BU419" s="4"/>
      <c r="BV419" s="4"/>
      <c r="BW419" s="4"/>
    </row>
    <row r="420" customFormat="false" ht="13.8" hidden="false" customHeight="false" outlineLevel="0" collapsed="false">
      <c r="A420" s="1"/>
      <c r="B420" s="2"/>
      <c r="C420" s="2"/>
      <c r="D420" s="2"/>
      <c r="E420" s="2"/>
      <c r="F420" s="2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AY420" s="4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O420" s="6"/>
      <c r="BP420" s="6"/>
      <c r="BQ420" s="6"/>
      <c r="BR420" s="4"/>
      <c r="BS420" s="4"/>
      <c r="BT420" s="4"/>
      <c r="BU420" s="4"/>
      <c r="BV420" s="4"/>
      <c r="BW420" s="4"/>
    </row>
    <row r="421" customFormat="false" ht="13.8" hidden="false" customHeight="false" outlineLevel="0" collapsed="false">
      <c r="A421" s="1"/>
      <c r="B421" s="2"/>
      <c r="C421" s="2"/>
      <c r="D421" s="2"/>
      <c r="E421" s="2"/>
      <c r="F421" s="2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AY421" s="4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O421" s="6"/>
      <c r="BP421" s="6"/>
      <c r="BQ421" s="6"/>
      <c r="BR421" s="4"/>
      <c r="BS421" s="4"/>
      <c r="BT421" s="4"/>
      <c r="BU421" s="4"/>
      <c r="BV421" s="4"/>
      <c r="BW421" s="4"/>
    </row>
    <row r="422" customFormat="false" ht="13.8" hidden="false" customHeight="false" outlineLevel="0" collapsed="false">
      <c r="A422" s="1"/>
      <c r="B422" s="2"/>
      <c r="C422" s="2"/>
      <c r="D422" s="2"/>
      <c r="E422" s="2"/>
      <c r="F422" s="2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AY422" s="4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O422" s="6"/>
      <c r="BP422" s="6"/>
      <c r="BQ422" s="6"/>
      <c r="BR422" s="4"/>
      <c r="BS422" s="4"/>
      <c r="BT422" s="4"/>
      <c r="BU422" s="4"/>
      <c r="BV422" s="4"/>
      <c r="BW422" s="4"/>
    </row>
    <row r="423" customFormat="false" ht="13.8" hidden="false" customHeight="false" outlineLevel="0" collapsed="false">
      <c r="A423" s="1"/>
      <c r="B423" s="2"/>
      <c r="C423" s="2"/>
      <c r="D423" s="2"/>
      <c r="E423" s="2"/>
      <c r="F423" s="2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AY423" s="4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O423" s="6"/>
      <c r="BP423" s="6"/>
      <c r="BQ423" s="6"/>
      <c r="BR423" s="4"/>
      <c r="BS423" s="4"/>
      <c r="BT423" s="4"/>
      <c r="BU423" s="4"/>
      <c r="BV423" s="4"/>
      <c r="BW423" s="4"/>
    </row>
    <row r="424" customFormat="false" ht="13.8" hidden="false" customHeight="false" outlineLevel="0" collapsed="false">
      <c r="A424" s="1"/>
      <c r="B424" s="2"/>
      <c r="C424" s="2"/>
      <c r="D424" s="2"/>
      <c r="E424" s="2"/>
      <c r="F424" s="2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AY424" s="4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O424" s="6"/>
      <c r="BP424" s="6"/>
      <c r="BQ424" s="6"/>
      <c r="BR424" s="4"/>
      <c r="BS424" s="4"/>
      <c r="BT424" s="4"/>
      <c r="BU424" s="4"/>
      <c r="BV424" s="4"/>
      <c r="BW424" s="4"/>
    </row>
    <row r="425" customFormat="false" ht="13.8" hidden="false" customHeight="false" outlineLevel="0" collapsed="false">
      <c r="A425" s="1"/>
      <c r="B425" s="2"/>
      <c r="C425" s="2"/>
      <c r="D425" s="2"/>
      <c r="E425" s="2"/>
      <c r="F425" s="2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AY425" s="4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O425" s="6"/>
      <c r="BP425" s="6"/>
      <c r="BQ425" s="6"/>
      <c r="BR425" s="4"/>
      <c r="BS425" s="4"/>
      <c r="BT425" s="4"/>
      <c r="BU425" s="4"/>
      <c r="BV425" s="4"/>
      <c r="BW425" s="4"/>
    </row>
    <row r="426" customFormat="false" ht="13.8" hidden="false" customHeight="false" outlineLevel="0" collapsed="false">
      <c r="A426" s="1"/>
      <c r="B426" s="2"/>
      <c r="C426" s="2"/>
      <c r="D426" s="2"/>
      <c r="E426" s="2"/>
      <c r="F426" s="2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AY426" s="4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O426" s="6"/>
      <c r="BP426" s="6"/>
      <c r="BQ426" s="6"/>
      <c r="BR426" s="4"/>
      <c r="BS426" s="4"/>
      <c r="BT426" s="4"/>
      <c r="BU426" s="4"/>
      <c r="BV426" s="4"/>
      <c r="BW426" s="4"/>
    </row>
    <row r="427" customFormat="false" ht="13.8" hidden="false" customHeight="false" outlineLevel="0" collapsed="false">
      <c r="A427" s="1"/>
      <c r="B427" s="2"/>
      <c r="C427" s="2"/>
      <c r="D427" s="2"/>
      <c r="E427" s="2"/>
      <c r="F427" s="2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AY427" s="4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O427" s="6"/>
      <c r="BP427" s="6"/>
      <c r="BQ427" s="6"/>
      <c r="BR427" s="4"/>
      <c r="BS427" s="4"/>
      <c r="BT427" s="4"/>
      <c r="BU427" s="4"/>
      <c r="BV427" s="4"/>
      <c r="BW427" s="4"/>
    </row>
    <row r="428" customFormat="false" ht="13.8" hidden="false" customHeight="false" outlineLevel="0" collapsed="false">
      <c r="A428" s="1"/>
      <c r="B428" s="2"/>
      <c r="C428" s="2"/>
      <c r="D428" s="2"/>
      <c r="E428" s="2"/>
      <c r="F428" s="2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AY428" s="4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O428" s="6"/>
      <c r="BP428" s="6"/>
      <c r="BQ428" s="6"/>
      <c r="BR428" s="4"/>
      <c r="BS428" s="4"/>
      <c r="BT428" s="4"/>
      <c r="BU428" s="4"/>
      <c r="BV428" s="4"/>
      <c r="BW428" s="4"/>
    </row>
    <row r="429" customFormat="false" ht="13.8" hidden="false" customHeight="false" outlineLevel="0" collapsed="false">
      <c r="A429" s="1"/>
      <c r="B429" s="2"/>
      <c r="C429" s="2"/>
      <c r="D429" s="2"/>
      <c r="E429" s="2"/>
      <c r="F429" s="2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AY429" s="4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O429" s="6"/>
      <c r="BP429" s="6"/>
      <c r="BQ429" s="6"/>
      <c r="BR429" s="4"/>
      <c r="BS429" s="4"/>
      <c r="BT429" s="4"/>
      <c r="BU429" s="4"/>
      <c r="BV429" s="4"/>
      <c r="BW429" s="4"/>
    </row>
    <row r="430" customFormat="false" ht="13.8" hidden="false" customHeight="false" outlineLevel="0" collapsed="false">
      <c r="A430" s="1"/>
      <c r="B430" s="2"/>
      <c r="C430" s="2"/>
      <c r="D430" s="2"/>
      <c r="E430" s="2"/>
      <c r="F430" s="2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AY430" s="4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O430" s="6"/>
      <c r="BP430" s="6"/>
      <c r="BQ430" s="6"/>
      <c r="BR430" s="4"/>
      <c r="BS430" s="4"/>
      <c r="BT430" s="4"/>
      <c r="BU430" s="4"/>
      <c r="BV430" s="4"/>
      <c r="BW430" s="4"/>
    </row>
    <row r="431" customFormat="false" ht="13.8" hidden="false" customHeight="false" outlineLevel="0" collapsed="false">
      <c r="A431" s="1"/>
      <c r="B431" s="2"/>
      <c r="C431" s="2"/>
      <c r="D431" s="2"/>
      <c r="E431" s="2"/>
      <c r="F431" s="2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AY431" s="4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O431" s="6"/>
      <c r="BP431" s="6"/>
      <c r="BQ431" s="6"/>
      <c r="BR431" s="4"/>
      <c r="BS431" s="4"/>
      <c r="BT431" s="4"/>
      <c r="BU431" s="4"/>
      <c r="BV431" s="4"/>
      <c r="BW431" s="4"/>
    </row>
    <row r="432" customFormat="false" ht="13.8" hidden="false" customHeight="false" outlineLevel="0" collapsed="false">
      <c r="A432" s="1"/>
      <c r="B432" s="2"/>
      <c r="C432" s="2"/>
      <c r="D432" s="2"/>
      <c r="E432" s="2"/>
      <c r="F432" s="2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AY432" s="4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O432" s="6"/>
      <c r="BP432" s="6"/>
      <c r="BQ432" s="6"/>
      <c r="BR432" s="4"/>
      <c r="BS432" s="4"/>
      <c r="BT432" s="4"/>
      <c r="BU432" s="4"/>
      <c r="BV432" s="4"/>
      <c r="BW432" s="4"/>
    </row>
    <row r="433" customFormat="false" ht="13.8" hidden="false" customHeight="false" outlineLevel="0" collapsed="false">
      <c r="A433" s="1"/>
      <c r="B433" s="2"/>
      <c r="C433" s="2"/>
      <c r="D433" s="2"/>
      <c r="E433" s="2"/>
      <c r="F433" s="2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AY433" s="4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O433" s="6"/>
      <c r="BP433" s="6"/>
      <c r="BQ433" s="6"/>
      <c r="BR433" s="4"/>
      <c r="BS433" s="4"/>
      <c r="BT433" s="4"/>
      <c r="BU433" s="4"/>
      <c r="BV433" s="4"/>
      <c r="BW433" s="4"/>
    </row>
    <row r="434" customFormat="false" ht="13.8" hidden="false" customHeight="false" outlineLevel="0" collapsed="false">
      <c r="A434" s="1"/>
      <c r="B434" s="2"/>
      <c r="C434" s="2"/>
      <c r="D434" s="2"/>
      <c r="E434" s="2"/>
      <c r="F434" s="2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AY434" s="4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O434" s="6"/>
      <c r="BP434" s="6"/>
      <c r="BQ434" s="6"/>
      <c r="BR434" s="4"/>
      <c r="BS434" s="4"/>
      <c r="BT434" s="4"/>
      <c r="BU434" s="4"/>
      <c r="BV434" s="4"/>
      <c r="BW434" s="4"/>
    </row>
    <row r="435" customFormat="false" ht="13.8" hidden="false" customHeight="false" outlineLevel="0" collapsed="false">
      <c r="A435" s="1"/>
      <c r="B435" s="2"/>
      <c r="C435" s="2"/>
      <c r="D435" s="2"/>
      <c r="E435" s="2"/>
      <c r="F435" s="2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AY435" s="4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O435" s="6"/>
      <c r="BP435" s="6"/>
      <c r="BQ435" s="6"/>
      <c r="BR435" s="4"/>
      <c r="BS435" s="4"/>
      <c r="BT435" s="4"/>
      <c r="BU435" s="4"/>
      <c r="BV435" s="4"/>
      <c r="BW435" s="4"/>
    </row>
    <row r="436" customFormat="false" ht="13.8" hidden="false" customHeight="false" outlineLevel="0" collapsed="false">
      <c r="A436" s="1"/>
      <c r="B436" s="2"/>
      <c r="C436" s="2"/>
      <c r="D436" s="2"/>
      <c r="E436" s="2"/>
      <c r="F436" s="2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AY436" s="4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O436" s="6"/>
      <c r="BP436" s="6"/>
      <c r="BQ436" s="6"/>
      <c r="BR436" s="4"/>
      <c r="BS436" s="4"/>
      <c r="BT436" s="4"/>
      <c r="BU436" s="4"/>
      <c r="BV436" s="4"/>
      <c r="BW436" s="4"/>
    </row>
    <row r="437" customFormat="false" ht="13.8" hidden="false" customHeight="false" outlineLevel="0" collapsed="false">
      <c r="A437" s="1"/>
      <c r="B437" s="2"/>
      <c r="C437" s="2"/>
      <c r="D437" s="2"/>
      <c r="E437" s="2"/>
      <c r="F437" s="2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AY437" s="4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O437" s="6"/>
      <c r="BP437" s="6"/>
      <c r="BQ437" s="6"/>
      <c r="BR437" s="4"/>
      <c r="BS437" s="4"/>
      <c r="BT437" s="4"/>
      <c r="BU437" s="4"/>
      <c r="BV437" s="4"/>
      <c r="BW437" s="4"/>
    </row>
    <row r="438" customFormat="false" ht="13.8" hidden="false" customHeight="false" outlineLevel="0" collapsed="false">
      <c r="A438" s="1"/>
      <c r="B438" s="2"/>
      <c r="C438" s="2"/>
      <c r="D438" s="2"/>
      <c r="E438" s="2"/>
      <c r="F438" s="2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AY438" s="4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O438" s="6"/>
      <c r="BP438" s="6"/>
      <c r="BQ438" s="6"/>
      <c r="BR438" s="4"/>
      <c r="BS438" s="4"/>
      <c r="BT438" s="4"/>
      <c r="BU438" s="4"/>
      <c r="BV438" s="4"/>
      <c r="BW438" s="4"/>
    </row>
    <row r="439" customFormat="false" ht="13.8" hidden="false" customHeight="false" outlineLevel="0" collapsed="false">
      <c r="A439" s="1"/>
      <c r="B439" s="2"/>
      <c r="C439" s="2"/>
      <c r="D439" s="2"/>
      <c r="E439" s="2"/>
      <c r="F439" s="2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AY439" s="4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O439" s="6"/>
      <c r="BP439" s="6"/>
      <c r="BQ439" s="6"/>
      <c r="BR439" s="4"/>
      <c r="BS439" s="4"/>
      <c r="BT439" s="4"/>
      <c r="BU439" s="4"/>
      <c r="BV439" s="4"/>
      <c r="BW439" s="4"/>
    </row>
    <row r="440" customFormat="false" ht="13.8" hidden="false" customHeight="false" outlineLevel="0" collapsed="false">
      <c r="A440" s="1"/>
      <c r="B440" s="2"/>
      <c r="C440" s="2"/>
      <c r="D440" s="2"/>
      <c r="E440" s="2"/>
      <c r="F440" s="2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AY440" s="4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O440" s="6"/>
      <c r="BP440" s="6"/>
      <c r="BQ440" s="6"/>
      <c r="BR440" s="4"/>
      <c r="BS440" s="4"/>
      <c r="BT440" s="4"/>
      <c r="BU440" s="4"/>
      <c r="BV440" s="4"/>
      <c r="BW440" s="4"/>
    </row>
    <row r="441" customFormat="false" ht="13.8" hidden="false" customHeight="false" outlineLevel="0" collapsed="false">
      <c r="A441" s="1"/>
      <c r="B441" s="2"/>
      <c r="C441" s="2"/>
      <c r="D441" s="2"/>
      <c r="E441" s="2"/>
      <c r="F441" s="2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AY441" s="4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O441" s="6"/>
      <c r="BP441" s="6"/>
      <c r="BQ441" s="6"/>
      <c r="BR441" s="4"/>
      <c r="BS441" s="4"/>
      <c r="BT441" s="4"/>
      <c r="BU441" s="4"/>
      <c r="BV441" s="4"/>
      <c r="BW441" s="4"/>
    </row>
    <row r="442" customFormat="false" ht="13.8" hidden="false" customHeight="false" outlineLevel="0" collapsed="false">
      <c r="A442" s="1"/>
      <c r="B442" s="2"/>
      <c r="C442" s="2"/>
      <c r="D442" s="2"/>
      <c r="E442" s="2"/>
      <c r="F442" s="2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AY442" s="4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O442" s="6"/>
      <c r="BP442" s="6"/>
      <c r="BQ442" s="6"/>
      <c r="BR442" s="4"/>
      <c r="BS442" s="4"/>
      <c r="BT442" s="4"/>
      <c r="BU442" s="4"/>
      <c r="BV442" s="4"/>
      <c r="BW442" s="4"/>
    </row>
    <row r="443" customFormat="false" ht="13.8" hidden="false" customHeight="false" outlineLevel="0" collapsed="false">
      <c r="A443" s="1"/>
      <c r="B443" s="2"/>
      <c r="C443" s="2"/>
      <c r="D443" s="2"/>
      <c r="E443" s="2"/>
      <c r="F443" s="2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AY443" s="4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O443" s="6"/>
      <c r="BP443" s="6"/>
      <c r="BQ443" s="6"/>
      <c r="BR443" s="4"/>
      <c r="BS443" s="4"/>
      <c r="BT443" s="4"/>
      <c r="BU443" s="4"/>
      <c r="BV443" s="4"/>
      <c r="BW443" s="4"/>
    </row>
    <row r="444" customFormat="false" ht="13.8" hidden="false" customHeight="false" outlineLevel="0" collapsed="false">
      <c r="A444" s="1"/>
      <c r="B444" s="2"/>
      <c r="C444" s="2"/>
      <c r="D444" s="2"/>
      <c r="E444" s="2"/>
      <c r="F444" s="2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AY444" s="4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O444" s="6"/>
      <c r="BP444" s="6"/>
      <c r="BQ444" s="6"/>
      <c r="BR444" s="4"/>
      <c r="BS444" s="4"/>
      <c r="BT444" s="4"/>
      <c r="BU444" s="4"/>
      <c r="BV444" s="4"/>
      <c r="BW444" s="4"/>
    </row>
    <row r="445" customFormat="false" ht="13.8" hidden="false" customHeight="false" outlineLevel="0" collapsed="false">
      <c r="A445" s="1"/>
      <c r="B445" s="2"/>
      <c r="C445" s="2"/>
      <c r="D445" s="2"/>
      <c r="E445" s="2"/>
      <c r="F445" s="2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AY445" s="4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O445" s="6"/>
      <c r="BP445" s="6"/>
      <c r="BQ445" s="6"/>
      <c r="BR445" s="4"/>
      <c r="BS445" s="4"/>
      <c r="BT445" s="4"/>
      <c r="BU445" s="4"/>
      <c r="BV445" s="4"/>
      <c r="BW445" s="4"/>
    </row>
    <row r="446" customFormat="false" ht="13.8" hidden="false" customHeight="false" outlineLevel="0" collapsed="false">
      <c r="A446" s="1"/>
      <c r="B446" s="2"/>
      <c r="C446" s="2"/>
      <c r="D446" s="2"/>
      <c r="E446" s="2"/>
      <c r="F446" s="2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AY446" s="4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O446" s="6"/>
      <c r="BP446" s="6"/>
      <c r="BQ446" s="6"/>
      <c r="BR446" s="4"/>
      <c r="BS446" s="4"/>
      <c r="BT446" s="4"/>
      <c r="BU446" s="4"/>
      <c r="BV446" s="4"/>
      <c r="BW446" s="4"/>
    </row>
    <row r="447" customFormat="false" ht="13.8" hidden="false" customHeight="false" outlineLevel="0" collapsed="false">
      <c r="A447" s="1"/>
      <c r="B447" s="2"/>
      <c r="C447" s="2"/>
      <c r="D447" s="2"/>
      <c r="E447" s="2"/>
      <c r="F447" s="2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AY447" s="4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O447" s="6"/>
      <c r="BP447" s="6"/>
      <c r="BQ447" s="6"/>
      <c r="BR447" s="4"/>
      <c r="BS447" s="4"/>
      <c r="BT447" s="4"/>
      <c r="BU447" s="4"/>
      <c r="BV447" s="4"/>
      <c r="BW447" s="4"/>
    </row>
    <row r="448" customFormat="false" ht="13.8" hidden="false" customHeight="false" outlineLevel="0" collapsed="false">
      <c r="A448" s="1"/>
      <c r="B448" s="2"/>
      <c r="C448" s="2"/>
      <c r="D448" s="2"/>
      <c r="E448" s="2"/>
      <c r="F448" s="2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AY448" s="4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O448" s="6"/>
      <c r="BP448" s="6"/>
      <c r="BQ448" s="6"/>
      <c r="BR448" s="4"/>
      <c r="BS448" s="4"/>
      <c r="BT448" s="4"/>
      <c r="BU448" s="4"/>
      <c r="BV448" s="4"/>
      <c r="BW448" s="4"/>
    </row>
    <row r="449" customFormat="false" ht="13.8" hidden="false" customHeight="false" outlineLevel="0" collapsed="false">
      <c r="A449" s="1"/>
      <c r="B449" s="2"/>
      <c r="C449" s="2"/>
      <c r="D449" s="2"/>
      <c r="E449" s="2"/>
      <c r="F449" s="2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AY449" s="4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O449" s="6"/>
      <c r="BP449" s="6"/>
      <c r="BQ449" s="6"/>
      <c r="BR449" s="4"/>
      <c r="BS449" s="4"/>
      <c r="BT449" s="4"/>
      <c r="BU449" s="4"/>
      <c r="BV449" s="4"/>
      <c r="BW449" s="4"/>
    </row>
    <row r="450" customFormat="false" ht="13.8" hidden="false" customHeight="false" outlineLevel="0" collapsed="false">
      <c r="A450" s="1"/>
      <c r="B450" s="2"/>
      <c r="C450" s="2"/>
      <c r="D450" s="2"/>
      <c r="E450" s="2"/>
      <c r="F450" s="2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AY450" s="4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O450" s="6"/>
      <c r="BP450" s="6"/>
      <c r="BQ450" s="6"/>
      <c r="BR450" s="4"/>
      <c r="BS450" s="4"/>
      <c r="BT450" s="4"/>
      <c r="BU450" s="4"/>
      <c r="BV450" s="4"/>
      <c r="BW450" s="4"/>
    </row>
    <row r="451" customFormat="false" ht="13.8" hidden="false" customHeight="false" outlineLevel="0" collapsed="false">
      <c r="A451" s="1"/>
      <c r="B451" s="2"/>
      <c r="C451" s="2"/>
      <c r="D451" s="2"/>
      <c r="E451" s="2"/>
      <c r="F451" s="2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AY451" s="4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O451" s="6"/>
      <c r="BP451" s="6"/>
      <c r="BQ451" s="6"/>
      <c r="BR451" s="4"/>
      <c r="BS451" s="4"/>
      <c r="BT451" s="4"/>
      <c r="BU451" s="4"/>
      <c r="BV451" s="4"/>
      <c r="BW451" s="4"/>
    </row>
    <row r="452" customFormat="false" ht="13.8" hidden="false" customHeight="false" outlineLevel="0" collapsed="false">
      <c r="A452" s="1"/>
      <c r="B452" s="2"/>
      <c r="C452" s="2"/>
      <c r="D452" s="2"/>
      <c r="E452" s="2"/>
      <c r="F452" s="2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AY452" s="4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O452" s="6"/>
      <c r="BP452" s="6"/>
      <c r="BQ452" s="6"/>
      <c r="BR452" s="4"/>
      <c r="BS452" s="4"/>
      <c r="BT452" s="4"/>
      <c r="BU452" s="4"/>
      <c r="BV452" s="4"/>
      <c r="BW452" s="4"/>
    </row>
    <row r="453" customFormat="false" ht="13.8" hidden="false" customHeight="false" outlineLevel="0" collapsed="false">
      <c r="A453" s="1"/>
      <c r="B453" s="2"/>
      <c r="C453" s="2"/>
      <c r="D453" s="2"/>
      <c r="E453" s="2"/>
      <c r="F453" s="2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AY453" s="4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O453" s="6"/>
      <c r="BP453" s="6"/>
      <c r="BQ453" s="6"/>
      <c r="BR453" s="4"/>
      <c r="BS453" s="4"/>
      <c r="BT453" s="4"/>
      <c r="BU453" s="4"/>
      <c r="BV453" s="4"/>
      <c r="BW453" s="4"/>
    </row>
    <row r="454" customFormat="false" ht="13.8" hidden="false" customHeight="false" outlineLevel="0" collapsed="false">
      <c r="A454" s="1"/>
      <c r="B454" s="2"/>
      <c r="C454" s="2"/>
      <c r="D454" s="2"/>
      <c r="E454" s="2"/>
      <c r="F454" s="2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AY454" s="4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O454" s="6"/>
      <c r="BP454" s="6"/>
      <c r="BQ454" s="6"/>
      <c r="BR454" s="4"/>
      <c r="BS454" s="4"/>
      <c r="BT454" s="4"/>
      <c r="BU454" s="4"/>
      <c r="BV454" s="4"/>
      <c r="BW454" s="4"/>
    </row>
    <row r="455" customFormat="false" ht="13.8" hidden="false" customHeight="false" outlineLevel="0" collapsed="false">
      <c r="A455" s="1"/>
      <c r="B455" s="2"/>
      <c r="C455" s="2"/>
      <c r="D455" s="2"/>
      <c r="E455" s="2"/>
      <c r="F455" s="2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AY455" s="4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O455" s="6"/>
      <c r="BP455" s="6"/>
      <c r="BQ455" s="6"/>
      <c r="BR455" s="4"/>
      <c r="BS455" s="4"/>
      <c r="BT455" s="4"/>
      <c r="BU455" s="4"/>
      <c r="BV455" s="4"/>
      <c r="BW455" s="4"/>
    </row>
    <row r="456" customFormat="false" ht="13.8" hidden="false" customHeight="false" outlineLevel="0" collapsed="false">
      <c r="A456" s="1"/>
      <c r="B456" s="2"/>
      <c r="C456" s="2"/>
      <c r="D456" s="2"/>
      <c r="E456" s="2"/>
      <c r="F456" s="2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AY456" s="4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O456" s="6"/>
      <c r="BP456" s="6"/>
      <c r="BQ456" s="6"/>
      <c r="BR456" s="4"/>
      <c r="BS456" s="4"/>
      <c r="BT456" s="4"/>
      <c r="BU456" s="4"/>
      <c r="BV456" s="4"/>
      <c r="BW456" s="4"/>
    </row>
    <row r="457" customFormat="false" ht="13.8" hidden="false" customHeight="false" outlineLevel="0" collapsed="false">
      <c r="A457" s="1"/>
      <c r="B457" s="2"/>
      <c r="C457" s="2"/>
      <c r="D457" s="2"/>
      <c r="E457" s="2"/>
      <c r="F457" s="2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AY457" s="4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O457" s="6"/>
      <c r="BP457" s="6"/>
      <c r="BQ457" s="6"/>
      <c r="BR457" s="4"/>
      <c r="BS457" s="4"/>
      <c r="BT457" s="4"/>
      <c r="BU457" s="4"/>
      <c r="BV457" s="4"/>
      <c r="BW457" s="4"/>
    </row>
    <row r="458" customFormat="false" ht="13.8" hidden="false" customHeight="false" outlineLevel="0" collapsed="false">
      <c r="A458" s="1"/>
      <c r="B458" s="2"/>
      <c r="C458" s="2"/>
      <c r="D458" s="2"/>
      <c r="E458" s="2"/>
      <c r="F458" s="2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AY458" s="4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O458" s="6"/>
      <c r="BP458" s="6"/>
      <c r="BQ458" s="6"/>
      <c r="BR458" s="4"/>
      <c r="BS458" s="4"/>
      <c r="BT458" s="4"/>
      <c r="BU458" s="4"/>
      <c r="BV458" s="4"/>
      <c r="BW458" s="4"/>
    </row>
    <row r="459" customFormat="false" ht="13.8" hidden="false" customHeight="false" outlineLevel="0" collapsed="false">
      <c r="A459" s="1"/>
      <c r="B459" s="2"/>
      <c r="C459" s="2"/>
      <c r="D459" s="2"/>
      <c r="E459" s="2"/>
      <c r="F459" s="2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AY459" s="4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O459" s="6"/>
      <c r="BP459" s="6"/>
      <c r="BQ459" s="6"/>
      <c r="BR459" s="4"/>
      <c r="BS459" s="4"/>
      <c r="BT459" s="4"/>
      <c r="BU459" s="4"/>
      <c r="BV459" s="4"/>
      <c r="BW459" s="4"/>
    </row>
    <row r="460" customFormat="false" ht="13.8" hidden="false" customHeight="false" outlineLevel="0" collapsed="false">
      <c r="A460" s="1"/>
      <c r="B460" s="2"/>
      <c r="C460" s="2"/>
      <c r="D460" s="2"/>
      <c r="E460" s="2"/>
      <c r="F460" s="2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AY460" s="4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O460" s="6"/>
      <c r="BP460" s="6"/>
      <c r="BQ460" s="6"/>
      <c r="BR460" s="4"/>
      <c r="BS460" s="4"/>
      <c r="BT460" s="4"/>
      <c r="BU460" s="4"/>
      <c r="BV460" s="4"/>
      <c r="BW460" s="4"/>
    </row>
    <row r="461" customFormat="false" ht="13.8" hidden="false" customHeight="false" outlineLevel="0" collapsed="false">
      <c r="A461" s="1"/>
      <c r="B461" s="2"/>
      <c r="C461" s="2"/>
      <c r="D461" s="2"/>
      <c r="E461" s="2"/>
      <c r="F461" s="2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AY461" s="4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O461" s="6"/>
      <c r="BP461" s="6"/>
      <c r="BQ461" s="6"/>
      <c r="BR461" s="4"/>
      <c r="BS461" s="4"/>
      <c r="BT461" s="4"/>
      <c r="BU461" s="4"/>
      <c r="BV461" s="4"/>
      <c r="BW461" s="4"/>
    </row>
    <row r="462" customFormat="false" ht="13.8" hidden="false" customHeight="false" outlineLevel="0" collapsed="false">
      <c r="A462" s="1"/>
      <c r="B462" s="2"/>
      <c r="C462" s="2"/>
      <c r="D462" s="2"/>
      <c r="E462" s="2"/>
      <c r="F462" s="2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AY462" s="4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O462" s="6"/>
      <c r="BP462" s="6"/>
      <c r="BQ462" s="6"/>
      <c r="BR462" s="4"/>
      <c r="BS462" s="4"/>
      <c r="BT462" s="4"/>
      <c r="BU462" s="4"/>
      <c r="BV462" s="4"/>
      <c r="BW462" s="4"/>
    </row>
    <row r="463" customFormat="false" ht="13.8" hidden="false" customHeight="false" outlineLevel="0" collapsed="false">
      <c r="A463" s="1"/>
      <c r="B463" s="2"/>
      <c r="C463" s="2"/>
      <c r="D463" s="2"/>
      <c r="E463" s="2"/>
      <c r="F463" s="2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AY463" s="4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O463" s="6"/>
      <c r="BP463" s="6"/>
      <c r="BQ463" s="6"/>
      <c r="BR463" s="4"/>
      <c r="BS463" s="4"/>
      <c r="BT463" s="4"/>
      <c r="BU463" s="4"/>
      <c r="BV463" s="4"/>
      <c r="BW463" s="4"/>
    </row>
    <row r="464" customFormat="false" ht="13.8" hidden="false" customHeight="false" outlineLevel="0" collapsed="false">
      <c r="A464" s="1"/>
      <c r="B464" s="2"/>
      <c r="C464" s="2"/>
      <c r="D464" s="2"/>
      <c r="E464" s="2"/>
      <c r="F464" s="2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AY464" s="4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O464" s="6"/>
      <c r="BP464" s="6"/>
      <c r="BQ464" s="6"/>
      <c r="BR464" s="4"/>
      <c r="BS464" s="4"/>
      <c r="BT464" s="4"/>
      <c r="BU464" s="4"/>
      <c r="BV464" s="4"/>
      <c r="BW464" s="4"/>
    </row>
    <row r="465" customFormat="false" ht="13.8" hidden="false" customHeight="false" outlineLevel="0" collapsed="false">
      <c r="A465" s="1"/>
      <c r="B465" s="2"/>
      <c r="C465" s="2"/>
      <c r="D465" s="2"/>
      <c r="E465" s="2"/>
      <c r="F465" s="2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AY465" s="4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O465" s="6"/>
      <c r="BP465" s="6"/>
      <c r="BQ465" s="6"/>
      <c r="BR465" s="4"/>
      <c r="BS465" s="4"/>
      <c r="BT465" s="4"/>
      <c r="BU465" s="4"/>
      <c r="BV465" s="4"/>
      <c r="BW465" s="4"/>
    </row>
    <row r="466" customFormat="false" ht="13.8" hidden="false" customHeight="false" outlineLevel="0" collapsed="false">
      <c r="A466" s="1"/>
      <c r="B466" s="2"/>
      <c r="C466" s="2"/>
      <c r="D466" s="2"/>
      <c r="E466" s="2"/>
      <c r="F466" s="2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AY466" s="4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O466" s="6"/>
      <c r="BP466" s="6"/>
      <c r="BQ466" s="6"/>
      <c r="BR466" s="4"/>
      <c r="BS466" s="4"/>
      <c r="BT466" s="4"/>
      <c r="BU466" s="4"/>
      <c r="BV466" s="4"/>
      <c r="BW466" s="4"/>
    </row>
    <row r="467" customFormat="false" ht="13.8" hidden="false" customHeight="false" outlineLevel="0" collapsed="false">
      <c r="A467" s="1"/>
      <c r="B467" s="2"/>
      <c r="C467" s="2"/>
      <c r="D467" s="2"/>
      <c r="E467" s="2"/>
      <c r="F467" s="2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AY467" s="4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O467" s="6"/>
      <c r="BP467" s="6"/>
      <c r="BQ467" s="6"/>
      <c r="BR467" s="4"/>
      <c r="BS467" s="4"/>
      <c r="BT467" s="4"/>
      <c r="BU467" s="4"/>
      <c r="BV467" s="4"/>
      <c r="BW467" s="4"/>
    </row>
    <row r="468" customFormat="false" ht="13.8" hidden="false" customHeight="false" outlineLevel="0" collapsed="false">
      <c r="A468" s="1"/>
      <c r="B468" s="2"/>
      <c r="C468" s="2"/>
      <c r="D468" s="2"/>
      <c r="E468" s="2"/>
      <c r="F468" s="2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AY468" s="4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O468" s="6"/>
      <c r="BP468" s="6"/>
      <c r="BQ468" s="6"/>
      <c r="BR468" s="4"/>
      <c r="BS468" s="4"/>
      <c r="BT468" s="4"/>
      <c r="BU468" s="4"/>
      <c r="BV468" s="4"/>
      <c r="BW468" s="4"/>
    </row>
    <row r="469" customFormat="false" ht="13.8" hidden="false" customHeight="false" outlineLevel="0" collapsed="false">
      <c r="A469" s="1"/>
      <c r="B469" s="2"/>
      <c r="C469" s="2"/>
      <c r="D469" s="2"/>
      <c r="E469" s="2"/>
      <c r="F469" s="2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AY469" s="4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O469" s="6"/>
      <c r="BP469" s="6"/>
      <c r="BQ469" s="6"/>
      <c r="BR469" s="4"/>
      <c r="BS469" s="4"/>
      <c r="BT469" s="4"/>
      <c r="BU469" s="4"/>
      <c r="BV469" s="4"/>
      <c r="BW469" s="4"/>
    </row>
    <row r="470" customFormat="false" ht="13.8" hidden="false" customHeight="false" outlineLevel="0" collapsed="false">
      <c r="A470" s="1"/>
      <c r="B470" s="2"/>
      <c r="C470" s="2"/>
      <c r="D470" s="2"/>
      <c r="E470" s="2"/>
      <c r="F470" s="2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AY470" s="4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O470" s="6"/>
      <c r="BP470" s="6"/>
      <c r="BQ470" s="6"/>
      <c r="BR470" s="4"/>
      <c r="BS470" s="4"/>
      <c r="BT470" s="4"/>
      <c r="BU470" s="4"/>
      <c r="BV470" s="4"/>
      <c r="BW470" s="4"/>
    </row>
    <row r="471" customFormat="false" ht="13.8" hidden="false" customHeight="false" outlineLevel="0" collapsed="false">
      <c r="A471" s="1"/>
      <c r="B471" s="2"/>
      <c r="C471" s="2"/>
      <c r="D471" s="2"/>
      <c r="E471" s="2"/>
      <c r="F471" s="2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AY471" s="4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O471" s="6"/>
      <c r="BP471" s="6"/>
      <c r="BQ471" s="6"/>
      <c r="BR471" s="4"/>
      <c r="BS471" s="4"/>
      <c r="BT471" s="4"/>
      <c r="BU471" s="4"/>
      <c r="BV471" s="4"/>
      <c r="BW471" s="4"/>
    </row>
    <row r="472" customFormat="false" ht="13.8" hidden="false" customHeight="false" outlineLevel="0" collapsed="false">
      <c r="A472" s="1"/>
      <c r="B472" s="2"/>
      <c r="C472" s="2"/>
      <c r="D472" s="2"/>
      <c r="E472" s="2"/>
      <c r="F472" s="2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AY472" s="4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O472" s="6"/>
      <c r="BP472" s="6"/>
      <c r="BQ472" s="6"/>
      <c r="BR472" s="4"/>
      <c r="BS472" s="4"/>
      <c r="BT472" s="4"/>
      <c r="BU472" s="4"/>
      <c r="BV472" s="4"/>
      <c r="BW472" s="4"/>
    </row>
    <row r="473" customFormat="false" ht="13.8" hidden="false" customHeight="false" outlineLevel="0" collapsed="false">
      <c r="A473" s="1"/>
      <c r="B473" s="2"/>
      <c r="C473" s="2"/>
      <c r="D473" s="2"/>
      <c r="E473" s="2"/>
      <c r="F473" s="2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AY473" s="4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O473" s="6"/>
      <c r="BP473" s="6"/>
      <c r="BQ473" s="6"/>
      <c r="BR473" s="4"/>
      <c r="BS473" s="4"/>
      <c r="BT473" s="4"/>
      <c r="BU473" s="4"/>
      <c r="BV473" s="4"/>
      <c r="BW473" s="4"/>
    </row>
    <row r="474" customFormat="false" ht="13.8" hidden="false" customHeight="false" outlineLevel="0" collapsed="false">
      <c r="A474" s="1"/>
      <c r="B474" s="2"/>
      <c r="C474" s="2"/>
      <c r="D474" s="2"/>
      <c r="E474" s="2"/>
      <c r="F474" s="2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AY474" s="4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O474" s="6"/>
      <c r="BP474" s="6"/>
      <c r="BQ474" s="6"/>
      <c r="BR474" s="4"/>
      <c r="BS474" s="4"/>
      <c r="BT474" s="4"/>
      <c r="BU474" s="4"/>
      <c r="BV474" s="4"/>
      <c r="BW474" s="4"/>
    </row>
    <row r="475" customFormat="false" ht="13.8" hidden="false" customHeight="false" outlineLevel="0" collapsed="false">
      <c r="A475" s="1"/>
      <c r="B475" s="2"/>
      <c r="C475" s="2"/>
      <c r="D475" s="2"/>
      <c r="E475" s="2"/>
      <c r="F475" s="2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AY475" s="4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O475" s="6"/>
      <c r="BP475" s="6"/>
      <c r="BQ475" s="6"/>
      <c r="BR475" s="4"/>
      <c r="BS475" s="4"/>
      <c r="BT475" s="4"/>
      <c r="BU475" s="4"/>
      <c r="BV475" s="4"/>
      <c r="BW475" s="4"/>
    </row>
    <row r="476" customFormat="false" ht="13.8" hidden="false" customHeight="false" outlineLevel="0" collapsed="false">
      <c r="A476" s="1"/>
      <c r="B476" s="2"/>
      <c r="C476" s="2"/>
      <c r="D476" s="2"/>
      <c r="E476" s="2"/>
      <c r="F476" s="2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AY476" s="4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O476" s="6"/>
      <c r="BP476" s="6"/>
      <c r="BQ476" s="6"/>
      <c r="BR476" s="4"/>
      <c r="BS476" s="4"/>
      <c r="BT476" s="4"/>
      <c r="BU476" s="4"/>
      <c r="BV476" s="4"/>
      <c r="BW476" s="4"/>
    </row>
    <row r="477" customFormat="false" ht="13.8" hidden="false" customHeight="false" outlineLevel="0" collapsed="false">
      <c r="A477" s="1"/>
      <c r="B477" s="2"/>
      <c r="C477" s="2"/>
      <c r="D477" s="2"/>
      <c r="E477" s="2"/>
      <c r="F477" s="2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AY477" s="4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O477" s="6"/>
      <c r="BP477" s="6"/>
      <c r="BQ477" s="6"/>
      <c r="BR477" s="4"/>
      <c r="BS477" s="4"/>
      <c r="BT477" s="4"/>
      <c r="BU477" s="4"/>
      <c r="BV477" s="4"/>
      <c r="BW477" s="4"/>
    </row>
    <row r="478" customFormat="false" ht="13.8" hidden="false" customHeight="false" outlineLevel="0" collapsed="false">
      <c r="A478" s="1"/>
      <c r="B478" s="2"/>
      <c r="C478" s="2"/>
      <c r="D478" s="2"/>
      <c r="E478" s="2"/>
      <c r="F478" s="2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AY478" s="4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O478" s="6"/>
      <c r="BP478" s="6"/>
      <c r="BQ478" s="6"/>
      <c r="BR478" s="4"/>
      <c r="BS478" s="4"/>
      <c r="BT478" s="4"/>
      <c r="BU478" s="4"/>
      <c r="BV478" s="4"/>
      <c r="BW478" s="4"/>
    </row>
    <row r="479" customFormat="false" ht="13.8" hidden="false" customHeight="false" outlineLevel="0" collapsed="false">
      <c r="A479" s="1"/>
      <c r="B479" s="2"/>
      <c r="C479" s="2"/>
      <c r="D479" s="2"/>
      <c r="E479" s="2"/>
      <c r="F479" s="2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AY479" s="4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O479" s="6"/>
      <c r="BP479" s="6"/>
      <c r="BQ479" s="6"/>
      <c r="BR479" s="4"/>
      <c r="BS479" s="4"/>
      <c r="BT479" s="4"/>
      <c r="BU479" s="4"/>
      <c r="BV479" s="4"/>
      <c r="BW479" s="4"/>
    </row>
    <row r="480" customFormat="false" ht="13.8" hidden="false" customHeight="false" outlineLevel="0" collapsed="false">
      <c r="A480" s="1"/>
      <c r="B480" s="2"/>
      <c r="C480" s="2"/>
      <c r="D480" s="2"/>
      <c r="E480" s="2"/>
      <c r="F480" s="2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AY480" s="4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O480" s="6"/>
      <c r="BP480" s="6"/>
      <c r="BQ480" s="6"/>
      <c r="BR480" s="4"/>
      <c r="BS480" s="4"/>
      <c r="BT480" s="4"/>
      <c r="BU480" s="4"/>
      <c r="BV480" s="4"/>
      <c r="BW480" s="4"/>
    </row>
    <row r="481" customFormat="false" ht="13.8" hidden="false" customHeight="false" outlineLevel="0" collapsed="false">
      <c r="A481" s="1"/>
      <c r="B481" s="2"/>
      <c r="C481" s="2"/>
      <c r="D481" s="2"/>
      <c r="E481" s="2"/>
      <c r="F481" s="2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AY481" s="4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O481" s="6"/>
      <c r="BP481" s="6"/>
      <c r="BQ481" s="6"/>
      <c r="BR481" s="4"/>
      <c r="BS481" s="4"/>
      <c r="BT481" s="4"/>
      <c r="BU481" s="4"/>
      <c r="BV481" s="4"/>
      <c r="BW481" s="4"/>
    </row>
    <row r="482" customFormat="false" ht="13.8" hidden="false" customHeight="false" outlineLevel="0" collapsed="false">
      <c r="A482" s="1"/>
      <c r="B482" s="2"/>
      <c r="C482" s="2"/>
      <c r="D482" s="2"/>
      <c r="E482" s="2"/>
      <c r="F482" s="2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AY482" s="4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O482" s="6"/>
      <c r="BP482" s="6"/>
      <c r="BQ482" s="6"/>
      <c r="BR482" s="4"/>
      <c r="BS482" s="4"/>
      <c r="BT482" s="4"/>
      <c r="BU482" s="4"/>
      <c r="BV482" s="4"/>
      <c r="BW482" s="4"/>
    </row>
    <row r="483" customFormat="false" ht="13.8" hidden="false" customHeight="false" outlineLevel="0" collapsed="false">
      <c r="A483" s="1"/>
      <c r="B483" s="2"/>
      <c r="C483" s="2"/>
      <c r="D483" s="2"/>
      <c r="E483" s="2"/>
      <c r="F483" s="2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AY483" s="4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O483" s="6"/>
      <c r="BP483" s="6"/>
      <c r="BQ483" s="6"/>
      <c r="BR483" s="4"/>
      <c r="BS483" s="4"/>
      <c r="BT483" s="4"/>
      <c r="BU483" s="4"/>
      <c r="BV483" s="4"/>
      <c r="BW483" s="4"/>
    </row>
    <row r="484" customFormat="false" ht="13.8" hidden="false" customHeight="false" outlineLevel="0" collapsed="false">
      <c r="A484" s="1"/>
      <c r="B484" s="2"/>
      <c r="C484" s="2"/>
      <c r="D484" s="2"/>
      <c r="E484" s="2"/>
      <c r="F484" s="2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AY484" s="4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O484" s="6"/>
      <c r="BP484" s="6"/>
      <c r="BQ484" s="6"/>
      <c r="BR484" s="4"/>
      <c r="BS484" s="4"/>
      <c r="BT484" s="4"/>
      <c r="BU484" s="4"/>
      <c r="BV484" s="4"/>
      <c r="BW484" s="4"/>
    </row>
    <row r="485" customFormat="false" ht="13.8" hidden="false" customHeight="false" outlineLevel="0" collapsed="false">
      <c r="A485" s="1"/>
      <c r="B485" s="2"/>
      <c r="C485" s="2"/>
      <c r="D485" s="2"/>
      <c r="E485" s="2"/>
      <c r="F485" s="2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AY485" s="4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O485" s="6"/>
      <c r="BP485" s="6"/>
      <c r="BQ485" s="6"/>
      <c r="BR485" s="4"/>
      <c r="BS485" s="4"/>
      <c r="BT485" s="4"/>
      <c r="BU485" s="4"/>
      <c r="BV485" s="4"/>
      <c r="BW485" s="4"/>
    </row>
    <row r="486" customFormat="false" ht="13.8" hidden="false" customHeight="false" outlineLevel="0" collapsed="false">
      <c r="A486" s="1"/>
      <c r="B486" s="2"/>
      <c r="C486" s="2"/>
      <c r="D486" s="2"/>
      <c r="E486" s="2"/>
      <c r="F486" s="2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AY486" s="4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O486" s="6"/>
      <c r="BP486" s="6"/>
      <c r="BQ486" s="6"/>
      <c r="BR486" s="4"/>
      <c r="BS486" s="4"/>
      <c r="BT486" s="4"/>
      <c r="BU486" s="4"/>
      <c r="BV486" s="4"/>
      <c r="BW486" s="4"/>
    </row>
    <row r="487" customFormat="false" ht="13.8" hidden="false" customHeight="false" outlineLevel="0" collapsed="false">
      <c r="A487" s="1"/>
      <c r="B487" s="2"/>
      <c r="C487" s="2"/>
      <c r="D487" s="2"/>
      <c r="E487" s="2"/>
      <c r="F487" s="2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AY487" s="4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O487" s="6"/>
      <c r="BP487" s="6"/>
      <c r="BQ487" s="6"/>
      <c r="BR487" s="4"/>
      <c r="BS487" s="4"/>
      <c r="BT487" s="4"/>
      <c r="BU487" s="4"/>
      <c r="BV487" s="4"/>
      <c r="BW487" s="4"/>
    </row>
    <row r="488" customFormat="false" ht="13.8" hidden="false" customHeight="false" outlineLevel="0" collapsed="false">
      <c r="A488" s="1"/>
      <c r="B488" s="2"/>
      <c r="C488" s="2"/>
      <c r="D488" s="2"/>
      <c r="E488" s="2"/>
      <c r="F488" s="2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AY488" s="4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O488" s="6"/>
      <c r="BP488" s="6"/>
      <c r="BQ488" s="6"/>
      <c r="BR488" s="4"/>
      <c r="BS488" s="4"/>
      <c r="BT488" s="4"/>
      <c r="BU488" s="4"/>
      <c r="BV488" s="4"/>
      <c r="BW488" s="4"/>
    </row>
    <row r="489" customFormat="false" ht="13.8" hidden="false" customHeight="false" outlineLevel="0" collapsed="false">
      <c r="A489" s="1"/>
      <c r="B489" s="2"/>
      <c r="C489" s="2"/>
      <c r="D489" s="2"/>
      <c r="E489" s="2"/>
      <c r="F489" s="2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AY489" s="4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O489" s="6"/>
      <c r="BP489" s="6"/>
      <c r="BQ489" s="6"/>
      <c r="BR489" s="4"/>
      <c r="BS489" s="4"/>
      <c r="BT489" s="4"/>
      <c r="BU489" s="4"/>
      <c r="BV489" s="4"/>
      <c r="BW489" s="4"/>
    </row>
    <row r="490" customFormat="false" ht="13.8" hidden="false" customHeight="false" outlineLevel="0" collapsed="false">
      <c r="A490" s="1"/>
      <c r="B490" s="2"/>
      <c r="C490" s="2"/>
      <c r="D490" s="2"/>
      <c r="E490" s="2"/>
      <c r="F490" s="2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AY490" s="4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O490" s="6"/>
      <c r="BP490" s="6"/>
      <c r="BQ490" s="6"/>
      <c r="BR490" s="4"/>
      <c r="BS490" s="4"/>
      <c r="BT490" s="4"/>
      <c r="BU490" s="4"/>
      <c r="BV490" s="4"/>
      <c r="BW490" s="4"/>
    </row>
    <row r="491" customFormat="false" ht="13.8" hidden="false" customHeight="false" outlineLevel="0" collapsed="false">
      <c r="A491" s="1"/>
      <c r="B491" s="2"/>
      <c r="C491" s="2"/>
      <c r="D491" s="2"/>
      <c r="E491" s="2"/>
      <c r="F491" s="2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AY491" s="4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O491" s="6"/>
      <c r="BP491" s="6"/>
      <c r="BQ491" s="6"/>
      <c r="BR491" s="4"/>
      <c r="BS491" s="4"/>
      <c r="BT491" s="4"/>
      <c r="BU491" s="4"/>
      <c r="BV491" s="4"/>
      <c r="BW491" s="4"/>
    </row>
    <row r="492" customFormat="false" ht="13.8" hidden="false" customHeight="false" outlineLevel="0" collapsed="false">
      <c r="A492" s="1"/>
      <c r="B492" s="2"/>
      <c r="C492" s="2"/>
      <c r="D492" s="2"/>
      <c r="E492" s="2"/>
      <c r="F492" s="2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AY492" s="4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O492" s="6"/>
      <c r="BP492" s="6"/>
      <c r="BQ492" s="6"/>
      <c r="BR492" s="4"/>
      <c r="BS492" s="4"/>
      <c r="BT492" s="4"/>
      <c r="BU492" s="4"/>
      <c r="BV492" s="4"/>
      <c r="BW492" s="4"/>
    </row>
    <row r="493" customFormat="false" ht="13.8" hidden="false" customHeight="false" outlineLevel="0" collapsed="false">
      <c r="A493" s="1"/>
      <c r="B493" s="2"/>
      <c r="C493" s="2"/>
      <c r="D493" s="2"/>
      <c r="E493" s="2"/>
      <c r="F493" s="2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AY493" s="4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O493" s="6"/>
      <c r="BP493" s="6"/>
      <c r="BQ493" s="6"/>
      <c r="BR493" s="4"/>
      <c r="BS493" s="4"/>
      <c r="BT493" s="4"/>
      <c r="BU493" s="4"/>
      <c r="BV493" s="4"/>
      <c r="BW493" s="4"/>
    </row>
    <row r="494" customFormat="false" ht="13.8" hidden="false" customHeight="false" outlineLevel="0" collapsed="false">
      <c r="A494" s="1"/>
      <c r="B494" s="2"/>
      <c r="C494" s="2"/>
      <c r="D494" s="2"/>
      <c r="E494" s="2"/>
      <c r="F494" s="2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AY494" s="4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O494" s="6"/>
      <c r="BP494" s="6"/>
      <c r="BQ494" s="6"/>
      <c r="BR494" s="4"/>
      <c r="BS494" s="4"/>
      <c r="BT494" s="4"/>
      <c r="BU494" s="4"/>
      <c r="BV494" s="4"/>
      <c r="BW494" s="4"/>
    </row>
    <row r="495" customFormat="false" ht="13.8" hidden="false" customHeight="false" outlineLevel="0" collapsed="false">
      <c r="A495" s="1"/>
      <c r="B495" s="2"/>
      <c r="C495" s="2"/>
      <c r="D495" s="2"/>
      <c r="E495" s="2"/>
      <c r="F495" s="2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AY495" s="4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O495" s="6"/>
      <c r="BP495" s="6"/>
      <c r="BQ495" s="6"/>
      <c r="BR495" s="4"/>
      <c r="BS495" s="4"/>
      <c r="BT495" s="4"/>
      <c r="BU495" s="4"/>
      <c r="BV495" s="4"/>
      <c r="BW495" s="4"/>
    </row>
    <row r="496" customFormat="false" ht="13.8" hidden="false" customHeight="false" outlineLevel="0" collapsed="false">
      <c r="A496" s="1"/>
      <c r="B496" s="2"/>
      <c r="C496" s="2"/>
      <c r="D496" s="2"/>
      <c r="E496" s="2"/>
      <c r="F496" s="2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AY496" s="4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O496" s="6"/>
      <c r="BP496" s="6"/>
      <c r="BQ496" s="6"/>
      <c r="BR496" s="4"/>
      <c r="BS496" s="4"/>
      <c r="BT496" s="4"/>
      <c r="BU496" s="4"/>
      <c r="BV496" s="4"/>
      <c r="BW496" s="4"/>
    </row>
    <row r="497" customFormat="false" ht="13.8" hidden="false" customHeight="false" outlineLevel="0" collapsed="false">
      <c r="A497" s="1"/>
      <c r="B497" s="2"/>
      <c r="C497" s="2"/>
      <c r="D497" s="2"/>
      <c r="E497" s="2"/>
      <c r="F497" s="2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AY497" s="4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O497" s="6"/>
      <c r="BP497" s="6"/>
      <c r="BQ497" s="6"/>
      <c r="BR497" s="4"/>
      <c r="BS497" s="4"/>
      <c r="BT497" s="4"/>
      <c r="BU497" s="4"/>
      <c r="BV497" s="4"/>
      <c r="BW497" s="4"/>
    </row>
    <row r="498" customFormat="false" ht="13.8" hidden="false" customHeight="false" outlineLevel="0" collapsed="false">
      <c r="A498" s="1"/>
      <c r="B498" s="2"/>
      <c r="C498" s="2"/>
      <c r="D498" s="2"/>
      <c r="E498" s="2"/>
      <c r="F498" s="2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AY498" s="4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O498" s="6"/>
      <c r="BP498" s="6"/>
      <c r="BQ498" s="6"/>
      <c r="BR498" s="4"/>
      <c r="BS498" s="4"/>
      <c r="BT498" s="4"/>
      <c r="BU498" s="4"/>
      <c r="BV498" s="4"/>
      <c r="BW498" s="4"/>
    </row>
    <row r="499" customFormat="false" ht="13.8" hidden="false" customHeight="false" outlineLevel="0" collapsed="false">
      <c r="A499" s="1"/>
      <c r="B499" s="2"/>
      <c r="C499" s="2"/>
      <c r="D499" s="2"/>
      <c r="E499" s="2"/>
      <c r="F499" s="2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AY499" s="4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O499" s="6"/>
      <c r="BP499" s="6"/>
      <c r="BQ499" s="6"/>
      <c r="BR499" s="4"/>
      <c r="BS499" s="4"/>
      <c r="BT499" s="4"/>
      <c r="BU499" s="4"/>
      <c r="BV499" s="4"/>
      <c r="BW499" s="4"/>
    </row>
    <row r="500" customFormat="false" ht="13.8" hidden="false" customHeight="false" outlineLevel="0" collapsed="false">
      <c r="A500" s="1"/>
      <c r="B500" s="2"/>
      <c r="C500" s="2"/>
      <c r="D500" s="2"/>
      <c r="E500" s="2"/>
      <c r="F500" s="2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AY500" s="4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O500" s="6"/>
      <c r="BP500" s="6"/>
      <c r="BQ500" s="6"/>
      <c r="BR500" s="4"/>
      <c r="BS500" s="4"/>
      <c r="BT500" s="4"/>
      <c r="BU500" s="4"/>
      <c r="BV500" s="4"/>
      <c r="BW500" s="4"/>
    </row>
    <row r="501" customFormat="false" ht="13.8" hidden="false" customHeight="false" outlineLevel="0" collapsed="false">
      <c r="A501" s="1"/>
      <c r="B501" s="2"/>
      <c r="C501" s="2"/>
      <c r="D501" s="2"/>
      <c r="E501" s="2"/>
      <c r="F501" s="2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AY501" s="4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O501" s="6"/>
      <c r="BP501" s="6"/>
      <c r="BQ501" s="6"/>
      <c r="BR501" s="4"/>
      <c r="BS501" s="4"/>
      <c r="BT501" s="4"/>
      <c r="BU501" s="4"/>
      <c r="BV501" s="4"/>
      <c r="BW501" s="4"/>
    </row>
    <row r="502" customFormat="false" ht="13.8" hidden="false" customHeight="false" outlineLevel="0" collapsed="false">
      <c r="A502" s="1"/>
      <c r="B502" s="2"/>
      <c r="C502" s="2"/>
      <c r="D502" s="2"/>
      <c r="E502" s="2"/>
      <c r="F502" s="2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AY502" s="4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O502" s="6"/>
      <c r="BP502" s="6"/>
      <c r="BQ502" s="6"/>
      <c r="BR502" s="4"/>
      <c r="BS502" s="4"/>
      <c r="BT502" s="4"/>
      <c r="BU502" s="4"/>
      <c r="BV502" s="4"/>
      <c r="BW502" s="4"/>
    </row>
    <row r="503" customFormat="false" ht="13.8" hidden="false" customHeight="false" outlineLevel="0" collapsed="false">
      <c r="A503" s="1"/>
      <c r="B503" s="2"/>
      <c r="C503" s="2"/>
      <c r="D503" s="2"/>
      <c r="E503" s="2"/>
      <c r="F503" s="2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AY503" s="4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O503" s="6"/>
      <c r="BP503" s="6"/>
      <c r="BQ503" s="6"/>
      <c r="BR503" s="4"/>
      <c r="BS503" s="4"/>
      <c r="BT503" s="4"/>
      <c r="BU503" s="4"/>
      <c r="BV503" s="4"/>
      <c r="BW503" s="4"/>
    </row>
    <row r="504" customFormat="false" ht="13.8" hidden="false" customHeight="false" outlineLevel="0" collapsed="false">
      <c r="A504" s="1"/>
      <c r="B504" s="2"/>
      <c r="C504" s="2"/>
      <c r="D504" s="2"/>
      <c r="E504" s="2"/>
      <c r="F504" s="2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AY504" s="4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O504" s="6"/>
      <c r="BP504" s="6"/>
      <c r="BQ504" s="6"/>
      <c r="BR504" s="4"/>
      <c r="BS504" s="4"/>
      <c r="BT504" s="4"/>
      <c r="BU504" s="4"/>
      <c r="BV504" s="4"/>
      <c r="BW504" s="4"/>
    </row>
    <row r="505" customFormat="false" ht="13.8" hidden="false" customHeight="false" outlineLevel="0" collapsed="false">
      <c r="A505" s="1"/>
      <c r="B505" s="2"/>
      <c r="C505" s="2"/>
      <c r="D505" s="2"/>
      <c r="E505" s="2"/>
      <c r="F505" s="2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AY505" s="4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O505" s="6"/>
      <c r="BP505" s="6"/>
      <c r="BQ505" s="6"/>
      <c r="BR505" s="4"/>
      <c r="BS505" s="4"/>
      <c r="BT505" s="4"/>
      <c r="BU505" s="4"/>
      <c r="BV505" s="4"/>
      <c r="BW505" s="4"/>
    </row>
    <row r="506" customFormat="false" ht="13.8" hidden="false" customHeight="false" outlineLevel="0" collapsed="false">
      <c r="A506" s="1"/>
      <c r="B506" s="2"/>
      <c r="C506" s="2"/>
      <c r="D506" s="2"/>
      <c r="E506" s="2"/>
      <c r="F506" s="2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AY506" s="4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O506" s="6"/>
      <c r="BP506" s="6"/>
      <c r="BQ506" s="6"/>
      <c r="BR506" s="4"/>
      <c r="BS506" s="4"/>
      <c r="BT506" s="4"/>
      <c r="BU506" s="4"/>
      <c r="BV506" s="4"/>
      <c r="BW506" s="4"/>
    </row>
    <row r="507" customFormat="false" ht="13.8" hidden="false" customHeight="false" outlineLevel="0" collapsed="false">
      <c r="A507" s="1"/>
      <c r="B507" s="2"/>
      <c r="C507" s="2"/>
      <c r="D507" s="2"/>
      <c r="E507" s="2"/>
      <c r="F507" s="2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AY507" s="4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O507" s="6"/>
      <c r="BP507" s="6"/>
      <c r="BQ507" s="6"/>
      <c r="BR507" s="4"/>
      <c r="BS507" s="4"/>
      <c r="BT507" s="4"/>
      <c r="BU507" s="4"/>
      <c r="BV507" s="4"/>
      <c r="BW507" s="4"/>
    </row>
    <row r="508" customFormat="false" ht="13.8" hidden="false" customHeight="false" outlineLevel="0" collapsed="false">
      <c r="A508" s="1"/>
      <c r="B508" s="2"/>
      <c r="C508" s="2"/>
      <c r="D508" s="2"/>
      <c r="E508" s="2"/>
      <c r="F508" s="2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AY508" s="4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O508" s="6"/>
      <c r="BP508" s="6"/>
      <c r="BQ508" s="6"/>
      <c r="BR508" s="4"/>
      <c r="BS508" s="4"/>
      <c r="BT508" s="4"/>
      <c r="BU508" s="4"/>
      <c r="BV508" s="4"/>
      <c r="BW508" s="4"/>
    </row>
    <row r="509" customFormat="false" ht="13.8" hidden="false" customHeight="false" outlineLevel="0" collapsed="false">
      <c r="A509" s="1"/>
      <c r="B509" s="2"/>
      <c r="C509" s="2"/>
      <c r="D509" s="2"/>
      <c r="E509" s="2"/>
      <c r="F509" s="2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AY509" s="4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O509" s="6"/>
      <c r="BP509" s="6"/>
      <c r="BQ509" s="6"/>
      <c r="BR509" s="4"/>
      <c r="BS509" s="4"/>
      <c r="BT509" s="4"/>
      <c r="BU509" s="4"/>
      <c r="BV509" s="4"/>
      <c r="BW509" s="4"/>
    </row>
    <row r="510" customFormat="false" ht="13.8" hidden="false" customHeight="false" outlineLevel="0" collapsed="false">
      <c r="A510" s="1"/>
      <c r="B510" s="2"/>
      <c r="C510" s="2"/>
      <c r="D510" s="2"/>
      <c r="E510" s="2"/>
      <c r="F510" s="2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AY510" s="4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O510" s="6"/>
      <c r="BP510" s="6"/>
      <c r="BQ510" s="6"/>
      <c r="BR510" s="4"/>
      <c r="BS510" s="4"/>
      <c r="BT510" s="4"/>
      <c r="BU510" s="4"/>
      <c r="BV510" s="4"/>
      <c r="BW510" s="4"/>
    </row>
    <row r="511" customFormat="false" ht="13.8" hidden="false" customHeight="false" outlineLevel="0" collapsed="false">
      <c r="A511" s="1"/>
      <c r="B511" s="2"/>
      <c r="C511" s="2"/>
      <c r="D511" s="2"/>
      <c r="E511" s="2"/>
      <c r="F511" s="2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AY511" s="4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O511" s="6"/>
      <c r="BP511" s="6"/>
      <c r="BQ511" s="6"/>
      <c r="BR511" s="4"/>
      <c r="BS511" s="4"/>
      <c r="BT511" s="4"/>
      <c r="BU511" s="4"/>
      <c r="BV511" s="4"/>
      <c r="BW511" s="4"/>
    </row>
    <row r="512" customFormat="false" ht="13.8" hidden="false" customHeight="false" outlineLevel="0" collapsed="false">
      <c r="A512" s="1"/>
      <c r="B512" s="2"/>
      <c r="C512" s="2"/>
      <c r="D512" s="2"/>
      <c r="E512" s="2"/>
      <c r="F512" s="2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AY512" s="4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O512" s="6"/>
      <c r="BP512" s="6"/>
      <c r="BQ512" s="6"/>
      <c r="BR512" s="4"/>
      <c r="BS512" s="4"/>
      <c r="BT512" s="4"/>
      <c r="BU512" s="4"/>
      <c r="BV512" s="4"/>
      <c r="BW512" s="4"/>
    </row>
    <row r="513" customFormat="false" ht="13.8" hidden="false" customHeight="false" outlineLevel="0" collapsed="false">
      <c r="A513" s="1"/>
      <c r="B513" s="2"/>
      <c r="C513" s="2"/>
      <c r="D513" s="2"/>
      <c r="E513" s="2"/>
      <c r="F513" s="2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AY513" s="4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O513" s="6"/>
      <c r="BP513" s="6"/>
      <c r="BQ513" s="6"/>
      <c r="BR513" s="4"/>
      <c r="BS513" s="4"/>
      <c r="BT513" s="4"/>
      <c r="BU513" s="4"/>
      <c r="BV513" s="4"/>
      <c r="BW513" s="4"/>
    </row>
    <row r="514" customFormat="false" ht="13.8" hidden="false" customHeight="false" outlineLevel="0" collapsed="false">
      <c r="A514" s="1"/>
      <c r="B514" s="2"/>
      <c r="C514" s="2"/>
      <c r="D514" s="2"/>
      <c r="E514" s="2"/>
      <c r="F514" s="2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AY514" s="4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O514" s="6"/>
      <c r="BP514" s="6"/>
      <c r="BQ514" s="6"/>
      <c r="BR514" s="4"/>
      <c r="BS514" s="4"/>
      <c r="BT514" s="4"/>
      <c r="BU514" s="4"/>
      <c r="BV514" s="4"/>
      <c r="BW514" s="4"/>
    </row>
    <row r="515" customFormat="false" ht="13.8" hidden="false" customHeight="false" outlineLevel="0" collapsed="false">
      <c r="A515" s="1"/>
      <c r="B515" s="2"/>
      <c r="C515" s="2"/>
      <c r="D515" s="2"/>
      <c r="E515" s="2"/>
      <c r="F515" s="2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AY515" s="4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O515" s="6"/>
      <c r="BP515" s="6"/>
      <c r="BQ515" s="6"/>
      <c r="BR515" s="4"/>
      <c r="BS515" s="4"/>
      <c r="BT515" s="4"/>
      <c r="BU515" s="4"/>
      <c r="BV515" s="4"/>
      <c r="BW515" s="4"/>
    </row>
    <row r="516" customFormat="false" ht="13.8" hidden="false" customHeight="false" outlineLevel="0" collapsed="false">
      <c r="A516" s="1"/>
      <c r="B516" s="2"/>
      <c r="C516" s="2"/>
      <c r="D516" s="2"/>
      <c r="E516" s="2"/>
      <c r="F516" s="2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AY516" s="4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O516" s="6"/>
      <c r="BP516" s="6"/>
      <c r="BQ516" s="6"/>
      <c r="BR516" s="4"/>
      <c r="BS516" s="4"/>
      <c r="BT516" s="4"/>
      <c r="BU516" s="4"/>
      <c r="BV516" s="4"/>
      <c r="BW516" s="4"/>
    </row>
    <row r="517" customFormat="false" ht="13.8" hidden="false" customHeight="false" outlineLevel="0" collapsed="false">
      <c r="A517" s="1"/>
      <c r="B517" s="2"/>
      <c r="C517" s="2"/>
      <c r="D517" s="2"/>
      <c r="E517" s="2"/>
      <c r="F517" s="2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AY517" s="4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O517" s="6"/>
      <c r="BP517" s="6"/>
      <c r="BQ517" s="6"/>
      <c r="BR517" s="4"/>
      <c r="BS517" s="4"/>
      <c r="BT517" s="4"/>
      <c r="BU517" s="4"/>
      <c r="BV517" s="4"/>
      <c r="BW517" s="4"/>
    </row>
    <row r="518" customFormat="false" ht="13.8" hidden="false" customHeight="false" outlineLevel="0" collapsed="false">
      <c r="A518" s="1"/>
      <c r="B518" s="2"/>
      <c r="C518" s="2"/>
      <c r="D518" s="2"/>
      <c r="E518" s="2"/>
      <c r="F518" s="2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AY518" s="4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O518" s="6"/>
      <c r="BP518" s="6"/>
      <c r="BQ518" s="6"/>
      <c r="BR518" s="4"/>
      <c r="BS518" s="4"/>
      <c r="BT518" s="4"/>
      <c r="BU518" s="4"/>
      <c r="BV518" s="4"/>
      <c r="BW518" s="4"/>
    </row>
    <row r="519" customFormat="false" ht="13.8" hidden="false" customHeight="false" outlineLevel="0" collapsed="false">
      <c r="A519" s="1"/>
      <c r="B519" s="2"/>
      <c r="C519" s="2"/>
      <c r="D519" s="2"/>
      <c r="E519" s="2"/>
      <c r="F519" s="2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AY519" s="4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O519" s="6"/>
      <c r="BP519" s="6"/>
      <c r="BQ519" s="6"/>
      <c r="BR519" s="4"/>
      <c r="BS519" s="4"/>
      <c r="BT519" s="4"/>
      <c r="BU519" s="4"/>
      <c r="BV519" s="4"/>
      <c r="BW519" s="4"/>
    </row>
    <row r="520" customFormat="false" ht="13.8" hidden="false" customHeight="false" outlineLevel="0" collapsed="false">
      <c r="A520" s="1"/>
      <c r="B520" s="2"/>
      <c r="C520" s="2"/>
      <c r="D520" s="2"/>
      <c r="E520" s="2"/>
      <c r="F520" s="2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AY520" s="4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O520" s="6"/>
      <c r="BP520" s="6"/>
      <c r="BQ520" s="6"/>
      <c r="BR520" s="4"/>
      <c r="BS520" s="4"/>
      <c r="BT520" s="4"/>
      <c r="BU520" s="4"/>
      <c r="BV520" s="4"/>
      <c r="BW520" s="4"/>
    </row>
    <row r="521" customFormat="false" ht="13.8" hidden="false" customHeight="false" outlineLevel="0" collapsed="false">
      <c r="A521" s="1"/>
      <c r="B521" s="2"/>
      <c r="C521" s="2"/>
      <c r="D521" s="2"/>
      <c r="E521" s="2"/>
      <c r="F521" s="2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AY521" s="4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O521" s="6"/>
      <c r="BP521" s="6"/>
      <c r="BQ521" s="6"/>
      <c r="BR521" s="4"/>
      <c r="BS521" s="4"/>
      <c r="BT521" s="4"/>
      <c r="BU521" s="4"/>
      <c r="BV521" s="4"/>
      <c r="BW521" s="4"/>
    </row>
    <row r="522" customFormat="false" ht="13.8" hidden="false" customHeight="false" outlineLevel="0" collapsed="false">
      <c r="A522" s="1"/>
      <c r="B522" s="2"/>
      <c r="C522" s="2"/>
      <c r="D522" s="2"/>
      <c r="E522" s="2"/>
      <c r="F522" s="2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AY522" s="4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O522" s="6"/>
      <c r="BP522" s="6"/>
      <c r="BQ522" s="6"/>
      <c r="BR522" s="4"/>
      <c r="BS522" s="4"/>
      <c r="BT522" s="4"/>
      <c r="BU522" s="4"/>
      <c r="BV522" s="4"/>
      <c r="BW522" s="4"/>
    </row>
    <row r="523" customFormat="false" ht="13.8" hidden="false" customHeight="false" outlineLevel="0" collapsed="false">
      <c r="A523" s="1"/>
      <c r="B523" s="2"/>
      <c r="C523" s="2"/>
      <c r="D523" s="2"/>
      <c r="E523" s="2"/>
      <c r="F523" s="2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AY523" s="4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O523" s="6"/>
      <c r="BP523" s="6"/>
      <c r="BQ523" s="6"/>
      <c r="BR523" s="4"/>
      <c r="BS523" s="4"/>
      <c r="BT523" s="4"/>
      <c r="BU523" s="4"/>
      <c r="BV523" s="4"/>
      <c r="BW523" s="4"/>
    </row>
    <row r="524" customFormat="false" ht="13.8" hidden="false" customHeight="false" outlineLevel="0" collapsed="false">
      <c r="A524" s="1"/>
      <c r="B524" s="2"/>
      <c r="C524" s="2"/>
      <c r="D524" s="2"/>
      <c r="E524" s="2"/>
      <c r="F524" s="2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AY524" s="4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O524" s="6"/>
      <c r="BP524" s="6"/>
      <c r="BQ524" s="6"/>
      <c r="BR524" s="4"/>
      <c r="BS524" s="4"/>
      <c r="BT524" s="4"/>
      <c r="BU524" s="4"/>
      <c r="BV524" s="4"/>
      <c r="BW524" s="4"/>
    </row>
    <row r="525" customFormat="false" ht="13.8" hidden="false" customHeight="false" outlineLevel="0" collapsed="false">
      <c r="A525" s="1"/>
      <c r="B525" s="2"/>
      <c r="C525" s="2"/>
      <c r="D525" s="2"/>
      <c r="E525" s="2"/>
      <c r="F525" s="2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AY525" s="4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O525" s="6"/>
      <c r="BP525" s="6"/>
      <c r="BQ525" s="6"/>
      <c r="BR525" s="4"/>
      <c r="BS525" s="4"/>
      <c r="BT525" s="4"/>
      <c r="BU525" s="4"/>
      <c r="BV525" s="4"/>
      <c r="BW525" s="4"/>
    </row>
    <row r="526" customFormat="false" ht="13.8" hidden="false" customHeight="false" outlineLevel="0" collapsed="false">
      <c r="A526" s="1"/>
      <c r="B526" s="2"/>
      <c r="C526" s="2"/>
      <c r="D526" s="2"/>
      <c r="E526" s="2"/>
      <c r="F526" s="2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AY526" s="4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O526" s="6"/>
      <c r="BP526" s="6"/>
      <c r="BQ526" s="6"/>
      <c r="BR526" s="4"/>
      <c r="BS526" s="4"/>
      <c r="BT526" s="4"/>
      <c r="BU526" s="4"/>
      <c r="BV526" s="4"/>
      <c r="BW526" s="4"/>
    </row>
    <row r="527" customFormat="false" ht="13.8" hidden="false" customHeight="false" outlineLevel="0" collapsed="false">
      <c r="A527" s="1"/>
      <c r="B527" s="2"/>
      <c r="C527" s="2"/>
      <c r="D527" s="2"/>
      <c r="E527" s="2"/>
      <c r="F527" s="2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AY527" s="4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O527" s="6"/>
      <c r="BP527" s="6"/>
      <c r="BQ527" s="6"/>
      <c r="BR527" s="4"/>
      <c r="BS527" s="4"/>
      <c r="BT527" s="4"/>
      <c r="BU527" s="4"/>
      <c r="BV527" s="4"/>
      <c r="BW527" s="4"/>
    </row>
    <row r="528" customFormat="false" ht="13.8" hidden="false" customHeight="false" outlineLevel="0" collapsed="false">
      <c r="A528" s="1"/>
      <c r="B528" s="2"/>
      <c r="C528" s="2"/>
      <c r="D528" s="2"/>
      <c r="E528" s="2"/>
      <c r="F528" s="2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AY528" s="4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O528" s="6"/>
      <c r="BP528" s="6"/>
      <c r="BQ528" s="6"/>
      <c r="BR528" s="4"/>
      <c r="BS528" s="4"/>
      <c r="BT528" s="4"/>
      <c r="BU528" s="4"/>
      <c r="BV528" s="4"/>
      <c r="BW528" s="4"/>
    </row>
    <row r="529" customFormat="false" ht="13.8" hidden="false" customHeight="false" outlineLevel="0" collapsed="false">
      <c r="A529" s="1"/>
      <c r="B529" s="2"/>
      <c r="C529" s="2"/>
      <c r="D529" s="2"/>
      <c r="E529" s="2"/>
      <c r="F529" s="2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AY529" s="4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O529" s="6"/>
      <c r="BP529" s="6"/>
      <c r="BQ529" s="6"/>
      <c r="BR529" s="4"/>
      <c r="BS529" s="4"/>
      <c r="BT529" s="4"/>
      <c r="BU529" s="4"/>
      <c r="BV529" s="4"/>
      <c r="BW529" s="4"/>
    </row>
    <row r="530" customFormat="false" ht="13.8" hidden="false" customHeight="false" outlineLevel="0" collapsed="false">
      <c r="A530" s="1"/>
      <c r="B530" s="2"/>
      <c r="C530" s="2"/>
      <c r="D530" s="2"/>
      <c r="E530" s="2"/>
      <c r="F530" s="2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AY530" s="4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O530" s="6"/>
      <c r="BP530" s="6"/>
      <c r="BQ530" s="6"/>
      <c r="BR530" s="4"/>
      <c r="BS530" s="4"/>
      <c r="BT530" s="4"/>
      <c r="BU530" s="4"/>
      <c r="BV530" s="4"/>
      <c r="BW530" s="4"/>
    </row>
    <row r="531" customFormat="false" ht="13.8" hidden="false" customHeight="false" outlineLevel="0" collapsed="false">
      <c r="A531" s="1"/>
      <c r="B531" s="2"/>
      <c r="C531" s="2"/>
      <c r="D531" s="2"/>
      <c r="E531" s="2"/>
      <c r="F531" s="2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AY531" s="4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O531" s="6"/>
      <c r="BP531" s="6"/>
      <c r="BQ531" s="6"/>
      <c r="BR531" s="4"/>
      <c r="BS531" s="4"/>
      <c r="BT531" s="4"/>
      <c r="BU531" s="4"/>
      <c r="BV531" s="4"/>
      <c r="BW531" s="4"/>
    </row>
    <row r="532" customFormat="false" ht="13.8" hidden="false" customHeight="false" outlineLevel="0" collapsed="false">
      <c r="A532" s="1"/>
      <c r="B532" s="2"/>
      <c r="C532" s="2"/>
      <c r="D532" s="2"/>
      <c r="E532" s="2"/>
      <c r="F532" s="2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AY532" s="4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O532" s="6"/>
      <c r="BP532" s="6"/>
      <c r="BQ532" s="6"/>
      <c r="BR532" s="4"/>
      <c r="BS532" s="4"/>
      <c r="BT532" s="4"/>
      <c r="BU532" s="4"/>
      <c r="BV532" s="4"/>
      <c r="BW532" s="4"/>
    </row>
    <row r="533" customFormat="false" ht="13.8" hidden="false" customHeight="false" outlineLevel="0" collapsed="false">
      <c r="A533" s="1"/>
      <c r="B533" s="2"/>
      <c r="C533" s="2"/>
      <c r="D533" s="2"/>
      <c r="E533" s="2"/>
      <c r="F533" s="2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AY533" s="4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O533" s="6"/>
      <c r="BP533" s="6"/>
      <c r="BQ533" s="6"/>
      <c r="BR533" s="4"/>
      <c r="BS533" s="4"/>
      <c r="BT533" s="4"/>
      <c r="BU533" s="4"/>
      <c r="BV533" s="4"/>
      <c r="BW533" s="4"/>
    </row>
    <row r="534" customFormat="false" ht="13.8" hidden="false" customHeight="false" outlineLevel="0" collapsed="false">
      <c r="A534" s="1"/>
      <c r="B534" s="2"/>
      <c r="C534" s="2"/>
      <c r="D534" s="2"/>
      <c r="E534" s="2"/>
      <c r="F534" s="2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AY534" s="4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O534" s="6"/>
      <c r="BP534" s="6"/>
      <c r="BQ534" s="6"/>
      <c r="BR534" s="4"/>
      <c r="BS534" s="4"/>
      <c r="BT534" s="4"/>
      <c r="BU534" s="4"/>
      <c r="BV534" s="4"/>
      <c r="BW534" s="4"/>
    </row>
    <row r="535" customFormat="false" ht="13.8" hidden="false" customHeight="false" outlineLevel="0" collapsed="false">
      <c r="A535" s="1"/>
      <c r="B535" s="2"/>
      <c r="C535" s="2"/>
      <c r="D535" s="2"/>
      <c r="E535" s="2"/>
      <c r="F535" s="2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AY535" s="4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O535" s="6"/>
      <c r="BP535" s="6"/>
      <c r="BQ535" s="6"/>
      <c r="BR535" s="4"/>
      <c r="BS535" s="4"/>
      <c r="BT535" s="4"/>
      <c r="BU535" s="4"/>
      <c r="BV535" s="4"/>
      <c r="BW535" s="4"/>
    </row>
    <row r="536" customFormat="false" ht="13.8" hidden="false" customHeight="false" outlineLevel="0" collapsed="false">
      <c r="A536" s="1"/>
      <c r="B536" s="2"/>
      <c r="C536" s="2"/>
      <c r="D536" s="2"/>
      <c r="E536" s="2"/>
      <c r="F536" s="2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AY536" s="4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O536" s="6"/>
      <c r="BP536" s="6"/>
      <c r="BQ536" s="6"/>
      <c r="BR536" s="4"/>
      <c r="BS536" s="4"/>
      <c r="BT536" s="4"/>
      <c r="BU536" s="4"/>
      <c r="BV536" s="4"/>
      <c r="BW536" s="4"/>
    </row>
    <row r="537" customFormat="false" ht="13.8" hidden="false" customHeight="false" outlineLevel="0" collapsed="false">
      <c r="A537" s="1"/>
      <c r="B537" s="2"/>
      <c r="C537" s="2"/>
      <c r="D537" s="2"/>
      <c r="E537" s="2"/>
      <c r="F537" s="2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AY537" s="4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O537" s="6"/>
      <c r="BP537" s="6"/>
      <c r="BQ537" s="6"/>
      <c r="BR537" s="4"/>
      <c r="BS537" s="4"/>
      <c r="BT537" s="4"/>
      <c r="BU537" s="4"/>
      <c r="BV537" s="4"/>
      <c r="BW537" s="4"/>
    </row>
    <row r="538" customFormat="false" ht="13.8" hidden="false" customHeight="false" outlineLevel="0" collapsed="false">
      <c r="A538" s="1"/>
      <c r="B538" s="2"/>
      <c r="C538" s="2"/>
      <c r="D538" s="2"/>
      <c r="E538" s="2"/>
      <c r="F538" s="2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AY538" s="4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O538" s="6"/>
      <c r="BP538" s="6"/>
      <c r="BQ538" s="6"/>
      <c r="BR538" s="4"/>
      <c r="BS538" s="4"/>
      <c r="BT538" s="4"/>
      <c r="BU538" s="4"/>
      <c r="BV538" s="4"/>
      <c r="BW538" s="4"/>
    </row>
    <row r="539" customFormat="false" ht="13.8" hidden="false" customHeight="false" outlineLevel="0" collapsed="false">
      <c r="A539" s="1"/>
      <c r="B539" s="2"/>
      <c r="C539" s="2"/>
      <c r="D539" s="2"/>
      <c r="E539" s="2"/>
      <c r="F539" s="2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AY539" s="4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O539" s="6"/>
      <c r="BP539" s="6"/>
      <c r="BQ539" s="6"/>
      <c r="BR539" s="4"/>
      <c r="BS539" s="4"/>
      <c r="BT539" s="4"/>
      <c r="BU539" s="4"/>
      <c r="BV539" s="4"/>
      <c r="BW539" s="4"/>
    </row>
    <row r="540" customFormat="false" ht="13.8" hidden="false" customHeight="false" outlineLevel="0" collapsed="false">
      <c r="A540" s="1"/>
      <c r="B540" s="2"/>
      <c r="C540" s="2"/>
      <c r="D540" s="2"/>
      <c r="E540" s="2"/>
      <c r="F540" s="2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AY540" s="4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O540" s="6"/>
      <c r="BP540" s="6"/>
      <c r="BQ540" s="6"/>
      <c r="BR540" s="4"/>
      <c r="BS540" s="4"/>
      <c r="BT540" s="4"/>
      <c r="BU540" s="4"/>
      <c r="BV540" s="4"/>
      <c r="BW540" s="4"/>
    </row>
    <row r="541" customFormat="false" ht="13.8" hidden="false" customHeight="false" outlineLevel="0" collapsed="false">
      <c r="A541" s="1"/>
      <c r="B541" s="2"/>
      <c r="C541" s="2"/>
      <c r="D541" s="2"/>
      <c r="E541" s="2"/>
      <c r="F541" s="2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AY541" s="4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O541" s="6"/>
      <c r="BP541" s="6"/>
      <c r="BQ541" s="6"/>
      <c r="BR541" s="4"/>
      <c r="BS541" s="4"/>
      <c r="BT541" s="4"/>
      <c r="BU541" s="4"/>
      <c r="BV541" s="4"/>
      <c r="BW541" s="4"/>
    </row>
    <row r="542" customFormat="false" ht="13.8" hidden="false" customHeight="false" outlineLevel="0" collapsed="false">
      <c r="A542" s="1"/>
      <c r="B542" s="2"/>
      <c r="C542" s="2"/>
      <c r="D542" s="2"/>
      <c r="E542" s="2"/>
      <c r="F542" s="2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AY542" s="4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O542" s="6"/>
      <c r="BP542" s="6"/>
      <c r="BQ542" s="6"/>
      <c r="BR542" s="4"/>
      <c r="BS542" s="4"/>
      <c r="BT542" s="4"/>
      <c r="BU542" s="4"/>
      <c r="BV542" s="4"/>
      <c r="BW542" s="4"/>
    </row>
    <row r="543" customFormat="false" ht="13.8" hidden="false" customHeight="false" outlineLevel="0" collapsed="false">
      <c r="A543" s="1"/>
      <c r="B543" s="2"/>
      <c r="C543" s="2"/>
      <c r="D543" s="2"/>
      <c r="E543" s="2"/>
      <c r="F543" s="2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AY543" s="4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O543" s="6"/>
      <c r="BP543" s="6"/>
      <c r="BQ543" s="6"/>
      <c r="BR543" s="4"/>
      <c r="BS543" s="4"/>
      <c r="BT543" s="4"/>
      <c r="BU543" s="4"/>
      <c r="BV543" s="4"/>
      <c r="BW543" s="4"/>
    </row>
    <row r="544" customFormat="false" ht="13.8" hidden="false" customHeight="false" outlineLevel="0" collapsed="false">
      <c r="A544" s="1"/>
      <c r="B544" s="2"/>
      <c r="C544" s="2"/>
      <c r="D544" s="2"/>
      <c r="E544" s="2"/>
      <c r="F544" s="2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AY544" s="4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O544" s="6"/>
      <c r="BP544" s="6"/>
      <c r="BQ544" s="6"/>
      <c r="BR544" s="4"/>
      <c r="BS544" s="4"/>
      <c r="BT544" s="4"/>
      <c r="BU544" s="4"/>
      <c r="BV544" s="4"/>
      <c r="BW544" s="4"/>
    </row>
    <row r="545" customFormat="false" ht="13.8" hidden="false" customHeight="false" outlineLevel="0" collapsed="false">
      <c r="A545" s="1"/>
      <c r="B545" s="2"/>
      <c r="C545" s="2"/>
      <c r="D545" s="2"/>
      <c r="E545" s="2"/>
      <c r="F545" s="2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AY545" s="4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O545" s="6"/>
      <c r="BP545" s="6"/>
      <c r="BQ545" s="6"/>
      <c r="BR545" s="4"/>
      <c r="BS545" s="4"/>
      <c r="BT545" s="4"/>
      <c r="BU545" s="4"/>
      <c r="BV545" s="4"/>
      <c r="BW545" s="4"/>
    </row>
    <row r="546" customFormat="false" ht="13.8" hidden="false" customHeight="false" outlineLevel="0" collapsed="false">
      <c r="A546" s="1"/>
      <c r="B546" s="2"/>
      <c r="C546" s="2"/>
      <c r="D546" s="2"/>
      <c r="E546" s="2"/>
      <c r="F546" s="2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AY546" s="4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O546" s="6"/>
      <c r="BP546" s="6"/>
      <c r="BQ546" s="6"/>
      <c r="BR546" s="4"/>
      <c r="BS546" s="4"/>
      <c r="BT546" s="4"/>
      <c r="BU546" s="4"/>
      <c r="BV546" s="4"/>
      <c r="BW546" s="4"/>
    </row>
    <row r="547" customFormat="false" ht="13.8" hidden="false" customHeight="false" outlineLevel="0" collapsed="false">
      <c r="A547" s="1"/>
      <c r="B547" s="2"/>
      <c r="C547" s="2"/>
      <c r="D547" s="2"/>
      <c r="E547" s="2"/>
      <c r="F547" s="2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AY547" s="4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O547" s="6"/>
      <c r="BP547" s="6"/>
      <c r="BQ547" s="6"/>
      <c r="BR547" s="4"/>
      <c r="BS547" s="4"/>
      <c r="BT547" s="4"/>
      <c r="BU547" s="4"/>
      <c r="BV547" s="4"/>
      <c r="BW547" s="4"/>
    </row>
    <row r="548" customFormat="false" ht="13.8" hidden="false" customHeight="false" outlineLevel="0" collapsed="false">
      <c r="A548" s="1"/>
      <c r="B548" s="2"/>
      <c r="C548" s="2"/>
      <c r="D548" s="2"/>
      <c r="E548" s="2"/>
      <c r="F548" s="2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AY548" s="4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O548" s="6"/>
      <c r="BP548" s="6"/>
      <c r="BQ548" s="6"/>
      <c r="BR548" s="4"/>
      <c r="BS548" s="4"/>
      <c r="BT548" s="4"/>
      <c r="BU548" s="4"/>
      <c r="BV548" s="4"/>
      <c r="BW548" s="4"/>
    </row>
    <row r="549" customFormat="false" ht="13.8" hidden="false" customHeight="false" outlineLevel="0" collapsed="false">
      <c r="A549" s="1"/>
      <c r="B549" s="2"/>
      <c r="C549" s="2"/>
      <c r="D549" s="2"/>
      <c r="E549" s="2"/>
      <c r="F549" s="2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AY549" s="4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O549" s="6"/>
      <c r="BP549" s="6"/>
      <c r="BQ549" s="6"/>
      <c r="BR549" s="4"/>
      <c r="BS549" s="4"/>
      <c r="BT549" s="4"/>
      <c r="BU549" s="4"/>
      <c r="BV549" s="4"/>
      <c r="BW549" s="4"/>
    </row>
    <row r="550" customFormat="false" ht="13.8" hidden="false" customHeight="false" outlineLevel="0" collapsed="false">
      <c r="A550" s="1"/>
      <c r="B550" s="2"/>
      <c r="C550" s="2"/>
      <c r="D550" s="2"/>
      <c r="E550" s="2"/>
      <c r="F550" s="2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AY550" s="4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O550" s="6"/>
      <c r="BP550" s="6"/>
      <c r="BQ550" s="6"/>
      <c r="BR550" s="4"/>
      <c r="BS550" s="4"/>
      <c r="BT550" s="4"/>
      <c r="BU550" s="4"/>
      <c r="BV550" s="4"/>
      <c r="BW550" s="4"/>
    </row>
    <row r="551" customFormat="false" ht="13.8" hidden="false" customHeight="false" outlineLevel="0" collapsed="false">
      <c r="A551" s="1"/>
      <c r="B551" s="2"/>
      <c r="C551" s="2"/>
      <c r="D551" s="2"/>
      <c r="E551" s="2"/>
      <c r="F551" s="2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AY551" s="4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O551" s="6"/>
      <c r="BP551" s="6"/>
      <c r="BQ551" s="6"/>
      <c r="BR551" s="4"/>
      <c r="BS551" s="4"/>
      <c r="BT551" s="4"/>
      <c r="BU551" s="4"/>
      <c r="BV551" s="4"/>
      <c r="BW551" s="4"/>
    </row>
    <row r="552" customFormat="false" ht="13.8" hidden="false" customHeight="false" outlineLevel="0" collapsed="false">
      <c r="A552" s="1"/>
      <c r="B552" s="2"/>
      <c r="C552" s="2"/>
      <c r="D552" s="2"/>
      <c r="E552" s="2"/>
      <c r="F552" s="2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AY552" s="4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O552" s="6"/>
      <c r="BP552" s="6"/>
      <c r="BQ552" s="6"/>
      <c r="BR552" s="4"/>
      <c r="BS552" s="4"/>
      <c r="BT552" s="4"/>
      <c r="BU552" s="4"/>
      <c r="BV552" s="4"/>
      <c r="BW552" s="4"/>
    </row>
    <row r="553" customFormat="false" ht="13.8" hidden="false" customHeight="false" outlineLevel="0" collapsed="false">
      <c r="A553" s="1"/>
      <c r="B553" s="2"/>
      <c r="C553" s="2"/>
      <c r="D553" s="2"/>
      <c r="E553" s="2"/>
      <c r="F553" s="2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AY553" s="4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O553" s="6"/>
      <c r="BP553" s="6"/>
      <c r="BQ553" s="6"/>
      <c r="BR553" s="4"/>
      <c r="BS553" s="4"/>
      <c r="BT553" s="4"/>
      <c r="BU553" s="4"/>
      <c r="BV553" s="4"/>
      <c r="BW553" s="4"/>
    </row>
    <row r="554" customFormat="false" ht="13.8" hidden="false" customHeight="false" outlineLevel="0" collapsed="false">
      <c r="A554" s="1"/>
      <c r="B554" s="2"/>
      <c r="C554" s="2"/>
      <c r="D554" s="2"/>
      <c r="E554" s="2"/>
      <c r="F554" s="2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AY554" s="4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O554" s="6"/>
      <c r="BP554" s="6"/>
      <c r="BQ554" s="6"/>
      <c r="BR554" s="4"/>
      <c r="BS554" s="4"/>
      <c r="BT554" s="4"/>
      <c r="BU554" s="4"/>
      <c r="BV554" s="4"/>
      <c r="BW554" s="4"/>
    </row>
    <row r="555" customFormat="false" ht="13.8" hidden="false" customHeight="false" outlineLevel="0" collapsed="false">
      <c r="A555" s="1"/>
      <c r="B555" s="2"/>
      <c r="C555" s="2"/>
      <c r="D555" s="2"/>
      <c r="E555" s="2"/>
      <c r="F555" s="2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AY555" s="4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O555" s="6"/>
      <c r="BP555" s="6"/>
      <c r="BQ555" s="6"/>
      <c r="BR555" s="4"/>
      <c r="BS555" s="4"/>
      <c r="BT555" s="4"/>
      <c r="BU555" s="4"/>
      <c r="BV555" s="4"/>
      <c r="BW555" s="4"/>
    </row>
    <row r="556" customFormat="false" ht="13.8" hidden="false" customHeight="false" outlineLevel="0" collapsed="false">
      <c r="A556" s="1"/>
      <c r="B556" s="2"/>
      <c r="C556" s="2"/>
      <c r="D556" s="2"/>
      <c r="E556" s="2"/>
      <c r="F556" s="2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AY556" s="4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O556" s="6"/>
      <c r="BP556" s="6"/>
      <c r="BQ556" s="6"/>
      <c r="BR556" s="4"/>
      <c r="BS556" s="4"/>
      <c r="BT556" s="4"/>
      <c r="BU556" s="4"/>
      <c r="BV556" s="4"/>
      <c r="BW556" s="4"/>
    </row>
    <row r="557" customFormat="false" ht="13.8" hidden="false" customHeight="false" outlineLevel="0" collapsed="false">
      <c r="A557" s="1"/>
      <c r="B557" s="2"/>
      <c r="C557" s="2"/>
      <c r="D557" s="2"/>
      <c r="E557" s="2"/>
      <c r="F557" s="2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AY557" s="4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O557" s="6"/>
      <c r="BP557" s="6"/>
      <c r="BQ557" s="6"/>
      <c r="BR557" s="4"/>
      <c r="BS557" s="4"/>
      <c r="BT557" s="4"/>
      <c r="BU557" s="4"/>
      <c r="BV557" s="4"/>
      <c r="BW557" s="4"/>
    </row>
    <row r="558" customFormat="false" ht="13.8" hidden="false" customHeight="false" outlineLevel="0" collapsed="false">
      <c r="A558" s="1"/>
      <c r="B558" s="2"/>
      <c r="C558" s="2"/>
      <c r="D558" s="2"/>
      <c r="E558" s="2"/>
      <c r="F558" s="2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AY558" s="4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O558" s="6"/>
      <c r="BP558" s="6"/>
      <c r="BQ558" s="6"/>
      <c r="BR558" s="4"/>
      <c r="BS558" s="4"/>
      <c r="BT558" s="4"/>
      <c r="BU558" s="4"/>
      <c r="BV558" s="4"/>
      <c r="BW558" s="4"/>
    </row>
    <row r="559" customFormat="false" ht="13.8" hidden="false" customHeight="false" outlineLevel="0" collapsed="false">
      <c r="A559" s="1"/>
      <c r="B559" s="2"/>
      <c r="C559" s="2"/>
      <c r="D559" s="2"/>
      <c r="E559" s="2"/>
      <c r="F559" s="2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AY559" s="4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O559" s="6"/>
      <c r="BP559" s="6"/>
      <c r="BQ559" s="6"/>
      <c r="BR559" s="4"/>
      <c r="BS559" s="4"/>
      <c r="BT559" s="4"/>
      <c r="BU559" s="4"/>
      <c r="BV559" s="4"/>
      <c r="BW559" s="4"/>
    </row>
    <row r="560" customFormat="false" ht="13.8" hidden="false" customHeight="false" outlineLevel="0" collapsed="false">
      <c r="A560" s="1"/>
      <c r="B560" s="2"/>
      <c r="C560" s="2"/>
      <c r="D560" s="2"/>
      <c r="E560" s="2"/>
      <c r="F560" s="2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AY560" s="4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O560" s="6"/>
      <c r="BP560" s="6"/>
      <c r="BQ560" s="6"/>
      <c r="BR560" s="4"/>
      <c r="BS560" s="4"/>
      <c r="BT560" s="4"/>
      <c r="BU560" s="4"/>
      <c r="BV560" s="4"/>
      <c r="BW560" s="4"/>
    </row>
    <row r="561" customFormat="false" ht="13.8" hidden="false" customHeight="false" outlineLevel="0" collapsed="false">
      <c r="A561" s="1"/>
      <c r="B561" s="2"/>
      <c r="C561" s="2"/>
      <c r="D561" s="2"/>
      <c r="E561" s="2"/>
      <c r="F561" s="2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AY561" s="4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O561" s="6"/>
      <c r="BP561" s="6"/>
      <c r="BQ561" s="6"/>
      <c r="BR561" s="4"/>
      <c r="BS561" s="4"/>
      <c r="BT561" s="4"/>
      <c r="BU561" s="4"/>
      <c r="BV561" s="4"/>
      <c r="BW561" s="4"/>
    </row>
    <row r="562" customFormat="false" ht="13.8" hidden="false" customHeight="false" outlineLevel="0" collapsed="false">
      <c r="A562" s="1"/>
      <c r="B562" s="2"/>
      <c r="C562" s="2"/>
      <c r="D562" s="2"/>
      <c r="E562" s="2"/>
      <c r="F562" s="2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AY562" s="4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O562" s="6"/>
      <c r="BP562" s="6"/>
      <c r="BQ562" s="6"/>
      <c r="BR562" s="4"/>
      <c r="BS562" s="4"/>
      <c r="BT562" s="4"/>
      <c r="BU562" s="4"/>
      <c r="BV562" s="4"/>
      <c r="BW562" s="4"/>
    </row>
    <row r="563" customFormat="false" ht="13.8" hidden="false" customHeight="false" outlineLevel="0" collapsed="false">
      <c r="A563" s="1"/>
      <c r="B563" s="2"/>
      <c r="C563" s="2"/>
      <c r="D563" s="2"/>
      <c r="E563" s="2"/>
      <c r="F563" s="2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AY563" s="4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O563" s="6"/>
      <c r="BP563" s="6"/>
      <c r="BQ563" s="6"/>
      <c r="BR563" s="4"/>
      <c r="BS563" s="4"/>
      <c r="BT563" s="4"/>
      <c r="BU563" s="4"/>
      <c r="BV563" s="4"/>
      <c r="BW563" s="4"/>
    </row>
    <row r="564" customFormat="false" ht="13.8" hidden="false" customHeight="false" outlineLevel="0" collapsed="false">
      <c r="A564" s="1"/>
      <c r="B564" s="2"/>
      <c r="C564" s="2"/>
      <c r="D564" s="2"/>
      <c r="E564" s="2"/>
      <c r="F564" s="2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AY564" s="4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O564" s="6"/>
      <c r="BP564" s="6"/>
      <c r="BQ564" s="6"/>
      <c r="BR564" s="4"/>
      <c r="BS564" s="4"/>
      <c r="BT564" s="4"/>
      <c r="BU564" s="4"/>
      <c r="BV564" s="4"/>
      <c r="BW564" s="4"/>
    </row>
    <row r="565" customFormat="false" ht="13.8" hidden="false" customHeight="false" outlineLevel="0" collapsed="false">
      <c r="A565" s="1"/>
      <c r="B565" s="2"/>
      <c r="C565" s="2"/>
      <c r="D565" s="2"/>
      <c r="E565" s="2"/>
      <c r="F565" s="2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AY565" s="4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O565" s="6"/>
      <c r="BP565" s="6"/>
      <c r="BQ565" s="6"/>
      <c r="BR565" s="4"/>
      <c r="BS565" s="4"/>
      <c r="BT565" s="4"/>
      <c r="BU565" s="4"/>
      <c r="BV565" s="4"/>
      <c r="BW565" s="4"/>
    </row>
    <row r="566" customFormat="false" ht="13.8" hidden="false" customHeight="false" outlineLevel="0" collapsed="false">
      <c r="A566" s="1"/>
      <c r="B566" s="2"/>
      <c r="C566" s="2"/>
      <c r="D566" s="2"/>
      <c r="E566" s="2"/>
      <c r="F566" s="2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AY566" s="4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O566" s="6"/>
      <c r="BP566" s="6"/>
      <c r="BQ566" s="6"/>
      <c r="BR566" s="4"/>
      <c r="BS566" s="4"/>
      <c r="BT566" s="4"/>
      <c r="BU566" s="4"/>
      <c r="BV566" s="4"/>
      <c r="BW566" s="4"/>
    </row>
    <row r="567" customFormat="false" ht="13.8" hidden="false" customHeight="false" outlineLevel="0" collapsed="false">
      <c r="A567" s="1"/>
      <c r="B567" s="2"/>
      <c r="C567" s="2"/>
      <c r="D567" s="2"/>
      <c r="E567" s="2"/>
      <c r="F567" s="2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AY567" s="4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O567" s="6"/>
      <c r="BP567" s="6"/>
      <c r="BQ567" s="6"/>
      <c r="BR567" s="4"/>
      <c r="BS567" s="4"/>
      <c r="BT567" s="4"/>
      <c r="BU567" s="4"/>
      <c r="BV567" s="4"/>
      <c r="BW567" s="4"/>
    </row>
    <row r="568" customFormat="false" ht="13.8" hidden="false" customHeight="false" outlineLevel="0" collapsed="false">
      <c r="A568" s="1"/>
      <c r="B568" s="2"/>
      <c r="C568" s="2"/>
      <c r="D568" s="2"/>
      <c r="E568" s="2"/>
      <c r="F568" s="2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AY568" s="4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O568" s="6"/>
      <c r="BP568" s="6"/>
      <c r="BQ568" s="6"/>
      <c r="BR568" s="4"/>
      <c r="BS568" s="4"/>
      <c r="BT568" s="4"/>
      <c r="BU568" s="4"/>
      <c r="BV568" s="4"/>
      <c r="BW568" s="4"/>
    </row>
    <row r="569" customFormat="false" ht="13.8" hidden="false" customHeight="false" outlineLevel="0" collapsed="false">
      <c r="A569" s="1"/>
      <c r="B569" s="2"/>
      <c r="C569" s="2"/>
      <c r="D569" s="2"/>
      <c r="E569" s="2"/>
      <c r="F569" s="2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AY569" s="4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O569" s="6"/>
      <c r="BP569" s="6"/>
      <c r="BQ569" s="6"/>
      <c r="BR569" s="4"/>
      <c r="BS569" s="4"/>
      <c r="BT569" s="4"/>
      <c r="BU569" s="4"/>
      <c r="BV569" s="4"/>
      <c r="BW569" s="4"/>
    </row>
    <row r="570" customFormat="false" ht="13.8" hidden="false" customHeight="false" outlineLevel="0" collapsed="false">
      <c r="A570" s="1"/>
      <c r="B570" s="2"/>
      <c r="C570" s="2"/>
      <c r="D570" s="2"/>
      <c r="E570" s="2"/>
      <c r="F570" s="2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AY570" s="4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O570" s="6"/>
      <c r="BP570" s="6"/>
      <c r="BQ570" s="6"/>
      <c r="BR570" s="4"/>
      <c r="BS570" s="4"/>
      <c r="BT570" s="4"/>
      <c r="BU570" s="4"/>
      <c r="BV570" s="4"/>
      <c r="BW570" s="4"/>
    </row>
    <row r="571" customFormat="false" ht="13.8" hidden="false" customHeight="false" outlineLevel="0" collapsed="false">
      <c r="A571" s="1"/>
      <c r="B571" s="2"/>
      <c r="C571" s="2"/>
      <c r="D571" s="2"/>
      <c r="E571" s="2"/>
      <c r="F571" s="2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AY571" s="4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O571" s="6"/>
      <c r="BP571" s="6"/>
      <c r="BQ571" s="6"/>
      <c r="BR571" s="4"/>
      <c r="BS571" s="4"/>
      <c r="BT571" s="4"/>
      <c r="BU571" s="4"/>
      <c r="BV571" s="4"/>
      <c r="BW571" s="4"/>
    </row>
    <row r="572" customFormat="false" ht="13.8" hidden="false" customHeight="false" outlineLevel="0" collapsed="false">
      <c r="A572" s="1"/>
      <c r="B572" s="2"/>
      <c r="C572" s="2"/>
      <c r="D572" s="2"/>
      <c r="E572" s="2"/>
      <c r="F572" s="2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AY572" s="4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O572" s="6"/>
      <c r="BP572" s="6"/>
      <c r="BQ572" s="6"/>
      <c r="BR572" s="4"/>
      <c r="BS572" s="4"/>
      <c r="BT572" s="4"/>
      <c r="BU572" s="4"/>
      <c r="BV572" s="4"/>
      <c r="BW572" s="4"/>
    </row>
    <row r="573" customFormat="false" ht="13.8" hidden="false" customHeight="false" outlineLevel="0" collapsed="false">
      <c r="A573" s="1"/>
      <c r="B573" s="2"/>
      <c r="C573" s="2"/>
      <c r="D573" s="2"/>
      <c r="E573" s="2"/>
      <c r="F573" s="2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AY573" s="4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O573" s="6"/>
      <c r="BP573" s="6"/>
      <c r="BQ573" s="6"/>
      <c r="BR573" s="4"/>
      <c r="BS573" s="4"/>
      <c r="BT573" s="4"/>
      <c r="BU573" s="4"/>
      <c r="BV573" s="4"/>
      <c r="BW573" s="4"/>
    </row>
    <row r="574" customFormat="false" ht="13.8" hidden="false" customHeight="false" outlineLevel="0" collapsed="false">
      <c r="A574" s="1"/>
      <c r="B574" s="2"/>
      <c r="C574" s="2"/>
      <c r="D574" s="2"/>
      <c r="E574" s="2"/>
      <c r="F574" s="2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AY574" s="4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O574" s="6"/>
      <c r="BP574" s="6"/>
      <c r="BQ574" s="6"/>
      <c r="BR574" s="4"/>
      <c r="BS574" s="4"/>
      <c r="BT574" s="4"/>
      <c r="BU574" s="4"/>
      <c r="BV574" s="4"/>
      <c r="BW574" s="4"/>
    </row>
    <row r="575" customFormat="false" ht="13.8" hidden="false" customHeight="false" outlineLevel="0" collapsed="false">
      <c r="A575" s="1"/>
      <c r="B575" s="2"/>
      <c r="C575" s="2"/>
      <c r="D575" s="2"/>
      <c r="E575" s="2"/>
      <c r="F575" s="2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AY575" s="4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O575" s="6"/>
      <c r="BP575" s="6"/>
      <c r="BQ575" s="6"/>
      <c r="BR575" s="4"/>
      <c r="BS575" s="4"/>
      <c r="BT575" s="4"/>
      <c r="BU575" s="4"/>
      <c r="BV575" s="4"/>
      <c r="BW575" s="4"/>
    </row>
    <row r="576" customFormat="false" ht="13.8" hidden="false" customHeight="false" outlineLevel="0" collapsed="false">
      <c r="A576" s="1"/>
      <c r="B576" s="2"/>
      <c r="C576" s="2"/>
      <c r="D576" s="2"/>
      <c r="E576" s="2"/>
      <c r="F576" s="2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AY576" s="4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O576" s="6"/>
      <c r="BP576" s="6"/>
      <c r="BQ576" s="6"/>
      <c r="BR576" s="4"/>
      <c r="BS576" s="4"/>
      <c r="BT576" s="4"/>
      <c r="BU576" s="4"/>
      <c r="BV576" s="4"/>
      <c r="BW576" s="4"/>
    </row>
    <row r="577" customFormat="false" ht="13.8" hidden="false" customHeight="false" outlineLevel="0" collapsed="false">
      <c r="A577" s="1"/>
      <c r="B577" s="2"/>
      <c r="C577" s="2"/>
      <c r="D577" s="2"/>
      <c r="E577" s="2"/>
      <c r="F577" s="2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AY577" s="4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O577" s="6"/>
      <c r="BP577" s="6"/>
      <c r="BQ577" s="6"/>
      <c r="BR577" s="4"/>
      <c r="BS577" s="4"/>
      <c r="BT577" s="4"/>
      <c r="BU577" s="4"/>
      <c r="BV577" s="4"/>
      <c r="BW577" s="4"/>
    </row>
    <row r="578" customFormat="false" ht="13.8" hidden="false" customHeight="false" outlineLevel="0" collapsed="false">
      <c r="A578" s="1"/>
      <c r="B578" s="2"/>
      <c r="C578" s="2"/>
      <c r="D578" s="2"/>
      <c r="E578" s="2"/>
      <c r="F578" s="2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AY578" s="4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O578" s="6"/>
      <c r="BP578" s="6"/>
      <c r="BQ578" s="6"/>
      <c r="BR578" s="4"/>
      <c r="BS578" s="4"/>
      <c r="BT578" s="4"/>
      <c r="BU578" s="4"/>
      <c r="BV578" s="4"/>
      <c r="BW578" s="4"/>
    </row>
    <row r="579" customFormat="false" ht="13.8" hidden="false" customHeight="false" outlineLevel="0" collapsed="false">
      <c r="A579" s="1"/>
      <c r="B579" s="2"/>
      <c r="C579" s="2"/>
      <c r="D579" s="2"/>
      <c r="E579" s="2"/>
      <c r="F579" s="2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AY579" s="4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O579" s="6"/>
      <c r="BP579" s="6"/>
      <c r="BQ579" s="6"/>
      <c r="BR579" s="4"/>
      <c r="BS579" s="4"/>
      <c r="BT579" s="4"/>
      <c r="BU579" s="4"/>
      <c r="BV579" s="4"/>
      <c r="BW579" s="4"/>
    </row>
    <row r="580" customFormat="false" ht="13.8" hidden="false" customHeight="false" outlineLevel="0" collapsed="false">
      <c r="A580" s="1"/>
      <c r="B580" s="2"/>
      <c r="C580" s="2"/>
      <c r="D580" s="2"/>
      <c r="E580" s="2"/>
      <c r="F580" s="2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AY580" s="4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O580" s="6"/>
      <c r="BP580" s="6"/>
      <c r="BQ580" s="6"/>
      <c r="BR580" s="4"/>
      <c r="BS580" s="4"/>
      <c r="BT580" s="4"/>
      <c r="BU580" s="4"/>
      <c r="BV580" s="4"/>
      <c r="BW580" s="4"/>
    </row>
    <row r="581" customFormat="false" ht="13.8" hidden="false" customHeight="false" outlineLevel="0" collapsed="false">
      <c r="A581" s="1"/>
      <c r="B581" s="2"/>
      <c r="C581" s="2"/>
      <c r="D581" s="2"/>
      <c r="E581" s="2"/>
      <c r="F581" s="2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AY581" s="4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O581" s="6"/>
      <c r="BP581" s="6"/>
      <c r="BQ581" s="6"/>
      <c r="BR581" s="4"/>
      <c r="BS581" s="4"/>
      <c r="BT581" s="4"/>
      <c r="BU581" s="4"/>
      <c r="BV581" s="4"/>
      <c r="BW581" s="4"/>
    </row>
    <row r="582" customFormat="false" ht="13.8" hidden="false" customHeight="false" outlineLevel="0" collapsed="false">
      <c r="A582" s="1"/>
      <c r="B582" s="2"/>
      <c r="C582" s="2"/>
      <c r="D582" s="2"/>
      <c r="E582" s="2"/>
      <c r="F582" s="2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AY582" s="4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O582" s="6"/>
      <c r="BP582" s="6"/>
      <c r="BQ582" s="6"/>
      <c r="BR582" s="4"/>
      <c r="BS582" s="4"/>
      <c r="BT582" s="4"/>
      <c r="BU582" s="4"/>
      <c r="BV582" s="4"/>
      <c r="BW582" s="4"/>
    </row>
    <row r="583" customFormat="false" ht="13.8" hidden="false" customHeight="false" outlineLevel="0" collapsed="false">
      <c r="A583" s="1"/>
      <c r="B583" s="2"/>
      <c r="C583" s="2"/>
      <c r="D583" s="2"/>
      <c r="E583" s="2"/>
      <c r="F583" s="2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AY583" s="4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O583" s="6"/>
      <c r="BP583" s="6"/>
      <c r="BQ583" s="6"/>
      <c r="BR583" s="4"/>
      <c r="BS583" s="4"/>
      <c r="BT583" s="4"/>
      <c r="BU583" s="4"/>
      <c r="BV583" s="4"/>
      <c r="BW583" s="4"/>
    </row>
    <row r="584" customFormat="false" ht="13.8" hidden="false" customHeight="false" outlineLevel="0" collapsed="false">
      <c r="A584" s="1"/>
      <c r="B584" s="2"/>
      <c r="C584" s="2"/>
      <c r="D584" s="2"/>
      <c r="E584" s="2"/>
      <c r="F584" s="2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AY584" s="4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O584" s="6"/>
      <c r="BP584" s="6"/>
      <c r="BQ584" s="6"/>
      <c r="BR584" s="4"/>
      <c r="BS584" s="4"/>
      <c r="BT584" s="4"/>
      <c r="BU584" s="4"/>
      <c r="BV584" s="4"/>
      <c r="BW584" s="4"/>
    </row>
    <row r="585" customFormat="false" ht="13.8" hidden="false" customHeight="false" outlineLevel="0" collapsed="false">
      <c r="A585" s="1"/>
      <c r="B585" s="2"/>
      <c r="C585" s="2"/>
      <c r="D585" s="2"/>
      <c r="E585" s="2"/>
      <c r="F585" s="2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AY585" s="4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O585" s="6"/>
      <c r="BP585" s="6"/>
      <c r="BQ585" s="6"/>
      <c r="BR585" s="4"/>
      <c r="BS585" s="4"/>
      <c r="BT585" s="4"/>
      <c r="BU585" s="4"/>
      <c r="BV585" s="4"/>
      <c r="BW585" s="4"/>
    </row>
    <row r="586" customFormat="false" ht="13.8" hidden="false" customHeight="false" outlineLevel="0" collapsed="false">
      <c r="A586" s="1"/>
      <c r="B586" s="2"/>
      <c r="C586" s="2"/>
      <c r="D586" s="2"/>
      <c r="E586" s="2"/>
      <c r="F586" s="2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AY586" s="4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O586" s="6"/>
      <c r="BP586" s="6"/>
      <c r="BQ586" s="6"/>
      <c r="BR586" s="4"/>
      <c r="BS586" s="4"/>
      <c r="BT586" s="4"/>
      <c r="BU586" s="4"/>
      <c r="BV586" s="4"/>
      <c r="BW586" s="4"/>
    </row>
    <row r="587" customFormat="false" ht="13.8" hidden="false" customHeight="false" outlineLevel="0" collapsed="false">
      <c r="A587" s="1"/>
      <c r="B587" s="2"/>
      <c r="C587" s="2"/>
      <c r="D587" s="2"/>
      <c r="E587" s="2"/>
      <c r="F587" s="2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AY587" s="4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O587" s="6"/>
      <c r="BP587" s="6"/>
      <c r="BQ587" s="6"/>
      <c r="BR587" s="4"/>
      <c r="BS587" s="4"/>
      <c r="BT587" s="4"/>
      <c r="BU587" s="4"/>
      <c r="BV587" s="4"/>
      <c r="BW587" s="4"/>
    </row>
    <row r="588" customFormat="false" ht="13.8" hidden="false" customHeight="false" outlineLevel="0" collapsed="false">
      <c r="A588" s="1"/>
      <c r="B588" s="2"/>
      <c r="C588" s="2"/>
      <c r="D588" s="2"/>
      <c r="E588" s="2"/>
      <c r="F588" s="2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AY588" s="4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O588" s="6"/>
      <c r="BP588" s="6"/>
      <c r="BQ588" s="6"/>
      <c r="BR588" s="4"/>
      <c r="BS588" s="4"/>
      <c r="BT588" s="4"/>
      <c r="BU588" s="4"/>
      <c r="BV588" s="4"/>
      <c r="BW588" s="4"/>
    </row>
    <row r="589" customFormat="false" ht="13.8" hidden="false" customHeight="false" outlineLevel="0" collapsed="false">
      <c r="A589" s="1"/>
      <c r="B589" s="2"/>
      <c r="C589" s="2"/>
      <c r="D589" s="2"/>
      <c r="E589" s="2"/>
      <c r="F589" s="2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AY589" s="4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O589" s="6"/>
      <c r="BP589" s="6"/>
      <c r="BQ589" s="6"/>
      <c r="BR589" s="4"/>
      <c r="BS589" s="4"/>
      <c r="BT589" s="4"/>
      <c r="BU589" s="4"/>
      <c r="BV589" s="4"/>
      <c r="BW589" s="4"/>
    </row>
    <row r="590" customFormat="false" ht="13.8" hidden="false" customHeight="false" outlineLevel="0" collapsed="false">
      <c r="A590" s="1"/>
      <c r="B590" s="2"/>
      <c r="C590" s="2"/>
      <c r="D590" s="2"/>
      <c r="E590" s="2"/>
      <c r="F590" s="2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AY590" s="4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O590" s="6"/>
      <c r="BP590" s="6"/>
      <c r="BQ590" s="6"/>
      <c r="BR590" s="4"/>
      <c r="BS590" s="4"/>
      <c r="BT590" s="4"/>
      <c r="BU590" s="4"/>
      <c r="BV590" s="4"/>
      <c r="BW590" s="4"/>
    </row>
    <row r="591" customFormat="false" ht="13.8" hidden="false" customHeight="false" outlineLevel="0" collapsed="false">
      <c r="A591" s="1"/>
      <c r="B591" s="2"/>
      <c r="C591" s="2"/>
      <c r="D591" s="2"/>
      <c r="E591" s="2"/>
      <c r="F591" s="2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AY591" s="4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O591" s="6"/>
      <c r="BP591" s="6"/>
      <c r="BQ591" s="6"/>
      <c r="BR591" s="4"/>
      <c r="BS591" s="4"/>
      <c r="BT591" s="4"/>
      <c r="BU591" s="4"/>
      <c r="BV591" s="4"/>
      <c r="BW591" s="4"/>
    </row>
    <row r="592" customFormat="false" ht="13.8" hidden="false" customHeight="false" outlineLevel="0" collapsed="false">
      <c r="A592" s="1"/>
      <c r="B592" s="2"/>
      <c r="C592" s="2"/>
      <c r="D592" s="2"/>
      <c r="E592" s="2"/>
      <c r="F592" s="2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AY592" s="4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O592" s="6"/>
      <c r="BP592" s="6"/>
      <c r="BQ592" s="6"/>
      <c r="BR592" s="4"/>
      <c r="BS592" s="4"/>
      <c r="BT592" s="4"/>
      <c r="BU592" s="4"/>
      <c r="BV592" s="4"/>
      <c r="BW592" s="4"/>
    </row>
    <row r="593" customFormat="false" ht="13.8" hidden="false" customHeight="false" outlineLevel="0" collapsed="false">
      <c r="A593" s="1"/>
      <c r="B593" s="2"/>
      <c r="C593" s="2"/>
      <c r="D593" s="2"/>
      <c r="E593" s="2"/>
      <c r="F593" s="2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AY593" s="4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O593" s="6"/>
      <c r="BP593" s="6"/>
      <c r="BQ593" s="6"/>
      <c r="BR593" s="4"/>
      <c r="BS593" s="4"/>
      <c r="BT593" s="4"/>
      <c r="BU593" s="4"/>
      <c r="BV593" s="4"/>
      <c r="BW593" s="4"/>
    </row>
    <row r="594" customFormat="false" ht="13.8" hidden="false" customHeight="false" outlineLevel="0" collapsed="false">
      <c r="A594" s="1"/>
      <c r="B594" s="2"/>
      <c r="C594" s="2"/>
      <c r="D594" s="2"/>
      <c r="E594" s="2"/>
      <c r="F594" s="2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AY594" s="4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O594" s="6"/>
      <c r="BP594" s="6"/>
      <c r="BQ594" s="6"/>
      <c r="BR594" s="4"/>
      <c r="BS594" s="4"/>
      <c r="BT594" s="4"/>
      <c r="BU594" s="4"/>
      <c r="BV594" s="4"/>
      <c r="BW594" s="4"/>
    </row>
    <row r="595" customFormat="false" ht="13.8" hidden="false" customHeight="false" outlineLevel="0" collapsed="false">
      <c r="A595" s="1"/>
      <c r="B595" s="2"/>
      <c r="C595" s="2"/>
      <c r="D595" s="2"/>
      <c r="E595" s="2"/>
      <c r="F595" s="2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AY595" s="4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O595" s="6"/>
      <c r="BP595" s="6"/>
      <c r="BQ595" s="6"/>
      <c r="BR595" s="4"/>
      <c r="BS595" s="4"/>
      <c r="BT595" s="4"/>
      <c r="BU595" s="4"/>
      <c r="BV595" s="4"/>
      <c r="BW595" s="4"/>
    </row>
    <row r="596" customFormat="false" ht="13.8" hidden="false" customHeight="false" outlineLevel="0" collapsed="false">
      <c r="A596" s="1"/>
      <c r="B596" s="2"/>
      <c r="C596" s="2"/>
      <c r="D596" s="2"/>
      <c r="E596" s="2"/>
      <c r="F596" s="2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AY596" s="4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O596" s="6"/>
      <c r="BP596" s="6"/>
      <c r="BQ596" s="6"/>
      <c r="BR596" s="4"/>
      <c r="BS596" s="4"/>
      <c r="BT596" s="4"/>
      <c r="BU596" s="4"/>
      <c r="BV596" s="4"/>
      <c r="BW596" s="4"/>
    </row>
    <row r="597" customFormat="false" ht="13.8" hidden="false" customHeight="false" outlineLevel="0" collapsed="false">
      <c r="A597" s="1"/>
      <c r="B597" s="2"/>
      <c r="C597" s="2"/>
      <c r="D597" s="2"/>
      <c r="E597" s="2"/>
      <c r="F597" s="2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AY597" s="4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O597" s="6"/>
      <c r="BP597" s="6"/>
      <c r="BQ597" s="6"/>
      <c r="BR597" s="4"/>
      <c r="BS597" s="4"/>
      <c r="BT597" s="4"/>
      <c r="BU597" s="4"/>
      <c r="BV597" s="4"/>
      <c r="BW597" s="4"/>
    </row>
    <row r="598" customFormat="false" ht="13.8" hidden="false" customHeight="false" outlineLevel="0" collapsed="false">
      <c r="A598" s="1"/>
      <c r="B598" s="2"/>
      <c r="C598" s="2"/>
      <c r="D598" s="2"/>
      <c r="E598" s="2"/>
      <c r="F598" s="2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AY598" s="4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O598" s="6"/>
      <c r="BP598" s="6"/>
      <c r="BQ598" s="6"/>
      <c r="BR598" s="4"/>
      <c r="BS598" s="4"/>
      <c r="BT598" s="4"/>
      <c r="BU598" s="4"/>
      <c r="BV598" s="4"/>
      <c r="BW598" s="4"/>
    </row>
    <row r="599" customFormat="false" ht="13.8" hidden="false" customHeight="false" outlineLevel="0" collapsed="false">
      <c r="A599" s="1"/>
      <c r="B599" s="2"/>
      <c r="C599" s="2"/>
      <c r="D599" s="2"/>
      <c r="E599" s="2"/>
      <c r="F599" s="2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AY599" s="4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O599" s="6"/>
      <c r="BP599" s="6"/>
      <c r="BQ599" s="6"/>
      <c r="BR599" s="4"/>
      <c r="BS599" s="4"/>
      <c r="BT599" s="4"/>
      <c r="BU599" s="4"/>
      <c r="BV599" s="4"/>
      <c r="BW599" s="4"/>
    </row>
    <row r="600" customFormat="false" ht="13.8" hidden="false" customHeight="false" outlineLevel="0" collapsed="false">
      <c r="A600" s="1"/>
      <c r="B600" s="2"/>
      <c r="C600" s="2"/>
      <c r="D600" s="2"/>
      <c r="E600" s="2"/>
      <c r="F600" s="2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AY600" s="4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O600" s="6"/>
      <c r="BP600" s="6"/>
      <c r="BQ600" s="6"/>
      <c r="BR600" s="4"/>
      <c r="BS600" s="4"/>
      <c r="BT600" s="4"/>
      <c r="BU600" s="4"/>
      <c r="BV600" s="4"/>
      <c r="BW600" s="4"/>
    </row>
    <row r="601" customFormat="false" ht="13.8" hidden="false" customHeight="false" outlineLevel="0" collapsed="false">
      <c r="A601" s="1"/>
      <c r="B601" s="2"/>
      <c r="C601" s="2"/>
      <c r="D601" s="2"/>
      <c r="E601" s="2"/>
      <c r="F601" s="2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AY601" s="4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O601" s="6"/>
      <c r="BP601" s="6"/>
      <c r="BQ601" s="6"/>
      <c r="BR601" s="4"/>
      <c r="BS601" s="4"/>
      <c r="BT601" s="4"/>
      <c r="BU601" s="4"/>
      <c r="BV601" s="4"/>
      <c r="BW601" s="4"/>
    </row>
    <row r="602" customFormat="false" ht="13.8" hidden="false" customHeight="false" outlineLevel="0" collapsed="false">
      <c r="A602" s="1"/>
      <c r="B602" s="2"/>
      <c r="C602" s="2"/>
      <c r="D602" s="2"/>
      <c r="E602" s="2"/>
      <c r="F602" s="2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AY602" s="4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O602" s="6"/>
      <c r="BP602" s="6"/>
      <c r="BQ602" s="6"/>
      <c r="BR602" s="4"/>
      <c r="BS602" s="4"/>
      <c r="BT602" s="4"/>
      <c r="BU602" s="4"/>
      <c r="BV602" s="4"/>
      <c r="BW602" s="4"/>
    </row>
    <row r="603" customFormat="false" ht="13.8" hidden="false" customHeight="false" outlineLevel="0" collapsed="false">
      <c r="A603" s="1"/>
      <c r="B603" s="2"/>
      <c r="C603" s="2"/>
      <c r="D603" s="2"/>
      <c r="E603" s="2"/>
      <c r="F603" s="2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AY603" s="4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O603" s="6"/>
      <c r="BP603" s="6"/>
      <c r="BQ603" s="6"/>
      <c r="BR603" s="4"/>
      <c r="BS603" s="4"/>
      <c r="BT603" s="4"/>
      <c r="BU603" s="4"/>
      <c r="BV603" s="4"/>
      <c r="BW603" s="4"/>
    </row>
    <row r="604" customFormat="false" ht="13.8" hidden="false" customHeight="false" outlineLevel="0" collapsed="false">
      <c r="A604" s="1"/>
      <c r="B604" s="2"/>
      <c r="C604" s="2"/>
      <c r="D604" s="2"/>
      <c r="E604" s="2"/>
      <c r="F604" s="2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AY604" s="4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O604" s="6"/>
      <c r="BP604" s="6"/>
      <c r="BQ604" s="6"/>
      <c r="BR604" s="4"/>
      <c r="BS604" s="4"/>
      <c r="BT604" s="4"/>
      <c r="BU604" s="4"/>
      <c r="BV604" s="4"/>
      <c r="BW604" s="4"/>
    </row>
    <row r="605" customFormat="false" ht="13.8" hidden="false" customHeight="false" outlineLevel="0" collapsed="false">
      <c r="A605" s="1"/>
      <c r="B605" s="2"/>
      <c r="C605" s="2"/>
      <c r="D605" s="2"/>
      <c r="E605" s="2"/>
      <c r="F605" s="2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AY605" s="4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O605" s="6"/>
      <c r="BP605" s="6"/>
      <c r="BQ605" s="6"/>
      <c r="BR605" s="4"/>
      <c r="BS605" s="4"/>
      <c r="BT605" s="4"/>
      <c r="BU605" s="4"/>
      <c r="BV605" s="4"/>
      <c r="BW605" s="4"/>
    </row>
    <row r="606" customFormat="false" ht="13.8" hidden="false" customHeight="false" outlineLevel="0" collapsed="false">
      <c r="A606" s="1"/>
      <c r="B606" s="2"/>
      <c r="C606" s="2"/>
      <c r="D606" s="2"/>
      <c r="E606" s="2"/>
      <c r="F606" s="2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AY606" s="4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O606" s="6"/>
      <c r="BP606" s="6"/>
      <c r="BQ606" s="6"/>
      <c r="BR606" s="4"/>
      <c r="BS606" s="4"/>
      <c r="BT606" s="4"/>
      <c r="BU606" s="4"/>
      <c r="BV606" s="4"/>
      <c r="BW606" s="4"/>
    </row>
    <row r="607" customFormat="false" ht="13.8" hidden="false" customHeight="false" outlineLevel="0" collapsed="false">
      <c r="A607" s="1"/>
      <c r="B607" s="2"/>
      <c r="C607" s="2"/>
      <c r="D607" s="2"/>
      <c r="E607" s="2"/>
      <c r="F607" s="2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AY607" s="4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O607" s="6"/>
      <c r="BP607" s="6"/>
      <c r="BQ607" s="6"/>
      <c r="BR607" s="4"/>
      <c r="BS607" s="4"/>
      <c r="BT607" s="4"/>
      <c r="BU607" s="4"/>
      <c r="BV607" s="4"/>
      <c r="BW607" s="4"/>
    </row>
    <row r="608" customFormat="false" ht="13.8" hidden="false" customHeight="false" outlineLevel="0" collapsed="false">
      <c r="A608" s="1"/>
      <c r="B608" s="2"/>
      <c r="C608" s="2"/>
      <c r="D608" s="2"/>
      <c r="E608" s="2"/>
      <c r="F608" s="2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AY608" s="4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O608" s="6"/>
      <c r="BP608" s="6"/>
      <c r="BQ608" s="6"/>
      <c r="BR608" s="4"/>
      <c r="BS608" s="4"/>
      <c r="BT608" s="4"/>
      <c r="BU608" s="4"/>
      <c r="BV608" s="4"/>
      <c r="BW608" s="4"/>
    </row>
    <row r="609" customFormat="false" ht="13.8" hidden="false" customHeight="false" outlineLevel="0" collapsed="false">
      <c r="A609" s="1"/>
      <c r="B609" s="2"/>
      <c r="C609" s="2"/>
      <c r="D609" s="2"/>
      <c r="E609" s="2"/>
      <c r="F609" s="2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AY609" s="4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O609" s="6"/>
      <c r="BP609" s="6"/>
      <c r="BQ609" s="6"/>
      <c r="BR609" s="4"/>
      <c r="BS609" s="4"/>
      <c r="BT609" s="4"/>
      <c r="BU609" s="4"/>
      <c r="BV609" s="4"/>
      <c r="BW609" s="4"/>
    </row>
    <row r="610" customFormat="false" ht="13.8" hidden="false" customHeight="false" outlineLevel="0" collapsed="false">
      <c r="A610" s="1"/>
      <c r="B610" s="2"/>
      <c r="C610" s="2"/>
      <c r="D610" s="2"/>
      <c r="E610" s="2"/>
      <c r="F610" s="2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AY610" s="4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O610" s="6"/>
      <c r="BP610" s="6"/>
      <c r="BQ610" s="6"/>
      <c r="BR610" s="4"/>
      <c r="BS610" s="4"/>
      <c r="BT610" s="4"/>
      <c r="BU610" s="4"/>
      <c r="BV610" s="4"/>
      <c r="BW610" s="4"/>
    </row>
    <row r="611" customFormat="false" ht="13.8" hidden="false" customHeight="false" outlineLevel="0" collapsed="false">
      <c r="A611" s="1"/>
      <c r="B611" s="2"/>
      <c r="C611" s="2"/>
      <c r="D611" s="2"/>
      <c r="E611" s="2"/>
      <c r="F611" s="2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AY611" s="4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O611" s="6"/>
      <c r="BP611" s="6"/>
      <c r="BQ611" s="6"/>
      <c r="BR611" s="4"/>
      <c r="BS611" s="4"/>
      <c r="BT611" s="4"/>
      <c r="BU611" s="4"/>
      <c r="BV611" s="4"/>
      <c r="BW611" s="4"/>
    </row>
    <row r="612" customFormat="false" ht="13.8" hidden="false" customHeight="false" outlineLevel="0" collapsed="false">
      <c r="A612" s="1"/>
      <c r="B612" s="2"/>
      <c r="C612" s="2"/>
      <c r="D612" s="2"/>
      <c r="E612" s="2"/>
      <c r="F612" s="2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AY612" s="4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O612" s="6"/>
      <c r="BP612" s="6"/>
      <c r="BQ612" s="6"/>
      <c r="BR612" s="4"/>
      <c r="BS612" s="4"/>
      <c r="BT612" s="4"/>
      <c r="BU612" s="4"/>
      <c r="BV612" s="4"/>
      <c r="BW612" s="4"/>
    </row>
    <row r="613" customFormat="false" ht="13.8" hidden="false" customHeight="false" outlineLevel="0" collapsed="false">
      <c r="A613" s="1"/>
      <c r="B613" s="2"/>
      <c r="C613" s="2"/>
      <c r="D613" s="2"/>
      <c r="E613" s="2"/>
      <c r="F613" s="2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AY613" s="4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O613" s="6"/>
      <c r="BP613" s="6"/>
      <c r="BQ613" s="6"/>
      <c r="BR613" s="4"/>
      <c r="BS613" s="4"/>
      <c r="BT613" s="4"/>
      <c r="BU613" s="4"/>
      <c r="BV613" s="4"/>
      <c r="BW613" s="4"/>
    </row>
    <row r="614" customFormat="false" ht="13.8" hidden="false" customHeight="false" outlineLevel="0" collapsed="false">
      <c r="A614" s="1"/>
      <c r="B614" s="2"/>
      <c r="C614" s="2"/>
      <c r="D614" s="2"/>
      <c r="E614" s="2"/>
      <c r="F614" s="2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AY614" s="4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O614" s="6"/>
      <c r="BP614" s="6"/>
      <c r="BQ614" s="6"/>
      <c r="BR614" s="4"/>
      <c r="BS614" s="4"/>
      <c r="BT614" s="4"/>
      <c r="BU614" s="4"/>
      <c r="BV614" s="4"/>
      <c r="BW614" s="4"/>
    </row>
    <row r="615" customFormat="false" ht="13.8" hidden="false" customHeight="false" outlineLevel="0" collapsed="false">
      <c r="A615" s="1"/>
      <c r="B615" s="2"/>
      <c r="C615" s="2"/>
      <c r="D615" s="2"/>
      <c r="E615" s="2"/>
      <c r="F615" s="2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AY615" s="4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O615" s="6"/>
      <c r="BP615" s="6"/>
      <c r="BQ615" s="6"/>
      <c r="BR615" s="4"/>
      <c r="BS615" s="4"/>
      <c r="BT615" s="4"/>
      <c r="BU615" s="4"/>
      <c r="BV615" s="4"/>
      <c r="BW615" s="4"/>
    </row>
    <row r="616" customFormat="false" ht="13.8" hidden="false" customHeight="false" outlineLevel="0" collapsed="false">
      <c r="A616" s="1"/>
      <c r="B616" s="2"/>
      <c r="C616" s="2"/>
      <c r="D616" s="2"/>
      <c r="E616" s="2"/>
      <c r="F616" s="2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AY616" s="4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O616" s="6"/>
      <c r="BP616" s="6"/>
      <c r="BQ616" s="6"/>
      <c r="BR616" s="4"/>
      <c r="BS616" s="4"/>
      <c r="BT616" s="4"/>
      <c r="BU616" s="4"/>
      <c r="BV616" s="4"/>
      <c r="BW616" s="4"/>
    </row>
    <row r="617" customFormat="false" ht="13.8" hidden="false" customHeight="false" outlineLevel="0" collapsed="false">
      <c r="A617" s="1"/>
      <c r="B617" s="2"/>
      <c r="C617" s="2"/>
      <c r="D617" s="2"/>
      <c r="E617" s="2"/>
      <c r="F617" s="2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AY617" s="4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O617" s="6"/>
      <c r="BP617" s="6"/>
      <c r="BQ617" s="6"/>
      <c r="BR617" s="4"/>
      <c r="BS617" s="4"/>
      <c r="BT617" s="4"/>
      <c r="BU617" s="4"/>
      <c r="BV617" s="4"/>
      <c r="BW617" s="4"/>
    </row>
    <row r="618" customFormat="false" ht="13.8" hidden="false" customHeight="false" outlineLevel="0" collapsed="false">
      <c r="A618" s="1"/>
      <c r="B618" s="2"/>
      <c r="C618" s="2"/>
      <c r="D618" s="2"/>
      <c r="E618" s="2"/>
      <c r="F618" s="2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AY618" s="4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O618" s="6"/>
      <c r="BP618" s="6"/>
      <c r="BQ618" s="6"/>
      <c r="BR618" s="4"/>
      <c r="BS618" s="4"/>
      <c r="BT618" s="4"/>
      <c r="BU618" s="4"/>
      <c r="BV618" s="4"/>
      <c r="BW618" s="4"/>
    </row>
    <row r="619" customFormat="false" ht="13.8" hidden="false" customHeight="false" outlineLevel="0" collapsed="false">
      <c r="A619" s="1"/>
      <c r="B619" s="2"/>
      <c r="C619" s="2"/>
      <c r="D619" s="2"/>
      <c r="E619" s="2"/>
      <c r="F619" s="2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AY619" s="4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O619" s="6"/>
      <c r="BP619" s="6"/>
      <c r="BQ619" s="6"/>
      <c r="BR619" s="4"/>
      <c r="BS619" s="4"/>
      <c r="BT619" s="4"/>
      <c r="BU619" s="4"/>
      <c r="BV619" s="4"/>
      <c r="BW619" s="4"/>
    </row>
    <row r="620" customFormat="false" ht="13.8" hidden="false" customHeight="false" outlineLevel="0" collapsed="false">
      <c r="A620" s="1"/>
      <c r="B620" s="2"/>
      <c r="C620" s="2"/>
      <c r="D620" s="2"/>
      <c r="E620" s="2"/>
      <c r="F620" s="2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AY620" s="4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O620" s="6"/>
      <c r="BP620" s="6"/>
      <c r="BQ620" s="6"/>
      <c r="BR620" s="4"/>
      <c r="BS620" s="4"/>
      <c r="BT620" s="4"/>
      <c r="BU620" s="4"/>
      <c r="BV620" s="4"/>
      <c r="BW620" s="4"/>
    </row>
    <row r="621" customFormat="false" ht="13.8" hidden="false" customHeight="false" outlineLevel="0" collapsed="false">
      <c r="A621" s="1"/>
      <c r="B621" s="2"/>
      <c r="C621" s="2"/>
      <c r="D621" s="2"/>
      <c r="E621" s="2"/>
      <c r="F621" s="2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AY621" s="4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O621" s="6"/>
      <c r="BP621" s="6"/>
      <c r="BQ621" s="6"/>
      <c r="BR621" s="4"/>
      <c r="BS621" s="4"/>
      <c r="BT621" s="4"/>
      <c r="BU621" s="4"/>
      <c r="BV621" s="4"/>
      <c r="BW621" s="4"/>
    </row>
    <row r="622" customFormat="false" ht="13.8" hidden="false" customHeight="false" outlineLevel="0" collapsed="false">
      <c r="A622" s="1"/>
      <c r="B622" s="2"/>
      <c r="C622" s="2"/>
      <c r="D622" s="2"/>
      <c r="E622" s="2"/>
      <c r="F622" s="2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AY622" s="4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O622" s="6"/>
      <c r="BP622" s="6"/>
      <c r="BQ622" s="6"/>
      <c r="BR622" s="4"/>
      <c r="BS622" s="4"/>
      <c r="BT622" s="4"/>
      <c r="BU622" s="4"/>
      <c r="BV622" s="4"/>
      <c r="BW622" s="4"/>
    </row>
    <row r="623" customFormat="false" ht="13.8" hidden="false" customHeight="false" outlineLevel="0" collapsed="false">
      <c r="A623" s="1"/>
      <c r="B623" s="2"/>
      <c r="C623" s="2"/>
      <c r="D623" s="2"/>
      <c r="E623" s="2"/>
      <c r="F623" s="2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AY623" s="4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O623" s="6"/>
      <c r="BP623" s="6"/>
      <c r="BQ623" s="6"/>
      <c r="BR623" s="4"/>
      <c r="BS623" s="4"/>
      <c r="BT623" s="4"/>
      <c r="BU623" s="4"/>
      <c r="BV623" s="4"/>
      <c r="BW623" s="4"/>
    </row>
    <row r="624" customFormat="false" ht="13.8" hidden="false" customHeight="false" outlineLevel="0" collapsed="false">
      <c r="A624" s="1"/>
      <c r="B624" s="2"/>
      <c r="C624" s="2"/>
      <c r="D624" s="2"/>
      <c r="E624" s="2"/>
      <c r="F624" s="2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AY624" s="4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O624" s="6"/>
      <c r="BP624" s="6"/>
      <c r="BQ624" s="6"/>
      <c r="BR624" s="4"/>
      <c r="BS624" s="4"/>
      <c r="BT624" s="4"/>
      <c r="BU624" s="4"/>
      <c r="BV624" s="4"/>
      <c r="BW624" s="4"/>
    </row>
    <row r="625" customFormat="false" ht="13.8" hidden="false" customHeight="false" outlineLevel="0" collapsed="false">
      <c r="A625" s="1"/>
      <c r="B625" s="2"/>
      <c r="C625" s="2"/>
      <c r="D625" s="2"/>
      <c r="E625" s="2"/>
      <c r="F625" s="2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AY625" s="4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O625" s="6"/>
      <c r="BP625" s="6"/>
      <c r="BQ625" s="6"/>
      <c r="BR625" s="4"/>
      <c r="BS625" s="4"/>
      <c r="BT625" s="4"/>
      <c r="BU625" s="4"/>
      <c r="BV625" s="4"/>
      <c r="BW625" s="4"/>
    </row>
    <row r="626" customFormat="false" ht="13.8" hidden="false" customHeight="false" outlineLevel="0" collapsed="false">
      <c r="A626" s="1"/>
      <c r="B626" s="2"/>
      <c r="C626" s="2"/>
      <c r="D626" s="2"/>
      <c r="E626" s="2"/>
      <c r="F626" s="2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AY626" s="4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O626" s="6"/>
      <c r="BP626" s="6"/>
      <c r="BQ626" s="6"/>
      <c r="BR626" s="4"/>
      <c r="BS626" s="4"/>
      <c r="BT626" s="4"/>
      <c r="BU626" s="4"/>
      <c r="BV626" s="4"/>
      <c r="BW626" s="4"/>
    </row>
    <row r="627" customFormat="false" ht="13.8" hidden="false" customHeight="false" outlineLevel="0" collapsed="false">
      <c r="A627" s="1"/>
      <c r="B627" s="2"/>
      <c r="C627" s="2"/>
      <c r="D627" s="2"/>
      <c r="E627" s="2"/>
      <c r="F627" s="2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AY627" s="4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O627" s="6"/>
      <c r="BP627" s="6"/>
      <c r="BQ627" s="6"/>
      <c r="BR627" s="4"/>
      <c r="BS627" s="4"/>
      <c r="BT627" s="4"/>
      <c r="BU627" s="4"/>
      <c r="BV627" s="4"/>
      <c r="BW627" s="4"/>
    </row>
    <row r="628" customFormat="false" ht="13.8" hidden="false" customHeight="false" outlineLevel="0" collapsed="false">
      <c r="A628" s="1"/>
      <c r="B628" s="2"/>
      <c r="C628" s="2"/>
      <c r="D628" s="2"/>
      <c r="E628" s="2"/>
      <c r="F628" s="2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AY628" s="4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O628" s="6"/>
      <c r="BP628" s="6"/>
      <c r="BQ628" s="6"/>
      <c r="BR628" s="4"/>
      <c r="BS628" s="4"/>
      <c r="BT628" s="4"/>
      <c r="BU628" s="4"/>
      <c r="BV628" s="4"/>
      <c r="BW628" s="4"/>
    </row>
    <row r="629" customFormat="false" ht="13.8" hidden="false" customHeight="false" outlineLevel="0" collapsed="false">
      <c r="A629" s="1"/>
      <c r="B629" s="2"/>
      <c r="C629" s="2"/>
      <c r="D629" s="2"/>
      <c r="E629" s="2"/>
      <c r="F629" s="2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AY629" s="4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O629" s="6"/>
      <c r="BP629" s="6"/>
      <c r="BQ629" s="6"/>
      <c r="BR629" s="4"/>
      <c r="BS629" s="4"/>
      <c r="BT629" s="4"/>
      <c r="BU629" s="4"/>
      <c r="BV629" s="4"/>
      <c r="BW629" s="4"/>
    </row>
    <row r="630" customFormat="false" ht="13.8" hidden="false" customHeight="false" outlineLevel="0" collapsed="false">
      <c r="A630" s="1"/>
      <c r="B630" s="2"/>
      <c r="C630" s="2"/>
      <c r="D630" s="2"/>
      <c r="E630" s="2"/>
      <c r="F630" s="2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AY630" s="4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O630" s="6"/>
      <c r="BP630" s="6"/>
      <c r="BQ630" s="6"/>
      <c r="BR630" s="4"/>
      <c r="BS630" s="4"/>
      <c r="BT630" s="4"/>
      <c r="BU630" s="4"/>
      <c r="BV630" s="4"/>
      <c r="BW630" s="4"/>
    </row>
    <row r="631" customFormat="false" ht="13.8" hidden="false" customHeight="false" outlineLevel="0" collapsed="false">
      <c r="A631" s="1"/>
      <c r="B631" s="2"/>
      <c r="C631" s="2"/>
      <c r="D631" s="2"/>
      <c r="E631" s="2"/>
      <c r="F631" s="2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AY631" s="4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O631" s="6"/>
      <c r="BP631" s="6"/>
      <c r="BQ631" s="6"/>
      <c r="BR631" s="4"/>
      <c r="BS631" s="4"/>
      <c r="BT631" s="4"/>
      <c r="BU631" s="4"/>
      <c r="BV631" s="4"/>
      <c r="BW631" s="4"/>
    </row>
    <row r="632" customFormat="false" ht="13.8" hidden="false" customHeight="false" outlineLevel="0" collapsed="false">
      <c r="A632" s="1"/>
      <c r="B632" s="2"/>
      <c r="C632" s="2"/>
      <c r="D632" s="2"/>
      <c r="E632" s="2"/>
      <c r="F632" s="2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AY632" s="4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O632" s="6"/>
      <c r="BP632" s="6"/>
      <c r="BQ632" s="6"/>
      <c r="BR632" s="4"/>
      <c r="BS632" s="4"/>
      <c r="BT632" s="4"/>
      <c r="BU632" s="4"/>
      <c r="BV632" s="4"/>
      <c r="BW632" s="4"/>
    </row>
    <row r="633" customFormat="false" ht="13.8" hidden="false" customHeight="false" outlineLevel="0" collapsed="false">
      <c r="A633" s="1"/>
      <c r="B633" s="2"/>
      <c r="C633" s="2"/>
      <c r="D633" s="2"/>
      <c r="E633" s="2"/>
      <c r="F633" s="2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AY633" s="4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O633" s="6"/>
      <c r="BP633" s="6"/>
      <c r="BQ633" s="6"/>
      <c r="BR633" s="4"/>
      <c r="BS633" s="4"/>
      <c r="BT633" s="4"/>
      <c r="BU633" s="4"/>
      <c r="BV633" s="4"/>
      <c r="BW633" s="4"/>
    </row>
    <row r="634" customFormat="false" ht="13.8" hidden="false" customHeight="false" outlineLevel="0" collapsed="false">
      <c r="A634" s="1"/>
      <c r="B634" s="2"/>
      <c r="C634" s="2"/>
      <c r="D634" s="2"/>
      <c r="E634" s="2"/>
      <c r="F634" s="2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AY634" s="4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O634" s="6"/>
      <c r="BP634" s="6"/>
      <c r="BQ634" s="6"/>
      <c r="BR634" s="4"/>
      <c r="BS634" s="4"/>
      <c r="BT634" s="4"/>
      <c r="BU634" s="4"/>
      <c r="BV634" s="4"/>
      <c r="BW634" s="4"/>
    </row>
    <row r="635" customFormat="false" ht="13.8" hidden="false" customHeight="false" outlineLevel="0" collapsed="false">
      <c r="A635" s="1"/>
      <c r="B635" s="2"/>
      <c r="C635" s="2"/>
      <c r="D635" s="2"/>
      <c r="E635" s="2"/>
      <c r="F635" s="2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AY635" s="4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O635" s="6"/>
      <c r="BP635" s="6"/>
      <c r="BQ635" s="6"/>
      <c r="BR635" s="4"/>
      <c r="BS635" s="4"/>
      <c r="BT635" s="4"/>
      <c r="BU635" s="4"/>
      <c r="BV635" s="4"/>
      <c r="BW635" s="4"/>
    </row>
    <row r="636" customFormat="false" ht="13.8" hidden="false" customHeight="false" outlineLevel="0" collapsed="false">
      <c r="A636" s="1"/>
      <c r="B636" s="2"/>
      <c r="C636" s="2"/>
      <c r="D636" s="2"/>
      <c r="E636" s="2"/>
      <c r="F636" s="2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AY636" s="4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O636" s="6"/>
      <c r="BP636" s="6"/>
      <c r="BQ636" s="6"/>
      <c r="BR636" s="4"/>
      <c r="BS636" s="4"/>
      <c r="BT636" s="4"/>
      <c r="BU636" s="4"/>
      <c r="BV636" s="4"/>
      <c r="BW636" s="4"/>
    </row>
    <row r="637" customFormat="false" ht="13.8" hidden="false" customHeight="false" outlineLevel="0" collapsed="false">
      <c r="A637" s="1"/>
      <c r="B637" s="2"/>
      <c r="C637" s="2"/>
      <c r="D637" s="2"/>
      <c r="E637" s="2"/>
      <c r="F637" s="2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AY637" s="4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O637" s="6"/>
      <c r="BP637" s="6"/>
      <c r="BQ637" s="6"/>
      <c r="BR637" s="4"/>
      <c r="BS637" s="4"/>
      <c r="BT637" s="4"/>
      <c r="BU637" s="4"/>
      <c r="BV637" s="4"/>
      <c r="BW637" s="4"/>
    </row>
    <row r="638" customFormat="false" ht="13.8" hidden="false" customHeight="false" outlineLevel="0" collapsed="false">
      <c r="A638" s="1"/>
      <c r="B638" s="2"/>
      <c r="C638" s="2"/>
      <c r="D638" s="2"/>
      <c r="E638" s="2"/>
      <c r="F638" s="2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AY638" s="4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O638" s="6"/>
      <c r="BP638" s="6"/>
      <c r="BQ638" s="6"/>
      <c r="BR638" s="4"/>
      <c r="BS638" s="4"/>
      <c r="BT638" s="4"/>
      <c r="BU638" s="4"/>
      <c r="BV638" s="4"/>
      <c r="BW638" s="4"/>
    </row>
    <row r="639" customFormat="false" ht="13.8" hidden="false" customHeight="false" outlineLevel="0" collapsed="false">
      <c r="A639" s="1"/>
      <c r="B639" s="2"/>
      <c r="C639" s="2"/>
      <c r="D639" s="2"/>
      <c r="E639" s="2"/>
      <c r="F639" s="2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AY639" s="4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O639" s="6"/>
      <c r="BP639" s="6"/>
      <c r="BQ639" s="6"/>
      <c r="BR639" s="4"/>
      <c r="BS639" s="4"/>
      <c r="BT639" s="4"/>
      <c r="BU639" s="4"/>
      <c r="BV639" s="4"/>
      <c r="BW639" s="4"/>
    </row>
    <row r="640" customFormat="false" ht="13.8" hidden="false" customHeight="false" outlineLevel="0" collapsed="false">
      <c r="A640" s="1"/>
      <c r="B640" s="2"/>
      <c r="C640" s="2"/>
      <c r="D640" s="2"/>
      <c r="E640" s="2"/>
      <c r="F640" s="2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AY640" s="4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O640" s="6"/>
      <c r="BP640" s="6"/>
      <c r="BQ640" s="6"/>
      <c r="BR640" s="4"/>
      <c r="BS640" s="4"/>
      <c r="BT640" s="4"/>
      <c r="BU640" s="4"/>
      <c r="BV640" s="4"/>
      <c r="BW640" s="4"/>
    </row>
    <row r="641" customFormat="false" ht="13.8" hidden="false" customHeight="false" outlineLevel="0" collapsed="false">
      <c r="A641" s="1"/>
      <c r="B641" s="2"/>
      <c r="C641" s="2"/>
      <c r="D641" s="2"/>
      <c r="E641" s="2"/>
      <c r="F641" s="2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AY641" s="4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O641" s="6"/>
      <c r="BP641" s="6"/>
      <c r="BQ641" s="6"/>
      <c r="BR641" s="4"/>
      <c r="BS641" s="4"/>
      <c r="BT641" s="4"/>
      <c r="BU641" s="4"/>
      <c r="BV641" s="4"/>
      <c r="BW641" s="4"/>
    </row>
    <row r="642" customFormat="false" ht="13.8" hidden="false" customHeight="false" outlineLevel="0" collapsed="false">
      <c r="A642" s="1"/>
      <c r="B642" s="2"/>
      <c r="C642" s="2"/>
      <c r="D642" s="2"/>
      <c r="E642" s="2"/>
      <c r="F642" s="2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AY642" s="4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O642" s="6"/>
      <c r="BP642" s="6"/>
      <c r="BQ642" s="6"/>
      <c r="BR642" s="4"/>
      <c r="BS642" s="4"/>
      <c r="BT642" s="4"/>
      <c r="BU642" s="4"/>
      <c r="BV642" s="4"/>
      <c r="BW642" s="4"/>
    </row>
    <row r="643" customFormat="false" ht="13.8" hidden="false" customHeight="false" outlineLevel="0" collapsed="false">
      <c r="A643" s="1"/>
      <c r="B643" s="2"/>
      <c r="C643" s="2"/>
      <c r="D643" s="2"/>
      <c r="E643" s="2"/>
      <c r="F643" s="2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AY643" s="4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O643" s="6"/>
      <c r="BP643" s="6"/>
      <c r="BQ643" s="6"/>
      <c r="BR643" s="4"/>
      <c r="BS643" s="4"/>
      <c r="BT643" s="4"/>
      <c r="BU643" s="4"/>
      <c r="BV643" s="4"/>
      <c r="BW643" s="4"/>
    </row>
    <row r="644" customFormat="false" ht="13.8" hidden="false" customHeight="false" outlineLevel="0" collapsed="false">
      <c r="A644" s="1"/>
      <c r="B644" s="2"/>
      <c r="C644" s="2"/>
      <c r="D644" s="2"/>
      <c r="E644" s="2"/>
      <c r="F644" s="2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AY644" s="4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O644" s="6"/>
      <c r="BP644" s="6"/>
      <c r="BQ644" s="6"/>
      <c r="BR644" s="4"/>
      <c r="BS644" s="4"/>
      <c r="BT644" s="4"/>
      <c r="BU644" s="4"/>
      <c r="BV644" s="4"/>
      <c r="BW644" s="4"/>
    </row>
    <row r="645" customFormat="false" ht="13.8" hidden="false" customHeight="false" outlineLevel="0" collapsed="false">
      <c r="A645" s="1"/>
      <c r="B645" s="2"/>
      <c r="C645" s="2"/>
      <c r="D645" s="2"/>
      <c r="E645" s="2"/>
      <c r="F645" s="2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AY645" s="4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O645" s="6"/>
      <c r="BP645" s="6"/>
      <c r="BQ645" s="6"/>
      <c r="BR645" s="4"/>
      <c r="BS645" s="4"/>
      <c r="BT645" s="4"/>
      <c r="BU645" s="4"/>
      <c r="BV645" s="4"/>
      <c r="BW645" s="4"/>
    </row>
    <row r="646" customFormat="false" ht="13.8" hidden="false" customHeight="false" outlineLevel="0" collapsed="false">
      <c r="A646" s="1"/>
      <c r="B646" s="2"/>
      <c r="C646" s="2"/>
      <c r="D646" s="2"/>
      <c r="E646" s="2"/>
      <c r="F646" s="2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AY646" s="4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O646" s="6"/>
      <c r="BP646" s="6"/>
      <c r="BQ646" s="6"/>
      <c r="BR646" s="4"/>
      <c r="BS646" s="4"/>
      <c r="BT646" s="4"/>
      <c r="BU646" s="4"/>
      <c r="BV646" s="4"/>
      <c r="BW646" s="4"/>
    </row>
    <row r="647" customFormat="false" ht="13.8" hidden="false" customHeight="false" outlineLevel="0" collapsed="false">
      <c r="A647" s="1"/>
      <c r="B647" s="2"/>
      <c r="C647" s="2"/>
      <c r="D647" s="2"/>
      <c r="E647" s="2"/>
      <c r="F647" s="2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AY647" s="4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O647" s="6"/>
      <c r="BP647" s="6"/>
      <c r="BQ647" s="6"/>
      <c r="BR647" s="4"/>
      <c r="BS647" s="4"/>
      <c r="BT647" s="4"/>
      <c r="BU647" s="4"/>
      <c r="BV647" s="4"/>
      <c r="BW647" s="4"/>
    </row>
    <row r="648" customFormat="false" ht="13.8" hidden="false" customHeight="false" outlineLevel="0" collapsed="false">
      <c r="A648" s="1"/>
      <c r="B648" s="2"/>
      <c r="C648" s="2"/>
      <c r="D648" s="2"/>
      <c r="E648" s="2"/>
      <c r="F648" s="2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AY648" s="4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O648" s="6"/>
      <c r="BP648" s="6"/>
      <c r="BQ648" s="6"/>
      <c r="BR648" s="4"/>
      <c r="BS648" s="4"/>
      <c r="BT648" s="4"/>
      <c r="BU648" s="4"/>
      <c r="BV648" s="4"/>
      <c r="BW648" s="4"/>
    </row>
    <row r="649" customFormat="false" ht="13.8" hidden="false" customHeight="false" outlineLevel="0" collapsed="false">
      <c r="A649" s="1"/>
      <c r="B649" s="2"/>
      <c r="C649" s="2"/>
      <c r="D649" s="2"/>
      <c r="E649" s="2"/>
      <c r="F649" s="2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AY649" s="4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O649" s="6"/>
      <c r="BP649" s="6"/>
      <c r="BQ649" s="6"/>
      <c r="BR649" s="4"/>
      <c r="BS649" s="4"/>
      <c r="BT649" s="4"/>
      <c r="BU649" s="4"/>
      <c r="BV649" s="4"/>
      <c r="BW649" s="4"/>
    </row>
    <row r="650" customFormat="false" ht="13.8" hidden="false" customHeight="false" outlineLevel="0" collapsed="false">
      <c r="A650" s="1"/>
      <c r="B650" s="2"/>
      <c r="C650" s="2"/>
      <c r="D650" s="2"/>
      <c r="E650" s="2"/>
      <c r="F650" s="2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AY650" s="4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O650" s="6"/>
      <c r="BP650" s="6"/>
      <c r="BQ650" s="6"/>
      <c r="BR650" s="4"/>
      <c r="BS650" s="4"/>
      <c r="BT650" s="4"/>
      <c r="BU650" s="4"/>
      <c r="BV650" s="4"/>
      <c r="BW650" s="4"/>
    </row>
    <row r="651" customFormat="false" ht="13.8" hidden="false" customHeight="false" outlineLevel="0" collapsed="false">
      <c r="A651" s="1"/>
      <c r="B651" s="2"/>
      <c r="C651" s="2"/>
      <c r="D651" s="2"/>
      <c r="E651" s="2"/>
      <c r="F651" s="2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AY651" s="4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O651" s="6"/>
      <c r="BP651" s="6"/>
      <c r="BQ651" s="6"/>
      <c r="BR651" s="4"/>
      <c r="BS651" s="4"/>
      <c r="BT651" s="4"/>
      <c r="BU651" s="4"/>
      <c r="BV651" s="4"/>
      <c r="BW651" s="4"/>
    </row>
    <row r="652" customFormat="false" ht="13.8" hidden="false" customHeight="false" outlineLevel="0" collapsed="false">
      <c r="A652" s="1"/>
      <c r="B652" s="2"/>
      <c r="C652" s="2"/>
      <c r="D652" s="2"/>
      <c r="E652" s="2"/>
      <c r="F652" s="2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AY652" s="4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O652" s="6"/>
      <c r="BP652" s="6"/>
      <c r="BQ652" s="6"/>
      <c r="BR652" s="4"/>
      <c r="BS652" s="4"/>
      <c r="BT652" s="4"/>
      <c r="BU652" s="4"/>
      <c r="BV652" s="4"/>
      <c r="BW652" s="4"/>
    </row>
    <row r="653" customFormat="false" ht="13.8" hidden="false" customHeight="false" outlineLevel="0" collapsed="false">
      <c r="A653" s="1"/>
      <c r="B653" s="2"/>
      <c r="C653" s="2"/>
      <c r="D653" s="2"/>
      <c r="E653" s="2"/>
      <c r="F653" s="2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AY653" s="4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O653" s="6"/>
      <c r="BP653" s="6"/>
      <c r="BQ653" s="6"/>
      <c r="BR653" s="4"/>
      <c r="BS653" s="4"/>
      <c r="BT653" s="4"/>
      <c r="BU653" s="4"/>
      <c r="BV653" s="4"/>
      <c r="BW653" s="4"/>
    </row>
    <row r="654" customFormat="false" ht="13.8" hidden="false" customHeight="false" outlineLevel="0" collapsed="false">
      <c r="A654" s="1"/>
      <c r="B654" s="2"/>
      <c r="C654" s="2"/>
      <c r="D654" s="2"/>
      <c r="E654" s="2"/>
      <c r="F654" s="2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AY654" s="4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O654" s="6"/>
      <c r="BP654" s="6"/>
      <c r="BQ654" s="6"/>
      <c r="BR654" s="4"/>
      <c r="BS654" s="4"/>
      <c r="BT654" s="4"/>
      <c r="BU654" s="4"/>
      <c r="BV654" s="4"/>
      <c r="BW654" s="4"/>
    </row>
    <row r="655" customFormat="false" ht="13.8" hidden="false" customHeight="false" outlineLevel="0" collapsed="false">
      <c r="A655" s="1"/>
      <c r="B655" s="2"/>
      <c r="C655" s="2"/>
      <c r="D655" s="2"/>
      <c r="E655" s="2"/>
      <c r="F655" s="2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AY655" s="4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O655" s="6"/>
      <c r="BP655" s="6"/>
      <c r="BQ655" s="6"/>
      <c r="BR655" s="4"/>
      <c r="BS655" s="4"/>
      <c r="BT655" s="4"/>
      <c r="BU655" s="4"/>
      <c r="BV655" s="4"/>
      <c r="BW655" s="4"/>
    </row>
    <row r="656" customFormat="false" ht="13.8" hidden="false" customHeight="false" outlineLevel="0" collapsed="false">
      <c r="A656" s="1"/>
      <c r="B656" s="2"/>
      <c r="C656" s="2"/>
      <c r="D656" s="2"/>
      <c r="E656" s="2"/>
      <c r="F656" s="2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AY656" s="4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O656" s="6"/>
      <c r="BP656" s="6"/>
      <c r="BQ656" s="6"/>
      <c r="BR656" s="4"/>
      <c r="BS656" s="4"/>
      <c r="BT656" s="4"/>
      <c r="BU656" s="4"/>
      <c r="BV656" s="4"/>
      <c r="BW656" s="4"/>
    </row>
    <row r="657" customFormat="false" ht="13.8" hidden="false" customHeight="false" outlineLevel="0" collapsed="false">
      <c r="A657" s="1"/>
      <c r="B657" s="2"/>
      <c r="C657" s="2"/>
      <c r="D657" s="2"/>
      <c r="E657" s="2"/>
      <c r="F657" s="2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AY657" s="4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O657" s="6"/>
      <c r="BP657" s="6"/>
      <c r="BQ657" s="6"/>
      <c r="BR657" s="4"/>
      <c r="BS657" s="4"/>
      <c r="BT657" s="4"/>
      <c r="BU657" s="4"/>
      <c r="BV657" s="4"/>
      <c r="BW657" s="4"/>
    </row>
    <row r="658" customFormat="false" ht="13.8" hidden="false" customHeight="false" outlineLevel="0" collapsed="false">
      <c r="A658" s="1"/>
      <c r="B658" s="2"/>
      <c r="C658" s="2"/>
      <c r="D658" s="2"/>
      <c r="E658" s="2"/>
      <c r="F658" s="2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AY658" s="4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O658" s="6"/>
      <c r="BP658" s="6"/>
      <c r="BQ658" s="6"/>
      <c r="BR658" s="4"/>
      <c r="BS658" s="4"/>
      <c r="BT658" s="4"/>
      <c r="BU658" s="4"/>
      <c r="BV658" s="4"/>
      <c r="BW658" s="4"/>
    </row>
    <row r="659" customFormat="false" ht="13.8" hidden="false" customHeight="false" outlineLevel="0" collapsed="false">
      <c r="A659" s="1"/>
      <c r="B659" s="2"/>
      <c r="C659" s="2"/>
      <c r="D659" s="2"/>
      <c r="E659" s="2"/>
      <c r="F659" s="2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AY659" s="4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O659" s="6"/>
      <c r="BP659" s="6"/>
      <c r="BQ659" s="6"/>
      <c r="BR659" s="4"/>
      <c r="BS659" s="4"/>
      <c r="BT659" s="4"/>
      <c r="BU659" s="4"/>
      <c r="BV659" s="4"/>
      <c r="BW659" s="4"/>
    </row>
    <row r="660" customFormat="false" ht="13.8" hidden="false" customHeight="false" outlineLevel="0" collapsed="false">
      <c r="A660" s="1"/>
      <c r="B660" s="2"/>
      <c r="C660" s="2"/>
      <c r="D660" s="2"/>
      <c r="E660" s="2"/>
      <c r="F660" s="2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AY660" s="4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O660" s="6"/>
      <c r="BP660" s="6"/>
      <c r="BQ660" s="6"/>
      <c r="BR660" s="4"/>
      <c r="BS660" s="4"/>
      <c r="BT660" s="4"/>
      <c r="BU660" s="4"/>
      <c r="BV660" s="4"/>
      <c r="BW660" s="4"/>
    </row>
    <row r="661" customFormat="false" ht="13.8" hidden="false" customHeight="false" outlineLevel="0" collapsed="false">
      <c r="A661" s="1"/>
      <c r="B661" s="2"/>
      <c r="C661" s="2"/>
      <c r="D661" s="2"/>
      <c r="E661" s="2"/>
      <c r="F661" s="2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AY661" s="4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O661" s="6"/>
      <c r="BP661" s="6"/>
      <c r="BQ661" s="6"/>
      <c r="BR661" s="4"/>
      <c r="BS661" s="4"/>
      <c r="BT661" s="4"/>
      <c r="BU661" s="4"/>
      <c r="BV661" s="4"/>
      <c r="BW661" s="4"/>
    </row>
    <row r="662" customFormat="false" ht="13.8" hidden="false" customHeight="false" outlineLevel="0" collapsed="false">
      <c r="A662" s="1"/>
      <c r="B662" s="2"/>
      <c r="C662" s="2"/>
      <c r="D662" s="2"/>
      <c r="E662" s="2"/>
      <c r="F662" s="2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AY662" s="4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O662" s="6"/>
      <c r="BP662" s="6"/>
      <c r="BQ662" s="6"/>
      <c r="BR662" s="4"/>
      <c r="BS662" s="4"/>
      <c r="BT662" s="4"/>
      <c r="BU662" s="4"/>
      <c r="BV662" s="4"/>
      <c r="BW662" s="4"/>
    </row>
    <row r="663" customFormat="false" ht="13.8" hidden="false" customHeight="false" outlineLevel="0" collapsed="false">
      <c r="A663" s="1"/>
      <c r="B663" s="2"/>
      <c r="C663" s="2"/>
      <c r="D663" s="2"/>
      <c r="E663" s="2"/>
      <c r="F663" s="2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AY663" s="4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O663" s="6"/>
      <c r="BP663" s="6"/>
      <c r="BQ663" s="6"/>
      <c r="BR663" s="4"/>
      <c r="BS663" s="4"/>
      <c r="BT663" s="4"/>
      <c r="BU663" s="4"/>
      <c r="BV663" s="4"/>
      <c r="BW663" s="4"/>
    </row>
    <row r="664" customFormat="false" ht="13.8" hidden="false" customHeight="false" outlineLevel="0" collapsed="false">
      <c r="A664" s="1"/>
      <c r="B664" s="2"/>
      <c r="C664" s="2"/>
      <c r="D664" s="2"/>
      <c r="E664" s="2"/>
      <c r="F664" s="2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AY664" s="4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O664" s="6"/>
      <c r="BP664" s="6"/>
      <c r="BQ664" s="6"/>
      <c r="BR664" s="4"/>
      <c r="BS664" s="4"/>
      <c r="BT664" s="4"/>
      <c r="BU664" s="4"/>
      <c r="BV664" s="4"/>
      <c r="BW664" s="4"/>
    </row>
    <row r="665" customFormat="false" ht="13.8" hidden="false" customHeight="false" outlineLevel="0" collapsed="false">
      <c r="A665" s="1"/>
      <c r="B665" s="2"/>
      <c r="C665" s="2"/>
      <c r="D665" s="2"/>
      <c r="E665" s="2"/>
      <c r="F665" s="2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AY665" s="4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O665" s="6"/>
      <c r="BP665" s="6"/>
      <c r="BQ665" s="6"/>
      <c r="BR665" s="4"/>
      <c r="BS665" s="4"/>
      <c r="BT665" s="4"/>
      <c r="BU665" s="4"/>
      <c r="BV665" s="4"/>
      <c r="BW665" s="4"/>
    </row>
    <row r="666" customFormat="false" ht="13.8" hidden="false" customHeight="false" outlineLevel="0" collapsed="false">
      <c r="A666" s="1"/>
      <c r="B666" s="2"/>
      <c r="C666" s="2"/>
      <c r="D666" s="2"/>
      <c r="E666" s="2"/>
      <c r="F666" s="2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AY666" s="4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O666" s="6"/>
      <c r="BP666" s="6"/>
      <c r="BQ666" s="6"/>
      <c r="BR666" s="4"/>
      <c r="BS666" s="4"/>
      <c r="BT666" s="4"/>
      <c r="BU666" s="4"/>
      <c r="BV666" s="4"/>
      <c r="BW666" s="4"/>
    </row>
    <row r="667" customFormat="false" ht="13.8" hidden="false" customHeight="false" outlineLevel="0" collapsed="false">
      <c r="A667" s="1"/>
      <c r="B667" s="2"/>
      <c r="C667" s="2"/>
      <c r="D667" s="2"/>
      <c r="E667" s="2"/>
      <c r="F667" s="2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AY667" s="4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O667" s="6"/>
      <c r="BP667" s="6"/>
      <c r="BQ667" s="6"/>
      <c r="BR667" s="4"/>
      <c r="BS667" s="4"/>
      <c r="BT667" s="4"/>
      <c r="BU667" s="4"/>
      <c r="BV667" s="4"/>
      <c r="BW667" s="4"/>
    </row>
    <row r="668" customFormat="false" ht="13.8" hidden="false" customHeight="false" outlineLevel="0" collapsed="false">
      <c r="A668" s="1"/>
      <c r="B668" s="2"/>
      <c r="C668" s="2"/>
      <c r="D668" s="2"/>
      <c r="E668" s="2"/>
      <c r="F668" s="2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AY668" s="4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O668" s="6"/>
      <c r="BP668" s="6"/>
      <c r="BQ668" s="6"/>
      <c r="BR668" s="4"/>
      <c r="BS668" s="4"/>
      <c r="BT668" s="4"/>
      <c r="BU668" s="4"/>
      <c r="BV668" s="4"/>
      <c r="BW668" s="4"/>
    </row>
    <row r="669" customFormat="false" ht="13.8" hidden="false" customHeight="false" outlineLevel="0" collapsed="false">
      <c r="A669" s="1"/>
      <c r="B669" s="2"/>
      <c r="C669" s="2"/>
      <c r="D669" s="2"/>
      <c r="E669" s="2"/>
      <c r="F669" s="2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AY669" s="4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O669" s="6"/>
      <c r="BP669" s="6"/>
      <c r="BQ669" s="6"/>
      <c r="BR669" s="4"/>
      <c r="BS669" s="4"/>
      <c r="BT669" s="4"/>
      <c r="BU669" s="4"/>
      <c r="BV669" s="4"/>
      <c r="BW669" s="4"/>
    </row>
    <row r="670" customFormat="false" ht="13.8" hidden="false" customHeight="false" outlineLevel="0" collapsed="false">
      <c r="A670" s="1"/>
      <c r="B670" s="2"/>
      <c r="C670" s="2"/>
      <c r="D670" s="2"/>
      <c r="E670" s="2"/>
      <c r="F670" s="2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AY670" s="4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O670" s="6"/>
      <c r="BP670" s="6"/>
      <c r="BQ670" s="6"/>
      <c r="BR670" s="4"/>
      <c r="BS670" s="4"/>
      <c r="BT670" s="4"/>
      <c r="BU670" s="4"/>
      <c r="BV670" s="4"/>
      <c r="BW670" s="4"/>
    </row>
    <row r="671" customFormat="false" ht="13.8" hidden="false" customHeight="false" outlineLevel="0" collapsed="false">
      <c r="A671" s="1"/>
      <c r="B671" s="2"/>
      <c r="C671" s="2"/>
      <c r="D671" s="2"/>
      <c r="E671" s="2"/>
      <c r="F671" s="2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AY671" s="4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O671" s="6"/>
      <c r="BP671" s="6"/>
      <c r="BQ671" s="6"/>
      <c r="BR671" s="4"/>
      <c r="BS671" s="4"/>
      <c r="BT671" s="4"/>
      <c r="BU671" s="4"/>
      <c r="BV671" s="4"/>
      <c r="BW671" s="4"/>
    </row>
    <row r="672" customFormat="false" ht="13.8" hidden="false" customHeight="false" outlineLevel="0" collapsed="false">
      <c r="A672" s="1"/>
      <c r="B672" s="2"/>
      <c r="C672" s="2"/>
      <c r="D672" s="2"/>
      <c r="E672" s="2"/>
      <c r="F672" s="2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AY672" s="4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O672" s="6"/>
      <c r="BP672" s="6"/>
      <c r="BQ672" s="6"/>
      <c r="BR672" s="4"/>
      <c r="BS672" s="4"/>
      <c r="BT672" s="4"/>
      <c r="BU672" s="4"/>
      <c r="BV672" s="4"/>
      <c r="BW672" s="4"/>
    </row>
    <row r="673" customFormat="false" ht="13.8" hidden="false" customHeight="false" outlineLevel="0" collapsed="false">
      <c r="A673" s="1"/>
      <c r="B673" s="2"/>
      <c r="C673" s="2"/>
      <c r="D673" s="2"/>
      <c r="E673" s="2"/>
      <c r="F673" s="2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AY673" s="4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O673" s="6"/>
      <c r="BP673" s="6"/>
      <c r="BQ673" s="6"/>
      <c r="BR673" s="4"/>
      <c r="BS673" s="4"/>
      <c r="BT673" s="4"/>
      <c r="BU673" s="4"/>
      <c r="BV673" s="4"/>
      <c r="BW673" s="4"/>
    </row>
    <row r="674" customFormat="false" ht="13.8" hidden="false" customHeight="false" outlineLevel="0" collapsed="false">
      <c r="A674" s="1"/>
      <c r="B674" s="2"/>
      <c r="C674" s="2"/>
      <c r="D674" s="2"/>
      <c r="E674" s="2"/>
      <c r="F674" s="2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AY674" s="4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O674" s="6"/>
      <c r="BP674" s="6"/>
      <c r="BQ674" s="6"/>
      <c r="BR674" s="4"/>
      <c r="BS674" s="4"/>
      <c r="BT674" s="4"/>
      <c r="BU674" s="4"/>
      <c r="BV674" s="4"/>
      <c r="BW674" s="4"/>
    </row>
    <row r="675" customFormat="false" ht="13.8" hidden="false" customHeight="false" outlineLevel="0" collapsed="false">
      <c r="A675" s="1"/>
      <c r="B675" s="2"/>
      <c r="C675" s="2"/>
      <c r="D675" s="2"/>
      <c r="E675" s="2"/>
      <c r="F675" s="2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AY675" s="4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O675" s="6"/>
      <c r="BP675" s="6"/>
      <c r="BQ675" s="6"/>
      <c r="BR675" s="4"/>
      <c r="BS675" s="4"/>
      <c r="BT675" s="4"/>
      <c r="BU675" s="4"/>
      <c r="BV675" s="4"/>
      <c r="BW675" s="4"/>
    </row>
    <row r="676" customFormat="false" ht="13.8" hidden="false" customHeight="false" outlineLevel="0" collapsed="false">
      <c r="A676" s="1"/>
      <c r="B676" s="2"/>
      <c r="C676" s="2"/>
      <c r="D676" s="2"/>
      <c r="E676" s="2"/>
      <c r="F676" s="2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AY676" s="4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O676" s="6"/>
      <c r="BP676" s="6"/>
      <c r="BQ676" s="6"/>
      <c r="BR676" s="4"/>
      <c r="BS676" s="4"/>
      <c r="BT676" s="4"/>
      <c r="BU676" s="4"/>
      <c r="BV676" s="4"/>
      <c r="BW676" s="4"/>
    </row>
    <row r="677" customFormat="false" ht="13.8" hidden="false" customHeight="false" outlineLevel="0" collapsed="false">
      <c r="A677" s="1"/>
      <c r="B677" s="2"/>
      <c r="C677" s="2"/>
      <c r="D677" s="2"/>
      <c r="E677" s="2"/>
      <c r="F677" s="2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AY677" s="4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O677" s="6"/>
      <c r="BP677" s="6"/>
      <c r="BQ677" s="6"/>
      <c r="BR677" s="4"/>
      <c r="BS677" s="4"/>
      <c r="BT677" s="4"/>
      <c r="BU677" s="4"/>
      <c r="BV677" s="4"/>
      <c r="BW677" s="4"/>
    </row>
    <row r="678" customFormat="false" ht="13.8" hidden="false" customHeight="false" outlineLevel="0" collapsed="false">
      <c r="A678" s="1"/>
      <c r="B678" s="2"/>
      <c r="C678" s="2"/>
      <c r="D678" s="2"/>
      <c r="E678" s="2"/>
      <c r="F678" s="2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AY678" s="4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O678" s="6"/>
      <c r="BP678" s="6"/>
      <c r="BQ678" s="6"/>
      <c r="BR678" s="4"/>
      <c r="BS678" s="4"/>
      <c r="BT678" s="4"/>
      <c r="BU678" s="4"/>
      <c r="BV678" s="4"/>
      <c r="BW678" s="4"/>
    </row>
    <row r="679" customFormat="false" ht="13.8" hidden="false" customHeight="false" outlineLevel="0" collapsed="false">
      <c r="A679" s="1"/>
      <c r="B679" s="2"/>
      <c r="C679" s="2"/>
      <c r="D679" s="2"/>
      <c r="E679" s="2"/>
      <c r="F679" s="2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AY679" s="4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O679" s="6"/>
      <c r="BP679" s="6"/>
      <c r="BQ679" s="6"/>
      <c r="BR679" s="4"/>
      <c r="BS679" s="4"/>
      <c r="BT679" s="4"/>
      <c r="BU679" s="4"/>
      <c r="BV679" s="4"/>
      <c r="BW679" s="4"/>
    </row>
    <row r="680" customFormat="false" ht="13.8" hidden="false" customHeight="false" outlineLevel="0" collapsed="false">
      <c r="A680" s="1"/>
      <c r="B680" s="2"/>
      <c r="C680" s="2"/>
      <c r="D680" s="2"/>
      <c r="E680" s="2"/>
      <c r="F680" s="2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AY680" s="4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O680" s="6"/>
      <c r="BP680" s="6"/>
      <c r="BQ680" s="6"/>
      <c r="BR680" s="4"/>
      <c r="BS680" s="4"/>
      <c r="BT680" s="4"/>
      <c r="BU680" s="4"/>
      <c r="BV680" s="4"/>
      <c r="BW680" s="4"/>
    </row>
    <row r="681" customFormat="false" ht="13.8" hidden="false" customHeight="false" outlineLevel="0" collapsed="false">
      <c r="A681" s="1"/>
      <c r="B681" s="2"/>
      <c r="C681" s="2"/>
      <c r="D681" s="2"/>
      <c r="E681" s="2"/>
      <c r="F681" s="2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AY681" s="4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O681" s="6"/>
      <c r="BP681" s="6"/>
      <c r="BQ681" s="6"/>
      <c r="BR681" s="4"/>
      <c r="BS681" s="4"/>
      <c r="BT681" s="4"/>
      <c r="BU681" s="4"/>
      <c r="BV681" s="4"/>
      <c r="BW681" s="4"/>
    </row>
    <row r="682" customFormat="false" ht="13.8" hidden="false" customHeight="false" outlineLevel="0" collapsed="false">
      <c r="A682" s="1"/>
      <c r="B682" s="2"/>
      <c r="C682" s="2"/>
      <c r="D682" s="2"/>
      <c r="E682" s="2"/>
      <c r="F682" s="2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AY682" s="4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O682" s="6"/>
      <c r="BP682" s="6"/>
      <c r="BQ682" s="6"/>
      <c r="BR682" s="4"/>
      <c r="BS682" s="4"/>
      <c r="BT682" s="4"/>
      <c r="BU682" s="4"/>
      <c r="BV682" s="4"/>
      <c r="BW682" s="4"/>
    </row>
    <row r="683" customFormat="false" ht="13.8" hidden="false" customHeight="false" outlineLevel="0" collapsed="false">
      <c r="A683" s="1"/>
      <c r="B683" s="2"/>
      <c r="C683" s="2"/>
      <c r="D683" s="2"/>
      <c r="E683" s="2"/>
      <c r="F683" s="2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AY683" s="4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O683" s="6"/>
      <c r="BP683" s="6"/>
      <c r="BQ683" s="6"/>
      <c r="BR683" s="4"/>
      <c r="BS683" s="4"/>
      <c r="BT683" s="4"/>
      <c r="BU683" s="4"/>
      <c r="BV683" s="4"/>
      <c r="BW683" s="4"/>
    </row>
    <row r="684" customFormat="false" ht="13.8" hidden="false" customHeight="false" outlineLevel="0" collapsed="false">
      <c r="A684" s="1"/>
      <c r="B684" s="2"/>
      <c r="C684" s="2"/>
      <c r="D684" s="2"/>
      <c r="E684" s="2"/>
      <c r="F684" s="2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AY684" s="4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O684" s="6"/>
      <c r="BP684" s="6"/>
      <c r="BQ684" s="6"/>
      <c r="BR684" s="4"/>
      <c r="BS684" s="4"/>
      <c r="BT684" s="4"/>
      <c r="BU684" s="4"/>
      <c r="BV684" s="4"/>
      <c r="BW684" s="4"/>
    </row>
    <row r="685" customFormat="false" ht="13.8" hidden="false" customHeight="false" outlineLevel="0" collapsed="false">
      <c r="A685" s="1"/>
      <c r="B685" s="2"/>
      <c r="C685" s="2"/>
      <c r="D685" s="2"/>
      <c r="E685" s="2"/>
      <c r="F685" s="2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AY685" s="4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O685" s="6"/>
      <c r="BP685" s="6"/>
      <c r="BQ685" s="6"/>
      <c r="BR685" s="4"/>
      <c r="BS685" s="4"/>
      <c r="BT685" s="4"/>
      <c r="BU685" s="4"/>
      <c r="BV685" s="4"/>
      <c r="BW685" s="4"/>
    </row>
    <row r="686" customFormat="false" ht="13.8" hidden="false" customHeight="false" outlineLevel="0" collapsed="false">
      <c r="A686" s="1"/>
      <c r="B686" s="2"/>
      <c r="C686" s="2"/>
      <c r="D686" s="2"/>
      <c r="E686" s="2"/>
      <c r="F686" s="2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AY686" s="4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O686" s="6"/>
      <c r="BP686" s="6"/>
      <c r="BQ686" s="6"/>
      <c r="BR686" s="4"/>
      <c r="BS686" s="4"/>
      <c r="BT686" s="4"/>
      <c r="BU686" s="4"/>
      <c r="BV686" s="4"/>
      <c r="BW686" s="4"/>
    </row>
    <row r="687" customFormat="false" ht="13.8" hidden="false" customHeight="false" outlineLevel="0" collapsed="false">
      <c r="A687" s="1"/>
      <c r="B687" s="2"/>
      <c r="C687" s="2"/>
      <c r="D687" s="2"/>
      <c r="E687" s="2"/>
      <c r="F687" s="2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AY687" s="4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O687" s="6"/>
      <c r="BP687" s="6"/>
      <c r="BQ687" s="6"/>
      <c r="BR687" s="4"/>
      <c r="BS687" s="4"/>
      <c r="BT687" s="4"/>
      <c r="BU687" s="4"/>
      <c r="BV687" s="4"/>
      <c r="BW687" s="4"/>
    </row>
    <row r="688" customFormat="false" ht="13.8" hidden="false" customHeight="false" outlineLevel="0" collapsed="false">
      <c r="A688" s="1"/>
      <c r="B688" s="2"/>
      <c r="C688" s="2"/>
      <c r="D688" s="2"/>
      <c r="E688" s="2"/>
      <c r="F688" s="2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AY688" s="4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O688" s="6"/>
      <c r="BP688" s="6"/>
      <c r="BQ688" s="6"/>
      <c r="BR688" s="4"/>
      <c r="BS688" s="4"/>
      <c r="BT688" s="4"/>
      <c r="BU688" s="4"/>
      <c r="BV688" s="4"/>
      <c r="BW688" s="4"/>
    </row>
    <row r="689" customFormat="false" ht="13.8" hidden="false" customHeight="false" outlineLevel="0" collapsed="false">
      <c r="A689" s="1"/>
      <c r="B689" s="2"/>
      <c r="C689" s="2"/>
      <c r="D689" s="2"/>
      <c r="E689" s="2"/>
      <c r="F689" s="2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AY689" s="4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O689" s="6"/>
      <c r="BP689" s="6"/>
      <c r="BQ689" s="6"/>
      <c r="BR689" s="4"/>
      <c r="BS689" s="4"/>
      <c r="BT689" s="4"/>
      <c r="BU689" s="4"/>
      <c r="BV689" s="4"/>
      <c r="BW689" s="4"/>
    </row>
    <row r="690" customFormat="false" ht="13.8" hidden="false" customHeight="false" outlineLevel="0" collapsed="false">
      <c r="A690" s="1"/>
      <c r="B690" s="2"/>
      <c r="C690" s="2"/>
      <c r="D690" s="2"/>
      <c r="E690" s="2"/>
      <c r="F690" s="2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AY690" s="4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O690" s="6"/>
      <c r="BP690" s="6"/>
      <c r="BQ690" s="6"/>
      <c r="BR690" s="4"/>
      <c r="BS690" s="4"/>
      <c r="BT690" s="4"/>
      <c r="BU690" s="4"/>
      <c r="BV690" s="4"/>
      <c r="BW690" s="4"/>
    </row>
    <row r="691" customFormat="false" ht="13.8" hidden="false" customHeight="false" outlineLevel="0" collapsed="false">
      <c r="A691" s="1"/>
      <c r="B691" s="2"/>
      <c r="C691" s="2"/>
      <c r="D691" s="2"/>
      <c r="E691" s="2"/>
      <c r="F691" s="2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AY691" s="4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O691" s="6"/>
      <c r="BP691" s="6"/>
      <c r="BQ691" s="6"/>
      <c r="BR691" s="4"/>
      <c r="BS691" s="4"/>
      <c r="BT691" s="4"/>
      <c r="BU691" s="4"/>
      <c r="BV691" s="4"/>
      <c r="BW691" s="4"/>
    </row>
    <row r="692" customFormat="false" ht="13.8" hidden="false" customHeight="false" outlineLevel="0" collapsed="false">
      <c r="A692" s="1"/>
      <c r="B692" s="2"/>
      <c r="C692" s="2"/>
      <c r="D692" s="2"/>
      <c r="E692" s="2"/>
      <c r="F692" s="2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AY692" s="4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O692" s="6"/>
      <c r="BP692" s="6"/>
      <c r="BQ692" s="6"/>
      <c r="BR692" s="4"/>
      <c r="BS692" s="4"/>
      <c r="BT692" s="4"/>
      <c r="BU692" s="4"/>
      <c r="BV692" s="4"/>
      <c r="BW692" s="4"/>
    </row>
    <row r="693" customFormat="false" ht="13.8" hidden="false" customHeight="false" outlineLevel="0" collapsed="false">
      <c r="A693" s="1"/>
      <c r="B693" s="2"/>
      <c r="C693" s="2"/>
      <c r="D693" s="2"/>
      <c r="E693" s="2"/>
      <c r="F693" s="2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AY693" s="4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O693" s="6"/>
      <c r="BP693" s="6"/>
      <c r="BQ693" s="6"/>
      <c r="BR693" s="4"/>
      <c r="BS693" s="4"/>
      <c r="BT693" s="4"/>
      <c r="BU693" s="4"/>
      <c r="BV693" s="4"/>
      <c r="BW693" s="4"/>
    </row>
    <row r="694" customFormat="false" ht="13.8" hidden="false" customHeight="false" outlineLevel="0" collapsed="false">
      <c r="A694" s="1"/>
      <c r="B694" s="2"/>
      <c r="C694" s="2"/>
      <c r="D694" s="2"/>
      <c r="E694" s="2"/>
      <c r="F694" s="2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AY694" s="4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O694" s="6"/>
      <c r="BP694" s="6"/>
      <c r="BQ694" s="6"/>
      <c r="BR694" s="4"/>
      <c r="BS694" s="4"/>
      <c r="BT694" s="4"/>
      <c r="BU694" s="4"/>
      <c r="BV694" s="4"/>
      <c r="BW694" s="4"/>
    </row>
    <row r="695" customFormat="false" ht="13.8" hidden="false" customHeight="false" outlineLevel="0" collapsed="false">
      <c r="A695" s="1"/>
      <c r="B695" s="2"/>
      <c r="C695" s="2"/>
      <c r="D695" s="2"/>
      <c r="E695" s="2"/>
      <c r="F695" s="2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AY695" s="4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O695" s="6"/>
      <c r="BP695" s="6"/>
      <c r="BQ695" s="6"/>
      <c r="BR695" s="4"/>
      <c r="BS695" s="4"/>
      <c r="BT695" s="4"/>
      <c r="BU695" s="4"/>
      <c r="BV695" s="4"/>
      <c r="BW695" s="4"/>
    </row>
    <row r="696" customFormat="false" ht="13.8" hidden="false" customHeight="false" outlineLevel="0" collapsed="false">
      <c r="A696" s="1"/>
      <c r="B696" s="2"/>
      <c r="C696" s="2"/>
      <c r="D696" s="2"/>
      <c r="E696" s="2"/>
      <c r="F696" s="2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AY696" s="4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O696" s="6"/>
      <c r="BP696" s="6"/>
      <c r="BQ696" s="6"/>
      <c r="BR696" s="4"/>
      <c r="BS696" s="4"/>
      <c r="BT696" s="4"/>
      <c r="BU696" s="4"/>
      <c r="BV696" s="4"/>
      <c r="BW696" s="4"/>
    </row>
    <row r="697" customFormat="false" ht="13.8" hidden="false" customHeight="false" outlineLevel="0" collapsed="false">
      <c r="A697" s="1"/>
      <c r="B697" s="2"/>
      <c r="C697" s="2"/>
      <c r="D697" s="2"/>
      <c r="E697" s="2"/>
      <c r="F697" s="2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AY697" s="4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O697" s="6"/>
      <c r="BP697" s="6"/>
      <c r="BQ697" s="6"/>
      <c r="BR697" s="4"/>
      <c r="BS697" s="4"/>
      <c r="BT697" s="4"/>
      <c r="BU697" s="4"/>
      <c r="BV697" s="4"/>
      <c r="BW697" s="4"/>
    </row>
    <row r="698" customFormat="false" ht="13.8" hidden="false" customHeight="false" outlineLevel="0" collapsed="false">
      <c r="A698" s="1"/>
      <c r="B698" s="2"/>
      <c r="C698" s="2"/>
      <c r="D698" s="2"/>
      <c r="E698" s="2"/>
      <c r="F698" s="2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AY698" s="4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O698" s="6"/>
      <c r="BP698" s="6"/>
      <c r="BQ698" s="6"/>
      <c r="BR698" s="4"/>
      <c r="BS698" s="4"/>
      <c r="BT698" s="4"/>
      <c r="BU698" s="4"/>
      <c r="BV698" s="4"/>
      <c r="BW698" s="4"/>
    </row>
    <row r="699" customFormat="false" ht="13.8" hidden="false" customHeight="false" outlineLevel="0" collapsed="false">
      <c r="A699" s="1"/>
      <c r="B699" s="2"/>
      <c r="C699" s="2"/>
      <c r="D699" s="2"/>
      <c r="E699" s="2"/>
      <c r="F699" s="2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AY699" s="4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O699" s="6"/>
      <c r="BP699" s="6"/>
      <c r="BQ699" s="6"/>
      <c r="BR699" s="4"/>
      <c r="BS699" s="4"/>
      <c r="BT699" s="4"/>
      <c r="BU699" s="4"/>
      <c r="BV699" s="4"/>
      <c r="BW699" s="4"/>
    </row>
    <row r="700" customFormat="false" ht="13.8" hidden="false" customHeight="false" outlineLevel="0" collapsed="false">
      <c r="A700" s="1"/>
      <c r="B700" s="2"/>
      <c r="C700" s="2"/>
      <c r="D700" s="2"/>
      <c r="E700" s="2"/>
      <c r="F700" s="2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AY700" s="4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O700" s="6"/>
      <c r="BP700" s="6"/>
      <c r="BQ700" s="6"/>
      <c r="BR700" s="4"/>
      <c r="BS700" s="4"/>
      <c r="BT700" s="4"/>
      <c r="BU700" s="4"/>
      <c r="BV700" s="4"/>
      <c r="BW700" s="4"/>
    </row>
    <row r="701" customFormat="false" ht="13.8" hidden="false" customHeight="false" outlineLevel="0" collapsed="false">
      <c r="A701" s="1"/>
      <c r="B701" s="2"/>
      <c r="C701" s="2"/>
      <c r="D701" s="2"/>
      <c r="E701" s="2"/>
      <c r="F701" s="2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AY701" s="4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O701" s="6"/>
      <c r="BP701" s="6"/>
      <c r="BQ701" s="6"/>
      <c r="BR701" s="4"/>
      <c r="BS701" s="4"/>
      <c r="BT701" s="4"/>
      <c r="BU701" s="4"/>
      <c r="BV701" s="4"/>
      <c r="BW701" s="4"/>
    </row>
    <row r="702" customFormat="false" ht="13.8" hidden="false" customHeight="false" outlineLevel="0" collapsed="false">
      <c r="A702" s="1"/>
      <c r="B702" s="2"/>
      <c r="C702" s="2"/>
      <c r="D702" s="2"/>
      <c r="E702" s="2"/>
      <c r="F702" s="2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AY702" s="4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O702" s="6"/>
      <c r="BP702" s="6"/>
      <c r="BQ702" s="6"/>
      <c r="BR702" s="4"/>
      <c r="BS702" s="4"/>
      <c r="BT702" s="4"/>
      <c r="BU702" s="4"/>
      <c r="BV702" s="4"/>
      <c r="BW702" s="4"/>
    </row>
    <row r="703" customFormat="false" ht="13.8" hidden="false" customHeight="false" outlineLevel="0" collapsed="false">
      <c r="A703" s="1"/>
      <c r="B703" s="2"/>
      <c r="C703" s="2"/>
      <c r="D703" s="2"/>
      <c r="E703" s="2"/>
      <c r="F703" s="2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AY703" s="4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O703" s="6"/>
      <c r="BP703" s="6"/>
      <c r="BQ703" s="6"/>
      <c r="BR703" s="4"/>
      <c r="BS703" s="4"/>
      <c r="BT703" s="4"/>
      <c r="BU703" s="4"/>
      <c r="BV703" s="4"/>
      <c r="BW703" s="4"/>
    </row>
    <row r="704" customFormat="false" ht="13.8" hidden="false" customHeight="false" outlineLevel="0" collapsed="false">
      <c r="A704" s="1"/>
      <c r="B704" s="2"/>
      <c r="C704" s="2"/>
      <c r="D704" s="2"/>
      <c r="E704" s="2"/>
      <c r="F704" s="2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AY704" s="4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O704" s="6"/>
      <c r="BP704" s="6"/>
      <c r="BQ704" s="6"/>
      <c r="BR704" s="4"/>
      <c r="BS704" s="4"/>
      <c r="BT704" s="4"/>
      <c r="BU704" s="4"/>
      <c r="BV704" s="4"/>
      <c r="BW704" s="4"/>
    </row>
    <row r="705" customFormat="false" ht="13.8" hidden="false" customHeight="false" outlineLevel="0" collapsed="false">
      <c r="A705" s="1"/>
      <c r="B705" s="2"/>
      <c r="C705" s="2"/>
      <c r="D705" s="2"/>
      <c r="E705" s="2"/>
      <c r="F705" s="2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AY705" s="4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O705" s="6"/>
      <c r="BP705" s="6"/>
      <c r="BQ705" s="6"/>
      <c r="BR705" s="4"/>
      <c r="BS705" s="4"/>
      <c r="BT705" s="4"/>
      <c r="BU705" s="4"/>
      <c r="BV705" s="4"/>
      <c r="BW705" s="4"/>
    </row>
    <row r="706" customFormat="false" ht="13.8" hidden="false" customHeight="false" outlineLevel="0" collapsed="false">
      <c r="A706" s="1"/>
      <c r="B706" s="2"/>
      <c r="C706" s="2"/>
      <c r="D706" s="2"/>
      <c r="E706" s="2"/>
      <c r="F706" s="2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AY706" s="4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O706" s="6"/>
      <c r="BP706" s="6"/>
      <c r="BQ706" s="6"/>
      <c r="BR706" s="4"/>
      <c r="BS706" s="4"/>
      <c r="BT706" s="4"/>
      <c r="BU706" s="4"/>
      <c r="BV706" s="4"/>
      <c r="BW706" s="4"/>
    </row>
    <row r="707" customFormat="false" ht="13.8" hidden="false" customHeight="false" outlineLevel="0" collapsed="false">
      <c r="A707" s="1"/>
      <c r="B707" s="2"/>
      <c r="C707" s="2"/>
      <c r="D707" s="2"/>
      <c r="E707" s="2"/>
      <c r="F707" s="2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AY707" s="4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O707" s="6"/>
      <c r="BP707" s="6"/>
      <c r="BQ707" s="6"/>
      <c r="BR707" s="4"/>
      <c r="BS707" s="4"/>
      <c r="BT707" s="4"/>
      <c r="BU707" s="4"/>
      <c r="BV707" s="4"/>
      <c r="BW707" s="4"/>
    </row>
    <row r="708" customFormat="false" ht="13.8" hidden="false" customHeight="false" outlineLevel="0" collapsed="false">
      <c r="A708" s="1"/>
      <c r="B708" s="2"/>
      <c r="C708" s="2"/>
      <c r="D708" s="2"/>
      <c r="E708" s="2"/>
      <c r="F708" s="2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AY708" s="4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O708" s="6"/>
      <c r="BP708" s="6"/>
      <c r="BQ708" s="6"/>
      <c r="BR708" s="4"/>
      <c r="BS708" s="4"/>
      <c r="BT708" s="4"/>
      <c r="BU708" s="4"/>
      <c r="BV708" s="4"/>
      <c r="BW708" s="4"/>
    </row>
    <row r="709" customFormat="false" ht="13.8" hidden="false" customHeight="false" outlineLevel="0" collapsed="false">
      <c r="A709" s="1"/>
      <c r="B709" s="2"/>
      <c r="C709" s="2"/>
      <c r="D709" s="2"/>
      <c r="E709" s="2"/>
      <c r="F709" s="2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AY709" s="4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O709" s="6"/>
      <c r="BP709" s="6"/>
      <c r="BQ709" s="6"/>
      <c r="BR709" s="4"/>
      <c r="BS709" s="4"/>
      <c r="BT709" s="4"/>
      <c r="BU709" s="4"/>
      <c r="BV709" s="4"/>
      <c r="BW709" s="4"/>
    </row>
    <row r="710" customFormat="false" ht="13.8" hidden="false" customHeight="false" outlineLevel="0" collapsed="false">
      <c r="A710" s="1"/>
      <c r="B710" s="2"/>
      <c r="C710" s="2"/>
      <c r="D710" s="2"/>
      <c r="E710" s="2"/>
      <c r="F710" s="2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AY710" s="4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O710" s="6"/>
      <c r="BP710" s="6"/>
      <c r="BQ710" s="6"/>
      <c r="BR710" s="4"/>
      <c r="BS710" s="4"/>
      <c r="BT710" s="4"/>
      <c r="BU710" s="4"/>
      <c r="BV710" s="4"/>
      <c r="BW710" s="4"/>
    </row>
    <row r="711" customFormat="false" ht="13.8" hidden="false" customHeight="false" outlineLevel="0" collapsed="false">
      <c r="A711" s="1"/>
      <c r="B711" s="2"/>
      <c r="C711" s="2"/>
      <c r="D711" s="2"/>
      <c r="E711" s="2"/>
      <c r="F711" s="2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AY711" s="4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O711" s="6"/>
      <c r="BP711" s="6"/>
      <c r="BQ711" s="6"/>
      <c r="BR711" s="4"/>
      <c r="BS711" s="4"/>
      <c r="BT711" s="4"/>
      <c r="BU711" s="4"/>
      <c r="BV711" s="4"/>
      <c r="BW711" s="4"/>
    </row>
    <row r="712" customFormat="false" ht="13.8" hidden="false" customHeight="false" outlineLevel="0" collapsed="false">
      <c r="A712" s="1"/>
      <c r="B712" s="2"/>
      <c r="C712" s="2"/>
      <c r="D712" s="2"/>
      <c r="E712" s="2"/>
      <c r="F712" s="2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AY712" s="4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O712" s="6"/>
      <c r="BP712" s="6"/>
      <c r="BQ712" s="6"/>
      <c r="BR712" s="4"/>
      <c r="BS712" s="4"/>
      <c r="BT712" s="4"/>
      <c r="BU712" s="4"/>
      <c r="BV712" s="4"/>
      <c r="BW712" s="4"/>
    </row>
    <row r="713" customFormat="false" ht="13.8" hidden="false" customHeight="false" outlineLevel="0" collapsed="false">
      <c r="A713" s="1"/>
      <c r="B713" s="2"/>
      <c r="C713" s="2"/>
      <c r="D713" s="2"/>
      <c r="E713" s="2"/>
      <c r="F713" s="2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AY713" s="4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O713" s="6"/>
      <c r="BP713" s="6"/>
      <c r="BQ713" s="6"/>
      <c r="BR713" s="4"/>
      <c r="BS713" s="4"/>
      <c r="BT713" s="4"/>
      <c r="BU713" s="4"/>
      <c r="BV713" s="4"/>
      <c r="BW713" s="4"/>
    </row>
    <row r="714" customFormat="false" ht="13.8" hidden="false" customHeight="false" outlineLevel="0" collapsed="false">
      <c r="A714" s="1"/>
      <c r="B714" s="2"/>
      <c r="C714" s="2"/>
      <c r="D714" s="2"/>
      <c r="E714" s="2"/>
      <c r="F714" s="2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AY714" s="4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O714" s="6"/>
      <c r="BP714" s="6"/>
      <c r="BQ714" s="6"/>
      <c r="BR714" s="4"/>
      <c r="BS714" s="4"/>
      <c r="BT714" s="4"/>
      <c r="BU714" s="4"/>
      <c r="BV714" s="4"/>
      <c r="BW714" s="4"/>
    </row>
    <row r="715" customFormat="false" ht="13.8" hidden="false" customHeight="false" outlineLevel="0" collapsed="false">
      <c r="A715" s="1"/>
      <c r="B715" s="2"/>
      <c r="C715" s="2"/>
      <c r="D715" s="2"/>
      <c r="E715" s="2"/>
      <c r="F715" s="2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AY715" s="4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O715" s="6"/>
      <c r="BP715" s="6"/>
      <c r="BQ715" s="6"/>
      <c r="BR715" s="4"/>
      <c r="BS715" s="4"/>
      <c r="BT715" s="4"/>
      <c r="BU715" s="4"/>
      <c r="BV715" s="4"/>
      <c r="BW715" s="4"/>
    </row>
    <row r="716" customFormat="false" ht="13.8" hidden="false" customHeight="false" outlineLevel="0" collapsed="false">
      <c r="A716" s="1"/>
      <c r="B716" s="2"/>
      <c r="C716" s="2"/>
      <c r="D716" s="2"/>
      <c r="E716" s="2"/>
      <c r="F716" s="2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AY716" s="4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O716" s="6"/>
      <c r="BP716" s="6"/>
      <c r="BQ716" s="6"/>
      <c r="BR716" s="4"/>
      <c r="BS716" s="4"/>
      <c r="BT716" s="4"/>
      <c r="BU716" s="4"/>
      <c r="BV716" s="4"/>
      <c r="BW716" s="4"/>
    </row>
    <row r="717" customFormat="false" ht="13.8" hidden="false" customHeight="false" outlineLevel="0" collapsed="false">
      <c r="A717" s="1"/>
      <c r="B717" s="2"/>
      <c r="C717" s="2"/>
      <c r="D717" s="2"/>
      <c r="E717" s="2"/>
      <c r="F717" s="2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AY717" s="4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O717" s="6"/>
      <c r="BP717" s="6"/>
      <c r="BQ717" s="6"/>
      <c r="BR717" s="4"/>
      <c r="BS717" s="4"/>
      <c r="BT717" s="4"/>
      <c r="BU717" s="4"/>
      <c r="BV717" s="4"/>
      <c r="BW717" s="4"/>
    </row>
    <row r="718" customFormat="false" ht="13.8" hidden="false" customHeight="false" outlineLevel="0" collapsed="false">
      <c r="A718" s="1"/>
      <c r="B718" s="2"/>
      <c r="C718" s="2"/>
      <c r="D718" s="2"/>
      <c r="E718" s="2"/>
      <c r="F718" s="2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AY718" s="4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O718" s="6"/>
      <c r="BP718" s="6"/>
      <c r="BQ718" s="6"/>
      <c r="BR718" s="4"/>
      <c r="BS718" s="4"/>
      <c r="BT718" s="4"/>
      <c r="BU718" s="4"/>
      <c r="BV718" s="4"/>
      <c r="BW718" s="4"/>
    </row>
    <row r="719" customFormat="false" ht="13.8" hidden="false" customHeight="false" outlineLevel="0" collapsed="false">
      <c r="A719" s="1"/>
      <c r="B719" s="2"/>
      <c r="C719" s="2"/>
      <c r="D719" s="2"/>
      <c r="E719" s="2"/>
      <c r="F719" s="2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AY719" s="4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O719" s="6"/>
      <c r="BP719" s="6"/>
      <c r="BQ719" s="6"/>
      <c r="BR719" s="4"/>
      <c r="BS719" s="4"/>
      <c r="BT719" s="4"/>
      <c r="BU719" s="4"/>
      <c r="BV719" s="4"/>
      <c r="BW719" s="4"/>
    </row>
    <row r="720" customFormat="false" ht="13.8" hidden="false" customHeight="false" outlineLevel="0" collapsed="false">
      <c r="A720" s="1"/>
      <c r="B720" s="2"/>
      <c r="C720" s="2"/>
      <c r="D720" s="2"/>
      <c r="E720" s="2"/>
      <c r="F720" s="2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AY720" s="4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O720" s="6"/>
      <c r="BP720" s="6"/>
      <c r="BQ720" s="6"/>
      <c r="BR720" s="4"/>
      <c r="BS720" s="4"/>
      <c r="BT720" s="4"/>
      <c r="BU720" s="4"/>
      <c r="BV720" s="4"/>
      <c r="BW720" s="4"/>
    </row>
    <row r="721" customFormat="false" ht="13.8" hidden="false" customHeight="false" outlineLevel="0" collapsed="false">
      <c r="A721" s="1"/>
      <c r="B721" s="2"/>
      <c r="C721" s="2"/>
      <c r="D721" s="2"/>
      <c r="E721" s="2"/>
      <c r="F721" s="2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AY721" s="4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O721" s="6"/>
      <c r="BP721" s="6"/>
      <c r="BQ721" s="6"/>
      <c r="BR721" s="4"/>
      <c r="BS721" s="4"/>
      <c r="BT721" s="4"/>
      <c r="BU721" s="4"/>
      <c r="BV721" s="4"/>
      <c r="BW721" s="4"/>
    </row>
    <row r="722" customFormat="false" ht="13.8" hidden="false" customHeight="false" outlineLevel="0" collapsed="false">
      <c r="A722" s="1"/>
      <c r="B722" s="2"/>
      <c r="C722" s="2"/>
      <c r="D722" s="2"/>
      <c r="E722" s="2"/>
      <c r="F722" s="2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AY722" s="4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O722" s="6"/>
      <c r="BP722" s="6"/>
      <c r="BQ722" s="6"/>
      <c r="BR722" s="4"/>
      <c r="BS722" s="4"/>
      <c r="BT722" s="4"/>
      <c r="BU722" s="4"/>
      <c r="BV722" s="4"/>
      <c r="BW722" s="4"/>
    </row>
    <row r="723" customFormat="false" ht="13.8" hidden="false" customHeight="false" outlineLevel="0" collapsed="false">
      <c r="A723" s="1"/>
      <c r="B723" s="2"/>
      <c r="C723" s="2"/>
      <c r="D723" s="2"/>
      <c r="E723" s="2"/>
      <c r="F723" s="2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AY723" s="4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O723" s="6"/>
      <c r="BP723" s="6"/>
      <c r="BQ723" s="6"/>
      <c r="BR723" s="4"/>
      <c r="BS723" s="4"/>
      <c r="BT723" s="4"/>
      <c r="BU723" s="4"/>
      <c r="BV723" s="4"/>
      <c r="BW723" s="4"/>
    </row>
    <row r="724" customFormat="false" ht="13.8" hidden="false" customHeight="false" outlineLevel="0" collapsed="false">
      <c r="A724" s="1"/>
      <c r="B724" s="2"/>
      <c r="C724" s="2"/>
      <c r="D724" s="2"/>
      <c r="E724" s="2"/>
      <c r="F724" s="2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AY724" s="4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O724" s="6"/>
      <c r="BP724" s="6"/>
      <c r="BQ724" s="6"/>
      <c r="BR724" s="4"/>
      <c r="BS724" s="4"/>
      <c r="BT724" s="4"/>
      <c r="BU724" s="4"/>
      <c r="BV724" s="4"/>
      <c r="BW724" s="4"/>
    </row>
    <row r="725" customFormat="false" ht="13.8" hidden="false" customHeight="false" outlineLevel="0" collapsed="false">
      <c r="A725" s="1"/>
      <c r="B725" s="2"/>
      <c r="C725" s="2"/>
      <c r="D725" s="2"/>
      <c r="E725" s="2"/>
      <c r="F725" s="2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AY725" s="4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O725" s="6"/>
      <c r="BP725" s="6"/>
      <c r="BQ725" s="6"/>
      <c r="BR725" s="4"/>
      <c r="BS725" s="4"/>
      <c r="BT725" s="4"/>
      <c r="BU725" s="4"/>
      <c r="BV725" s="4"/>
      <c r="BW725" s="4"/>
    </row>
    <row r="726" customFormat="false" ht="13.8" hidden="false" customHeight="false" outlineLevel="0" collapsed="false">
      <c r="A726" s="1"/>
      <c r="B726" s="2"/>
      <c r="C726" s="2"/>
      <c r="D726" s="2"/>
      <c r="E726" s="2"/>
      <c r="F726" s="2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AY726" s="4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O726" s="6"/>
      <c r="BP726" s="6"/>
      <c r="BQ726" s="6"/>
      <c r="BR726" s="4"/>
      <c r="BS726" s="4"/>
      <c r="BT726" s="4"/>
      <c r="BU726" s="4"/>
      <c r="BV726" s="4"/>
      <c r="BW726" s="4"/>
    </row>
    <row r="727" customFormat="false" ht="13.8" hidden="false" customHeight="false" outlineLevel="0" collapsed="false">
      <c r="A727" s="1"/>
      <c r="B727" s="2"/>
      <c r="C727" s="2"/>
      <c r="D727" s="2"/>
      <c r="E727" s="2"/>
      <c r="F727" s="2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AY727" s="4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O727" s="6"/>
      <c r="BP727" s="6"/>
      <c r="BQ727" s="6"/>
      <c r="BR727" s="4"/>
      <c r="BS727" s="4"/>
      <c r="BT727" s="4"/>
      <c r="BU727" s="4"/>
      <c r="BV727" s="4"/>
      <c r="BW727" s="4"/>
    </row>
    <row r="728" customFormat="false" ht="13.8" hidden="false" customHeight="false" outlineLevel="0" collapsed="false">
      <c r="A728" s="1"/>
      <c r="B728" s="2"/>
      <c r="C728" s="2"/>
      <c r="D728" s="2"/>
      <c r="E728" s="2"/>
      <c r="F728" s="2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AY728" s="4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O728" s="6"/>
      <c r="BP728" s="6"/>
      <c r="BQ728" s="6"/>
      <c r="BR728" s="4"/>
      <c r="BS728" s="4"/>
      <c r="BT728" s="4"/>
      <c r="BU728" s="4"/>
      <c r="BV728" s="4"/>
      <c r="BW728" s="4"/>
    </row>
    <row r="729" customFormat="false" ht="13.8" hidden="false" customHeight="false" outlineLevel="0" collapsed="false">
      <c r="A729" s="1"/>
      <c r="B729" s="2"/>
      <c r="C729" s="2"/>
      <c r="D729" s="2"/>
      <c r="E729" s="2"/>
      <c r="F729" s="2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AY729" s="4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O729" s="6"/>
      <c r="BP729" s="6"/>
      <c r="BQ729" s="6"/>
      <c r="BR729" s="4"/>
      <c r="BS729" s="4"/>
      <c r="BT729" s="4"/>
      <c r="BU729" s="4"/>
      <c r="BV729" s="4"/>
      <c r="BW729" s="4"/>
    </row>
    <row r="730" customFormat="false" ht="13.8" hidden="false" customHeight="false" outlineLevel="0" collapsed="false">
      <c r="A730" s="1"/>
      <c r="B730" s="2"/>
      <c r="C730" s="2"/>
      <c r="D730" s="2"/>
      <c r="E730" s="2"/>
      <c r="F730" s="2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AY730" s="4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O730" s="6"/>
      <c r="BP730" s="6"/>
      <c r="BQ730" s="6"/>
      <c r="BR730" s="4"/>
      <c r="BS730" s="4"/>
      <c r="BT730" s="4"/>
      <c r="BU730" s="4"/>
      <c r="BV730" s="4"/>
      <c r="BW730" s="4"/>
    </row>
    <row r="731" customFormat="false" ht="13.8" hidden="false" customHeight="false" outlineLevel="0" collapsed="false">
      <c r="A731" s="1"/>
      <c r="B731" s="2"/>
      <c r="C731" s="2"/>
      <c r="D731" s="2"/>
      <c r="E731" s="2"/>
      <c r="F731" s="2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AY731" s="4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O731" s="6"/>
      <c r="BP731" s="6"/>
      <c r="BQ731" s="6"/>
      <c r="BR731" s="4"/>
      <c r="BS731" s="4"/>
      <c r="BT731" s="4"/>
      <c r="BU731" s="4"/>
      <c r="BV731" s="4"/>
      <c r="BW731" s="4"/>
    </row>
    <row r="732" customFormat="false" ht="13.8" hidden="false" customHeight="false" outlineLevel="0" collapsed="false">
      <c r="A732" s="1"/>
      <c r="B732" s="2"/>
      <c r="C732" s="2"/>
      <c r="D732" s="2"/>
      <c r="E732" s="2"/>
      <c r="F732" s="2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AY732" s="4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O732" s="6"/>
      <c r="BP732" s="6"/>
      <c r="BQ732" s="6"/>
      <c r="BR732" s="4"/>
      <c r="BS732" s="4"/>
      <c r="BT732" s="4"/>
      <c r="BU732" s="4"/>
      <c r="BV732" s="4"/>
      <c r="BW732" s="4"/>
    </row>
    <row r="733" customFormat="false" ht="13.8" hidden="false" customHeight="false" outlineLevel="0" collapsed="false">
      <c r="A733" s="1"/>
      <c r="B733" s="2"/>
      <c r="C733" s="2"/>
      <c r="D733" s="2"/>
      <c r="E733" s="2"/>
      <c r="F733" s="2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AY733" s="4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O733" s="6"/>
      <c r="BP733" s="6"/>
      <c r="BQ733" s="6"/>
      <c r="BR733" s="4"/>
      <c r="BS733" s="4"/>
      <c r="BT733" s="4"/>
      <c r="BU733" s="4"/>
      <c r="BV733" s="4"/>
      <c r="BW733" s="4"/>
    </row>
    <row r="734" customFormat="false" ht="13.8" hidden="false" customHeight="false" outlineLevel="0" collapsed="false">
      <c r="A734" s="1"/>
      <c r="B734" s="2"/>
      <c r="C734" s="2"/>
      <c r="D734" s="2"/>
      <c r="E734" s="2"/>
      <c r="F734" s="2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AY734" s="4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O734" s="6"/>
      <c r="BP734" s="6"/>
      <c r="BQ734" s="6"/>
      <c r="BR734" s="4"/>
      <c r="BS734" s="4"/>
      <c r="BT734" s="4"/>
      <c r="BU734" s="4"/>
      <c r="BV734" s="4"/>
      <c r="BW734" s="4"/>
    </row>
    <row r="735" customFormat="false" ht="13.8" hidden="false" customHeight="false" outlineLevel="0" collapsed="false">
      <c r="A735" s="1"/>
      <c r="B735" s="2"/>
      <c r="C735" s="2"/>
      <c r="D735" s="2"/>
      <c r="E735" s="2"/>
      <c r="F735" s="2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AY735" s="4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O735" s="6"/>
      <c r="BP735" s="6"/>
      <c r="BQ735" s="6"/>
      <c r="BR735" s="4"/>
      <c r="BS735" s="4"/>
      <c r="BT735" s="4"/>
      <c r="BU735" s="4"/>
      <c r="BV735" s="4"/>
      <c r="BW735" s="4"/>
    </row>
    <row r="736" customFormat="false" ht="13.8" hidden="false" customHeight="false" outlineLevel="0" collapsed="false">
      <c r="A736" s="1"/>
      <c r="B736" s="2"/>
      <c r="C736" s="2"/>
      <c r="D736" s="2"/>
      <c r="E736" s="2"/>
      <c r="F736" s="2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AY736" s="4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O736" s="6"/>
      <c r="BP736" s="6"/>
      <c r="BQ736" s="6"/>
      <c r="BR736" s="4"/>
      <c r="BS736" s="4"/>
      <c r="BT736" s="4"/>
      <c r="BU736" s="4"/>
      <c r="BV736" s="4"/>
      <c r="BW736" s="4"/>
    </row>
    <row r="737" customFormat="false" ht="13.8" hidden="false" customHeight="false" outlineLevel="0" collapsed="false">
      <c r="A737" s="1"/>
      <c r="B737" s="2"/>
      <c r="C737" s="2"/>
      <c r="D737" s="2"/>
      <c r="E737" s="2"/>
      <c r="F737" s="2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AY737" s="4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O737" s="6"/>
      <c r="BP737" s="6"/>
      <c r="BQ737" s="6"/>
      <c r="BR737" s="4"/>
      <c r="BS737" s="4"/>
      <c r="BT737" s="4"/>
      <c r="BU737" s="4"/>
      <c r="BV737" s="4"/>
      <c r="BW737" s="4"/>
    </row>
    <row r="738" customFormat="false" ht="13.8" hidden="false" customHeight="false" outlineLevel="0" collapsed="false">
      <c r="A738" s="1"/>
      <c r="B738" s="2"/>
      <c r="C738" s="2"/>
      <c r="D738" s="2"/>
      <c r="E738" s="2"/>
      <c r="F738" s="2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AY738" s="4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O738" s="6"/>
      <c r="BP738" s="6"/>
      <c r="BQ738" s="6"/>
      <c r="BR738" s="4"/>
      <c r="BS738" s="4"/>
      <c r="BT738" s="4"/>
      <c r="BU738" s="4"/>
      <c r="BV738" s="4"/>
      <c r="BW738" s="4"/>
    </row>
    <row r="739" customFormat="false" ht="13.8" hidden="false" customHeight="false" outlineLevel="0" collapsed="false">
      <c r="A739" s="1"/>
      <c r="B739" s="2"/>
      <c r="C739" s="2"/>
      <c r="D739" s="2"/>
      <c r="E739" s="2"/>
      <c r="F739" s="2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AY739" s="4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O739" s="6"/>
      <c r="BP739" s="6"/>
      <c r="BQ739" s="6"/>
      <c r="BR739" s="4"/>
      <c r="BS739" s="4"/>
      <c r="BT739" s="4"/>
      <c r="BU739" s="4"/>
      <c r="BV739" s="4"/>
      <c r="BW739" s="4"/>
    </row>
    <row r="740" customFormat="false" ht="13.8" hidden="false" customHeight="false" outlineLevel="0" collapsed="false">
      <c r="A740" s="1"/>
      <c r="B740" s="2"/>
      <c r="C740" s="2"/>
      <c r="D740" s="2"/>
      <c r="E740" s="2"/>
      <c r="F740" s="2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AY740" s="4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O740" s="6"/>
      <c r="BP740" s="6"/>
      <c r="BQ740" s="6"/>
      <c r="BR740" s="4"/>
      <c r="BS740" s="4"/>
      <c r="BT740" s="4"/>
      <c r="BU740" s="4"/>
      <c r="BV740" s="4"/>
      <c r="BW740" s="4"/>
    </row>
    <row r="741" customFormat="false" ht="13.8" hidden="false" customHeight="false" outlineLevel="0" collapsed="false">
      <c r="A741" s="1"/>
      <c r="B741" s="2"/>
      <c r="C741" s="2"/>
      <c r="D741" s="2"/>
      <c r="E741" s="2"/>
      <c r="F741" s="2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AY741" s="4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O741" s="6"/>
      <c r="BP741" s="6"/>
      <c r="BQ741" s="6"/>
      <c r="BR741" s="4"/>
      <c r="BS741" s="4"/>
      <c r="BT741" s="4"/>
      <c r="BU741" s="4"/>
      <c r="BV741" s="4"/>
      <c r="BW741" s="4"/>
    </row>
    <row r="742" customFormat="false" ht="13.8" hidden="false" customHeight="false" outlineLevel="0" collapsed="false">
      <c r="A742" s="1"/>
      <c r="B742" s="2"/>
      <c r="C742" s="2"/>
      <c r="D742" s="2"/>
      <c r="E742" s="2"/>
      <c r="F742" s="2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AY742" s="4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O742" s="6"/>
      <c r="BP742" s="6"/>
      <c r="BQ742" s="6"/>
      <c r="BR742" s="4"/>
      <c r="BS742" s="4"/>
      <c r="BT742" s="4"/>
      <c r="BU742" s="4"/>
      <c r="BV742" s="4"/>
      <c r="BW742" s="4"/>
    </row>
    <row r="743" customFormat="false" ht="13.8" hidden="false" customHeight="false" outlineLevel="0" collapsed="false">
      <c r="A743" s="1"/>
      <c r="B743" s="2"/>
      <c r="C743" s="2"/>
      <c r="D743" s="2"/>
      <c r="E743" s="2"/>
      <c r="F743" s="2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AY743" s="4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O743" s="6"/>
      <c r="BP743" s="6"/>
      <c r="BQ743" s="6"/>
      <c r="BR743" s="4"/>
      <c r="BS743" s="4"/>
      <c r="BT743" s="4"/>
      <c r="BU743" s="4"/>
      <c r="BV743" s="4"/>
      <c r="BW743" s="4"/>
    </row>
    <row r="744" customFormat="false" ht="13.8" hidden="false" customHeight="false" outlineLevel="0" collapsed="false">
      <c r="A744" s="1"/>
      <c r="B744" s="2"/>
      <c r="C744" s="2"/>
      <c r="D744" s="2"/>
      <c r="E744" s="2"/>
      <c r="F744" s="2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AY744" s="4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O744" s="6"/>
      <c r="BP744" s="6"/>
      <c r="BQ744" s="6"/>
      <c r="BR744" s="4"/>
      <c r="BS744" s="4"/>
      <c r="BT744" s="4"/>
      <c r="BU744" s="4"/>
      <c r="BV744" s="4"/>
      <c r="BW744" s="4"/>
    </row>
    <row r="745" customFormat="false" ht="13.8" hidden="false" customHeight="false" outlineLevel="0" collapsed="false">
      <c r="A745" s="1"/>
      <c r="B745" s="2"/>
      <c r="C745" s="2"/>
      <c r="D745" s="2"/>
      <c r="E745" s="2"/>
      <c r="F745" s="2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AY745" s="4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O745" s="6"/>
      <c r="BP745" s="6"/>
      <c r="BQ745" s="6"/>
      <c r="BR745" s="4"/>
      <c r="BS745" s="4"/>
      <c r="BT745" s="4"/>
      <c r="BU745" s="4"/>
      <c r="BV745" s="4"/>
      <c r="BW745" s="4"/>
    </row>
    <row r="746" customFormat="false" ht="13.8" hidden="false" customHeight="false" outlineLevel="0" collapsed="false">
      <c r="A746" s="1"/>
      <c r="B746" s="2"/>
      <c r="C746" s="2"/>
      <c r="D746" s="2"/>
      <c r="E746" s="2"/>
      <c r="F746" s="2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AY746" s="4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O746" s="6"/>
      <c r="BP746" s="6"/>
      <c r="BQ746" s="6"/>
      <c r="BR746" s="4"/>
      <c r="BS746" s="4"/>
      <c r="BT746" s="4"/>
      <c r="BU746" s="4"/>
      <c r="BV746" s="4"/>
      <c r="BW746" s="4"/>
    </row>
    <row r="747" customFormat="false" ht="13.8" hidden="false" customHeight="false" outlineLevel="0" collapsed="false">
      <c r="A747" s="1"/>
      <c r="B747" s="2"/>
      <c r="C747" s="2"/>
      <c r="D747" s="2"/>
      <c r="E747" s="2"/>
      <c r="F747" s="2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AY747" s="4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O747" s="6"/>
      <c r="BP747" s="6"/>
      <c r="BQ747" s="6"/>
      <c r="BR747" s="4"/>
      <c r="BS747" s="4"/>
      <c r="BT747" s="4"/>
      <c r="BU747" s="4"/>
      <c r="BV747" s="4"/>
      <c r="BW747" s="4"/>
    </row>
    <row r="748" customFormat="false" ht="13.8" hidden="false" customHeight="false" outlineLevel="0" collapsed="false">
      <c r="A748" s="1"/>
      <c r="B748" s="2"/>
      <c r="C748" s="2"/>
      <c r="D748" s="2"/>
      <c r="E748" s="2"/>
      <c r="F748" s="2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AY748" s="4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O748" s="6"/>
      <c r="BP748" s="6"/>
      <c r="BQ748" s="6"/>
      <c r="BR748" s="4"/>
      <c r="BS748" s="4"/>
      <c r="BT748" s="4"/>
      <c r="BU748" s="4"/>
      <c r="BV748" s="4"/>
      <c r="BW748" s="4"/>
    </row>
    <row r="749" customFormat="false" ht="13.8" hidden="false" customHeight="false" outlineLevel="0" collapsed="false">
      <c r="A749" s="1"/>
      <c r="B749" s="2"/>
      <c r="C749" s="2"/>
      <c r="D749" s="2"/>
      <c r="E749" s="2"/>
      <c r="F749" s="2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AY749" s="4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O749" s="6"/>
      <c r="BP749" s="6"/>
      <c r="BQ749" s="6"/>
      <c r="BR749" s="4"/>
      <c r="BS749" s="4"/>
      <c r="BT749" s="4"/>
      <c r="BU749" s="4"/>
      <c r="BV749" s="4"/>
      <c r="BW749" s="4"/>
    </row>
    <row r="750" customFormat="false" ht="13.8" hidden="false" customHeight="false" outlineLevel="0" collapsed="false">
      <c r="A750" s="1"/>
      <c r="B750" s="2"/>
      <c r="C750" s="2"/>
      <c r="D750" s="2"/>
      <c r="E750" s="2"/>
      <c r="F750" s="2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AY750" s="4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O750" s="6"/>
      <c r="BP750" s="6"/>
      <c r="BQ750" s="6"/>
      <c r="BR750" s="4"/>
      <c r="BS750" s="4"/>
      <c r="BT750" s="4"/>
      <c r="BU750" s="4"/>
      <c r="BV750" s="4"/>
      <c r="BW750" s="4"/>
    </row>
    <row r="751" customFormat="false" ht="13.8" hidden="false" customHeight="false" outlineLevel="0" collapsed="false">
      <c r="A751" s="1"/>
      <c r="B751" s="2"/>
      <c r="C751" s="2"/>
      <c r="D751" s="2"/>
      <c r="E751" s="2"/>
      <c r="F751" s="2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AY751" s="4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O751" s="6"/>
      <c r="BP751" s="6"/>
      <c r="BQ751" s="6"/>
      <c r="BR751" s="4"/>
      <c r="BS751" s="4"/>
      <c r="BT751" s="4"/>
      <c r="BU751" s="4"/>
      <c r="BV751" s="4"/>
      <c r="BW751" s="4"/>
    </row>
    <row r="752" customFormat="false" ht="13.8" hidden="false" customHeight="false" outlineLevel="0" collapsed="false">
      <c r="A752" s="1"/>
      <c r="B752" s="2"/>
      <c r="C752" s="2"/>
      <c r="D752" s="2"/>
      <c r="E752" s="2"/>
      <c r="F752" s="2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AY752" s="4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O752" s="6"/>
      <c r="BP752" s="6"/>
      <c r="BQ752" s="6"/>
      <c r="BR752" s="4"/>
      <c r="BS752" s="4"/>
      <c r="BT752" s="4"/>
      <c r="BU752" s="4"/>
      <c r="BV752" s="4"/>
      <c r="BW752" s="4"/>
    </row>
    <row r="753" customFormat="false" ht="13.8" hidden="false" customHeight="false" outlineLevel="0" collapsed="false">
      <c r="A753" s="1"/>
      <c r="B753" s="2"/>
      <c r="C753" s="2"/>
      <c r="D753" s="2"/>
      <c r="E753" s="2"/>
      <c r="F753" s="2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AY753" s="4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O753" s="6"/>
      <c r="BP753" s="6"/>
      <c r="BQ753" s="6"/>
      <c r="BR753" s="4"/>
      <c r="BS753" s="4"/>
      <c r="BT753" s="4"/>
      <c r="BU753" s="4"/>
      <c r="BV753" s="4"/>
      <c r="BW753" s="4"/>
    </row>
    <row r="754" customFormat="false" ht="13.8" hidden="false" customHeight="false" outlineLevel="0" collapsed="false">
      <c r="A754" s="1"/>
      <c r="B754" s="2"/>
      <c r="C754" s="2"/>
      <c r="D754" s="2"/>
      <c r="E754" s="2"/>
      <c r="F754" s="2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AY754" s="4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O754" s="6"/>
      <c r="BP754" s="6"/>
      <c r="BQ754" s="6"/>
      <c r="BR754" s="4"/>
      <c r="BS754" s="4"/>
      <c r="BT754" s="4"/>
      <c r="BU754" s="4"/>
      <c r="BV754" s="4"/>
      <c r="BW754" s="4"/>
    </row>
    <row r="755" customFormat="false" ht="13.8" hidden="false" customHeight="false" outlineLevel="0" collapsed="false">
      <c r="A755" s="1"/>
      <c r="B755" s="2"/>
      <c r="C755" s="2"/>
      <c r="D755" s="2"/>
      <c r="E755" s="2"/>
      <c r="F755" s="2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AY755" s="4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O755" s="6"/>
      <c r="BP755" s="6"/>
      <c r="BQ755" s="6"/>
      <c r="BR755" s="4"/>
      <c r="BS755" s="4"/>
      <c r="BT755" s="4"/>
      <c r="BU755" s="4"/>
      <c r="BV755" s="4"/>
      <c r="BW755" s="4"/>
    </row>
    <row r="756" customFormat="false" ht="13.8" hidden="false" customHeight="false" outlineLevel="0" collapsed="false">
      <c r="A756" s="1"/>
      <c r="B756" s="2"/>
      <c r="C756" s="2"/>
      <c r="D756" s="2"/>
      <c r="E756" s="2"/>
      <c r="F756" s="2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AY756" s="4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O756" s="6"/>
      <c r="BP756" s="6"/>
      <c r="BQ756" s="6"/>
      <c r="BR756" s="4"/>
      <c r="BS756" s="4"/>
      <c r="BT756" s="4"/>
      <c r="BU756" s="4"/>
      <c r="BV756" s="4"/>
      <c r="BW756" s="4"/>
    </row>
    <row r="757" customFormat="false" ht="13.8" hidden="false" customHeight="false" outlineLevel="0" collapsed="false">
      <c r="A757" s="1"/>
      <c r="B757" s="2"/>
      <c r="C757" s="2"/>
      <c r="D757" s="2"/>
      <c r="E757" s="2"/>
      <c r="F757" s="2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AY757" s="4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O757" s="6"/>
      <c r="BP757" s="6"/>
      <c r="BQ757" s="6"/>
      <c r="BR757" s="4"/>
      <c r="BS757" s="4"/>
      <c r="BT757" s="4"/>
      <c r="BU757" s="4"/>
      <c r="BV757" s="4"/>
      <c r="BW757" s="4"/>
    </row>
    <row r="758" customFormat="false" ht="13.8" hidden="false" customHeight="false" outlineLevel="0" collapsed="false">
      <c r="A758" s="1"/>
      <c r="B758" s="2"/>
      <c r="C758" s="2"/>
      <c r="D758" s="2"/>
      <c r="E758" s="2"/>
      <c r="F758" s="2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AY758" s="4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O758" s="6"/>
      <c r="BP758" s="6"/>
      <c r="BQ758" s="6"/>
      <c r="BR758" s="4"/>
      <c r="BS758" s="4"/>
      <c r="BT758" s="4"/>
      <c r="BU758" s="4"/>
      <c r="BV758" s="4"/>
      <c r="BW758" s="4"/>
    </row>
    <row r="759" customFormat="false" ht="13.8" hidden="false" customHeight="false" outlineLevel="0" collapsed="false">
      <c r="A759" s="1"/>
      <c r="B759" s="2"/>
      <c r="C759" s="2"/>
      <c r="D759" s="2"/>
      <c r="E759" s="2"/>
      <c r="F759" s="2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AY759" s="4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O759" s="6"/>
      <c r="BP759" s="6"/>
      <c r="BQ759" s="6"/>
      <c r="BR759" s="4"/>
      <c r="BS759" s="4"/>
      <c r="BT759" s="4"/>
      <c r="BU759" s="4"/>
      <c r="BV759" s="4"/>
      <c r="BW759" s="4"/>
    </row>
    <row r="760" customFormat="false" ht="13.8" hidden="false" customHeight="false" outlineLevel="0" collapsed="false">
      <c r="A760" s="1"/>
      <c r="B760" s="2"/>
      <c r="C760" s="2"/>
      <c r="D760" s="2"/>
      <c r="E760" s="2"/>
      <c r="F760" s="2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AY760" s="4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O760" s="6"/>
      <c r="BP760" s="6"/>
      <c r="BQ760" s="6"/>
      <c r="BR760" s="4"/>
      <c r="BS760" s="4"/>
      <c r="BT760" s="4"/>
      <c r="BU760" s="4"/>
      <c r="BV760" s="4"/>
      <c r="BW760" s="4"/>
    </row>
    <row r="761" customFormat="false" ht="13.8" hidden="false" customHeight="false" outlineLevel="0" collapsed="false">
      <c r="A761" s="1"/>
      <c r="B761" s="2"/>
      <c r="C761" s="2"/>
      <c r="D761" s="2"/>
      <c r="E761" s="2"/>
      <c r="F761" s="2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AY761" s="4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O761" s="6"/>
      <c r="BP761" s="6"/>
      <c r="BQ761" s="6"/>
      <c r="BR761" s="4"/>
      <c r="BS761" s="4"/>
      <c r="BT761" s="4"/>
      <c r="BU761" s="4"/>
      <c r="BV761" s="4"/>
      <c r="BW761" s="4"/>
    </row>
    <row r="762" customFormat="false" ht="13.8" hidden="false" customHeight="false" outlineLevel="0" collapsed="false">
      <c r="A762" s="1"/>
      <c r="B762" s="2"/>
      <c r="C762" s="2"/>
      <c r="D762" s="2"/>
      <c r="E762" s="2"/>
      <c r="F762" s="2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AY762" s="4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O762" s="6"/>
      <c r="BP762" s="6"/>
      <c r="BQ762" s="6"/>
      <c r="BR762" s="4"/>
      <c r="BS762" s="4"/>
      <c r="BT762" s="4"/>
      <c r="BU762" s="4"/>
      <c r="BV762" s="4"/>
      <c r="BW762" s="4"/>
    </row>
    <row r="763" customFormat="false" ht="13.8" hidden="false" customHeight="false" outlineLevel="0" collapsed="false">
      <c r="A763" s="1"/>
      <c r="B763" s="2"/>
      <c r="C763" s="2"/>
      <c r="D763" s="2"/>
      <c r="E763" s="2"/>
      <c r="F763" s="2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AY763" s="4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O763" s="6"/>
      <c r="BP763" s="6"/>
      <c r="BQ763" s="6"/>
      <c r="BR763" s="4"/>
      <c r="BS763" s="4"/>
      <c r="BT763" s="4"/>
      <c r="BU763" s="4"/>
      <c r="BV763" s="4"/>
      <c r="BW763" s="4"/>
    </row>
    <row r="764" customFormat="false" ht="13.8" hidden="false" customHeight="false" outlineLevel="0" collapsed="false">
      <c r="A764" s="1"/>
      <c r="B764" s="2"/>
      <c r="C764" s="2"/>
      <c r="D764" s="2"/>
      <c r="E764" s="2"/>
      <c r="F764" s="2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AY764" s="4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O764" s="6"/>
      <c r="BP764" s="6"/>
      <c r="BQ764" s="6"/>
      <c r="BR764" s="4"/>
      <c r="BS764" s="4"/>
      <c r="BT764" s="4"/>
      <c r="BU764" s="4"/>
      <c r="BV764" s="4"/>
      <c r="BW764" s="4"/>
    </row>
    <row r="765" customFormat="false" ht="13.8" hidden="false" customHeight="false" outlineLevel="0" collapsed="false">
      <c r="A765" s="1"/>
      <c r="B765" s="2"/>
      <c r="C765" s="2"/>
      <c r="D765" s="2"/>
      <c r="E765" s="2"/>
      <c r="F765" s="2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AY765" s="4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O765" s="6"/>
      <c r="BP765" s="6"/>
      <c r="BQ765" s="6"/>
      <c r="BR765" s="4"/>
      <c r="BS765" s="4"/>
      <c r="BT765" s="4"/>
      <c r="BU765" s="4"/>
      <c r="BV765" s="4"/>
      <c r="BW765" s="4"/>
    </row>
    <row r="766" customFormat="false" ht="13.8" hidden="false" customHeight="false" outlineLevel="0" collapsed="false">
      <c r="A766" s="1"/>
      <c r="B766" s="2"/>
      <c r="C766" s="2"/>
      <c r="D766" s="2"/>
      <c r="E766" s="2"/>
      <c r="F766" s="2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AY766" s="4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O766" s="6"/>
      <c r="BP766" s="6"/>
      <c r="BQ766" s="6"/>
      <c r="BR766" s="4"/>
      <c r="BS766" s="4"/>
      <c r="BT766" s="4"/>
      <c r="BU766" s="4"/>
      <c r="BV766" s="4"/>
      <c r="BW766" s="4"/>
    </row>
    <row r="767" customFormat="false" ht="13.8" hidden="false" customHeight="false" outlineLevel="0" collapsed="false">
      <c r="A767" s="1"/>
      <c r="B767" s="2"/>
      <c r="C767" s="2"/>
      <c r="D767" s="2"/>
      <c r="E767" s="2"/>
      <c r="F767" s="2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AY767" s="4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O767" s="6"/>
      <c r="BP767" s="6"/>
      <c r="BQ767" s="6"/>
      <c r="BR767" s="4"/>
      <c r="BS767" s="4"/>
      <c r="BT767" s="4"/>
      <c r="BU767" s="4"/>
      <c r="BV767" s="4"/>
      <c r="BW767" s="4"/>
    </row>
    <row r="768" customFormat="false" ht="13.8" hidden="false" customHeight="false" outlineLevel="0" collapsed="false">
      <c r="A768" s="1"/>
      <c r="B768" s="2"/>
      <c r="C768" s="2"/>
      <c r="D768" s="2"/>
      <c r="E768" s="2"/>
      <c r="F768" s="2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AY768" s="4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O768" s="6"/>
      <c r="BP768" s="6"/>
      <c r="BQ768" s="6"/>
      <c r="BR768" s="4"/>
      <c r="BS768" s="4"/>
      <c r="BT768" s="4"/>
      <c r="BU768" s="4"/>
      <c r="BV768" s="4"/>
      <c r="BW768" s="4"/>
    </row>
    <row r="769" customFormat="false" ht="13.8" hidden="false" customHeight="false" outlineLevel="0" collapsed="false">
      <c r="A769" s="1"/>
      <c r="B769" s="2"/>
      <c r="C769" s="2"/>
      <c r="D769" s="2"/>
      <c r="E769" s="2"/>
      <c r="F769" s="2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AY769" s="4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O769" s="6"/>
      <c r="BP769" s="6"/>
      <c r="BQ769" s="6"/>
      <c r="BR769" s="4"/>
      <c r="BS769" s="4"/>
      <c r="BT769" s="4"/>
      <c r="BU769" s="4"/>
      <c r="BV769" s="4"/>
      <c r="BW769" s="4"/>
    </row>
    <row r="770" customFormat="false" ht="13.8" hidden="false" customHeight="false" outlineLevel="0" collapsed="false">
      <c r="A770" s="1"/>
      <c r="B770" s="2"/>
      <c r="C770" s="2"/>
      <c r="D770" s="2"/>
      <c r="E770" s="2"/>
      <c r="F770" s="2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AY770" s="4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O770" s="6"/>
      <c r="BP770" s="6"/>
      <c r="BQ770" s="6"/>
      <c r="BR770" s="4"/>
      <c r="BS770" s="4"/>
      <c r="BT770" s="4"/>
      <c r="BU770" s="4"/>
      <c r="BV770" s="4"/>
      <c r="BW770" s="4"/>
    </row>
    <row r="771" customFormat="false" ht="13.8" hidden="false" customHeight="false" outlineLevel="0" collapsed="false">
      <c r="A771" s="1"/>
      <c r="B771" s="2"/>
      <c r="C771" s="2"/>
      <c r="D771" s="2"/>
      <c r="E771" s="2"/>
      <c r="F771" s="2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AY771" s="4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O771" s="6"/>
      <c r="BP771" s="6"/>
      <c r="BQ771" s="6"/>
      <c r="BR771" s="4"/>
      <c r="BS771" s="4"/>
      <c r="BT771" s="4"/>
      <c r="BU771" s="4"/>
      <c r="BV771" s="4"/>
      <c r="BW771" s="4"/>
    </row>
    <row r="772" customFormat="false" ht="13.8" hidden="false" customHeight="false" outlineLevel="0" collapsed="false">
      <c r="A772" s="1"/>
      <c r="B772" s="2"/>
      <c r="C772" s="2"/>
      <c r="D772" s="2"/>
      <c r="E772" s="2"/>
      <c r="F772" s="2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AY772" s="4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O772" s="6"/>
      <c r="BP772" s="6"/>
      <c r="BQ772" s="6"/>
      <c r="BR772" s="4"/>
      <c r="BS772" s="4"/>
      <c r="BT772" s="4"/>
      <c r="BU772" s="4"/>
      <c r="BV772" s="4"/>
      <c r="BW772" s="4"/>
    </row>
    <row r="773" customFormat="false" ht="13.8" hidden="false" customHeight="false" outlineLevel="0" collapsed="false">
      <c r="A773" s="1"/>
      <c r="B773" s="2"/>
      <c r="C773" s="2"/>
      <c r="D773" s="2"/>
      <c r="E773" s="2"/>
      <c r="F773" s="2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AY773" s="4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O773" s="6"/>
      <c r="BP773" s="6"/>
      <c r="BQ773" s="6"/>
      <c r="BR773" s="4"/>
      <c r="BS773" s="4"/>
      <c r="BT773" s="4"/>
      <c r="BU773" s="4"/>
      <c r="BV773" s="4"/>
      <c r="BW773" s="4"/>
    </row>
    <row r="774" customFormat="false" ht="13.8" hidden="false" customHeight="false" outlineLevel="0" collapsed="false">
      <c r="A774" s="1"/>
      <c r="B774" s="2"/>
      <c r="C774" s="2"/>
      <c r="D774" s="2"/>
      <c r="E774" s="2"/>
      <c r="F774" s="2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AY774" s="4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O774" s="6"/>
      <c r="BP774" s="6"/>
      <c r="BQ774" s="6"/>
      <c r="BR774" s="4"/>
      <c r="BS774" s="4"/>
      <c r="BT774" s="4"/>
      <c r="BU774" s="4"/>
      <c r="BV774" s="4"/>
      <c r="BW774" s="4"/>
    </row>
    <row r="775" customFormat="false" ht="13.8" hidden="false" customHeight="false" outlineLevel="0" collapsed="false">
      <c r="A775" s="1"/>
      <c r="B775" s="2"/>
      <c r="C775" s="2"/>
      <c r="D775" s="2"/>
      <c r="E775" s="2"/>
      <c r="F775" s="2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AY775" s="4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O775" s="6"/>
      <c r="BP775" s="6"/>
      <c r="BQ775" s="6"/>
      <c r="BR775" s="4"/>
      <c r="BS775" s="4"/>
      <c r="BT775" s="4"/>
      <c r="BU775" s="4"/>
      <c r="BV775" s="4"/>
      <c r="BW775" s="4"/>
    </row>
    <row r="776" customFormat="false" ht="13.8" hidden="false" customHeight="false" outlineLevel="0" collapsed="false">
      <c r="A776" s="1"/>
      <c r="B776" s="2"/>
      <c r="C776" s="2"/>
      <c r="D776" s="2"/>
      <c r="E776" s="2"/>
      <c r="F776" s="2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AY776" s="4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O776" s="6"/>
      <c r="BP776" s="6"/>
      <c r="BQ776" s="6"/>
      <c r="BR776" s="4"/>
      <c r="BS776" s="4"/>
      <c r="BT776" s="4"/>
      <c r="BU776" s="4"/>
      <c r="BV776" s="4"/>
      <c r="BW776" s="4"/>
    </row>
    <row r="777" customFormat="false" ht="13.8" hidden="false" customHeight="false" outlineLevel="0" collapsed="false">
      <c r="A777" s="1"/>
      <c r="B777" s="2"/>
      <c r="C777" s="2"/>
      <c r="D777" s="2"/>
      <c r="E777" s="2"/>
      <c r="F777" s="2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AY777" s="4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O777" s="6"/>
      <c r="BP777" s="6"/>
      <c r="BQ777" s="6"/>
      <c r="BR777" s="4"/>
      <c r="BS777" s="4"/>
      <c r="BT777" s="4"/>
      <c r="BU777" s="4"/>
      <c r="BV777" s="4"/>
      <c r="BW777" s="4"/>
    </row>
    <row r="778" customFormat="false" ht="13.8" hidden="false" customHeight="false" outlineLevel="0" collapsed="false">
      <c r="A778" s="1"/>
      <c r="B778" s="2"/>
      <c r="C778" s="2"/>
      <c r="D778" s="2"/>
      <c r="E778" s="2"/>
      <c r="F778" s="2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AY778" s="4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O778" s="6"/>
      <c r="BP778" s="6"/>
      <c r="BQ778" s="6"/>
      <c r="BR778" s="4"/>
      <c r="BS778" s="4"/>
      <c r="BT778" s="4"/>
      <c r="BU778" s="4"/>
      <c r="BV778" s="4"/>
      <c r="BW778" s="4"/>
    </row>
    <row r="779" customFormat="false" ht="13.8" hidden="false" customHeight="false" outlineLevel="0" collapsed="false">
      <c r="A779" s="1"/>
      <c r="B779" s="2"/>
      <c r="C779" s="2"/>
      <c r="D779" s="2"/>
      <c r="E779" s="2"/>
      <c r="F779" s="2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AY779" s="4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O779" s="6"/>
      <c r="BP779" s="6"/>
      <c r="BQ779" s="6"/>
      <c r="BR779" s="4"/>
      <c r="BS779" s="4"/>
      <c r="BT779" s="4"/>
      <c r="BU779" s="4"/>
      <c r="BV779" s="4"/>
      <c r="BW779" s="4"/>
    </row>
    <row r="780" customFormat="false" ht="13.8" hidden="false" customHeight="false" outlineLevel="0" collapsed="false">
      <c r="A780" s="1"/>
      <c r="B780" s="2"/>
      <c r="C780" s="2"/>
      <c r="D780" s="2"/>
      <c r="E780" s="2"/>
      <c r="F780" s="2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AY780" s="4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O780" s="6"/>
      <c r="BP780" s="6"/>
      <c r="BQ780" s="6"/>
      <c r="BR780" s="4"/>
      <c r="BS780" s="4"/>
      <c r="BT780" s="4"/>
      <c r="BU780" s="4"/>
      <c r="BV780" s="4"/>
      <c r="BW780" s="4"/>
    </row>
    <row r="781" customFormat="false" ht="13.8" hidden="false" customHeight="false" outlineLevel="0" collapsed="false">
      <c r="A781" s="1"/>
      <c r="B781" s="2"/>
      <c r="C781" s="2"/>
      <c r="D781" s="2"/>
      <c r="E781" s="2"/>
      <c r="F781" s="2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AY781" s="4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O781" s="6"/>
      <c r="BP781" s="6"/>
      <c r="BQ781" s="6"/>
      <c r="BR781" s="4"/>
      <c r="BS781" s="4"/>
      <c r="BT781" s="4"/>
      <c r="BU781" s="4"/>
      <c r="BV781" s="4"/>
      <c r="BW781" s="4"/>
    </row>
    <row r="782" customFormat="false" ht="13.8" hidden="false" customHeight="false" outlineLevel="0" collapsed="false">
      <c r="A782" s="1"/>
      <c r="B782" s="2"/>
      <c r="C782" s="2"/>
      <c r="D782" s="2"/>
      <c r="E782" s="2"/>
      <c r="F782" s="2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AY782" s="4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O782" s="6"/>
      <c r="BP782" s="6"/>
      <c r="BQ782" s="6"/>
      <c r="BR782" s="4"/>
      <c r="BS782" s="4"/>
      <c r="BT782" s="4"/>
      <c r="BU782" s="4"/>
      <c r="BV782" s="4"/>
      <c r="BW782" s="4"/>
    </row>
    <row r="783" customFormat="false" ht="13.8" hidden="false" customHeight="false" outlineLevel="0" collapsed="false">
      <c r="A783" s="1"/>
      <c r="B783" s="2"/>
      <c r="C783" s="2"/>
      <c r="D783" s="2"/>
      <c r="E783" s="2"/>
      <c r="F783" s="2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AY783" s="4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O783" s="6"/>
      <c r="BP783" s="6"/>
      <c r="BQ783" s="6"/>
      <c r="BR783" s="4"/>
      <c r="BS783" s="4"/>
      <c r="BT783" s="4"/>
      <c r="BU783" s="4"/>
      <c r="BV783" s="4"/>
      <c r="BW783" s="4"/>
    </row>
    <row r="784" customFormat="false" ht="13.8" hidden="false" customHeight="false" outlineLevel="0" collapsed="false">
      <c r="A784" s="1"/>
      <c r="B784" s="2"/>
      <c r="C784" s="2"/>
      <c r="D784" s="2"/>
      <c r="E784" s="2"/>
      <c r="F784" s="2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AY784" s="4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O784" s="6"/>
      <c r="BP784" s="6"/>
      <c r="BQ784" s="6"/>
      <c r="BR784" s="4"/>
      <c r="BS784" s="4"/>
      <c r="BT784" s="4"/>
      <c r="BU784" s="4"/>
      <c r="BV784" s="4"/>
      <c r="BW784" s="4"/>
    </row>
    <row r="785" customFormat="false" ht="13.8" hidden="false" customHeight="false" outlineLevel="0" collapsed="false">
      <c r="A785" s="1"/>
      <c r="B785" s="2"/>
      <c r="C785" s="2"/>
      <c r="D785" s="2"/>
      <c r="E785" s="2"/>
      <c r="F785" s="2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AY785" s="4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O785" s="6"/>
      <c r="BP785" s="6"/>
      <c r="BQ785" s="6"/>
      <c r="BR785" s="4"/>
      <c r="BS785" s="4"/>
      <c r="BT785" s="4"/>
      <c r="BU785" s="4"/>
      <c r="BV785" s="4"/>
      <c r="BW785" s="4"/>
    </row>
    <row r="786" customFormat="false" ht="13.8" hidden="false" customHeight="false" outlineLevel="0" collapsed="false">
      <c r="A786" s="1"/>
      <c r="B786" s="2"/>
      <c r="C786" s="2"/>
      <c r="D786" s="2"/>
      <c r="E786" s="2"/>
      <c r="F786" s="2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AY786" s="4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O786" s="6"/>
      <c r="BP786" s="6"/>
      <c r="BQ786" s="6"/>
      <c r="BR786" s="4"/>
      <c r="BS786" s="4"/>
      <c r="BT786" s="4"/>
      <c r="BU786" s="4"/>
      <c r="BV786" s="4"/>
      <c r="BW786" s="4"/>
    </row>
    <row r="787" customFormat="false" ht="13.8" hidden="false" customHeight="false" outlineLevel="0" collapsed="false">
      <c r="A787" s="1"/>
      <c r="B787" s="2"/>
      <c r="C787" s="2"/>
      <c r="D787" s="2"/>
      <c r="E787" s="2"/>
      <c r="F787" s="2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AY787" s="4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O787" s="6"/>
      <c r="BP787" s="6"/>
      <c r="BQ787" s="6"/>
      <c r="BR787" s="4"/>
      <c r="BS787" s="4"/>
      <c r="BT787" s="4"/>
      <c r="BU787" s="4"/>
      <c r="BV787" s="4"/>
      <c r="BW787" s="4"/>
    </row>
    <row r="788" customFormat="false" ht="13.8" hidden="false" customHeight="false" outlineLevel="0" collapsed="false">
      <c r="A788" s="1"/>
      <c r="B788" s="2"/>
      <c r="C788" s="2"/>
      <c r="D788" s="2"/>
      <c r="E788" s="2"/>
      <c r="F788" s="2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AY788" s="4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O788" s="6"/>
      <c r="BP788" s="6"/>
      <c r="BQ788" s="6"/>
      <c r="BR788" s="4"/>
      <c r="BS788" s="4"/>
      <c r="BT788" s="4"/>
      <c r="BU788" s="4"/>
      <c r="BV788" s="4"/>
      <c r="BW788" s="4"/>
    </row>
    <row r="789" customFormat="false" ht="13.8" hidden="false" customHeight="false" outlineLevel="0" collapsed="false">
      <c r="A789" s="1"/>
      <c r="B789" s="2"/>
      <c r="C789" s="2"/>
      <c r="D789" s="2"/>
      <c r="E789" s="2"/>
      <c r="F789" s="2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AY789" s="4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O789" s="6"/>
      <c r="BP789" s="6"/>
      <c r="BQ789" s="6"/>
      <c r="BR789" s="4"/>
      <c r="BS789" s="4"/>
      <c r="BT789" s="4"/>
      <c r="BU789" s="4"/>
      <c r="BV789" s="4"/>
      <c r="BW789" s="4"/>
    </row>
    <row r="790" customFormat="false" ht="13.8" hidden="false" customHeight="false" outlineLevel="0" collapsed="false">
      <c r="A790" s="1"/>
      <c r="B790" s="2"/>
      <c r="C790" s="2"/>
      <c r="D790" s="2"/>
      <c r="E790" s="2"/>
      <c r="F790" s="2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AY790" s="4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O790" s="6"/>
      <c r="BP790" s="6"/>
      <c r="BQ790" s="6"/>
      <c r="BR790" s="4"/>
      <c r="BS790" s="4"/>
      <c r="BT790" s="4"/>
      <c r="BU790" s="4"/>
      <c r="BV790" s="4"/>
      <c r="BW790" s="4"/>
    </row>
    <row r="791" customFormat="false" ht="13.8" hidden="false" customHeight="false" outlineLevel="0" collapsed="false">
      <c r="A791" s="1"/>
      <c r="B791" s="2"/>
      <c r="C791" s="2"/>
      <c r="D791" s="2"/>
      <c r="E791" s="2"/>
      <c r="F791" s="2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AY791" s="4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O791" s="6"/>
      <c r="BP791" s="6"/>
      <c r="BQ791" s="6"/>
      <c r="BR791" s="4"/>
      <c r="BS791" s="4"/>
      <c r="BT791" s="4"/>
      <c r="BU791" s="4"/>
      <c r="BV791" s="4"/>
      <c r="BW791" s="4"/>
    </row>
    <row r="792" customFormat="false" ht="13.8" hidden="false" customHeight="false" outlineLevel="0" collapsed="false">
      <c r="A792" s="1"/>
      <c r="B792" s="2"/>
      <c r="C792" s="2"/>
      <c r="D792" s="2"/>
      <c r="E792" s="2"/>
      <c r="F792" s="2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AY792" s="4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O792" s="6"/>
      <c r="BP792" s="6"/>
      <c r="BQ792" s="6"/>
      <c r="BR792" s="4"/>
      <c r="BS792" s="4"/>
      <c r="BT792" s="4"/>
      <c r="BU792" s="4"/>
      <c r="BV792" s="4"/>
      <c r="BW792" s="4"/>
    </row>
    <row r="793" customFormat="false" ht="13.8" hidden="false" customHeight="false" outlineLevel="0" collapsed="false">
      <c r="A793" s="1"/>
      <c r="B793" s="2"/>
      <c r="C793" s="2"/>
      <c r="D793" s="2"/>
      <c r="E793" s="2"/>
      <c r="F793" s="2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AY793" s="4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O793" s="6"/>
      <c r="BP793" s="6"/>
      <c r="BQ793" s="6"/>
      <c r="BR793" s="4"/>
      <c r="BS793" s="4"/>
      <c r="BT793" s="4"/>
      <c r="BU793" s="4"/>
      <c r="BV793" s="4"/>
      <c r="BW793" s="4"/>
    </row>
    <row r="794" customFormat="false" ht="13.8" hidden="false" customHeight="false" outlineLevel="0" collapsed="false">
      <c r="A794" s="1"/>
      <c r="B794" s="2"/>
      <c r="C794" s="2"/>
      <c r="D794" s="2"/>
      <c r="E794" s="2"/>
      <c r="F794" s="2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AY794" s="4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O794" s="6"/>
      <c r="BP794" s="6"/>
      <c r="BQ794" s="6"/>
      <c r="BR794" s="4"/>
      <c r="BS794" s="4"/>
      <c r="BT794" s="4"/>
      <c r="BU794" s="4"/>
      <c r="BV794" s="4"/>
      <c r="BW794" s="4"/>
    </row>
    <row r="795" customFormat="false" ht="13.8" hidden="false" customHeight="false" outlineLevel="0" collapsed="false">
      <c r="A795" s="1"/>
      <c r="B795" s="2"/>
      <c r="C795" s="2"/>
      <c r="D795" s="2"/>
      <c r="E795" s="2"/>
      <c r="F795" s="2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AY795" s="4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O795" s="6"/>
      <c r="BP795" s="6"/>
      <c r="BQ795" s="6"/>
      <c r="BR795" s="4"/>
      <c r="BS795" s="4"/>
      <c r="BT795" s="4"/>
      <c r="BU795" s="4"/>
      <c r="BV795" s="4"/>
      <c r="BW795" s="4"/>
    </row>
    <row r="796" customFormat="false" ht="13.8" hidden="false" customHeight="false" outlineLevel="0" collapsed="false">
      <c r="A796" s="1"/>
      <c r="B796" s="2"/>
      <c r="C796" s="2"/>
      <c r="D796" s="2"/>
      <c r="E796" s="2"/>
      <c r="F796" s="2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AY796" s="4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O796" s="6"/>
      <c r="BP796" s="6"/>
      <c r="BQ796" s="6"/>
      <c r="BR796" s="4"/>
      <c r="BS796" s="4"/>
      <c r="BT796" s="4"/>
      <c r="BU796" s="4"/>
      <c r="BV796" s="4"/>
      <c r="BW796" s="4"/>
    </row>
    <row r="797" customFormat="false" ht="13.8" hidden="false" customHeight="false" outlineLevel="0" collapsed="false">
      <c r="A797" s="1"/>
      <c r="B797" s="2"/>
      <c r="C797" s="2"/>
      <c r="D797" s="2"/>
      <c r="E797" s="2"/>
      <c r="F797" s="2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AY797" s="4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O797" s="6"/>
      <c r="BP797" s="6"/>
      <c r="BQ797" s="6"/>
      <c r="BR797" s="4"/>
      <c r="BS797" s="4"/>
      <c r="BT797" s="4"/>
      <c r="BU797" s="4"/>
      <c r="BV797" s="4"/>
      <c r="BW797" s="4"/>
    </row>
    <row r="798" customFormat="false" ht="13.8" hidden="false" customHeight="false" outlineLevel="0" collapsed="false">
      <c r="A798" s="1"/>
      <c r="B798" s="2"/>
      <c r="C798" s="2"/>
      <c r="D798" s="2"/>
      <c r="E798" s="2"/>
      <c r="F798" s="2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AY798" s="4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O798" s="6"/>
      <c r="BP798" s="6"/>
      <c r="BQ798" s="6"/>
      <c r="BR798" s="4"/>
      <c r="BS798" s="4"/>
      <c r="BT798" s="4"/>
      <c r="BU798" s="4"/>
      <c r="BV798" s="4"/>
      <c r="BW798" s="4"/>
    </row>
    <row r="799" customFormat="false" ht="13.8" hidden="false" customHeight="false" outlineLevel="0" collapsed="false">
      <c r="A799" s="1"/>
      <c r="B799" s="2"/>
      <c r="C799" s="2"/>
      <c r="D799" s="2"/>
      <c r="E799" s="2"/>
      <c r="F799" s="2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AY799" s="4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O799" s="6"/>
      <c r="BP799" s="6"/>
      <c r="BQ799" s="6"/>
      <c r="BR799" s="4"/>
      <c r="BS799" s="4"/>
      <c r="BT799" s="4"/>
      <c r="BU799" s="4"/>
      <c r="BV799" s="4"/>
      <c r="BW799" s="4"/>
    </row>
    <row r="800" customFormat="false" ht="13.8" hidden="false" customHeight="false" outlineLevel="0" collapsed="false">
      <c r="A800" s="1"/>
      <c r="B800" s="2"/>
      <c r="C800" s="2"/>
      <c r="D800" s="2"/>
      <c r="E800" s="2"/>
      <c r="F800" s="2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AY800" s="4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O800" s="6"/>
      <c r="BP800" s="6"/>
      <c r="BQ800" s="6"/>
      <c r="BR800" s="4"/>
      <c r="BS800" s="4"/>
      <c r="BT800" s="4"/>
      <c r="BU800" s="4"/>
      <c r="BV800" s="4"/>
      <c r="BW800" s="4"/>
    </row>
    <row r="801" customFormat="false" ht="13.8" hidden="false" customHeight="false" outlineLevel="0" collapsed="false">
      <c r="A801" s="1"/>
      <c r="B801" s="2"/>
      <c r="C801" s="2"/>
      <c r="D801" s="2"/>
      <c r="E801" s="2"/>
      <c r="F801" s="2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AY801" s="4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O801" s="6"/>
      <c r="BP801" s="6"/>
      <c r="BQ801" s="6"/>
      <c r="BR801" s="4"/>
      <c r="BS801" s="4"/>
      <c r="BT801" s="4"/>
      <c r="BU801" s="4"/>
      <c r="BV801" s="4"/>
      <c r="BW801" s="4"/>
    </row>
    <row r="802" customFormat="false" ht="13.8" hidden="false" customHeight="false" outlineLevel="0" collapsed="false">
      <c r="A802" s="1"/>
      <c r="B802" s="2"/>
      <c r="C802" s="2"/>
      <c r="D802" s="2"/>
      <c r="E802" s="2"/>
      <c r="F802" s="2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AY802" s="4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O802" s="6"/>
      <c r="BP802" s="6"/>
      <c r="BQ802" s="6"/>
      <c r="BR802" s="4"/>
      <c r="BS802" s="4"/>
      <c r="BT802" s="4"/>
      <c r="BU802" s="4"/>
      <c r="BV802" s="4"/>
      <c r="BW802" s="4"/>
    </row>
    <row r="803" customFormat="false" ht="13.8" hidden="false" customHeight="false" outlineLevel="0" collapsed="false">
      <c r="A803" s="1"/>
      <c r="B803" s="2"/>
      <c r="C803" s="2"/>
      <c r="D803" s="2"/>
      <c r="E803" s="2"/>
      <c r="F803" s="2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AY803" s="4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O803" s="6"/>
      <c r="BP803" s="6"/>
      <c r="BQ803" s="6"/>
      <c r="BR803" s="4"/>
      <c r="BS803" s="4"/>
      <c r="BT803" s="4"/>
      <c r="BU803" s="4"/>
      <c r="BV803" s="4"/>
      <c r="BW803" s="4"/>
    </row>
    <row r="804" customFormat="false" ht="13.8" hidden="false" customHeight="false" outlineLevel="0" collapsed="false">
      <c r="A804" s="1"/>
      <c r="B804" s="2"/>
      <c r="C804" s="2"/>
      <c r="D804" s="2"/>
      <c r="E804" s="2"/>
      <c r="F804" s="2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AY804" s="4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O804" s="6"/>
      <c r="BP804" s="6"/>
      <c r="BQ804" s="6"/>
      <c r="BR804" s="4"/>
      <c r="BS804" s="4"/>
      <c r="BT804" s="4"/>
      <c r="BU804" s="4"/>
      <c r="BV804" s="4"/>
      <c r="BW804" s="4"/>
    </row>
    <row r="805" customFormat="false" ht="13.8" hidden="false" customHeight="false" outlineLevel="0" collapsed="false">
      <c r="A805" s="1"/>
      <c r="B805" s="2"/>
      <c r="C805" s="2"/>
      <c r="D805" s="2"/>
      <c r="E805" s="2"/>
      <c r="F805" s="2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AY805" s="4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O805" s="6"/>
      <c r="BP805" s="6"/>
      <c r="BQ805" s="6"/>
      <c r="BR805" s="4"/>
      <c r="BS805" s="4"/>
      <c r="BT805" s="4"/>
      <c r="BU805" s="4"/>
      <c r="BV805" s="4"/>
      <c r="BW805" s="4"/>
    </row>
    <row r="806" customFormat="false" ht="13.8" hidden="false" customHeight="false" outlineLevel="0" collapsed="false">
      <c r="A806" s="1"/>
      <c r="B806" s="2"/>
      <c r="C806" s="2"/>
      <c r="D806" s="2"/>
      <c r="E806" s="2"/>
      <c r="F806" s="2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AY806" s="4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O806" s="6"/>
      <c r="BP806" s="6"/>
      <c r="BQ806" s="6"/>
      <c r="BR806" s="4"/>
      <c r="BS806" s="4"/>
      <c r="BT806" s="4"/>
      <c r="BU806" s="4"/>
      <c r="BV806" s="4"/>
      <c r="BW806" s="4"/>
    </row>
    <row r="807" customFormat="false" ht="13.8" hidden="false" customHeight="false" outlineLevel="0" collapsed="false">
      <c r="A807" s="1"/>
      <c r="B807" s="2"/>
      <c r="C807" s="2"/>
      <c r="D807" s="2"/>
      <c r="E807" s="2"/>
      <c r="F807" s="2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AY807" s="4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O807" s="6"/>
      <c r="BP807" s="6"/>
      <c r="BQ807" s="6"/>
      <c r="BR807" s="4"/>
      <c r="BS807" s="4"/>
      <c r="BT807" s="4"/>
      <c r="BU807" s="4"/>
      <c r="BV807" s="4"/>
      <c r="BW807" s="4"/>
    </row>
    <row r="808" customFormat="false" ht="13.8" hidden="false" customHeight="false" outlineLevel="0" collapsed="false">
      <c r="A808" s="1"/>
      <c r="B808" s="2"/>
      <c r="C808" s="2"/>
      <c r="D808" s="2"/>
      <c r="E808" s="2"/>
      <c r="F808" s="2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AY808" s="4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O808" s="6"/>
      <c r="BP808" s="6"/>
      <c r="BQ808" s="6"/>
      <c r="BR808" s="4"/>
      <c r="BS808" s="4"/>
      <c r="BT808" s="4"/>
      <c r="BU808" s="4"/>
      <c r="BV808" s="4"/>
      <c r="BW808" s="4"/>
    </row>
    <row r="809" customFormat="false" ht="13.8" hidden="false" customHeight="false" outlineLevel="0" collapsed="false">
      <c r="A809" s="1"/>
      <c r="B809" s="2"/>
      <c r="C809" s="2"/>
      <c r="D809" s="2"/>
      <c r="E809" s="2"/>
      <c r="F809" s="2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AY809" s="4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O809" s="6"/>
      <c r="BP809" s="6"/>
      <c r="BQ809" s="6"/>
      <c r="BR809" s="4"/>
      <c r="BS809" s="4"/>
      <c r="BT809" s="4"/>
      <c r="BU809" s="4"/>
      <c r="BV809" s="4"/>
      <c r="BW809" s="4"/>
    </row>
    <row r="810" customFormat="false" ht="13.8" hidden="false" customHeight="false" outlineLevel="0" collapsed="false">
      <c r="A810" s="1"/>
      <c r="B810" s="2"/>
      <c r="C810" s="2"/>
      <c r="D810" s="2"/>
      <c r="E810" s="2"/>
      <c r="F810" s="2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AY810" s="4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O810" s="6"/>
      <c r="BP810" s="6"/>
      <c r="BQ810" s="6"/>
      <c r="BR810" s="4"/>
      <c r="BS810" s="4"/>
      <c r="BT810" s="4"/>
      <c r="BU810" s="4"/>
      <c r="BV810" s="4"/>
      <c r="BW810" s="4"/>
    </row>
    <row r="811" customFormat="false" ht="13.8" hidden="false" customHeight="false" outlineLevel="0" collapsed="false">
      <c r="A811" s="1"/>
      <c r="B811" s="2"/>
      <c r="C811" s="2"/>
      <c r="D811" s="2"/>
      <c r="E811" s="2"/>
      <c r="F811" s="2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AY811" s="4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O811" s="6"/>
      <c r="BP811" s="6"/>
      <c r="BQ811" s="6"/>
      <c r="BR811" s="4"/>
      <c r="BS811" s="4"/>
      <c r="BT811" s="4"/>
      <c r="BU811" s="4"/>
      <c r="BV811" s="4"/>
      <c r="BW811" s="4"/>
    </row>
    <row r="812" customFormat="false" ht="13.8" hidden="false" customHeight="false" outlineLevel="0" collapsed="false">
      <c r="A812" s="1"/>
      <c r="B812" s="2"/>
      <c r="C812" s="2"/>
      <c r="D812" s="2"/>
      <c r="E812" s="2"/>
      <c r="F812" s="2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AY812" s="4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O812" s="6"/>
      <c r="BP812" s="6"/>
      <c r="BQ812" s="6"/>
      <c r="BR812" s="4"/>
      <c r="BS812" s="4"/>
      <c r="BT812" s="4"/>
      <c r="BU812" s="4"/>
      <c r="BV812" s="4"/>
      <c r="BW812" s="4"/>
    </row>
    <row r="813" customFormat="false" ht="13.8" hidden="false" customHeight="false" outlineLevel="0" collapsed="false">
      <c r="A813" s="1"/>
      <c r="B813" s="2"/>
      <c r="C813" s="2"/>
      <c r="D813" s="2"/>
      <c r="E813" s="2"/>
      <c r="F813" s="2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AY813" s="4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O813" s="6"/>
      <c r="BP813" s="6"/>
      <c r="BQ813" s="6"/>
      <c r="BR813" s="4"/>
      <c r="BS813" s="4"/>
      <c r="BT813" s="4"/>
      <c r="BU813" s="4"/>
      <c r="BV813" s="4"/>
      <c r="BW813" s="4"/>
    </row>
    <row r="814" customFormat="false" ht="13.8" hidden="false" customHeight="false" outlineLevel="0" collapsed="false">
      <c r="A814" s="1"/>
      <c r="B814" s="2"/>
      <c r="C814" s="2"/>
      <c r="D814" s="2"/>
      <c r="E814" s="2"/>
      <c r="F814" s="2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AY814" s="4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O814" s="6"/>
      <c r="BP814" s="6"/>
      <c r="BQ814" s="6"/>
      <c r="BR814" s="4"/>
      <c r="BS814" s="4"/>
      <c r="BT814" s="4"/>
      <c r="BU814" s="4"/>
      <c r="BV814" s="4"/>
      <c r="BW814" s="4"/>
    </row>
    <row r="815" customFormat="false" ht="13.8" hidden="false" customHeight="false" outlineLevel="0" collapsed="false">
      <c r="A815" s="1"/>
      <c r="B815" s="2"/>
      <c r="C815" s="2"/>
      <c r="D815" s="2"/>
      <c r="E815" s="2"/>
      <c r="F815" s="2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AY815" s="4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O815" s="6"/>
      <c r="BP815" s="6"/>
      <c r="BQ815" s="6"/>
      <c r="BR815" s="4"/>
      <c r="BS815" s="4"/>
      <c r="BT815" s="4"/>
      <c r="BU815" s="4"/>
      <c r="BV815" s="4"/>
      <c r="BW815" s="4"/>
    </row>
    <row r="816" customFormat="false" ht="13.8" hidden="false" customHeight="false" outlineLevel="0" collapsed="false">
      <c r="A816" s="1"/>
      <c r="B816" s="2"/>
      <c r="C816" s="2"/>
      <c r="D816" s="2"/>
      <c r="E816" s="2"/>
      <c r="F816" s="2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AY816" s="4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O816" s="6"/>
      <c r="BP816" s="6"/>
      <c r="BQ816" s="6"/>
      <c r="BR816" s="4"/>
      <c r="BS816" s="4"/>
      <c r="BT816" s="4"/>
      <c r="BU816" s="4"/>
      <c r="BV816" s="4"/>
      <c r="BW816" s="4"/>
    </row>
    <row r="817" customFormat="false" ht="13.8" hidden="false" customHeight="false" outlineLevel="0" collapsed="false">
      <c r="A817" s="1"/>
      <c r="B817" s="2"/>
      <c r="C817" s="2"/>
      <c r="D817" s="2"/>
      <c r="E817" s="2"/>
      <c r="F817" s="2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AY817" s="4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O817" s="6"/>
      <c r="BP817" s="6"/>
      <c r="BQ817" s="6"/>
      <c r="BR817" s="4"/>
      <c r="BS817" s="4"/>
      <c r="BT817" s="4"/>
      <c r="BU817" s="4"/>
      <c r="BV817" s="4"/>
      <c r="BW817" s="4"/>
    </row>
    <row r="818" customFormat="false" ht="13.8" hidden="false" customHeight="false" outlineLevel="0" collapsed="false">
      <c r="A818" s="1"/>
      <c r="B818" s="2"/>
      <c r="C818" s="2"/>
      <c r="D818" s="2"/>
      <c r="E818" s="2"/>
      <c r="F818" s="2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AY818" s="4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O818" s="6"/>
      <c r="BP818" s="6"/>
      <c r="BQ818" s="6"/>
      <c r="BR818" s="4"/>
      <c r="BS818" s="4"/>
      <c r="BT818" s="4"/>
      <c r="BU818" s="4"/>
      <c r="BV818" s="4"/>
      <c r="BW818" s="4"/>
    </row>
    <row r="819" customFormat="false" ht="13.8" hidden="false" customHeight="false" outlineLevel="0" collapsed="false">
      <c r="A819" s="1"/>
      <c r="B819" s="2"/>
      <c r="C819" s="2"/>
      <c r="D819" s="2"/>
      <c r="E819" s="2"/>
      <c r="F819" s="2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AY819" s="4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O819" s="6"/>
      <c r="BP819" s="6"/>
      <c r="BQ819" s="6"/>
      <c r="BR819" s="4"/>
      <c r="BS819" s="4"/>
      <c r="BT819" s="4"/>
      <c r="BU819" s="4"/>
      <c r="BV819" s="4"/>
      <c r="BW819" s="4"/>
    </row>
    <row r="820" customFormat="false" ht="13.8" hidden="false" customHeight="false" outlineLevel="0" collapsed="false">
      <c r="A820" s="1"/>
      <c r="B820" s="2"/>
      <c r="C820" s="2"/>
      <c r="D820" s="2"/>
      <c r="E820" s="2"/>
      <c r="F820" s="2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AY820" s="4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O820" s="6"/>
      <c r="BP820" s="6"/>
      <c r="BQ820" s="6"/>
      <c r="BR820" s="4"/>
      <c r="BS820" s="4"/>
      <c r="BT820" s="4"/>
      <c r="BU820" s="4"/>
      <c r="BV820" s="4"/>
      <c r="BW820" s="4"/>
    </row>
    <row r="821" customFormat="false" ht="13.8" hidden="false" customHeight="false" outlineLevel="0" collapsed="false">
      <c r="A821" s="1"/>
      <c r="B821" s="2"/>
      <c r="C821" s="2"/>
      <c r="D821" s="2"/>
      <c r="E821" s="2"/>
      <c r="F821" s="2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AY821" s="4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O821" s="6"/>
      <c r="BP821" s="6"/>
      <c r="BQ821" s="6"/>
      <c r="BR821" s="4"/>
      <c r="BS821" s="4"/>
      <c r="BT821" s="4"/>
      <c r="BU821" s="4"/>
      <c r="BV821" s="4"/>
      <c r="BW821" s="4"/>
    </row>
    <row r="822" customFormat="false" ht="13.8" hidden="false" customHeight="false" outlineLevel="0" collapsed="false">
      <c r="A822" s="1"/>
      <c r="B822" s="2"/>
      <c r="C822" s="2"/>
      <c r="D822" s="2"/>
      <c r="E822" s="2"/>
      <c r="F822" s="2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AY822" s="4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O822" s="6"/>
      <c r="BP822" s="6"/>
      <c r="BQ822" s="6"/>
      <c r="BR822" s="4"/>
      <c r="BS822" s="4"/>
      <c r="BT822" s="4"/>
      <c r="BU822" s="4"/>
      <c r="BV822" s="4"/>
      <c r="BW822" s="4"/>
    </row>
    <row r="823" customFormat="false" ht="13.8" hidden="false" customHeight="false" outlineLevel="0" collapsed="false">
      <c r="A823" s="1"/>
      <c r="B823" s="2"/>
      <c r="C823" s="2"/>
      <c r="D823" s="2"/>
      <c r="E823" s="2"/>
      <c r="F823" s="2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AY823" s="4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O823" s="6"/>
      <c r="BP823" s="6"/>
      <c r="BQ823" s="6"/>
      <c r="BR823" s="4"/>
      <c r="BS823" s="4"/>
      <c r="BT823" s="4"/>
      <c r="BU823" s="4"/>
      <c r="BV823" s="4"/>
      <c r="BW823" s="4"/>
    </row>
    <row r="824" customFormat="false" ht="13.8" hidden="false" customHeight="false" outlineLevel="0" collapsed="false">
      <c r="A824" s="1"/>
      <c r="B824" s="2"/>
      <c r="C824" s="2"/>
      <c r="D824" s="2"/>
      <c r="E824" s="2"/>
      <c r="F824" s="2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AY824" s="4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O824" s="6"/>
      <c r="BP824" s="6"/>
      <c r="BQ824" s="6"/>
      <c r="BR824" s="4"/>
      <c r="BS824" s="4"/>
      <c r="BT824" s="4"/>
      <c r="BU824" s="4"/>
      <c r="BV824" s="4"/>
      <c r="BW824" s="4"/>
    </row>
    <row r="825" customFormat="false" ht="13.8" hidden="false" customHeight="false" outlineLevel="0" collapsed="false">
      <c r="A825" s="1"/>
      <c r="B825" s="2"/>
      <c r="C825" s="2"/>
      <c r="D825" s="2"/>
      <c r="E825" s="2"/>
      <c r="F825" s="2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AY825" s="4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O825" s="6"/>
      <c r="BP825" s="6"/>
      <c r="BQ825" s="6"/>
      <c r="BR825" s="4"/>
      <c r="BS825" s="4"/>
      <c r="BT825" s="4"/>
      <c r="BU825" s="4"/>
      <c r="BV825" s="4"/>
      <c r="BW825" s="4"/>
    </row>
    <row r="826" customFormat="false" ht="13.8" hidden="false" customHeight="false" outlineLevel="0" collapsed="false">
      <c r="A826" s="1"/>
      <c r="B826" s="2"/>
      <c r="C826" s="2"/>
      <c r="D826" s="2"/>
      <c r="E826" s="2"/>
      <c r="F826" s="2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AY826" s="4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O826" s="6"/>
      <c r="BP826" s="6"/>
      <c r="BQ826" s="6"/>
      <c r="BR826" s="4"/>
      <c r="BS826" s="4"/>
      <c r="BT826" s="4"/>
      <c r="BU826" s="4"/>
      <c r="BV826" s="4"/>
      <c r="BW826" s="4"/>
    </row>
    <row r="827" customFormat="false" ht="13.8" hidden="false" customHeight="false" outlineLevel="0" collapsed="false">
      <c r="A827" s="1"/>
      <c r="B827" s="2"/>
      <c r="C827" s="2"/>
      <c r="D827" s="2"/>
      <c r="E827" s="2"/>
      <c r="F827" s="2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AY827" s="4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O827" s="6"/>
      <c r="BP827" s="6"/>
      <c r="BQ827" s="6"/>
      <c r="BR827" s="4"/>
      <c r="BS827" s="4"/>
      <c r="BT827" s="4"/>
      <c r="BU827" s="4"/>
      <c r="BV827" s="4"/>
      <c r="BW827" s="4"/>
    </row>
    <row r="828" customFormat="false" ht="13.8" hidden="false" customHeight="false" outlineLevel="0" collapsed="false">
      <c r="A828" s="1"/>
      <c r="B828" s="2"/>
      <c r="C828" s="2"/>
      <c r="D828" s="2"/>
      <c r="E828" s="2"/>
      <c r="F828" s="2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AY828" s="4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O828" s="6"/>
      <c r="BP828" s="6"/>
      <c r="BQ828" s="6"/>
      <c r="BR828" s="4"/>
      <c r="BS828" s="4"/>
      <c r="BT828" s="4"/>
      <c r="BU828" s="4"/>
      <c r="BV828" s="4"/>
      <c r="BW828" s="4"/>
    </row>
    <row r="829" customFormat="false" ht="13.8" hidden="false" customHeight="false" outlineLevel="0" collapsed="false">
      <c r="A829" s="1"/>
      <c r="B829" s="2"/>
      <c r="C829" s="2"/>
      <c r="D829" s="2"/>
      <c r="E829" s="2"/>
      <c r="F829" s="2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AY829" s="4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O829" s="6"/>
      <c r="BP829" s="6"/>
      <c r="BQ829" s="6"/>
      <c r="BR829" s="4"/>
      <c r="BS829" s="4"/>
      <c r="BT829" s="4"/>
      <c r="BU829" s="4"/>
      <c r="BV829" s="4"/>
      <c r="BW829" s="4"/>
    </row>
    <row r="830" customFormat="false" ht="13.8" hidden="false" customHeight="false" outlineLevel="0" collapsed="false">
      <c r="A830" s="1"/>
      <c r="B830" s="2"/>
      <c r="C830" s="2"/>
      <c r="D830" s="2"/>
      <c r="E830" s="2"/>
      <c r="F830" s="2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AY830" s="4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O830" s="6"/>
      <c r="BP830" s="6"/>
      <c r="BQ830" s="6"/>
      <c r="BR830" s="4"/>
      <c r="BS830" s="4"/>
      <c r="BT830" s="4"/>
      <c r="BU830" s="4"/>
      <c r="BV830" s="4"/>
      <c r="BW830" s="4"/>
    </row>
    <row r="831" customFormat="false" ht="13.8" hidden="false" customHeight="false" outlineLevel="0" collapsed="false">
      <c r="A831" s="1"/>
      <c r="B831" s="2"/>
      <c r="C831" s="2"/>
      <c r="D831" s="2"/>
      <c r="E831" s="2"/>
      <c r="F831" s="2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AY831" s="4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O831" s="6"/>
      <c r="BP831" s="6"/>
      <c r="BQ831" s="6"/>
      <c r="BR831" s="4"/>
      <c r="BS831" s="4"/>
      <c r="BT831" s="4"/>
      <c r="BU831" s="4"/>
      <c r="BV831" s="4"/>
      <c r="BW831" s="4"/>
    </row>
    <row r="832" customFormat="false" ht="13.8" hidden="false" customHeight="false" outlineLevel="0" collapsed="false">
      <c r="A832" s="1"/>
      <c r="B832" s="2"/>
      <c r="C832" s="2"/>
      <c r="D832" s="2"/>
      <c r="E832" s="2"/>
      <c r="F832" s="2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AY832" s="4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O832" s="6"/>
      <c r="BP832" s="6"/>
      <c r="BQ832" s="6"/>
      <c r="BR832" s="4"/>
      <c r="BS832" s="4"/>
      <c r="BT832" s="4"/>
      <c r="BU832" s="4"/>
      <c r="BV832" s="4"/>
      <c r="BW832" s="4"/>
    </row>
    <row r="833" customFormat="false" ht="13.8" hidden="false" customHeight="false" outlineLevel="0" collapsed="false">
      <c r="A833" s="1"/>
      <c r="B833" s="2"/>
      <c r="C833" s="2"/>
      <c r="D833" s="2"/>
      <c r="E833" s="2"/>
      <c r="F833" s="2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AY833" s="4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O833" s="6"/>
      <c r="BP833" s="6"/>
      <c r="BQ833" s="6"/>
      <c r="BR833" s="4"/>
      <c r="BS833" s="4"/>
      <c r="BT833" s="4"/>
      <c r="BU833" s="4"/>
      <c r="BV833" s="4"/>
      <c r="BW833" s="4"/>
    </row>
    <row r="834" customFormat="false" ht="13.8" hidden="false" customHeight="false" outlineLevel="0" collapsed="false">
      <c r="A834" s="1"/>
      <c r="B834" s="2"/>
      <c r="C834" s="2"/>
      <c r="D834" s="2"/>
      <c r="E834" s="2"/>
      <c r="F834" s="2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AY834" s="4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O834" s="6"/>
      <c r="BP834" s="6"/>
      <c r="BQ834" s="6"/>
      <c r="BR834" s="4"/>
      <c r="BS834" s="4"/>
      <c r="BT834" s="4"/>
      <c r="BU834" s="4"/>
      <c r="BV834" s="4"/>
      <c r="BW834" s="4"/>
    </row>
    <row r="835" customFormat="false" ht="13.8" hidden="false" customHeight="false" outlineLevel="0" collapsed="false">
      <c r="A835" s="1"/>
      <c r="B835" s="2"/>
      <c r="C835" s="2"/>
      <c r="D835" s="2"/>
      <c r="E835" s="2"/>
      <c r="F835" s="2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AY835" s="4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O835" s="6"/>
      <c r="BP835" s="6"/>
      <c r="BQ835" s="6"/>
      <c r="BR835" s="4"/>
      <c r="BS835" s="4"/>
      <c r="BT835" s="4"/>
      <c r="BU835" s="4"/>
      <c r="BV835" s="4"/>
      <c r="BW835" s="4"/>
    </row>
    <row r="836" customFormat="false" ht="13.8" hidden="false" customHeight="false" outlineLevel="0" collapsed="false">
      <c r="A836" s="1"/>
      <c r="B836" s="2"/>
      <c r="C836" s="2"/>
      <c r="D836" s="2"/>
      <c r="E836" s="2"/>
      <c r="F836" s="2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AY836" s="4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O836" s="6"/>
      <c r="BP836" s="6"/>
      <c r="BQ836" s="6"/>
      <c r="BR836" s="4"/>
      <c r="BS836" s="4"/>
      <c r="BT836" s="4"/>
      <c r="BU836" s="4"/>
      <c r="BV836" s="4"/>
      <c r="BW836" s="4"/>
    </row>
    <row r="837" customFormat="false" ht="13.8" hidden="false" customHeight="false" outlineLevel="0" collapsed="false">
      <c r="A837" s="1"/>
      <c r="B837" s="2"/>
      <c r="C837" s="2"/>
      <c r="D837" s="2"/>
      <c r="E837" s="2"/>
      <c r="F837" s="2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AY837" s="4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O837" s="6"/>
      <c r="BP837" s="6"/>
      <c r="BQ837" s="6"/>
      <c r="BR837" s="4"/>
      <c r="BS837" s="4"/>
      <c r="BT837" s="4"/>
      <c r="BU837" s="4"/>
      <c r="BV837" s="4"/>
      <c r="BW837" s="4"/>
    </row>
    <row r="838" customFormat="false" ht="13.8" hidden="false" customHeight="false" outlineLevel="0" collapsed="false">
      <c r="A838" s="1"/>
      <c r="B838" s="2"/>
      <c r="C838" s="2"/>
      <c r="D838" s="2"/>
      <c r="E838" s="2"/>
      <c r="F838" s="2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AY838" s="4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O838" s="6"/>
      <c r="BP838" s="6"/>
      <c r="BQ838" s="6"/>
      <c r="BR838" s="4"/>
      <c r="BS838" s="4"/>
      <c r="BT838" s="4"/>
      <c r="BU838" s="4"/>
      <c r="BV838" s="4"/>
      <c r="BW838" s="4"/>
    </row>
    <row r="839" customFormat="false" ht="13.8" hidden="false" customHeight="false" outlineLevel="0" collapsed="false">
      <c r="A839" s="1"/>
      <c r="B839" s="2"/>
      <c r="C839" s="2"/>
      <c r="D839" s="2"/>
      <c r="E839" s="2"/>
      <c r="F839" s="2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AY839" s="4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O839" s="6"/>
      <c r="BP839" s="6"/>
      <c r="BQ839" s="6"/>
      <c r="BR839" s="4"/>
      <c r="BS839" s="4"/>
      <c r="BT839" s="4"/>
      <c r="BU839" s="4"/>
      <c r="BV839" s="4"/>
      <c r="BW839" s="4"/>
    </row>
    <row r="840" customFormat="false" ht="13.8" hidden="false" customHeight="false" outlineLevel="0" collapsed="false">
      <c r="A840" s="1"/>
      <c r="B840" s="2"/>
      <c r="C840" s="2"/>
      <c r="D840" s="2"/>
      <c r="E840" s="2"/>
      <c r="F840" s="2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AY840" s="4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O840" s="6"/>
      <c r="BP840" s="6"/>
      <c r="BQ840" s="6"/>
      <c r="BR840" s="4"/>
      <c r="BS840" s="4"/>
      <c r="BT840" s="4"/>
      <c r="BU840" s="4"/>
      <c r="BV840" s="4"/>
      <c r="BW840" s="4"/>
    </row>
    <row r="841" customFormat="false" ht="13.8" hidden="false" customHeight="false" outlineLevel="0" collapsed="false">
      <c r="A841" s="1"/>
      <c r="B841" s="2"/>
      <c r="C841" s="2"/>
      <c r="D841" s="2"/>
      <c r="E841" s="2"/>
      <c r="F841" s="2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AY841" s="4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O841" s="6"/>
      <c r="BP841" s="6"/>
      <c r="BQ841" s="6"/>
      <c r="BR841" s="4"/>
      <c r="BS841" s="4"/>
      <c r="BT841" s="4"/>
      <c r="BU841" s="4"/>
      <c r="BV841" s="4"/>
      <c r="BW841" s="4"/>
    </row>
    <row r="842" customFormat="false" ht="13.8" hidden="false" customHeight="false" outlineLevel="0" collapsed="false">
      <c r="A842" s="1"/>
      <c r="B842" s="2"/>
      <c r="C842" s="2"/>
      <c r="D842" s="2"/>
      <c r="E842" s="2"/>
      <c r="F842" s="2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AY842" s="4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O842" s="6"/>
      <c r="BP842" s="6"/>
      <c r="BQ842" s="6"/>
      <c r="BR842" s="4"/>
      <c r="BS842" s="4"/>
      <c r="BT842" s="4"/>
      <c r="BU842" s="4"/>
      <c r="BV842" s="4"/>
      <c r="BW842" s="4"/>
    </row>
    <row r="843" customFormat="false" ht="13.8" hidden="false" customHeight="false" outlineLevel="0" collapsed="false">
      <c r="A843" s="1"/>
      <c r="B843" s="2"/>
      <c r="C843" s="2"/>
      <c r="D843" s="2"/>
      <c r="E843" s="2"/>
      <c r="F843" s="2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AY843" s="4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O843" s="6"/>
      <c r="BP843" s="6"/>
      <c r="BQ843" s="6"/>
      <c r="BR843" s="4"/>
      <c r="BS843" s="4"/>
      <c r="BT843" s="4"/>
      <c r="BU843" s="4"/>
      <c r="BV843" s="4"/>
      <c r="BW843" s="4"/>
    </row>
    <row r="844" customFormat="false" ht="13.8" hidden="false" customHeight="false" outlineLevel="0" collapsed="false">
      <c r="A844" s="1"/>
      <c r="B844" s="2"/>
      <c r="C844" s="2"/>
      <c r="D844" s="2"/>
      <c r="E844" s="2"/>
      <c r="F844" s="2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AY844" s="4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O844" s="6"/>
      <c r="BP844" s="6"/>
      <c r="BQ844" s="6"/>
      <c r="BR844" s="4"/>
      <c r="BS844" s="4"/>
      <c r="BT844" s="4"/>
      <c r="BU844" s="4"/>
      <c r="BV844" s="4"/>
      <c r="BW844" s="4"/>
    </row>
    <row r="845" customFormat="false" ht="13.8" hidden="false" customHeight="false" outlineLevel="0" collapsed="false">
      <c r="A845" s="1"/>
      <c r="B845" s="2"/>
      <c r="C845" s="2"/>
      <c r="D845" s="2"/>
      <c r="E845" s="2"/>
      <c r="F845" s="2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AY845" s="4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O845" s="6"/>
      <c r="BP845" s="6"/>
      <c r="BQ845" s="6"/>
      <c r="BR845" s="4"/>
      <c r="BS845" s="4"/>
      <c r="BT845" s="4"/>
      <c r="BU845" s="4"/>
      <c r="BV845" s="4"/>
      <c r="BW845" s="4"/>
    </row>
    <row r="846" customFormat="false" ht="13.8" hidden="false" customHeight="false" outlineLevel="0" collapsed="false">
      <c r="A846" s="1"/>
      <c r="B846" s="2"/>
      <c r="C846" s="2"/>
      <c r="D846" s="2"/>
      <c r="E846" s="2"/>
      <c r="F846" s="2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AY846" s="4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O846" s="6"/>
      <c r="BP846" s="6"/>
      <c r="BQ846" s="6"/>
      <c r="BR846" s="4"/>
      <c r="BS846" s="4"/>
      <c r="BT846" s="4"/>
      <c r="BU846" s="4"/>
      <c r="BV846" s="4"/>
      <c r="BW846" s="4"/>
    </row>
    <row r="847" customFormat="false" ht="13.8" hidden="false" customHeight="false" outlineLevel="0" collapsed="false">
      <c r="A847" s="1"/>
      <c r="B847" s="2"/>
      <c r="C847" s="2"/>
      <c r="D847" s="2"/>
      <c r="E847" s="2"/>
      <c r="F847" s="2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AY847" s="4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O847" s="6"/>
      <c r="BP847" s="6"/>
      <c r="BQ847" s="6"/>
      <c r="BR847" s="4"/>
      <c r="BS847" s="4"/>
      <c r="BT847" s="4"/>
      <c r="BU847" s="4"/>
      <c r="BV847" s="4"/>
      <c r="BW847" s="4"/>
    </row>
    <row r="848" customFormat="false" ht="13.8" hidden="false" customHeight="false" outlineLevel="0" collapsed="false">
      <c r="A848" s="1"/>
      <c r="B848" s="2"/>
      <c r="C848" s="2"/>
      <c r="D848" s="2"/>
      <c r="E848" s="2"/>
      <c r="F848" s="2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AY848" s="4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O848" s="6"/>
      <c r="BP848" s="6"/>
      <c r="BQ848" s="6"/>
      <c r="BR848" s="4"/>
      <c r="BS848" s="4"/>
      <c r="BT848" s="4"/>
      <c r="BU848" s="4"/>
      <c r="BV848" s="4"/>
      <c r="BW848" s="4"/>
    </row>
    <row r="849" customFormat="false" ht="13.8" hidden="false" customHeight="false" outlineLevel="0" collapsed="false">
      <c r="A849" s="1"/>
      <c r="B849" s="2"/>
      <c r="C849" s="2"/>
      <c r="D849" s="2"/>
      <c r="E849" s="2"/>
      <c r="F849" s="2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AY849" s="4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O849" s="6"/>
      <c r="BP849" s="6"/>
      <c r="BQ849" s="6"/>
      <c r="BR849" s="4"/>
      <c r="BS849" s="4"/>
      <c r="BT849" s="4"/>
      <c r="BU849" s="4"/>
      <c r="BV849" s="4"/>
      <c r="BW849" s="4"/>
    </row>
    <row r="850" customFormat="false" ht="13.8" hidden="false" customHeight="false" outlineLevel="0" collapsed="false">
      <c r="A850" s="1"/>
      <c r="B850" s="2"/>
      <c r="C850" s="2"/>
      <c r="D850" s="2"/>
      <c r="E850" s="2"/>
      <c r="F850" s="2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AY850" s="4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O850" s="6"/>
      <c r="BP850" s="6"/>
      <c r="BQ850" s="6"/>
      <c r="BR850" s="4"/>
      <c r="BS850" s="4"/>
      <c r="BT850" s="4"/>
      <c r="BU850" s="4"/>
      <c r="BV850" s="4"/>
      <c r="BW850" s="4"/>
    </row>
    <row r="851" customFormat="false" ht="13.8" hidden="false" customHeight="false" outlineLevel="0" collapsed="false">
      <c r="A851" s="1"/>
      <c r="B851" s="2"/>
      <c r="C851" s="2"/>
      <c r="D851" s="2"/>
      <c r="E851" s="2"/>
      <c r="F851" s="2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AY851" s="4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O851" s="6"/>
      <c r="BP851" s="6"/>
      <c r="BQ851" s="6"/>
      <c r="BR851" s="4"/>
      <c r="BS851" s="4"/>
      <c r="BT851" s="4"/>
      <c r="BU851" s="4"/>
      <c r="BV851" s="4"/>
      <c r="BW851" s="4"/>
    </row>
    <row r="852" customFormat="false" ht="13.8" hidden="false" customHeight="false" outlineLevel="0" collapsed="false">
      <c r="A852" s="1"/>
      <c r="B852" s="2"/>
      <c r="C852" s="2"/>
      <c r="D852" s="2"/>
      <c r="E852" s="2"/>
      <c r="F852" s="2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AY852" s="4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O852" s="6"/>
      <c r="BP852" s="6"/>
      <c r="BQ852" s="6"/>
      <c r="BR852" s="4"/>
      <c r="BS852" s="4"/>
      <c r="BT852" s="4"/>
      <c r="BU852" s="4"/>
      <c r="BV852" s="4"/>
      <c r="BW852" s="4"/>
    </row>
    <row r="853" customFormat="false" ht="13.8" hidden="false" customHeight="false" outlineLevel="0" collapsed="false">
      <c r="A853" s="1"/>
      <c r="B853" s="2"/>
      <c r="C853" s="2"/>
      <c r="D853" s="2"/>
      <c r="E853" s="2"/>
      <c r="F853" s="2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AY853" s="4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O853" s="6"/>
      <c r="BP853" s="6"/>
      <c r="BQ853" s="6"/>
      <c r="BR853" s="4"/>
      <c r="BS853" s="4"/>
      <c r="BT853" s="4"/>
      <c r="BU853" s="4"/>
      <c r="BV853" s="4"/>
      <c r="BW853" s="4"/>
    </row>
    <row r="854" customFormat="false" ht="13.8" hidden="false" customHeight="false" outlineLevel="0" collapsed="false">
      <c r="A854" s="1"/>
      <c r="B854" s="2"/>
      <c r="C854" s="2"/>
      <c r="D854" s="2"/>
      <c r="E854" s="2"/>
      <c r="F854" s="2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AY854" s="4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O854" s="6"/>
      <c r="BP854" s="6"/>
      <c r="BQ854" s="6"/>
      <c r="BR854" s="4"/>
      <c r="BS854" s="4"/>
      <c r="BT854" s="4"/>
      <c r="BU854" s="4"/>
      <c r="BV854" s="4"/>
      <c r="BW854" s="4"/>
    </row>
    <row r="855" customFormat="false" ht="13.8" hidden="false" customHeight="false" outlineLevel="0" collapsed="false">
      <c r="A855" s="1"/>
      <c r="B855" s="2"/>
      <c r="C855" s="2"/>
      <c r="D855" s="2"/>
      <c r="E855" s="2"/>
      <c r="F855" s="2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AY855" s="4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O855" s="6"/>
      <c r="BP855" s="6"/>
      <c r="BQ855" s="6"/>
      <c r="BR855" s="4"/>
      <c r="BS855" s="4"/>
      <c r="BT855" s="4"/>
      <c r="BU855" s="4"/>
      <c r="BV855" s="4"/>
      <c r="BW855" s="4"/>
    </row>
    <row r="856" customFormat="false" ht="13.8" hidden="false" customHeight="false" outlineLevel="0" collapsed="false">
      <c r="A856" s="1"/>
      <c r="B856" s="2"/>
      <c r="C856" s="2"/>
      <c r="D856" s="2"/>
      <c r="E856" s="2"/>
      <c r="F856" s="2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AY856" s="4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O856" s="6"/>
      <c r="BP856" s="6"/>
      <c r="BQ856" s="6"/>
      <c r="BR856" s="4"/>
      <c r="BS856" s="4"/>
      <c r="BT856" s="4"/>
      <c r="BU856" s="4"/>
      <c r="BV856" s="4"/>
      <c r="BW856" s="4"/>
    </row>
    <row r="857" customFormat="false" ht="13.8" hidden="false" customHeight="false" outlineLevel="0" collapsed="false">
      <c r="A857" s="1"/>
      <c r="B857" s="2"/>
      <c r="C857" s="2"/>
      <c r="D857" s="2"/>
      <c r="E857" s="2"/>
      <c r="F857" s="2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AY857" s="4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O857" s="6"/>
      <c r="BP857" s="6"/>
      <c r="BQ857" s="6"/>
      <c r="BR857" s="4"/>
      <c r="BS857" s="4"/>
      <c r="BT857" s="4"/>
      <c r="BU857" s="4"/>
      <c r="BV857" s="4"/>
      <c r="BW857" s="4"/>
    </row>
    <row r="858" customFormat="false" ht="13.8" hidden="false" customHeight="false" outlineLevel="0" collapsed="false">
      <c r="A858" s="1"/>
      <c r="B858" s="2"/>
      <c r="C858" s="2"/>
      <c r="D858" s="2"/>
      <c r="E858" s="2"/>
      <c r="F858" s="2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AY858" s="4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O858" s="6"/>
      <c r="BP858" s="6"/>
      <c r="BQ858" s="6"/>
      <c r="BR858" s="4"/>
      <c r="BS858" s="4"/>
      <c r="BT858" s="4"/>
      <c r="BU858" s="4"/>
      <c r="BV858" s="4"/>
      <c r="BW858" s="4"/>
    </row>
    <row r="859" customFormat="false" ht="13.8" hidden="false" customHeight="false" outlineLevel="0" collapsed="false">
      <c r="A859" s="1"/>
      <c r="B859" s="2"/>
      <c r="C859" s="2"/>
      <c r="D859" s="2"/>
      <c r="E859" s="2"/>
      <c r="F859" s="2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AY859" s="4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O859" s="6"/>
      <c r="BP859" s="6"/>
      <c r="BQ859" s="6"/>
      <c r="BR859" s="4"/>
      <c r="BS859" s="4"/>
      <c r="BT859" s="4"/>
      <c r="BU859" s="4"/>
      <c r="BV859" s="4"/>
      <c r="BW859" s="4"/>
    </row>
    <row r="860" customFormat="false" ht="13.8" hidden="false" customHeight="false" outlineLevel="0" collapsed="false">
      <c r="A860" s="1"/>
      <c r="B860" s="2"/>
      <c r="C860" s="2"/>
      <c r="D860" s="2"/>
      <c r="E860" s="2"/>
      <c r="F860" s="2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AY860" s="4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O860" s="6"/>
      <c r="BP860" s="6"/>
      <c r="BQ860" s="6"/>
      <c r="BR860" s="4"/>
      <c r="BS860" s="4"/>
      <c r="BT860" s="4"/>
      <c r="BU860" s="4"/>
      <c r="BV860" s="4"/>
      <c r="BW860" s="4"/>
    </row>
    <row r="861" customFormat="false" ht="13.8" hidden="false" customHeight="false" outlineLevel="0" collapsed="false">
      <c r="A861" s="1"/>
      <c r="B861" s="2"/>
      <c r="C861" s="2"/>
      <c r="D861" s="2"/>
      <c r="E861" s="2"/>
      <c r="F861" s="2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AY861" s="4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O861" s="6"/>
      <c r="BP861" s="6"/>
      <c r="BQ861" s="6"/>
      <c r="BR861" s="4"/>
      <c r="BS861" s="4"/>
      <c r="BT861" s="4"/>
      <c r="BU861" s="4"/>
      <c r="BV861" s="4"/>
      <c r="BW861" s="4"/>
    </row>
    <row r="862" customFormat="false" ht="13.8" hidden="false" customHeight="false" outlineLevel="0" collapsed="false">
      <c r="A862" s="1"/>
      <c r="B862" s="2"/>
      <c r="C862" s="2"/>
      <c r="D862" s="2"/>
      <c r="E862" s="2"/>
      <c r="F862" s="2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AY862" s="4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O862" s="6"/>
      <c r="BP862" s="6"/>
      <c r="BQ862" s="6"/>
      <c r="BR862" s="4"/>
      <c r="BS862" s="4"/>
      <c r="BT862" s="4"/>
      <c r="BU862" s="4"/>
      <c r="BV862" s="4"/>
      <c r="BW862" s="4"/>
    </row>
    <row r="863" customFormat="false" ht="13.8" hidden="false" customHeight="false" outlineLevel="0" collapsed="false">
      <c r="A863" s="1"/>
      <c r="B863" s="2"/>
      <c r="C863" s="2"/>
      <c r="D863" s="2"/>
      <c r="E863" s="2"/>
      <c r="F863" s="2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AY863" s="4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O863" s="6"/>
      <c r="BP863" s="6"/>
      <c r="BQ863" s="6"/>
      <c r="BR863" s="4"/>
      <c r="BS863" s="4"/>
      <c r="BT863" s="4"/>
      <c r="BU863" s="4"/>
      <c r="BV863" s="4"/>
      <c r="BW863" s="4"/>
    </row>
    <row r="864" customFormat="false" ht="13.8" hidden="false" customHeight="false" outlineLevel="0" collapsed="false">
      <c r="A864" s="1"/>
      <c r="B864" s="2"/>
      <c r="C864" s="2"/>
      <c r="D864" s="2"/>
      <c r="E864" s="2"/>
      <c r="F864" s="2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AY864" s="4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O864" s="6"/>
      <c r="BP864" s="6"/>
      <c r="BQ864" s="6"/>
      <c r="BR864" s="4"/>
      <c r="BS864" s="4"/>
      <c r="BT864" s="4"/>
      <c r="BU864" s="4"/>
      <c r="BV864" s="4"/>
      <c r="BW864" s="4"/>
    </row>
    <row r="865" customFormat="false" ht="13.8" hidden="false" customHeight="false" outlineLevel="0" collapsed="false">
      <c r="A865" s="1"/>
      <c r="B865" s="2"/>
      <c r="C865" s="2"/>
      <c r="D865" s="2"/>
      <c r="E865" s="2"/>
      <c r="F865" s="2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AY865" s="4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O865" s="6"/>
      <c r="BP865" s="6"/>
      <c r="BQ865" s="6"/>
      <c r="BR865" s="4"/>
      <c r="BS865" s="4"/>
      <c r="BT865" s="4"/>
      <c r="BU865" s="4"/>
      <c r="BV865" s="4"/>
      <c r="BW865" s="4"/>
    </row>
    <row r="866" customFormat="false" ht="13.8" hidden="false" customHeight="false" outlineLevel="0" collapsed="false">
      <c r="A866" s="1"/>
      <c r="B866" s="2"/>
      <c r="C866" s="2"/>
      <c r="D866" s="2"/>
      <c r="E866" s="2"/>
      <c r="F866" s="2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AY866" s="4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O866" s="6"/>
      <c r="BP866" s="6"/>
      <c r="BQ866" s="6"/>
      <c r="BR866" s="4"/>
      <c r="BS866" s="4"/>
      <c r="BT866" s="4"/>
      <c r="BU866" s="4"/>
      <c r="BV866" s="4"/>
      <c r="BW866" s="4"/>
    </row>
    <row r="867" customFormat="false" ht="13.8" hidden="false" customHeight="false" outlineLevel="0" collapsed="false">
      <c r="A867" s="1"/>
      <c r="B867" s="2"/>
      <c r="C867" s="2"/>
      <c r="D867" s="2"/>
      <c r="E867" s="2"/>
      <c r="F867" s="2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AY867" s="4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O867" s="6"/>
      <c r="BP867" s="6"/>
      <c r="BQ867" s="6"/>
      <c r="BR867" s="4"/>
      <c r="BS867" s="4"/>
      <c r="BT867" s="4"/>
      <c r="BU867" s="4"/>
      <c r="BV867" s="4"/>
      <c r="BW867" s="4"/>
    </row>
    <row r="868" customFormat="false" ht="13.8" hidden="false" customHeight="false" outlineLevel="0" collapsed="false">
      <c r="A868" s="1"/>
      <c r="B868" s="2"/>
      <c r="C868" s="2"/>
      <c r="D868" s="2"/>
      <c r="E868" s="2"/>
      <c r="F868" s="2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AY868" s="4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O868" s="6"/>
      <c r="BP868" s="6"/>
      <c r="BQ868" s="6"/>
      <c r="BR868" s="4"/>
      <c r="BS868" s="4"/>
      <c r="BT868" s="4"/>
      <c r="BU868" s="4"/>
      <c r="BV868" s="4"/>
      <c r="BW868" s="4"/>
    </row>
    <row r="869" customFormat="false" ht="13.8" hidden="false" customHeight="false" outlineLevel="0" collapsed="false">
      <c r="A869" s="1"/>
      <c r="B869" s="2"/>
      <c r="C869" s="2"/>
      <c r="D869" s="2"/>
      <c r="E869" s="2"/>
      <c r="F869" s="2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AY869" s="4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O869" s="6"/>
      <c r="BP869" s="6"/>
      <c r="BQ869" s="6"/>
      <c r="BR869" s="4"/>
      <c r="BS869" s="4"/>
      <c r="BT869" s="4"/>
      <c r="BU869" s="4"/>
      <c r="BV869" s="4"/>
      <c r="BW869" s="4"/>
    </row>
    <row r="870" customFormat="false" ht="13.8" hidden="false" customHeight="false" outlineLevel="0" collapsed="false">
      <c r="A870" s="1"/>
      <c r="B870" s="2"/>
      <c r="C870" s="2"/>
      <c r="D870" s="2"/>
      <c r="E870" s="2"/>
      <c r="F870" s="2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AY870" s="4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O870" s="6"/>
      <c r="BP870" s="6"/>
      <c r="BQ870" s="6"/>
      <c r="BR870" s="4"/>
      <c r="BS870" s="4"/>
      <c r="BT870" s="4"/>
      <c r="BU870" s="4"/>
      <c r="BV870" s="4"/>
      <c r="BW870" s="4"/>
    </row>
    <row r="871" customFormat="false" ht="13.8" hidden="false" customHeight="false" outlineLevel="0" collapsed="false">
      <c r="A871" s="1"/>
      <c r="B871" s="2"/>
      <c r="C871" s="2"/>
      <c r="D871" s="2"/>
      <c r="E871" s="2"/>
      <c r="F871" s="2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AY871" s="4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O871" s="6"/>
      <c r="BP871" s="6"/>
      <c r="BQ871" s="6"/>
      <c r="BR871" s="4"/>
      <c r="BS871" s="4"/>
      <c r="BT871" s="4"/>
      <c r="BU871" s="4"/>
      <c r="BV871" s="4"/>
      <c r="BW871" s="4"/>
    </row>
    <row r="872" customFormat="false" ht="13.8" hidden="false" customHeight="false" outlineLevel="0" collapsed="false">
      <c r="A872" s="1"/>
      <c r="B872" s="2"/>
      <c r="C872" s="2"/>
      <c r="D872" s="2"/>
      <c r="E872" s="2"/>
      <c r="F872" s="2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AY872" s="4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O872" s="6"/>
      <c r="BP872" s="6"/>
      <c r="BQ872" s="6"/>
      <c r="BR872" s="4"/>
      <c r="BS872" s="4"/>
      <c r="BT872" s="4"/>
      <c r="BU872" s="4"/>
      <c r="BV872" s="4"/>
      <c r="BW872" s="4"/>
    </row>
    <row r="873" customFormat="false" ht="13.8" hidden="false" customHeight="false" outlineLevel="0" collapsed="false">
      <c r="A873" s="1"/>
      <c r="B873" s="2"/>
      <c r="C873" s="2"/>
      <c r="D873" s="2"/>
      <c r="E873" s="2"/>
      <c r="F873" s="2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AY873" s="4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O873" s="6"/>
      <c r="BP873" s="6"/>
      <c r="BQ873" s="6"/>
      <c r="BR873" s="4"/>
      <c r="BS873" s="4"/>
      <c r="BT873" s="4"/>
      <c r="BU873" s="4"/>
      <c r="BV873" s="4"/>
      <c r="BW873" s="4"/>
    </row>
    <row r="874" customFormat="false" ht="13.8" hidden="false" customHeight="false" outlineLevel="0" collapsed="false">
      <c r="A874" s="1"/>
      <c r="B874" s="2"/>
      <c r="C874" s="2"/>
      <c r="D874" s="2"/>
      <c r="E874" s="2"/>
      <c r="F874" s="2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AY874" s="4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O874" s="6"/>
      <c r="BP874" s="6"/>
      <c r="BQ874" s="6"/>
      <c r="BR874" s="4"/>
      <c r="BS874" s="4"/>
      <c r="BT874" s="4"/>
      <c r="BU874" s="4"/>
      <c r="BV874" s="4"/>
      <c r="BW874" s="4"/>
    </row>
    <row r="875" customFormat="false" ht="13.8" hidden="false" customHeight="false" outlineLevel="0" collapsed="false">
      <c r="A875" s="1"/>
      <c r="B875" s="2"/>
      <c r="C875" s="2"/>
      <c r="D875" s="2"/>
      <c r="E875" s="2"/>
      <c r="F875" s="2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AY875" s="4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O875" s="6"/>
      <c r="BP875" s="6"/>
      <c r="BQ875" s="6"/>
      <c r="BR875" s="4"/>
      <c r="BS875" s="4"/>
      <c r="BT875" s="4"/>
      <c r="BU875" s="4"/>
      <c r="BV875" s="4"/>
      <c r="BW875" s="4"/>
    </row>
    <row r="876" customFormat="false" ht="13.8" hidden="false" customHeight="false" outlineLevel="0" collapsed="false">
      <c r="A876" s="1"/>
      <c r="B876" s="2"/>
      <c r="C876" s="2"/>
      <c r="D876" s="2"/>
      <c r="E876" s="2"/>
      <c r="F876" s="2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AY876" s="4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O876" s="6"/>
      <c r="BP876" s="6"/>
      <c r="BQ876" s="6"/>
      <c r="BR876" s="4"/>
      <c r="BS876" s="4"/>
      <c r="BT876" s="4"/>
      <c r="BU876" s="4"/>
      <c r="BV876" s="4"/>
      <c r="BW876" s="4"/>
    </row>
    <row r="877" customFormat="false" ht="13.8" hidden="false" customHeight="false" outlineLevel="0" collapsed="false">
      <c r="A877" s="1"/>
      <c r="B877" s="2"/>
      <c r="C877" s="2"/>
      <c r="D877" s="2"/>
      <c r="E877" s="2"/>
      <c r="F877" s="2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AY877" s="4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O877" s="6"/>
      <c r="BP877" s="6"/>
      <c r="BQ877" s="6"/>
      <c r="BR877" s="4"/>
      <c r="BS877" s="4"/>
      <c r="BT877" s="4"/>
      <c r="BU877" s="4"/>
      <c r="BV877" s="4"/>
      <c r="BW877" s="4"/>
    </row>
    <row r="878" customFormat="false" ht="13.8" hidden="false" customHeight="false" outlineLevel="0" collapsed="false">
      <c r="A878" s="1"/>
      <c r="B878" s="2"/>
      <c r="C878" s="2"/>
      <c r="D878" s="2"/>
      <c r="E878" s="2"/>
      <c r="F878" s="2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AY878" s="4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O878" s="6"/>
      <c r="BP878" s="6"/>
      <c r="BQ878" s="6"/>
      <c r="BR878" s="4"/>
      <c r="BS878" s="4"/>
      <c r="BT878" s="4"/>
      <c r="BU878" s="4"/>
      <c r="BV878" s="4"/>
      <c r="BW878" s="4"/>
    </row>
    <row r="879" customFormat="false" ht="13.8" hidden="false" customHeight="false" outlineLevel="0" collapsed="false">
      <c r="A879" s="1"/>
      <c r="B879" s="2"/>
      <c r="C879" s="2"/>
      <c r="D879" s="2"/>
      <c r="E879" s="2"/>
      <c r="F879" s="2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AY879" s="4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O879" s="6"/>
      <c r="BP879" s="6"/>
      <c r="BQ879" s="6"/>
      <c r="BR879" s="4"/>
      <c r="BS879" s="4"/>
      <c r="BT879" s="4"/>
      <c r="BU879" s="4"/>
      <c r="BV879" s="4"/>
      <c r="BW879" s="4"/>
    </row>
    <row r="880" customFormat="false" ht="13.8" hidden="false" customHeight="false" outlineLevel="0" collapsed="false">
      <c r="A880" s="1"/>
      <c r="B880" s="2"/>
      <c r="C880" s="2"/>
      <c r="D880" s="2"/>
      <c r="E880" s="2"/>
      <c r="F880" s="2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AY880" s="4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O880" s="6"/>
      <c r="BP880" s="6"/>
      <c r="BQ880" s="6"/>
      <c r="BR880" s="4"/>
      <c r="BS880" s="4"/>
      <c r="BT880" s="4"/>
      <c r="BU880" s="4"/>
      <c r="BV880" s="4"/>
      <c r="BW880" s="4"/>
    </row>
    <row r="881" customFormat="false" ht="13.8" hidden="false" customHeight="false" outlineLevel="0" collapsed="false">
      <c r="A881" s="1"/>
      <c r="B881" s="2"/>
      <c r="C881" s="2"/>
      <c r="D881" s="2"/>
      <c r="E881" s="2"/>
      <c r="F881" s="2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AY881" s="4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O881" s="6"/>
      <c r="BP881" s="6"/>
      <c r="BQ881" s="6"/>
      <c r="BR881" s="4"/>
      <c r="BS881" s="4"/>
      <c r="BT881" s="4"/>
      <c r="BU881" s="4"/>
      <c r="BV881" s="4"/>
      <c r="BW881" s="4"/>
    </row>
    <row r="882" customFormat="false" ht="13.8" hidden="false" customHeight="false" outlineLevel="0" collapsed="false">
      <c r="A882" s="1"/>
      <c r="B882" s="2"/>
      <c r="C882" s="2"/>
      <c r="D882" s="2"/>
      <c r="E882" s="2"/>
      <c r="F882" s="2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AY882" s="4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O882" s="6"/>
      <c r="BP882" s="6"/>
      <c r="BQ882" s="6"/>
      <c r="BR882" s="4"/>
      <c r="BS882" s="4"/>
      <c r="BT882" s="4"/>
      <c r="BU882" s="4"/>
      <c r="BV882" s="4"/>
      <c r="BW882" s="4"/>
    </row>
    <row r="883" customFormat="false" ht="13.8" hidden="false" customHeight="false" outlineLevel="0" collapsed="false">
      <c r="A883" s="1"/>
      <c r="B883" s="2"/>
      <c r="C883" s="2"/>
      <c r="D883" s="2"/>
      <c r="E883" s="2"/>
      <c r="F883" s="2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AY883" s="4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O883" s="6"/>
      <c r="BP883" s="6"/>
      <c r="BQ883" s="6"/>
      <c r="BR883" s="4"/>
      <c r="BS883" s="4"/>
      <c r="BT883" s="4"/>
      <c r="BU883" s="4"/>
      <c r="BV883" s="4"/>
      <c r="BW883" s="4"/>
    </row>
    <row r="884" customFormat="false" ht="13.8" hidden="false" customHeight="false" outlineLevel="0" collapsed="false">
      <c r="A884" s="1"/>
      <c r="B884" s="2"/>
      <c r="C884" s="2"/>
      <c r="D884" s="2"/>
      <c r="E884" s="2"/>
      <c r="F884" s="2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AY884" s="4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O884" s="6"/>
      <c r="BP884" s="6"/>
      <c r="BQ884" s="6"/>
      <c r="BR884" s="4"/>
      <c r="BS884" s="4"/>
      <c r="BT884" s="4"/>
      <c r="BU884" s="4"/>
      <c r="BV884" s="4"/>
      <c r="BW884" s="4"/>
    </row>
    <row r="885" customFormat="false" ht="13.8" hidden="false" customHeight="false" outlineLevel="0" collapsed="false">
      <c r="A885" s="1"/>
      <c r="B885" s="2"/>
      <c r="C885" s="2"/>
      <c r="D885" s="2"/>
      <c r="E885" s="2"/>
      <c r="F885" s="2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AY885" s="4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O885" s="6"/>
      <c r="BP885" s="6"/>
      <c r="BQ885" s="6"/>
      <c r="BR885" s="4"/>
      <c r="BS885" s="4"/>
      <c r="BT885" s="4"/>
      <c r="BU885" s="4"/>
      <c r="BV885" s="4"/>
      <c r="BW885" s="4"/>
    </row>
    <row r="886" customFormat="false" ht="13.8" hidden="false" customHeight="false" outlineLevel="0" collapsed="false">
      <c r="A886" s="1"/>
      <c r="B886" s="2"/>
      <c r="C886" s="2"/>
      <c r="D886" s="2"/>
      <c r="E886" s="2"/>
      <c r="F886" s="2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AY886" s="4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O886" s="6"/>
      <c r="BP886" s="6"/>
      <c r="BQ886" s="6"/>
      <c r="BR886" s="4"/>
      <c r="BS886" s="4"/>
      <c r="BT886" s="4"/>
      <c r="BU886" s="4"/>
      <c r="BV886" s="4"/>
      <c r="BW886" s="4"/>
    </row>
    <row r="887" customFormat="false" ht="13.8" hidden="false" customHeight="false" outlineLevel="0" collapsed="false">
      <c r="A887" s="1"/>
      <c r="B887" s="2"/>
      <c r="C887" s="2"/>
      <c r="D887" s="2"/>
      <c r="E887" s="2"/>
      <c r="F887" s="2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AY887" s="4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O887" s="6"/>
      <c r="BP887" s="6"/>
      <c r="BQ887" s="6"/>
      <c r="BR887" s="4"/>
      <c r="BS887" s="4"/>
      <c r="BT887" s="4"/>
      <c r="BU887" s="4"/>
      <c r="BV887" s="4"/>
      <c r="BW887" s="4"/>
    </row>
    <row r="888" customFormat="false" ht="13.8" hidden="false" customHeight="false" outlineLevel="0" collapsed="false">
      <c r="A888" s="1"/>
      <c r="B888" s="2"/>
      <c r="C888" s="2"/>
      <c r="D888" s="2"/>
      <c r="E888" s="2"/>
      <c r="F888" s="2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AY888" s="4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O888" s="6"/>
      <c r="BP888" s="6"/>
      <c r="BQ888" s="6"/>
      <c r="BR888" s="4"/>
      <c r="BS888" s="4"/>
      <c r="BT888" s="4"/>
      <c r="BU888" s="4"/>
      <c r="BV888" s="4"/>
      <c r="BW888" s="4"/>
    </row>
    <row r="889" customFormat="false" ht="13.8" hidden="false" customHeight="false" outlineLevel="0" collapsed="false">
      <c r="A889" s="1"/>
      <c r="B889" s="2"/>
      <c r="C889" s="2"/>
      <c r="D889" s="2"/>
      <c r="E889" s="2"/>
      <c r="F889" s="2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AY889" s="4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O889" s="6"/>
      <c r="BP889" s="6"/>
      <c r="BQ889" s="6"/>
      <c r="BR889" s="4"/>
      <c r="BS889" s="4"/>
      <c r="BT889" s="4"/>
      <c r="BU889" s="4"/>
      <c r="BV889" s="4"/>
      <c r="BW889" s="4"/>
    </row>
    <row r="890" customFormat="false" ht="13.8" hidden="false" customHeight="false" outlineLevel="0" collapsed="false">
      <c r="A890" s="1"/>
      <c r="B890" s="2"/>
      <c r="C890" s="2"/>
      <c r="D890" s="2"/>
      <c r="E890" s="2"/>
      <c r="F890" s="2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AY890" s="4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O890" s="6"/>
      <c r="BP890" s="6"/>
      <c r="BQ890" s="6"/>
      <c r="BR890" s="4"/>
      <c r="BS890" s="4"/>
      <c r="BT890" s="4"/>
      <c r="BU890" s="4"/>
      <c r="BV890" s="4"/>
      <c r="BW890" s="4"/>
    </row>
    <row r="891" customFormat="false" ht="13.8" hidden="false" customHeight="false" outlineLevel="0" collapsed="false">
      <c r="A891" s="1"/>
      <c r="B891" s="2"/>
      <c r="C891" s="2"/>
      <c r="D891" s="2"/>
      <c r="E891" s="2"/>
      <c r="F891" s="2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AY891" s="4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O891" s="6"/>
      <c r="BP891" s="6"/>
      <c r="BQ891" s="6"/>
      <c r="BR891" s="4"/>
      <c r="BS891" s="4"/>
      <c r="BT891" s="4"/>
      <c r="BU891" s="4"/>
      <c r="BV891" s="4"/>
      <c r="BW891" s="4"/>
    </row>
    <row r="892" customFormat="false" ht="13.8" hidden="false" customHeight="false" outlineLevel="0" collapsed="false">
      <c r="A892" s="1"/>
      <c r="B892" s="2"/>
      <c r="C892" s="2"/>
      <c r="D892" s="2"/>
      <c r="E892" s="2"/>
      <c r="F892" s="2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AY892" s="4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O892" s="6"/>
      <c r="BP892" s="6"/>
      <c r="BQ892" s="6"/>
      <c r="BR892" s="4"/>
      <c r="BS892" s="4"/>
      <c r="BT892" s="4"/>
      <c r="BU892" s="4"/>
      <c r="BV892" s="4"/>
      <c r="BW892" s="4"/>
    </row>
    <row r="893" customFormat="false" ht="13.8" hidden="false" customHeight="false" outlineLevel="0" collapsed="false">
      <c r="A893" s="1"/>
      <c r="B893" s="2"/>
      <c r="C893" s="2"/>
      <c r="D893" s="2"/>
      <c r="E893" s="2"/>
      <c r="F893" s="2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AY893" s="4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O893" s="6"/>
      <c r="BP893" s="6"/>
      <c r="BQ893" s="6"/>
      <c r="BR893" s="4"/>
      <c r="BS893" s="4"/>
      <c r="BT893" s="4"/>
      <c r="BU893" s="4"/>
      <c r="BV893" s="4"/>
      <c r="BW893" s="4"/>
    </row>
    <row r="894" customFormat="false" ht="13.8" hidden="false" customHeight="false" outlineLevel="0" collapsed="false">
      <c r="A894" s="1"/>
      <c r="B894" s="2"/>
      <c r="C894" s="2"/>
      <c r="D894" s="2"/>
      <c r="E894" s="2"/>
      <c r="F894" s="2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AY894" s="4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O894" s="6"/>
      <c r="BP894" s="6"/>
      <c r="BQ894" s="6"/>
      <c r="BR894" s="4"/>
      <c r="BS894" s="4"/>
      <c r="BT894" s="4"/>
      <c r="BU894" s="4"/>
      <c r="BV894" s="4"/>
      <c r="BW894" s="4"/>
    </row>
    <row r="895" customFormat="false" ht="13.8" hidden="false" customHeight="false" outlineLevel="0" collapsed="false">
      <c r="A895" s="1"/>
      <c r="B895" s="2"/>
      <c r="C895" s="2"/>
      <c r="D895" s="2"/>
      <c r="E895" s="2"/>
      <c r="F895" s="2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AY895" s="4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O895" s="6"/>
      <c r="BP895" s="6"/>
      <c r="BQ895" s="6"/>
      <c r="BR895" s="4"/>
      <c r="BS895" s="4"/>
      <c r="BT895" s="4"/>
      <c r="BU895" s="4"/>
      <c r="BV895" s="4"/>
      <c r="BW895" s="4"/>
    </row>
    <row r="896" customFormat="false" ht="13.8" hidden="false" customHeight="false" outlineLevel="0" collapsed="false">
      <c r="A896" s="1"/>
      <c r="B896" s="2"/>
      <c r="C896" s="2"/>
      <c r="D896" s="2"/>
      <c r="E896" s="2"/>
      <c r="F896" s="2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AY896" s="4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O896" s="6"/>
      <c r="BP896" s="6"/>
      <c r="BQ896" s="6"/>
      <c r="BR896" s="4"/>
      <c r="BS896" s="4"/>
      <c r="BT896" s="4"/>
      <c r="BU896" s="4"/>
      <c r="BV896" s="4"/>
      <c r="BW896" s="4"/>
    </row>
    <row r="897" customFormat="false" ht="13.8" hidden="false" customHeight="false" outlineLevel="0" collapsed="false">
      <c r="A897" s="1"/>
      <c r="B897" s="2"/>
      <c r="C897" s="2"/>
      <c r="D897" s="2"/>
      <c r="E897" s="2"/>
      <c r="F897" s="2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AY897" s="4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O897" s="6"/>
      <c r="BP897" s="6"/>
      <c r="BQ897" s="6"/>
      <c r="BR897" s="4"/>
      <c r="BS897" s="4"/>
      <c r="BT897" s="4"/>
      <c r="BU897" s="4"/>
      <c r="BV897" s="4"/>
      <c r="BW897" s="4"/>
    </row>
    <row r="898" customFormat="false" ht="13.8" hidden="false" customHeight="false" outlineLevel="0" collapsed="false">
      <c r="A898" s="1"/>
      <c r="B898" s="2"/>
      <c r="C898" s="2"/>
      <c r="D898" s="2"/>
      <c r="E898" s="2"/>
      <c r="F898" s="2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AY898" s="4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O898" s="6"/>
      <c r="BP898" s="6"/>
      <c r="BQ898" s="6"/>
      <c r="BR898" s="4"/>
      <c r="BS898" s="4"/>
      <c r="BT898" s="4"/>
      <c r="BU898" s="4"/>
      <c r="BV898" s="4"/>
      <c r="BW898" s="4"/>
    </row>
    <row r="899" customFormat="false" ht="13.8" hidden="false" customHeight="false" outlineLevel="0" collapsed="false">
      <c r="A899" s="1"/>
      <c r="B899" s="2"/>
      <c r="C899" s="2"/>
      <c r="D899" s="2"/>
      <c r="E899" s="2"/>
      <c r="F899" s="2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AY899" s="4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O899" s="6"/>
      <c r="BP899" s="6"/>
      <c r="BQ899" s="6"/>
      <c r="BR899" s="4"/>
      <c r="BS899" s="4"/>
      <c r="BT899" s="4"/>
      <c r="BU899" s="4"/>
      <c r="BV899" s="4"/>
      <c r="BW899" s="4"/>
    </row>
    <row r="900" customFormat="false" ht="13.8" hidden="false" customHeight="false" outlineLevel="0" collapsed="false">
      <c r="A900" s="1"/>
      <c r="B900" s="2"/>
      <c r="C900" s="2"/>
      <c r="D900" s="2"/>
      <c r="E900" s="2"/>
      <c r="F900" s="2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AY900" s="4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O900" s="6"/>
      <c r="BP900" s="6"/>
      <c r="BQ900" s="6"/>
      <c r="BR900" s="4"/>
      <c r="BS900" s="4"/>
      <c r="BT900" s="4"/>
      <c r="BU900" s="4"/>
      <c r="BV900" s="4"/>
      <c r="BW900" s="4"/>
    </row>
    <row r="901" customFormat="false" ht="13.8" hidden="false" customHeight="false" outlineLevel="0" collapsed="false">
      <c r="A901" s="1"/>
      <c r="B901" s="2"/>
      <c r="C901" s="2"/>
      <c r="D901" s="2"/>
      <c r="E901" s="2"/>
      <c r="F901" s="2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AY901" s="4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O901" s="6"/>
      <c r="BP901" s="6"/>
      <c r="BQ901" s="6"/>
      <c r="BR901" s="4"/>
      <c r="BS901" s="4"/>
      <c r="BT901" s="4"/>
      <c r="BU901" s="4"/>
      <c r="BV901" s="4"/>
      <c r="BW901" s="4"/>
    </row>
    <row r="902" customFormat="false" ht="13.8" hidden="false" customHeight="false" outlineLevel="0" collapsed="false">
      <c r="A902" s="1"/>
      <c r="B902" s="2"/>
      <c r="C902" s="2"/>
      <c r="D902" s="2"/>
      <c r="E902" s="2"/>
      <c r="F902" s="2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AY902" s="4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O902" s="6"/>
      <c r="BP902" s="6"/>
      <c r="BQ902" s="6"/>
      <c r="BR902" s="4"/>
      <c r="BS902" s="4"/>
      <c r="BT902" s="4"/>
      <c r="BU902" s="4"/>
      <c r="BV902" s="4"/>
      <c r="BW902" s="4"/>
    </row>
    <row r="903" customFormat="false" ht="13.8" hidden="false" customHeight="false" outlineLevel="0" collapsed="false">
      <c r="A903" s="1"/>
      <c r="B903" s="2"/>
      <c r="C903" s="2"/>
      <c r="D903" s="2"/>
      <c r="E903" s="2"/>
      <c r="F903" s="2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AY903" s="4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O903" s="6"/>
      <c r="BP903" s="6"/>
      <c r="BQ903" s="6"/>
      <c r="BR903" s="4"/>
      <c r="BS903" s="4"/>
      <c r="BT903" s="4"/>
      <c r="BU903" s="4"/>
      <c r="BV903" s="4"/>
      <c r="BW903" s="4"/>
    </row>
    <row r="904" customFormat="false" ht="13.8" hidden="false" customHeight="false" outlineLevel="0" collapsed="false">
      <c r="A904" s="1"/>
      <c r="B904" s="2"/>
      <c r="C904" s="2"/>
      <c r="D904" s="2"/>
      <c r="E904" s="2"/>
      <c r="F904" s="2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AY904" s="4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O904" s="6"/>
      <c r="BP904" s="6"/>
      <c r="BQ904" s="6"/>
      <c r="BR904" s="4"/>
      <c r="BS904" s="4"/>
      <c r="BT904" s="4"/>
      <c r="BU904" s="4"/>
      <c r="BV904" s="4"/>
      <c r="BW904" s="4"/>
    </row>
    <row r="905" customFormat="false" ht="13.8" hidden="false" customHeight="false" outlineLevel="0" collapsed="false">
      <c r="A905" s="1"/>
      <c r="B905" s="2"/>
      <c r="C905" s="2"/>
      <c r="D905" s="2"/>
      <c r="E905" s="2"/>
      <c r="F905" s="2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AY905" s="4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O905" s="6"/>
      <c r="BP905" s="6"/>
      <c r="BQ905" s="6"/>
      <c r="BR905" s="4"/>
      <c r="BS905" s="4"/>
      <c r="BT905" s="4"/>
      <c r="BU905" s="4"/>
      <c r="BV905" s="4"/>
      <c r="BW905" s="4"/>
    </row>
    <row r="906" customFormat="false" ht="13.8" hidden="false" customHeight="false" outlineLevel="0" collapsed="false">
      <c r="A906" s="1"/>
      <c r="B906" s="2"/>
      <c r="C906" s="2"/>
      <c r="D906" s="2"/>
      <c r="E906" s="2"/>
      <c r="F906" s="2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AY906" s="4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O906" s="6"/>
      <c r="BP906" s="6"/>
      <c r="BQ906" s="6"/>
      <c r="BR906" s="4"/>
      <c r="BS906" s="4"/>
      <c r="BT906" s="4"/>
      <c r="BU906" s="4"/>
      <c r="BV906" s="4"/>
      <c r="BW906" s="4"/>
    </row>
    <row r="907" customFormat="false" ht="13.8" hidden="false" customHeight="false" outlineLevel="0" collapsed="false">
      <c r="A907" s="1"/>
      <c r="B907" s="2"/>
      <c r="C907" s="2"/>
      <c r="D907" s="2"/>
      <c r="E907" s="2"/>
      <c r="F907" s="2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AY907" s="4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O907" s="6"/>
      <c r="BP907" s="6"/>
      <c r="BQ907" s="6"/>
      <c r="BR907" s="4"/>
      <c r="BS907" s="4"/>
      <c r="BT907" s="4"/>
      <c r="BU907" s="4"/>
      <c r="BV907" s="4"/>
      <c r="BW907" s="4"/>
    </row>
    <row r="908" customFormat="false" ht="13.8" hidden="false" customHeight="false" outlineLevel="0" collapsed="false">
      <c r="A908" s="1"/>
      <c r="B908" s="2"/>
      <c r="C908" s="2"/>
      <c r="D908" s="2"/>
      <c r="E908" s="2"/>
      <c r="F908" s="2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AY908" s="4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O908" s="6"/>
      <c r="BP908" s="6"/>
      <c r="BQ908" s="6"/>
      <c r="BR908" s="4"/>
      <c r="BS908" s="4"/>
      <c r="BT908" s="4"/>
      <c r="BU908" s="4"/>
      <c r="BV908" s="4"/>
      <c r="BW908" s="4"/>
    </row>
    <row r="909" customFormat="false" ht="13.8" hidden="false" customHeight="false" outlineLevel="0" collapsed="false">
      <c r="A909" s="1"/>
      <c r="B909" s="2"/>
      <c r="C909" s="2"/>
      <c r="D909" s="2"/>
      <c r="E909" s="2"/>
      <c r="F909" s="2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AY909" s="4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O909" s="6"/>
      <c r="BP909" s="6"/>
      <c r="BQ909" s="6"/>
      <c r="BR909" s="4"/>
      <c r="BS909" s="4"/>
      <c r="BT909" s="4"/>
      <c r="BU909" s="4"/>
      <c r="BV909" s="4"/>
      <c r="BW909" s="4"/>
    </row>
    <row r="910" customFormat="false" ht="13.8" hidden="false" customHeight="false" outlineLevel="0" collapsed="false">
      <c r="A910" s="1"/>
      <c r="B910" s="2"/>
      <c r="C910" s="2"/>
      <c r="D910" s="2"/>
      <c r="E910" s="2"/>
      <c r="F910" s="2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AY910" s="4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O910" s="6"/>
      <c r="BP910" s="6"/>
      <c r="BQ910" s="6"/>
      <c r="BR910" s="4"/>
      <c r="BS910" s="4"/>
      <c r="BT910" s="4"/>
      <c r="BU910" s="4"/>
      <c r="BV910" s="4"/>
      <c r="BW910" s="4"/>
    </row>
    <row r="911" customFormat="false" ht="13.8" hidden="false" customHeight="false" outlineLevel="0" collapsed="false">
      <c r="A911" s="1"/>
      <c r="B911" s="2"/>
      <c r="C911" s="2"/>
      <c r="D911" s="2"/>
      <c r="E911" s="2"/>
      <c r="F911" s="2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AY911" s="4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O911" s="6"/>
      <c r="BP911" s="6"/>
      <c r="BQ911" s="6"/>
      <c r="BR911" s="4"/>
      <c r="BS911" s="4"/>
      <c r="BT911" s="4"/>
      <c r="BU911" s="4"/>
      <c r="BV911" s="4"/>
      <c r="BW911" s="4"/>
    </row>
    <row r="912" customFormat="false" ht="13.8" hidden="false" customHeight="false" outlineLevel="0" collapsed="false">
      <c r="A912" s="1"/>
      <c r="B912" s="2"/>
      <c r="C912" s="2"/>
      <c r="D912" s="2"/>
      <c r="E912" s="2"/>
      <c r="F912" s="2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AY912" s="4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O912" s="6"/>
      <c r="BP912" s="6"/>
      <c r="BQ912" s="6"/>
      <c r="BR912" s="4"/>
      <c r="BS912" s="4"/>
      <c r="BT912" s="4"/>
      <c r="BU912" s="4"/>
      <c r="BV912" s="4"/>
      <c r="BW912" s="4"/>
    </row>
    <row r="913" customFormat="false" ht="13.8" hidden="false" customHeight="false" outlineLevel="0" collapsed="false">
      <c r="A913" s="1"/>
      <c r="B913" s="2"/>
      <c r="C913" s="2"/>
      <c r="D913" s="2"/>
      <c r="E913" s="2"/>
      <c r="F913" s="2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AY913" s="4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O913" s="6"/>
      <c r="BP913" s="6"/>
      <c r="BQ913" s="6"/>
      <c r="BR913" s="4"/>
      <c r="BS913" s="4"/>
      <c r="BT913" s="4"/>
      <c r="BU913" s="4"/>
      <c r="BV913" s="4"/>
      <c r="BW913" s="4"/>
    </row>
    <row r="914" customFormat="false" ht="13.8" hidden="false" customHeight="false" outlineLevel="0" collapsed="false">
      <c r="A914" s="1"/>
      <c r="B914" s="2"/>
      <c r="C914" s="2"/>
      <c r="D914" s="2"/>
      <c r="E914" s="2"/>
      <c r="F914" s="2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AY914" s="4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O914" s="6"/>
      <c r="BP914" s="6"/>
      <c r="BQ914" s="6"/>
      <c r="BR914" s="4"/>
      <c r="BS914" s="4"/>
      <c r="BT914" s="4"/>
      <c r="BU914" s="4"/>
      <c r="BV914" s="4"/>
      <c r="BW914" s="4"/>
    </row>
    <row r="915" customFormat="false" ht="13.8" hidden="false" customHeight="false" outlineLevel="0" collapsed="false">
      <c r="A915" s="1"/>
      <c r="B915" s="2"/>
      <c r="C915" s="2"/>
      <c r="D915" s="2"/>
      <c r="E915" s="2"/>
      <c r="F915" s="2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AY915" s="4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O915" s="6"/>
      <c r="BP915" s="6"/>
      <c r="BQ915" s="6"/>
      <c r="BR915" s="4"/>
      <c r="BS915" s="4"/>
      <c r="BT915" s="4"/>
      <c r="BU915" s="4"/>
      <c r="BV915" s="4"/>
      <c r="BW915" s="4"/>
    </row>
    <row r="916" customFormat="false" ht="13.8" hidden="false" customHeight="false" outlineLevel="0" collapsed="false">
      <c r="A916" s="1"/>
      <c r="B916" s="2"/>
      <c r="C916" s="2"/>
      <c r="D916" s="2"/>
      <c r="E916" s="2"/>
      <c r="F916" s="2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AY916" s="4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O916" s="6"/>
      <c r="BP916" s="6"/>
      <c r="BQ916" s="6"/>
      <c r="BR916" s="4"/>
      <c r="BS916" s="4"/>
      <c r="BT916" s="4"/>
      <c r="BU916" s="4"/>
      <c r="BV916" s="4"/>
      <c r="BW916" s="4"/>
    </row>
    <row r="917" customFormat="false" ht="13.8" hidden="false" customHeight="false" outlineLevel="0" collapsed="false">
      <c r="A917" s="1"/>
      <c r="B917" s="2"/>
      <c r="C917" s="2"/>
      <c r="D917" s="2"/>
      <c r="E917" s="2"/>
      <c r="F917" s="2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AY917" s="4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O917" s="6"/>
      <c r="BP917" s="6"/>
      <c r="BQ917" s="6"/>
      <c r="BR917" s="4"/>
      <c r="BS917" s="4"/>
      <c r="BT917" s="4"/>
      <c r="BU917" s="4"/>
      <c r="BV917" s="4"/>
      <c r="BW917" s="4"/>
    </row>
    <row r="918" customFormat="false" ht="13.8" hidden="false" customHeight="false" outlineLevel="0" collapsed="false">
      <c r="A918" s="1"/>
      <c r="B918" s="2"/>
      <c r="C918" s="2"/>
      <c r="D918" s="2"/>
      <c r="E918" s="2"/>
      <c r="F918" s="2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AY918" s="4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O918" s="6"/>
      <c r="BP918" s="6"/>
      <c r="BQ918" s="6"/>
      <c r="BR918" s="4"/>
      <c r="BS918" s="4"/>
      <c r="BT918" s="4"/>
      <c r="BU918" s="4"/>
      <c r="BV918" s="4"/>
      <c r="BW918" s="4"/>
    </row>
    <row r="919" customFormat="false" ht="13.8" hidden="false" customHeight="false" outlineLevel="0" collapsed="false">
      <c r="A919" s="1"/>
      <c r="B919" s="2"/>
      <c r="C919" s="2"/>
      <c r="D919" s="2"/>
      <c r="E919" s="2"/>
      <c r="F919" s="2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AY919" s="4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O919" s="6"/>
      <c r="BP919" s="6"/>
      <c r="BQ919" s="6"/>
      <c r="BR919" s="4"/>
      <c r="BS919" s="4"/>
      <c r="BT919" s="4"/>
      <c r="BU919" s="4"/>
      <c r="BV919" s="4"/>
      <c r="BW919" s="4"/>
    </row>
    <row r="920" customFormat="false" ht="13.8" hidden="false" customHeight="false" outlineLevel="0" collapsed="false">
      <c r="A920" s="1"/>
      <c r="B920" s="2"/>
      <c r="C920" s="2"/>
      <c r="D920" s="2"/>
      <c r="E920" s="2"/>
      <c r="F920" s="2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AY920" s="4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O920" s="6"/>
      <c r="BP920" s="6"/>
      <c r="BQ920" s="6"/>
      <c r="BR920" s="4"/>
      <c r="BS920" s="4"/>
      <c r="BT920" s="4"/>
      <c r="BU920" s="4"/>
      <c r="BV920" s="4"/>
      <c r="BW920" s="4"/>
    </row>
    <row r="921" customFormat="false" ht="13.8" hidden="false" customHeight="false" outlineLevel="0" collapsed="false">
      <c r="A921" s="1"/>
      <c r="B921" s="2"/>
      <c r="C921" s="2"/>
      <c r="D921" s="2"/>
      <c r="E921" s="2"/>
      <c r="F921" s="2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AY921" s="4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O921" s="6"/>
      <c r="BP921" s="6"/>
      <c r="BQ921" s="6"/>
      <c r="BR921" s="4"/>
      <c r="BS921" s="4"/>
      <c r="BT921" s="4"/>
      <c r="BU921" s="4"/>
      <c r="BV921" s="4"/>
      <c r="BW921" s="4"/>
    </row>
    <row r="922" customFormat="false" ht="13.8" hidden="false" customHeight="false" outlineLevel="0" collapsed="false">
      <c r="A922" s="1"/>
      <c r="B922" s="2"/>
      <c r="C922" s="2"/>
      <c r="D922" s="2"/>
      <c r="E922" s="2"/>
      <c r="F922" s="2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AY922" s="4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O922" s="6"/>
      <c r="BP922" s="6"/>
      <c r="BQ922" s="6"/>
      <c r="BR922" s="4"/>
      <c r="BS922" s="4"/>
      <c r="BT922" s="4"/>
      <c r="BU922" s="4"/>
      <c r="BV922" s="4"/>
      <c r="BW922" s="4"/>
    </row>
    <row r="923" customFormat="false" ht="13.8" hidden="false" customHeight="false" outlineLevel="0" collapsed="false">
      <c r="A923" s="1"/>
      <c r="B923" s="2"/>
      <c r="C923" s="2"/>
      <c r="D923" s="2"/>
      <c r="E923" s="2"/>
      <c r="F923" s="2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AY923" s="4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O923" s="6"/>
      <c r="BP923" s="6"/>
      <c r="BQ923" s="6"/>
      <c r="BR923" s="4"/>
      <c r="BS923" s="4"/>
      <c r="BT923" s="4"/>
      <c r="BU923" s="4"/>
      <c r="BV923" s="4"/>
      <c r="BW923" s="4"/>
    </row>
    <row r="924" customFormat="false" ht="13.8" hidden="false" customHeight="false" outlineLevel="0" collapsed="false">
      <c r="A924" s="1"/>
      <c r="B924" s="2"/>
      <c r="C924" s="2"/>
      <c r="D924" s="2"/>
      <c r="E924" s="2"/>
      <c r="F924" s="2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AY924" s="4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O924" s="6"/>
      <c r="BP924" s="6"/>
      <c r="BQ924" s="6"/>
      <c r="BR924" s="4"/>
      <c r="BS924" s="4"/>
      <c r="BT924" s="4"/>
      <c r="BU924" s="4"/>
      <c r="BV924" s="4"/>
      <c r="BW924" s="4"/>
    </row>
    <row r="925" customFormat="false" ht="13.8" hidden="false" customHeight="false" outlineLevel="0" collapsed="false">
      <c r="A925" s="1"/>
      <c r="B925" s="2"/>
      <c r="C925" s="2"/>
      <c r="D925" s="2"/>
      <c r="E925" s="2"/>
      <c r="F925" s="2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AY925" s="4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O925" s="6"/>
      <c r="BP925" s="6"/>
      <c r="BQ925" s="6"/>
      <c r="BR925" s="4"/>
      <c r="BS925" s="4"/>
      <c r="BT925" s="4"/>
      <c r="BU925" s="4"/>
      <c r="BV925" s="4"/>
      <c r="BW925" s="4"/>
    </row>
    <row r="926" customFormat="false" ht="13.8" hidden="false" customHeight="false" outlineLevel="0" collapsed="false">
      <c r="A926" s="1"/>
      <c r="B926" s="2"/>
      <c r="C926" s="2"/>
      <c r="D926" s="2"/>
      <c r="E926" s="2"/>
      <c r="F926" s="2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AY926" s="4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O926" s="6"/>
      <c r="BP926" s="6"/>
      <c r="BQ926" s="6"/>
      <c r="BR926" s="4"/>
      <c r="BS926" s="4"/>
      <c r="BT926" s="4"/>
      <c r="BU926" s="4"/>
      <c r="BV926" s="4"/>
      <c r="BW926" s="4"/>
    </row>
    <row r="927" customFormat="false" ht="13.8" hidden="false" customHeight="false" outlineLevel="0" collapsed="false">
      <c r="A927" s="1"/>
      <c r="B927" s="2"/>
      <c r="C927" s="2"/>
      <c r="D927" s="2"/>
      <c r="E927" s="2"/>
      <c r="F927" s="2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AY927" s="4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O927" s="6"/>
      <c r="BP927" s="6"/>
      <c r="BQ927" s="6"/>
      <c r="BR927" s="4"/>
      <c r="BS927" s="4"/>
      <c r="BT927" s="4"/>
      <c r="BU927" s="4"/>
      <c r="BV927" s="4"/>
      <c r="BW927" s="4"/>
    </row>
    <row r="928" customFormat="false" ht="13.8" hidden="false" customHeight="false" outlineLevel="0" collapsed="false">
      <c r="A928" s="1"/>
      <c r="B928" s="2"/>
      <c r="C928" s="2"/>
      <c r="D928" s="2"/>
      <c r="E928" s="2"/>
      <c r="F928" s="2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AY928" s="4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O928" s="6"/>
      <c r="BP928" s="6"/>
      <c r="BQ928" s="6"/>
      <c r="BR928" s="4"/>
      <c r="BS928" s="4"/>
      <c r="BT928" s="4"/>
      <c r="BU928" s="4"/>
      <c r="BV928" s="4"/>
      <c r="BW928" s="4"/>
    </row>
    <row r="929" customFormat="false" ht="13.8" hidden="false" customHeight="false" outlineLevel="0" collapsed="false">
      <c r="A929" s="1"/>
      <c r="B929" s="2"/>
      <c r="C929" s="2"/>
      <c r="D929" s="2"/>
      <c r="E929" s="2"/>
      <c r="F929" s="2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AY929" s="4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O929" s="6"/>
      <c r="BP929" s="6"/>
      <c r="BQ929" s="6"/>
      <c r="BR929" s="4"/>
      <c r="BS929" s="4"/>
      <c r="BT929" s="4"/>
      <c r="BU929" s="4"/>
      <c r="BV929" s="4"/>
      <c r="BW929" s="4"/>
    </row>
    <row r="930" customFormat="false" ht="13.8" hidden="false" customHeight="false" outlineLevel="0" collapsed="false">
      <c r="A930" s="1"/>
      <c r="B930" s="2"/>
      <c r="C930" s="2"/>
      <c r="D930" s="2"/>
      <c r="E930" s="2"/>
      <c r="F930" s="2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AY930" s="4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O930" s="6"/>
      <c r="BP930" s="6"/>
      <c r="BQ930" s="6"/>
      <c r="BR930" s="4"/>
      <c r="BS930" s="4"/>
      <c r="BT930" s="4"/>
      <c r="BU930" s="4"/>
      <c r="BV930" s="4"/>
      <c r="BW930" s="4"/>
    </row>
    <row r="931" customFormat="false" ht="13.8" hidden="false" customHeight="false" outlineLevel="0" collapsed="false">
      <c r="A931" s="1"/>
      <c r="B931" s="2"/>
      <c r="C931" s="2"/>
      <c r="D931" s="2"/>
      <c r="E931" s="2"/>
      <c r="F931" s="2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AY931" s="4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O931" s="6"/>
      <c r="BP931" s="6"/>
      <c r="BQ931" s="6"/>
      <c r="BR931" s="4"/>
      <c r="BS931" s="4"/>
      <c r="BT931" s="4"/>
      <c r="BU931" s="4"/>
      <c r="BV931" s="4"/>
      <c r="BW931" s="4"/>
    </row>
    <row r="932" customFormat="false" ht="13.8" hidden="false" customHeight="false" outlineLevel="0" collapsed="false">
      <c r="A932" s="1"/>
      <c r="B932" s="2"/>
      <c r="C932" s="2"/>
      <c r="D932" s="2"/>
      <c r="E932" s="2"/>
      <c r="F932" s="2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AY932" s="4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O932" s="6"/>
      <c r="BP932" s="6"/>
      <c r="BQ932" s="6"/>
      <c r="BR932" s="4"/>
      <c r="BS932" s="4"/>
      <c r="BT932" s="4"/>
      <c r="BU932" s="4"/>
      <c r="BV932" s="4"/>
      <c r="BW932" s="4"/>
    </row>
    <row r="933" customFormat="false" ht="13.8" hidden="false" customHeight="false" outlineLevel="0" collapsed="false">
      <c r="A933" s="1"/>
      <c r="B933" s="2"/>
      <c r="C933" s="2"/>
      <c r="D933" s="2"/>
      <c r="E933" s="2"/>
      <c r="F933" s="2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AY933" s="4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O933" s="6"/>
      <c r="BP933" s="6"/>
      <c r="BQ933" s="6"/>
      <c r="BR933" s="4"/>
      <c r="BS933" s="4"/>
      <c r="BT933" s="4"/>
      <c r="BU933" s="4"/>
      <c r="BV933" s="4"/>
      <c r="BW933" s="4"/>
    </row>
    <row r="934" customFormat="false" ht="13.8" hidden="false" customHeight="false" outlineLevel="0" collapsed="false">
      <c r="A934" s="1"/>
      <c r="B934" s="2"/>
      <c r="C934" s="2"/>
      <c r="D934" s="2"/>
      <c r="E934" s="2"/>
      <c r="F934" s="2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AY934" s="4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O934" s="6"/>
      <c r="BP934" s="6"/>
      <c r="BQ934" s="6"/>
      <c r="BR934" s="4"/>
      <c r="BS934" s="4"/>
      <c r="BT934" s="4"/>
      <c r="BU934" s="4"/>
      <c r="BV934" s="4"/>
      <c r="BW934" s="4"/>
    </row>
    <row r="935" customFormat="false" ht="13.8" hidden="false" customHeight="false" outlineLevel="0" collapsed="false">
      <c r="A935" s="1"/>
      <c r="B935" s="2"/>
      <c r="C935" s="2"/>
      <c r="D935" s="2"/>
      <c r="E935" s="2"/>
      <c r="F935" s="2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AY935" s="4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O935" s="6"/>
      <c r="BP935" s="6"/>
      <c r="BQ935" s="6"/>
      <c r="BR935" s="4"/>
      <c r="BS935" s="4"/>
      <c r="BT935" s="4"/>
      <c r="BU935" s="4"/>
      <c r="BV935" s="4"/>
      <c r="BW935" s="4"/>
    </row>
    <row r="936" customFormat="false" ht="13.8" hidden="false" customHeight="false" outlineLevel="0" collapsed="false">
      <c r="A936" s="1"/>
      <c r="B936" s="2"/>
      <c r="C936" s="2"/>
      <c r="D936" s="2"/>
      <c r="E936" s="2"/>
      <c r="F936" s="2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AY936" s="4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O936" s="6"/>
      <c r="BP936" s="6"/>
      <c r="BQ936" s="6"/>
      <c r="BR936" s="4"/>
      <c r="BS936" s="4"/>
      <c r="BT936" s="4"/>
      <c r="BU936" s="4"/>
      <c r="BV936" s="4"/>
      <c r="BW936" s="4"/>
    </row>
    <row r="937" customFormat="false" ht="13.8" hidden="false" customHeight="false" outlineLevel="0" collapsed="false">
      <c r="A937" s="1"/>
      <c r="B937" s="2"/>
      <c r="C937" s="2"/>
      <c r="D937" s="2"/>
      <c r="E937" s="2"/>
      <c r="F937" s="2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AY937" s="4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O937" s="6"/>
      <c r="BP937" s="6"/>
      <c r="BQ937" s="6"/>
      <c r="BR937" s="4"/>
      <c r="BS937" s="4"/>
      <c r="BT937" s="4"/>
      <c r="BU937" s="4"/>
      <c r="BV937" s="4"/>
      <c r="BW937" s="4"/>
    </row>
    <row r="938" customFormat="false" ht="13.8" hidden="false" customHeight="false" outlineLevel="0" collapsed="false">
      <c r="A938" s="1"/>
      <c r="B938" s="2"/>
      <c r="C938" s="2"/>
      <c r="D938" s="2"/>
      <c r="E938" s="2"/>
      <c r="F938" s="2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AY938" s="4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O938" s="6"/>
      <c r="BP938" s="6"/>
      <c r="BQ938" s="6"/>
      <c r="BR938" s="4"/>
      <c r="BS938" s="4"/>
      <c r="BT938" s="4"/>
      <c r="BU938" s="4"/>
      <c r="BV938" s="4"/>
      <c r="BW938" s="4"/>
    </row>
    <row r="939" customFormat="false" ht="13.8" hidden="false" customHeight="false" outlineLevel="0" collapsed="false">
      <c r="A939" s="1"/>
      <c r="B939" s="2"/>
      <c r="C939" s="2"/>
      <c r="D939" s="2"/>
      <c r="E939" s="2"/>
      <c r="F939" s="2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AY939" s="4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O939" s="6"/>
      <c r="BP939" s="6"/>
      <c r="BQ939" s="6"/>
      <c r="BR939" s="4"/>
      <c r="BS939" s="4"/>
      <c r="BT939" s="4"/>
      <c r="BU939" s="4"/>
      <c r="BV939" s="4"/>
      <c r="BW939" s="4"/>
    </row>
    <row r="940" customFormat="false" ht="13.8" hidden="false" customHeight="false" outlineLevel="0" collapsed="false">
      <c r="A940" s="1"/>
      <c r="B940" s="2"/>
      <c r="C940" s="2"/>
      <c r="D940" s="2"/>
      <c r="E940" s="2"/>
      <c r="F940" s="2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AY940" s="4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O940" s="6"/>
      <c r="BP940" s="6"/>
      <c r="BQ940" s="6"/>
      <c r="BR940" s="4"/>
      <c r="BS940" s="4"/>
      <c r="BT940" s="4"/>
      <c r="BU940" s="4"/>
      <c r="BV940" s="4"/>
      <c r="BW940" s="4"/>
    </row>
    <row r="941" customFormat="false" ht="13.8" hidden="false" customHeight="false" outlineLevel="0" collapsed="false">
      <c r="A941" s="1"/>
      <c r="B941" s="2"/>
      <c r="C941" s="2"/>
      <c r="D941" s="2"/>
      <c r="E941" s="2"/>
      <c r="F941" s="2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AY941" s="4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O941" s="6"/>
      <c r="BP941" s="6"/>
      <c r="BQ941" s="6"/>
      <c r="BR941" s="4"/>
      <c r="BS941" s="4"/>
      <c r="BT941" s="4"/>
      <c r="BU941" s="4"/>
      <c r="BV941" s="4"/>
      <c r="BW941" s="4"/>
    </row>
    <row r="942" customFormat="false" ht="13.8" hidden="false" customHeight="false" outlineLevel="0" collapsed="false">
      <c r="A942" s="1"/>
      <c r="B942" s="2"/>
      <c r="C942" s="2"/>
      <c r="D942" s="2"/>
      <c r="E942" s="2"/>
      <c r="F942" s="2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AY942" s="4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O942" s="6"/>
      <c r="BP942" s="6"/>
      <c r="BQ942" s="6"/>
      <c r="BR942" s="4"/>
      <c r="BS942" s="4"/>
      <c r="BT942" s="4"/>
      <c r="BU942" s="4"/>
      <c r="BV942" s="4"/>
      <c r="BW942" s="4"/>
    </row>
    <row r="943" customFormat="false" ht="13.8" hidden="false" customHeight="false" outlineLevel="0" collapsed="false">
      <c r="A943" s="1"/>
      <c r="B943" s="2"/>
      <c r="C943" s="2"/>
      <c r="D943" s="2"/>
      <c r="E943" s="2"/>
      <c r="F943" s="2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AY943" s="4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O943" s="6"/>
      <c r="BP943" s="6"/>
      <c r="BQ943" s="6"/>
      <c r="BR943" s="4"/>
      <c r="BS943" s="4"/>
      <c r="BT943" s="4"/>
      <c r="BU943" s="4"/>
      <c r="BV943" s="4"/>
      <c r="BW943" s="4"/>
    </row>
    <row r="944" customFormat="false" ht="13.8" hidden="false" customHeight="false" outlineLevel="0" collapsed="false">
      <c r="A944" s="1"/>
      <c r="B944" s="2"/>
      <c r="C944" s="2"/>
      <c r="D944" s="2"/>
      <c r="E944" s="2"/>
      <c r="F944" s="2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AY944" s="4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O944" s="6"/>
      <c r="BP944" s="6"/>
      <c r="BQ944" s="6"/>
      <c r="BR944" s="4"/>
      <c r="BS944" s="4"/>
      <c r="BT944" s="4"/>
      <c r="BU944" s="4"/>
      <c r="BV944" s="4"/>
      <c r="BW944" s="4"/>
    </row>
    <row r="945" customFormat="false" ht="13.8" hidden="false" customHeight="false" outlineLevel="0" collapsed="false">
      <c r="A945" s="1"/>
      <c r="B945" s="2"/>
      <c r="C945" s="2"/>
      <c r="D945" s="2"/>
      <c r="E945" s="2"/>
      <c r="F945" s="2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AY945" s="4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O945" s="6"/>
      <c r="BP945" s="6"/>
      <c r="BQ945" s="6"/>
      <c r="BR945" s="4"/>
      <c r="BS945" s="4"/>
      <c r="BT945" s="4"/>
      <c r="BU945" s="4"/>
      <c r="BV945" s="4"/>
      <c r="BW945" s="4"/>
    </row>
    <row r="946" customFormat="false" ht="13.8" hidden="false" customHeight="false" outlineLevel="0" collapsed="false">
      <c r="A946" s="1"/>
      <c r="B946" s="2"/>
      <c r="C946" s="2"/>
      <c r="D946" s="2"/>
      <c r="E946" s="2"/>
      <c r="F946" s="2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AY946" s="4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O946" s="6"/>
      <c r="BP946" s="6"/>
      <c r="BQ946" s="6"/>
      <c r="BR946" s="4"/>
      <c r="BS946" s="4"/>
      <c r="BT946" s="4"/>
      <c r="BU946" s="4"/>
      <c r="BV946" s="4"/>
      <c r="BW946" s="4"/>
    </row>
    <row r="947" customFormat="false" ht="13.8" hidden="false" customHeight="false" outlineLevel="0" collapsed="false">
      <c r="A947" s="1"/>
      <c r="B947" s="2"/>
      <c r="C947" s="2"/>
      <c r="D947" s="2"/>
      <c r="E947" s="2"/>
      <c r="F947" s="2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AY947" s="4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O947" s="6"/>
      <c r="BP947" s="6"/>
      <c r="BQ947" s="6"/>
      <c r="BR947" s="4"/>
      <c r="BS947" s="4"/>
      <c r="BT947" s="4"/>
      <c r="BU947" s="4"/>
      <c r="BV947" s="4"/>
      <c r="BW947" s="4"/>
    </row>
    <row r="948" customFormat="false" ht="13.8" hidden="false" customHeight="false" outlineLevel="0" collapsed="false">
      <c r="A948" s="1"/>
      <c r="B948" s="2"/>
      <c r="C948" s="2"/>
      <c r="D948" s="2"/>
      <c r="E948" s="2"/>
      <c r="F948" s="2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AY948" s="4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O948" s="6"/>
      <c r="BP948" s="6"/>
      <c r="BQ948" s="6"/>
      <c r="BR948" s="4"/>
      <c r="BS948" s="4"/>
      <c r="BT948" s="4"/>
      <c r="BU948" s="4"/>
      <c r="BV948" s="4"/>
      <c r="BW948" s="4"/>
    </row>
    <row r="949" customFormat="false" ht="13.8" hidden="false" customHeight="false" outlineLevel="0" collapsed="false">
      <c r="A949" s="1"/>
      <c r="B949" s="2"/>
      <c r="C949" s="2"/>
      <c r="D949" s="2"/>
      <c r="E949" s="2"/>
      <c r="F949" s="2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AY949" s="4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O949" s="6"/>
      <c r="BP949" s="6"/>
      <c r="BQ949" s="6"/>
      <c r="BR949" s="4"/>
      <c r="BS949" s="4"/>
      <c r="BT949" s="4"/>
      <c r="BU949" s="4"/>
      <c r="BV949" s="4"/>
      <c r="BW949" s="4"/>
    </row>
    <row r="950" customFormat="false" ht="13.8" hidden="false" customHeight="false" outlineLevel="0" collapsed="false">
      <c r="A950" s="1"/>
      <c r="B950" s="2"/>
      <c r="C950" s="2"/>
      <c r="D950" s="2"/>
      <c r="E950" s="2"/>
      <c r="F950" s="2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AY950" s="4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O950" s="6"/>
      <c r="BP950" s="6"/>
      <c r="BQ950" s="6"/>
      <c r="BR950" s="4"/>
      <c r="BS950" s="4"/>
      <c r="BT950" s="4"/>
      <c r="BU950" s="4"/>
      <c r="BV950" s="4"/>
      <c r="BW950" s="4"/>
    </row>
    <row r="951" customFormat="false" ht="13.8" hidden="false" customHeight="false" outlineLevel="0" collapsed="false">
      <c r="A951" s="1"/>
      <c r="B951" s="2"/>
      <c r="C951" s="2"/>
      <c r="D951" s="2"/>
      <c r="E951" s="2"/>
      <c r="F951" s="2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AY951" s="4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O951" s="6"/>
      <c r="BP951" s="6"/>
      <c r="BQ951" s="6"/>
      <c r="BR951" s="4"/>
      <c r="BS951" s="4"/>
      <c r="BT951" s="4"/>
      <c r="BU951" s="4"/>
      <c r="BV951" s="4"/>
      <c r="BW951" s="4"/>
    </row>
    <row r="952" customFormat="false" ht="13.8" hidden="false" customHeight="false" outlineLevel="0" collapsed="false">
      <c r="A952" s="1"/>
      <c r="B952" s="2"/>
      <c r="C952" s="2"/>
      <c r="D952" s="2"/>
      <c r="E952" s="2"/>
      <c r="F952" s="2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AY952" s="4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O952" s="6"/>
      <c r="BP952" s="6"/>
      <c r="BQ952" s="6"/>
      <c r="BR952" s="4"/>
      <c r="BS952" s="4"/>
      <c r="BT952" s="4"/>
      <c r="BU952" s="4"/>
      <c r="BV952" s="4"/>
      <c r="BW952" s="4"/>
    </row>
    <row r="953" customFormat="false" ht="13.8" hidden="false" customHeight="false" outlineLevel="0" collapsed="false">
      <c r="A953" s="1"/>
      <c r="B953" s="2"/>
      <c r="C953" s="2"/>
      <c r="D953" s="2"/>
      <c r="E953" s="2"/>
      <c r="F953" s="2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AY953" s="4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O953" s="6"/>
      <c r="BP953" s="6"/>
      <c r="BQ953" s="6"/>
      <c r="BR953" s="4"/>
      <c r="BS953" s="4"/>
      <c r="BT953" s="4"/>
      <c r="BU953" s="4"/>
      <c r="BV953" s="4"/>
      <c r="BW953" s="4"/>
    </row>
    <row r="954" customFormat="false" ht="13.8" hidden="false" customHeight="false" outlineLevel="0" collapsed="false">
      <c r="A954" s="1"/>
      <c r="B954" s="2"/>
      <c r="C954" s="2"/>
      <c r="D954" s="2"/>
      <c r="E954" s="2"/>
      <c r="F954" s="2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AY954" s="4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O954" s="6"/>
      <c r="BP954" s="6"/>
      <c r="BQ954" s="6"/>
      <c r="BR954" s="4"/>
      <c r="BS954" s="4"/>
      <c r="BT954" s="4"/>
      <c r="BU954" s="4"/>
      <c r="BV954" s="4"/>
      <c r="BW954" s="4"/>
    </row>
    <row r="955" customFormat="false" ht="13.8" hidden="false" customHeight="false" outlineLevel="0" collapsed="false">
      <c r="A955" s="1"/>
      <c r="B955" s="2"/>
      <c r="C955" s="2"/>
      <c r="D955" s="2"/>
      <c r="E955" s="2"/>
      <c r="F955" s="2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AY955" s="4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O955" s="6"/>
      <c r="BP955" s="6"/>
      <c r="BQ955" s="6"/>
      <c r="BR955" s="4"/>
      <c r="BS955" s="4"/>
      <c r="BT955" s="4"/>
      <c r="BU955" s="4"/>
      <c r="BV955" s="4"/>
      <c r="BW955" s="4"/>
    </row>
    <row r="956" customFormat="false" ht="13.8" hidden="false" customHeight="false" outlineLevel="0" collapsed="false">
      <c r="A956" s="1"/>
      <c r="B956" s="2"/>
      <c r="C956" s="2"/>
      <c r="D956" s="2"/>
      <c r="E956" s="2"/>
      <c r="F956" s="2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AY956" s="4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O956" s="6"/>
      <c r="BP956" s="6"/>
      <c r="BQ956" s="6"/>
      <c r="BR956" s="4"/>
      <c r="BS956" s="4"/>
      <c r="BT956" s="4"/>
      <c r="BU956" s="4"/>
      <c r="BV956" s="4"/>
      <c r="BW956" s="4"/>
    </row>
    <row r="957" customFormat="false" ht="13.8" hidden="false" customHeight="false" outlineLevel="0" collapsed="false">
      <c r="A957" s="1"/>
      <c r="B957" s="2"/>
      <c r="C957" s="2"/>
      <c r="D957" s="2"/>
      <c r="E957" s="2"/>
      <c r="F957" s="2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AY957" s="4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O957" s="6"/>
      <c r="BP957" s="6"/>
      <c r="BQ957" s="6"/>
      <c r="BR957" s="4"/>
      <c r="BS957" s="4"/>
      <c r="BT957" s="4"/>
      <c r="BU957" s="4"/>
      <c r="BV957" s="4"/>
      <c r="BW957" s="4"/>
    </row>
    <row r="958" customFormat="false" ht="13.8" hidden="false" customHeight="false" outlineLevel="0" collapsed="false">
      <c r="A958" s="1"/>
      <c r="B958" s="2"/>
      <c r="C958" s="2"/>
      <c r="D958" s="2"/>
      <c r="E958" s="2"/>
      <c r="F958" s="2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AY958" s="4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O958" s="6"/>
      <c r="BP958" s="6"/>
      <c r="BQ958" s="6"/>
      <c r="BR958" s="4"/>
      <c r="BS958" s="4"/>
      <c r="BT958" s="4"/>
      <c r="BU958" s="4"/>
      <c r="BV958" s="4"/>
      <c r="BW958" s="4"/>
    </row>
    <row r="959" customFormat="false" ht="13.8" hidden="false" customHeight="false" outlineLevel="0" collapsed="false">
      <c r="A959" s="1"/>
      <c r="B959" s="2"/>
      <c r="C959" s="2"/>
      <c r="D959" s="2"/>
      <c r="E959" s="2"/>
      <c r="F959" s="2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AY959" s="4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O959" s="6"/>
      <c r="BP959" s="6"/>
      <c r="BQ959" s="6"/>
      <c r="BR959" s="4"/>
      <c r="BS959" s="4"/>
      <c r="BT959" s="4"/>
      <c r="BU959" s="4"/>
      <c r="BV959" s="4"/>
      <c r="BW959" s="4"/>
    </row>
    <row r="960" customFormat="false" ht="13.8" hidden="false" customHeight="false" outlineLevel="0" collapsed="false">
      <c r="A960" s="1"/>
      <c r="B960" s="2"/>
      <c r="C960" s="2"/>
      <c r="D960" s="2"/>
      <c r="E960" s="2"/>
      <c r="F960" s="2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AY960" s="4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O960" s="6"/>
      <c r="BP960" s="6"/>
      <c r="BQ960" s="6"/>
      <c r="BR960" s="4"/>
      <c r="BS960" s="4"/>
      <c r="BT960" s="4"/>
      <c r="BU960" s="4"/>
      <c r="BV960" s="4"/>
      <c r="BW960" s="4"/>
    </row>
    <row r="961" customFormat="false" ht="13.8" hidden="false" customHeight="false" outlineLevel="0" collapsed="false">
      <c r="A961" s="1"/>
      <c r="B961" s="2"/>
      <c r="C961" s="2"/>
      <c r="D961" s="2"/>
      <c r="E961" s="2"/>
      <c r="F961" s="2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AY961" s="4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O961" s="6"/>
      <c r="BP961" s="6"/>
      <c r="BQ961" s="6"/>
      <c r="BR961" s="4"/>
      <c r="BS961" s="4"/>
      <c r="BT961" s="4"/>
      <c r="BU961" s="4"/>
      <c r="BV961" s="4"/>
      <c r="BW961" s="4"/>
    </row>
    <row r="962" customFormat="false" ht="13.8" hidden="false" customHeight="false" outlineLevel="0" collapsed="false">
      <c r="A962" s="1"/>
      <c r="B962" s="2"/>
      <c r="C962" s="2"/>
      <c r="D962" s="2"/>
      <c r="E962" s="2"/>
      <c r="F962" s="2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AY962" s="4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O962" s="6"/>
      <c r="BP962" s="6"/>
      <c r="BQ962" s="6"/>
      <c r="BR962" s="4"/>
      <c r="BS962" s="4"/>
      <c r="BT962" s="4"/>
      <c r="BU962" s="4"/>
      <c r="BV962" s="4"/>
      <c r="BW962" s="4"/>
    </row>
    <row r="963" customFormat="false" ht="13.8" hidden="false" customHeight="false" outlineLevel="0" collapsed="false">
      <c r="A963" s="1"/>
      <c r="B963" s="2"/>
      <c r="C963" s="2"/>
      <c r="D963" s="2"/>
      <c r="E963" s="2"/>
      <c r="F963" s="2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AY963" s="4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O963" s="6"/>
      <c r="BP963" s="6"/>
      <c r="BQ963" s="6"/>
      <c r="BR963" s="4"/>
      <c r="BS963" s="4"/>
      <c r="BT963" s="4"/>
      <c r="BU963" s="4"/>
      <c r="BV963" s="4"/>
      <c r="BW963" s="4"/>
    </row>
    <row r="964" customFormat="false" ht="13.8" hidden="false" customHeight="false" outlineLevel="0" collapsed="false">
      <c r="A964" s="1"/>
      <c r="B964" s="2"/>
      <c r="C964" s="2"/>
      <c r="D964" s="2"/>
      <c r="E964" s="2"/>
      <c r="F964" s="2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AY964" s="4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O964" s="6"/>
      <c r="BP964" s="6"/>
      <c r="BQ964" s="6"/>
      <c r="BR964" s="4"/>
      <c r="BS964" s="4"/>
      <c r="BT964" s="4"/>
      <c r="BU964" s="4"/>
      <c r="BV964" s="4"/>
      <c r="BW964" s="4"/>
    </row>
    <row r="965" customFormat="false" ht="13.8" hidden="false" customHeight="false" outlineLevel="0" collapsed="false">
      <c r="A965" s="1"/>
      <c r="B965" s="2"/>
      <c r="C965" s="2"/>
      <c r="D965" s="2"/>
      <c r="E965" s="2"/>
      <c r="F965" s="2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AY965" s="4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O965" s="6"/>
      <c r="BP965" s="6"/>
      <c r="BQ965" s="6"/>
      <c r="BR965" s="4"/>
      <c r="BS965" s="4"/>
      <c r="BT965" s="4"/>
      <c r="BU965" s="4"/>
      <c r="BV965" s="4"/>
      <c r="BW965" s="4"/>
    </row>
    <row r="966" customFormat="false" ht="13.8" hidden="false" customHeight="false" outlineLevel="0" collapsed="false">
      <c r="A966" s="1"/>
      <c r="B966" s="2"/>
      <c r="C966" s="2"/>
      <c r="D966" s="2"/>
      <c r="E966" s="2"/>
      <c r="F966" s="2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AY966" s="4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O966" s="6"/>
      <c r="BP966" s="6"/>
      <c r="BQ966" s="6"/>
      <c r="BR966" s="4"/>
      <c r="BS966" s="4"/>
      <c r="BT966" s="4"/>
      <c r="BU966" s="4"/>
      <c r="BV966" s="4"/>
      <c r="BW966" s="4"/>
    </row>
    <row r="967" customFormat="false" ht="13.8" hidden="false" customHeight="false" outlineLevel="0" collapsed="false">
      <c r="A967" s="1"/>
      <c r="B967" s="2"/>
      <c r="C967" s="2"/>
      <c r="D967" s="2"/>
      <c r="E967" s="2"/>
      <c r="F967" s="2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AY967" s="4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O967" s="6"/>
      <c r="BP967" s="6"/>
      <c r="BQ967" s="6"/>
      <c r="BR967" s="4"/>
      <c r="BS967" s="4"/>
      <c r="BT967" s="4"/>
      <c r="BU967" s="4"/>
      <c r="BV967" s="4"/>
      <c r="BW967" s="4"/>
    </row>
    <row r="968" customFormat="false" ht="13.8" hidden="false" customHeight="false" outlineLevel="0" collapsed="false">
      <c r="A968" s="1"/>
      <c r="B968" s="2"/>
      <c r="C968" s="2"/>
      <c r="D968" s="2"/>
      <c r="E968" s="2"/>
      <c r="F968" s="2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AY968" s="4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O968" s="6"/>
      <c r="BP968" s="6"/>
      <c r="BQ968" s="6"/>
      <c r="BR968" s="4"/>
      <c r="BS968" s="4"/>
      <c r="BT968" s="4"/>
      <c r="BU968" s="4"/>
      <c r="BV968" s="4"/>
      <c r="BW968" s="4"/>
    </row>
    <row r="969" customFormat="false" ht="13.8" hidden="false" customHeight="false" outlineLevel="0" collapsed="false">
      <c r="A969" s="1"/>
      <c r="B969" s="2"/>
      <c r="C969" s="2"/>
      <c r="D969" s="2"/>
      <c r="E969" s="2"/>
      <c r="F969" s="2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AY969" s="4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O969" s="6"/>
      <c r="BP969" s="6"/>
      <c r="BQ969" s="6"/>
      <c r="BR969" s="4"/>
      <c r="BS969" s="4"/>
      <c r="BT969" s="4"/>
      <c r="BU969" s="4"/>
      <c r="BV969" s="4"/>
      <c r="BW969" s="4"/>
    </row>
    <row r="970" customFormat="false" ht="13.8" hidden="false" customHeight="false" outlineLevel="0" collapsed="false">
      <c r="A970" s="1"/>
      <c r="B970" s="2"/>
      <c r="C970" s="2"/>
      <c r="D970" s="2"/>
      <c r="E970" s="2"/>
      <c r="F970" s="2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AY970" s="4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O970" s="6"/>
      <c r="BP970" s="6"/>
      <c r="BQ970" s="6"/>
      <c r="BR970" s="4"/>
      <c r="BS970" s="4"/>
      <c r="BT970" s="4"/>
      <c r="BU970" s="4"/>
      <c r="BV970" s="4"/>
      <c r="BW970" s="4"/>
    </row>
    <row r="971" customFormat="false" ht="13.8" hidden="false" customHeight="false" outlineLevel="0" collapsed="false">
      <c r="A971" s="1"/>
      <c r="B971" s="2"/>
      <c r="C971" s="2"/>
      <c r="D971" s="2"/>
      <c r="E971" s="2"/>
      <c r="F971" s="2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AY971" s="4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O971" s="6"/>
      <c r="BP971" s="6"/>
      <c r="BQ971" s="6"/>
      <c r="BR971" s="4"/>
      <c r="BS971" s="4"/>
      <c r="BT971" s="4"/>
      <c r="BU971" s="4"/>
      <c r="BV971" s="4"/>
      <c r="BW971" s="4"/>
    </row>
    <row r="972" customFormat="false" ht="13.8" hidden="false" customHeight="false" outlineLevel="0" collapsed="false">
      <c r="A972" s="1"/>
      <c r="B972" s="2"/>
      <c r="C972" s="2"/>
      <c r="D972" s="2"/>
      <c r="E972" s="2"/>
      <c r="F972" s="2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AY972" s="4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O972" s="6"/>
      <c r="BP972" s="6"/>
      <c r="BQ972" s="6"/>
      <c r="BR972" s="4"/>
      <c r="BS972" s="4"/>
      <c r="BT972" s="4"/>
      <c r="BU972" s="4"/>
      <c r="BV972" s="4"/>
      <c r="BW972" s="4"/>
    </row>
    <row r="973" customFormat="false" ht="13.8" hidden="false" customHeight="false" outlineLevel="0" collapsed="false">
      <c r="A973" s="1"/>
      <c r="B973" s="2"/>
      <c r="C973" s="2"/>
      <c r="D973" s="2"/>
      <c r="E973" s="2"/>
      <c r="F973" s="2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AY973" s="4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O973" s="6"/>
      <c r="BP973" s="6"/>
      <c r="BQ973" s="6"/>
      <c r="BR973" s="4"/>
      <c r="BS973" s="4"/>
      <c r="BT973" s="4"/>
      <c r="BU973" s="4"/>
      <c r="BV973" s="4"/>
      <c r="BW973" s="4"/>
    </row>
    <row r="974" customFormat="false" ht="13.8" hidden="false" customHeight="false" outlineLevel="0" collapsed="false">
      <c r="A974" s="1"/>
      <c r="B974" s="2"/>
      <c r="C974" s="2"/>
      <c r="D974" s="2"/>
      <c r="E974" s="2"/>
      <c r="F974" s="2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AY974" s="4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O974" s="6"/>
      <c r="BP974" s="6"/>
      <c r="BQ974" s="6"/>
      <c r="BR974" s="4"/>
      <c r="BS974" s="4"/>
      <c r="BT974" s="4"/>
      <c r="BU974" s="4"/>
      <c r="BV974" s="4"/>
      <c r="BW974" s="4"/>
    </row>
    <row r="975" customFormat="false" ht="13.8" hidden="false" customHeight="false" outlineLevel="0" collapsed="false">
      <c r="A975" s="1"/>
      <c r="B975" s="2"/>
      <c r="C975" s="2"/>
      <c r="D975" s="2"/>
      <c r="E975" s="2"/>
      <c r="F975" s="2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AY975" s="4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O975" s="6"/>
      <c r="BP975" s="6"/>
      <c r="BQ975" s="6"/>
      <c r="BR975" s="4"/>
      <c r="BS975" s="4"/>
      <c r="BT975" s="4"/>
      <c r="BU975" s="4"/>
      <c r="BV975" s="4"/>
      <c r="BW975" s="4"/>
    </row>
    <row r="976" customFormat="false" ht="13.8" hidden="false" customHeight="false" outlineLevel="0" collapsed="false">
      <c r="A976" s="1"/>
      <c r="B976" s="2"/>
      <c r="C976" s="2"/>
      <c r="D976" s="2"/>
      <c r="E976" s="2"/>
      <c r="F976" s="2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AY976" s="4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O976" s="6"/>
      <c r="BP976" s="6"/>
      <c r="BQ976" s="6"/>
      <c r="BR976" s="4"/>
      <c r="BS976" s="4"/>
      <c r="BT976" s="4"/>
      <c r="BU976" s="4"/>
      <c r="BV976" s="4"/>
      <c r="BW976" s="4"/>
    </row>
    <row r="977" customFormat="false" ht="13.8" hidden="false" customHeight="false" outlineLevel="0" collapsed="false">
      <c r="A977" s="1"/>
      <c r="B977" s="2"/>
      <c r="C977" s="2"/>
      <c r="D977" s="2"/>
      <c r="E977" s="2"/>
      <c r="F977" s="2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AY977" s="4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O977" s="6"/>
      <c r="BP977" s="6"/>
      <c r="BQ977" s="6"/>
      <c r="BR977" s="4"/>
      <c r="BS977" s="4"/>
      <c r="BT977" s="4"/>
      <c r="BU977" s="4"/>
      <c r="BV977" s="4"/>
      <c r="BW977" s="4"/>
    </row>
    <row r="978" customFormat="false" ht="13.8" hidden="false" customHeight="false" outlineLevel="0" collapsed="false">
      <c r="A978" s="1"/>
      <c r="B978" s="2"/>
      <c r="C978" s="2"/>
      <c r="D978" s="2"/>
      <c r="E978" s="2"/>
      <c r="F978" s="2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AY978" s="4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O978" s="6"/>
      <c r="BP978" s="6"/>
      <c r="BQ978" s="6"/>
      <c r="BR978" s="4"/>
      <c r="BS978" s="4"/>
      <c r="BT978" s="4"/>
      <c r="BU978" s="4"/>
      <c r="BV978" s="4"/>
      <c r="BW978" s="4"/>
    </row>
    <row r="979" customFormat="false" ht="13.8" hidden="false" customHeight="false" outlineLevel="0" collapsed="false">
      <c r="A979" s="1"/>
      <c r="B979" s="2"/>
      <c r="C979" s="2"/>
      <c r="D979" s="2"/>
      <c r="E979" s="2"/>
      <c r="F979" s="2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AY979" s="4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O979" s="6"/>
      <c r="BP979" s="6"/>
      <c r="BQ979" s="6"/>
      <c r="BR979" s="4"/>
      <c r="BS979" s="4"/>
      <c r="BT979" s="4"/>
      <c r="BU979" s="4"/>
      <c r="BV979" s="4"/>
      <c r="BW979" s="4"/>
    </row>
    <row r="980" customFormat="false" ht="13.8" hidden="false" customHeight="false" outlineLevel="0" collapsed="false">
      <c r="A980" s="1"/>
      <c r="B980" s="2"/>
      <c r="C980" s="2"/>
      <c r="D980" s="2"/>
      <c r="E980" s="2"/>
      <c r="F980" s="2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AY980" s="4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O980" s="6"/>
      <c r="BP980" s="6"/>
      <c r="BQ980" s="6"/>
      <c r="BR980" s="4"/>
      <c r="BS980" s="4"/>
      <c r="BT980" s="4"/>
      <c r="BU980" s="4"/>
      <c r="BV980" s="4"/>
      <c r="BW980" s="4"/>
    </row>
    <row r="981" customFormat="false" ht="13.8" hidden="false" customHeight="false" outlineLevel="0" collapsed="false">
      <c r="A981" s="1"/>
      <c r="B981" s="2"/>
      <c r="C981" s="2"/>
      <c r="D981" s="2"/>
      <c r="E981" s="2"/>
      <c r="F981" s="2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AY981" s="4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O981" s="6"/>
      <c r="BP981" s="6"/>
      <c r="BQ981" s="6"/>
      <c r="BR981" s="4"/>
      <c r="BS981" s="4"/>
      <c r="BT981" s="4"/>
      <c r="BU981" s="4"/>
      <c r="BV981" s="4"/>
      <c r="BW981" s="4"/>
    </row>
    <row r="982" customFormat="false" ht="13.8" hidden="false" customHeight="false" outlineLevel="0" collapsed="false">
      <c r="A982" s="1"/>
      <c r="B982" s="2"/>
      <c r="C982" s="2"/>
      <c r="D982" s="2"/>
      <c r="E982" s="2"/>
      <c r="F982" s="2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AY982" s="4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O982" s="6"/>
      <c r="BP982" s="6"/>
      <c r="BQ982" s="6"/>
      <c r="BR982" s="4"/>
      <c r="BS982" s="4"/>
      <c r="BT982" s="4"/>
      <c r="BU982" s="4"/>
      <c r="BV982" s="4"/>
      <c r="BW982" s="4"/>
    </row>
    <row r="983" customFormat="false" ht="13.8" hidden="false" customHeight="false" outlineLevel="0" collapsed="false">
      <c r="A983" s="1"/>
      <c r="B983" s="2"/>
      <c r="C983" s="2"/>
      <c r="D983" s="2"/>
      <c r="E983" s="2"/>
      <c r="F983" s="2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AY983" s="4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O983" s="6"/>
      <c r="BP983" s="6"/>
      <c r="BQ983" s="6"/>
      <c r="BR983" s="4"/>
      <c r="BS983" s="4"/>
      <c r="BT983" s="4"/>
      <c r="BU983" s="4"/>
      <c r="BV983" s="4"/>
      <c r="BW983" s="4"/>
    </row>
    <row r="984" customFormat="false" ht="13.8" hidden="false" customHeight="false" outlineLevel="0" collapsed="false">
      <c r="A984" s="1"/>
      <c r="B984" s="2"/>
      <c r="C984" s="2"/>
      <c r="D984" s="2"/>
      <c r="E984" s="2"/>
      <c r="F984" s="2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AY984" s="4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O984" s="6"/>
      <c r="BP984" s="6"/>
      <c r="BQ984" s="6"/>
      <c r="BR984" s="4"/>
      <c r="BS984" s="4"/>
      <c r="BT984" s="4"/>
      <c r="BU984" s="4"/>
      <c r="BV984" s="4"/>
      <c r="BW984" s="4"/>
    </row>
    <row r="985" customFormat="false" ht="13.8" hidden="false" customHeight="false" outlineLevel="0" collapsed="false">
      <c r="A985" s="1"/>
      <c r="B985" s="2"/>
      <c r="C985" s="2"/>
      <c r="D985" s="2"/>
      <c r="E985" s="2"/>
      <c r="F985" s="2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AY985" s="4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O985" s="6"/>
      <c r="BP985" s="6"/>
      <c r="BQ985" s="6"/>
      <c r="BR985" s="4"/>
      <c r="BS985" s="4"/>
      <c r="BT985" s="4"/>
      <c r="BU985" s="4"/>
      <c r="BV985" s="4"/>
      <c r="BW985" s="4"/>
    </row>
    <row r="986" customFormat="false" ht="13.8" hidden="false" customHeight="false" outlineLevel="0" collapsed="false">
      <c r="A986" s="1"/>
      <c r="B986" s="2"/>
      <c r="C986" s="2"/>
      <c r="D986" s="2"/>
      <c r="E986" s="2"/>
      <c r="F986" s="2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AY986" s="4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O986" s="6"/>
      <c r="BP986" s="6"/>
      <c r="BQ986" s="6"/>
      <c r="BR986" s="4"/>
      <c r="BS986" s="4"/>
      <c r="BT986" s="4"/>
      <c r="BU986" s="4"/>
      <c r="BV986" s="4"/>
      <c r="BW986" s="4"/>
    </row>
    <row r="987" customFormat="false" ht="13.8" hidden="false" customHeight="false" outlineLevel="0" collapsed="false">
      <c r="A987" s="1"/>
      <c r="B987" s="2"/>
      <c r="C987" s="2"/>
      <c r="D987" s="2"/>
      <c r="E987" s="2"/>
      <c r="F987" s="2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AY987" s="4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O987" s="6"/>
      <c r="BP987" s="6"/>
      <c r="BQ987" s="6"/>
      <c r="BR987" s="4"/>
      <c r="BS987" s="4"/>
      <c r="BT987" s="4"/>
      <c r="BU987" s="4"/>
      <c r="BV987" s="4"/>
      <c r="BW987" s="4"/>
    </row>
    <row r="988" customFormat="false" ht="13.8" hidden="false" customHeight="false" outlineLevel="0" collapsed="false">
      <c r="A988" s="1"/>
      <c r="B988" s="2"/>
      <c r="C988" s="2"/>
      <c r="D988" s="2"/>
      <c r="E988" s="2"/>
      <c r="F988" s="2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AY988" s="4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O988" s="6"/>
      <c r="BP988" s="6"/>
      <c r="BQ988" s="6"/>
      <c r="BR988" s="4"/>
      <c r="BS988" s="4"/>
      <c r="BT988" s="4"/>
      <c r="BU988" s="4"/>
      <c r="BV988" s="4"/>
      <c r="BW988" s="4"/>
    </row>
    <row r="989" customFormat="false" ht="13.8" hidden="false" customHeight="false" outlineLevel="0" collapsed="false">
      <c r="A989" s="1"/>
      <c r="B989" s="2"/>
      <c r="C989" s="2"/>
      <c r="D989" s="2"/>
      <c r="E989" s="2"/>
      <c r="F989" s="2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AY989" s="4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O989" s="6"/>
      <c r="BP989" s="6"/>
      <c r="BQ989" s="6"/>
      <c r="BR989" s="4"/>
      <c r="BS989" s="4"/>
      <c r="BT989" s="4"/>
      <c r="BU989" s="4"/>
      <c r="BV989" s="4"/>
      <c r="BW989" s="4"/>
    </row>
    <row r="990" customFormat="false" ht="13.8" hidden="false" customHeight="false" outlineLevel="0" collapsed="false">
      <c r="A990" s="1"/>
      <c r="B990" s="2"/>
      <c r="C990" s="2"/>
      <c r="D990" s="2"/>
      <c r="E990" s="2"/>
      <c r="F990" s="2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AY990" s="4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O990" s="6"/>
      <c r="BP990" s="6"/>
      <c r="BQ990" s="6"/>
      <c r="BR990" s="4"/>
      <c r="BS990" s="4"/>
      <c r="BT990" s="4"/>
      <c r="BU990" s="4"/>
      <c r="BV990" s="4"/>
      <c r="BW990" s="4"/>
    </row>
    <row r="991" customFormat="false" ht="13.8" hidden="false" customHeight="false" outlineLevel="0" collapsed="false">
      <c r="A991" s="1"/>
      <c r="B991" s="2"/>
      <c r="C991" s="2"/>
      <c r="D991" s="2"/>
      <c r="E991" s="2"/>
      <c r="F991" s="2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AY991" s="4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O991" s="6"/>
      <c r="BP991" s="6"/>
      <c r="BQ991" s="6"/>
      <c r="BR991" s="4"/>
      <c r="BS991" s="4"/>
      <c r="BT991" s="4"/>
      <c r="BU991" s="4"/>
      <c r="BV991" s="4"/>
      <c r="BW991" s="4"/>
    </row>
    <row r="992" customFormat="false" ht="13.8" hidden="false" customHeight="false" outlineLevel="0" collapsed="false">
      <c r="A992" s="1"/>
      <c r="B992" s="2"/>
      <c r="C992" s="2"/>
      <c r="D992" s="2"/>
      <c r="E992" s="2"/>
      <c r="F992" s="2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AY992" s="4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O992" s="6"/>
      <c r="BP992" s="6"/>
      <c r="BQ992" s="6"/>
      <c r="BR992" s="4"/>
      <c r="BS992" s="4"/>
      <c r="BT992" s="4"/>
      <c r="BU992" s="4"/>
      <c r="BV992" s="4"/>
      <c r="BW992" s="4"/>
    </row>
    <row r="993" customFormat="false" ht="13.8" hidden="false" customHeight="false" outlineLevel="0" collapsed="false">
      <c r="A993" s="1"/>
      <c r="B993" s="2"/>
      <c r="C993" s="2"/>
      <c r="D993" s="2"/>
      <c r="E993" s="2"/>
      <c r="F993" s="2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AY993" s="4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O993" s="6"/>
      <c r="BP993" s="6"/>
      <c r="BQ993" s="6"/>
      <c r="BR993" s="4"/>
      <c r="BS993" s="4"/>
      <c r="BT993" s="4"/>
      <c r="BU993" s="4"/>
      <c r="BV993" s="4"/>
      <c r="BW993" s="4"/>
    </row>
    <row r="994" customFormat="false" ht="13.8" hidden="false" customHeight="false" outlineLevel="0" collapsed="false">
      <c r="A994" s="1"/>
      <c r="B994" s="2"/>
      <c r="C994" s="2"/>
      <c r="D994" s="2"/>
      <c r="E994" s="2"/>
      <c r="F994" s="2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AY994" s="4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O994" s="6"/>
      <c r="BP994" s="6"/>
      <c r="BQ994" s="6"/>
      <c r="BR994" s="4"/>
      <c r="BS994" s="4"/>
      <c r="BT994" s="4"/>
      <c r="BU994" s="4"/>
      <c r="BV994" s="4"/>
      <c r="BW994" s="4"/>
    </row>
    <row r="995" customFormat="false" ht="13.8" hidden="false" customHeight="false" outlineLevel="0" collapsed="false">
      <c r="A995" s="1"/>
      <c r="B995" s="2"/>
      <c r="C995" s="2"/>
      <c r="D995" s="2"/>
      <c r="E995" s="2"/>
      <c r="F995" s="2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AY995" s="4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O995" s="6"/>
      <c r="BP995" s="6"/>
      <c r="BQ995" s="6"/>
      <c r="BR995" s="4"/>
      <c r="BS995" s="4"/>
      <c r="BT995" s="4"/>
      <c r="BU995" s="4"/>
      <c r="BV995" s="4"/>
      <c r="BW995" s="4"/>
    </row>
    <row r="996" customFormat="false" ht="13.8" hidden="false" customHeight="false" outlineLevel="0" collapsed="false">
      <c r="A996" s="1"/>
      <c r="B996" s="2"/>
      <c r="C996" s="2"/>
      <c r="D996" s="2"/>
      <c r="E996" s="2"/>
      <c r="F996" s="2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AY996" s="4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O996" s="6"/>
      <c r="BP996" s="6"/>
      <c r="BQ996" s="6"/>
      <c r="BR996" s="4"/>
      <c r="BS996" s="4"/>
      <c r="BT996" s="4"/>
      <c r="BU996" s="4"/>
      <c r="BV996" s="4"/>
      <c r="BW996" s="4"/>
    </row>
    <row r="997" customFormat="false" ht="13.8" hidden="false" customHeight="false" outlineLevel="0" collapsed="false">
      <c r="A997" s="1"/>
      <c r="B997" s="2"/>
      <c r="C997" s="2"/>
      <c r="D997" s="2"/>
      <c r="E997" s="2"/>
      <c r="F997" s="2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AY997" s="4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O997" s="6"/>
      <c r="BP997" s="6"/>
      <c r="BQ997" s="6"/>
      <c r="BR997" s="4"/>
      <c r="BS997" s="4"/>
      <c r="BT997" s="4"/>
      <c r="BU997" s="4"/>
      <c r="BV997" s="4"/>
      <c r="BW997" s="4"/>
    </row>
    <row r="998" customFormat="false" ht="13.8" hidden="false" customHeight="false" outlineLevel="0" collapsed="false">
      <c r="A998" s="1"/>
      <c r="B998" s="2"/>
      <c r="C998" s="2"/>
      <c r="D998" s="2"/>
      <c r="E998" s="2"/>
      <c r="F998" s="2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AY998" s="4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O998" s="6"/>
      <c r="BP998" s="6"/>
      <c r="BQ998" s="6"/>
      <c r="BR998" s="4"/>
      <c r="BS998" s="4"/>
      <c r="BT998" s="4"/>
      <c r="BU998" s="4"/>
      <c r="BV998" s="4"/>
      <c r="BW998" s="4"/>
    </row>
    <row r="999" customFormat="false" ht="13.8" hidden="false" customHeight="false" outlineLevel="0" collapsed="false">
      <c r="A999" s="1"/>
      <c r="B999" s="2"/>
      <c r="C999" s="2"/>
      <c r="D999" s="2"/>
      <c r="E999" s="2"/>
      <c r="F999" s="2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AY999" s="4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O999" s="6"/>
      <c r="BP999" s="6"/>
      <c r="BQ999" s="6"/>
      <c r="BR999" s="4"/>
      <c r="BS999" s="4"/>
      <c r="BT999" s="4"/>
      <c r="BU999" s="4"/>
      <c r="BV999" s="4"/>
      <c r="BW999" s="4"/>
    </row>
    <row r="1000" customFormat="false" ht="13.8" hidden="false" customHeight="false" outlineLevel="0" collapsed="false">
      <c r="A1000" s="1"/>
      <c r="B1000" s="2"/>
      <c r="C1000" s="2"/>
      <c r="D1000" s="2"/>
      <c r="E1000" s="2"/>
      <c r="F1000" s="2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AY1000" s="4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O1000" s="6"/>
      <c r="BP1000" s="6"/>
      <c r="BQ1000" s="6"/>
      <c r="BR1000" s="4"/>
      <c r="BS1000" s="4"/>
      <c r="BT1000" s="4"/>
      <c r="BU1000" s="4"/>
      <c r="BV1000" s="4"/>
      <c r="BW1000" s="4"/>
    </row>
  </sheetData>
  <mergeCells count="70">
    <mergeCell ref="J1:W1"/>
    <mergeCell ref="Y1:AJ1"/>
    <mergeCell ref="AL1:AW1"/>
    <mergeCell ref="AY1:BM1"/>
    <mergeCell ref="AF3:AG3"/>
    <mergeCell ref="B5:B12"/>
    <mergeCell ref="C5:C12"/>
    <mergeCell ref="D5:D12"/>
    <mergeCell ref="E5:E12"/>
    <mergeCell ref="F5:F12"/>
    <mergeCell ref="B13:B19"/>
    <mergeCell ref="C13:C19"/>
    <mergeCell ref="D13:D19"/>
    <mergeCell ref="E13:E19"/>
    <mergeCell ref="F13:F19"/>
    <mergeCell ref="B20:B27"/>
    <mergeCell ref="C20:C27"/>
    <mergeCell ref="D20:D27"/>
    <mergeCell ref="E20:E27"/>
    <mergeCell ref="F20:F27"/>
    <mergeCell ref="BO22:BO27"/>
    <mergeCell ref="B28:B35"/>
    <mergeCell ref="C28:C35"/>
    <mergeCell ref="D28:D35"/>
    <mergeCell ref="E28:E35"/>
    <mergeCell ref="F28:F35"/>
    <mergeCell ref="BO29:BO34"/>
    <mergeCell ref="B36:B43"/>
    <mergeCell ref="C36:C43"/>
    <mergeCell ref="D36:D43"/>
    <mergeCell ref="E36:E43"/>
    <mergeCell ref="F36:F43"/>
    <mergeCell ref="B44:B51"/>
    <mergeCell ref="C44:C51"/>
    <mergeCell ref="D44:D51"/>
    <mergeCell ref="E44:E51"/>
    <mergeCell ref="F44:F51"/>
    <mergeCell ref="B52:B59"/>
    <mergeCell ref="C52:C59"/>
    <mergeCell ref="D52:D59"/>
    <mergeCell ref="E52:E59"/>
    <mergeCell ref="F52:F59"/>
    <mergeCell ref="BO53:BO57"/>
    <mergeCell ref="BO58:BO62"/>
    <mergeCell ref="B60:B67"/>
    <mergeCell ref="C60:C67"/>
    <mergeCell ref="D60:D67"/>
    <mergeCell ref="E60:E67"/>
    <mergeCell ref="F60:F67"/>
    <mergeCell ref="B68:B75"/>
    <mergeCell ref="C68:C75"/>
    <mergeCell ref="D68:D75"/>
    <mergeCell ref="E68:E75"/>
    <mergeCell ref="F68:F75"/>
    <mergeCell ref="BO69:BO70"/>
    <mergeCell ref="B76:B83"/>
    <mergeCell ref="C76:C83"/>
    <mergeCell ref="D76:D83"/>
    <mergeCell ref="E76:E83"/>
    <mergeCell ref="F76:F83"/>
    <mergeCell ref="B84:B91"/>
    <mergeCell ref="C84:C91"/>
    <mergeCell ref="D84:D91"/>
    <mergeCell ref="E84:E91"/>
    <mergeCell ref="F84:F91"/>
    <mergeCell ref="B92:B99"/>
    <mergeCell ref="C92:C99"/>
    <mergeCell ref="D92:D99"/>
    <mergeCell ref="E92:E99"/>
    <mergeCell ref="F92:F9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6.13"/>
    <col collapsed="false" customWidth="true" hidden="false" outlineLevel="0" max="3" min="3" style="0" width="6.01"/>
    <col collapsed="false" customWidth="true" hidden="false" outlineLevel="0" max="4" min="4" style="0" width="6.38"/>
    <col collapsed="false" customWidth="true" hidden="false" outlineLevel="0" max="5" min="5" style="0" width="6.88"/>
    <col collapsed="false" customWidth="true" hidden="false" outlineLevel="0" max="6" min="6" style="0" width="6.01"/>
    <col collapsed="false" customWidth="true" hidden="false" outlineLevel="0" max="7" min="7" style="0" width="4.25"/>
    <col collapsed="false" customWidth="true" hidden="false" outlineLevel="0" max="9" min="8" style="0" width="5.13"/>
    <col collapsed="false" customWidth="true" hidden="false" outlineLevel="0" max="10" min="10" style="0" width="5.5"/>
    <col collapsed="false" customWidth="true" hidden="false" outlineLevel="0" max="11" min="11" style="0" width="6.01"/>
    <col collapsed="false" customWidth="true" hidden="false" outlineLevel="0" max="12" min="12" style="0" width="5.13"/>
    <col collapsed="false" customWidth="true" hidden="false" outlineLevel="0" max="13" min="13" style="0" width="5.38"/>
    <col collapsed="false" customWidth="true" hidden="false" outlineLevel="0" max="14" min="14" style="0" width="17.88"/>
    <col collapsed="false" customWidth="true" hidden="false" outlineLevel="0" max="15" min="15" style="0" width="9.38"/>
    <col collapsed="false" customWidth="true" hidden="false" outlineLevel="0" max="16" min="16" style="0" width="9.88"/>
    <col collapsed="false" customWidth="true" hidden="false" outlineLevel="0" max="17" min="17" style="0" width="5.13"/>
    <col collapsed="false" customWidth="true" hidden="false" outlineLevel="0" max="18" min="18" style="0" width="6.13"/>
    <col collapsed="false" customWidth="true" hidden="false" outlineLevel="0" max="19" min="19" style="0" width="6.01"/>
    <col collapsed="false" customWidth="true" hidden="false" outlineLevel="0" max="20" min="20" style="0" width="6.38"/>
    <col collapsed="false" customWidth="true" hidden="false" outlineLevel="0" max="21" min="21" style="0" width="6.88"/>
    <col collapsed="false" customWidth="true" hidden="false" outlineLevel="0" max="22" min="22" style="0" width="6.01"/>
    <col collapsed="false" customWidth="true" hidden="false" outlineLevel="0" max="25" min="23" style="0" width="5.13"/>
    <col collapsed="false" customWidth="true" hidden="false" outlineLevel="0" max="26" min="26" style="0" width="5.5"/>
    <col collapsed="false" customWidth="true" hidden="false" outlineLevel="0" max="27" min="27" style="0" width="6.01"/>
    <col collapsed="false" customWidth="true" hidden="false" outlineLevel="0" max="28" min="28" style="0" width="5.13"/>
    <col collapsed="false" customWidth="true" hidden="false" outlineLevel="0" max="31" min="31" style="0" width="18.63"/>
    <col collapsed="false" customWidth="true" hidden="false" outlineLevel="0" max="32" min="32" style="0" width="4.25"/>
    <col collapsed="false" customWidth="true" hidden="false" outlineLevel="0" max="34" min="33" style="0" width="7.49"/>
    <col collapsed="false" customWidth="true" hidden="false" outlineLevel="0" max="35" min="35" style="0" width="8"/>
    <col collapsed="false" customWidth="true" hidden="false" outlineLevel="0" max="36" min="36" style="0" width="8.87"/>
    <col collapsed="false" customWidth="true" hidden="false" outlineLevel="0" max="37" min="37" style="0" width="7.38"/>
    <col collapsed="false" customWidth="true" hidden="false" outlineLevel="0" max="38" min="38" style="0" width="4.25"/>
    <col collapsed="false" customWidth="true" hidden="false" outlineLevel="0" max="40" min="39" style="0" width="7.38"/>
    <col collapsed="false" customWidth="true" hidden="false" outlineLevel="0" max="41" min="41" style="0" width="7.75"/>
    <col collapsed="false" customWidth="true" hidden="false" outlineLevel="0" max="42" min="42" style="0" width="8.63"/>
    <col collapsed="false" customWidth="true" hidden="false" outlineLevel="0" max="43" min="43" style="0" width="7.26"/>
  </cols>
  <sheetData>
    <row r="1" customFormat="false" ht="15.75" hidden="false" customHeight="false" outlineLevel="0" collapsed="false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customFormat="false" ht="15.75" hidden="false" customHeight="false" outlineLevel="0" collapsed="false">
      <c r="A2" s="7" t="str">
        <f aca="false">Survey!L2</f>
        <v>ave</v>
      </c>
      <c r="B2" s="7" t="str">
        <f aca="false">Survey!M2</f>
        <v>ave-pg</v>
      </c>
      <c r="C2" s="7" t="str">
        <f aca="false">Survey!N2</f>
        <v>ave-dc</v>
      </c>
      <c r="D2" s="7" t="str">
        <f aca="false">Survey!O2</f>
        <v>ave-idc</v>
      </c>
      <c r="E2" s="7" t="str">
        <f aca="false">Survey!P2</f>
        <v>ave-odc</v>
      </c>
      <c r="F2" s="7" t="str">
        <f aca="false">Survey!Q2</f>
        <v>ave-bc</v>
      </c>
      <c r="G2" s="7" t="str">
        <f aca="false">Survey!R2</f>
        <v>jet</v>
      </c>
      <c r="H2" s="7" t="str">
        <f aca="false">Survey!S2</f>
        <v>jet-pg</v>
      </c>
      <c r="I2" s="7" t="str">
        <f aca="false">Survey!T2</f>
        <v>jet-dc</v>
      </c>
      <c r="J2" s="7" t="str">
        <f aca="false">Survey!U2</f>
        <v>jet-idc</v>
      </c>
      <c r="K2" s="7" t="str">
        <f aca="false">Survey!V2</f>
        <v>jet-odc</v>
      </c>
      <c r="L2" s="7" t="str">
        <f aca="false">Survey!W2</f>
        <v>jet-bc</v>
      </c>
      <c r="M2" s="9"/>
      <c r="N2" s="9"/>
      <c r="O2" s="9"/>
      <c r="P2" s="9"/>
      <c r="Q2" s="9" t="str">
        <f aca="false">A2</f>
        <v>ave</v>
      </c>
      <c r="R2" s="9" t="str">
        <f aca="false">B2</f>
        <v>ave-pg</v>
      </c>
      <c r="S2" s="9" t="str">
        <f aca="false">C2</f>
        <v>ave-dc</v>
      </c>
      <c r="T2" s="9" t="str">
        <f aca="false">D2</f>
        <v>ave-idc</v>
      </c>
      <c r="U2" s="9" t="str">
        <f aca="false">E2</f>
        <v>ave-odc</v>
      </c>
      <c r="V2" s="9" t="str">
        <f aca="false">F2</f>
        <v>ave-bc</v>
      </c>
      <c r="W2" s="9" t="str">
        <f aca="false">G2</f>
        <v>jet</v>
      </c>
      <c r="X2" s="9" t="str">
        <f aca="false">H2</f>
        <v>jet-pg</v>
      </c>
      <c r="Y2" s="9" t="str">
        <f aca="false">I2</f>
        <v>jet-dc</v>
      </c>
      <c r="Z2" s="9" t="str">
        <f aca="false">J2</f>
        <v>jet-idc</v>
      </c>
      <c r="AA2" s="9" t="str">
        <f aca="false">K2</f>
        <v>jet-odc</v>
      </c>
      <c r="AB2" s="9" t="str">
        <f aca="false">L2</f>
        <v>jet-bc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customFormat="false" ht="15.75" hidden="false" customHeight="false" outlineLevel="0" collapsed="false">
      <c r="A3" s="7" t="s">
        <v>159</v>
      </c>
      <c r="B3" s="9" t="n">
        <f aca="false">COUNT(A4:A1000)</f>
        <v>0</v>
      </c>
      <c r="C3" s="9"/>
      <c r="D3" s="9"/>
      <c r="E3" s="9"/>
      <c r="F3" s="9"/>
      <c r="G3" s="9"/>
      <c r="H3" s="22"/>
      <c r="I3" s="2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 t="n">
        <f aca="false">K3</f>
        <v>0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customFormat="false" ht="15.75" hidden="false" customHeight="false" outlineLevel="0" collapsed="false">
      <c r="A4" s="9" t="e">
        <f aca="false">IF(eq(Survey!$J5,Survey!L5), 0, (Survey!$J5-Survey!L5)/IF(eq(Survey!$J5, 0), Survey!L5, Survey!$J5))</f>
        <v>#NAME?</v>
      </c>
      <c r="B4" s="9" t="e">
        <f aca="false">IF(eq(Survey!$J5,Survey!M5), 0, (Survey!$J5-Survey!M5)/IF(eq(Survey!$J5, 0), Survey!M5, Survey!$J5))</f>
        <v>#NAME?</v>
      </c>
      <c r="C4" s="9" t="e">
        <f aca="false">IF(eq(Survey!$J5,Survey!N5), 0, (Survey!$J5-Survey!N5)/IF(eq(Survey!$J5, 0), Survey!N5, Survey!$J5))</f>
        <v>#NAME?</v>
      </c>
      <c r="D4" s="9" t="e">
        <f aca="false">IF(eq(Survey!$J5,Survey!O5), 0, (Survey!$J5-Survey!O5)/IF(eq(Survey!$J5, 0), Survey!O5, Survey!$J5))</f>
        <v>#NAME?</v>
      </c>
      <c r="E4" s="9" t="e">
        <f aca="false">IF(eq(Survey!$J5,Survey!P5), 0, (Survey!$J5-Survey!P5)/IF(eq(Survey!$J5, 0), Survey!P5, Survey!$J5))</f>
        <v>#NAME?</v>
      </c>
      <c r="F4" s="9" t="e">
        <f aca="false">IF(eq(Survey!$J5,Survey!Q5), 0, (Survey!$J5-Survey!Q5)/IF(eq(Survey!$J5, 0), Survey!Q5, Survey!$J5))</f>
        <v>#NAME?</v>
      </c>
      <c r="G4" s="9" t="e">
        <f aca="false">IF(eq(Survey!$J5,Survey!R5), 0, (Survey!$J5-Survey!R5)/IF(eq(Survey!$J5, 0), Survey!R5, Survey!$J5))</f>
        <v>#NAME?</v>
      </c>
      <c r="H4" s="9" t="e">
        <f aca="false">IF(eq(Survey!$J5,Survey!S5), 0, (Survey!$J5-Survey!S5)/IF(eq(Survey!$J5, 0), Survey!S5, Survey!$J5))</f>
        <v>#NAME?</v>
      </c>
      <c r="I4" s="9" t="e">
        <f aca="false">IF(eq(Survey!$J5,Survey!T5), 0, (Survey!$J5-Survey!T5)/IF(eq(Survey!$J5, 0), Survey!T5, Survey!$J5))</f>
        <v>#NAME?</v>
      </c>
      <c r="J4" s="9" t="e">
        <f aca="false">IF(eq(Survey!$J5,Survey!U5), 0, (Survey!$J5-Survey!U5)/IF(eq(Survey!$J5, 0), Survey!U5, Survey!$J5))</f>
        <v>#NAME?</v>
      </c>
      <c r="K4" s="9" t="e">
        <f aca="false">IF(eq(Survey!$J5,Survey!V5), 0, (Survey!$J5-Survey!V5)/IF(eq(Survey!$J5, 0), Survey!V5, Survey!$J5))</f>
        <v>#NAME?</v>
      </c>
      <c r="L4" s="9" t="e">
        <f aca="false">IF(eq(Survey!$J5,Survey!W5), 0, (Survey!$J5-Survey!W5)/IF(eq(Survey!$J5, 0), Survey!W5, Survey!$J5))</f>
        <v>#NAME?</v>
      </c>
      <c r="M4" s="9"/>
      <c r="N4" s="23" t="s">
        <v>33</v>
      </c>
      <c r="O4" s="23" t="s">
        <v>160</v>
      </c>
      <c r="P4" s="7" t="s">
        <v>161</v>
      </c>
      <c r="Q4" s="9" t="e">
        <f aca="false">COUNTIF(A4:A1000, "=0")/$B3</f>
        <v>#DIV/0!</v>
      </c>
      <c r="R4" s="9" t="e">
        <f aca="false">COUNTIF(B4:B1000, "=0")/$B3</f>
        <v>#DIV/0!</v>
      </c>
      <c r="S4" s="9" t="e">
        <f aca="false">COUNTIF(C4:C1000, "=0")/$B3</f>
        <v>#DIV/0!</v>
      </c>
      <c r="T4" s="9" t="e">
        <f aca="false">COUNTIF(D4:D1000, "=0")/$B3</f>
        <v>#DIV/0!</v>
      </c>
      <c r="U4" s="9" t="e">
        <f aca="false">COUNTIF(E4:E1000, "=0")/$B3</f>
        <v>#DIV/0!</v>
      </c>
      <c r="V4" s="9" t="e">
        <f aca="false">COUNTIF(F4:F1000, "=0")/$B3</f>
        <v>#DIV/0!</v>
      </c>
      <c r="W4" s="9" t="e">
        <f aca="false">COUNTIF(G4:G1000, "=0")/$B3</f>
        <v>#DIV/0!</v>
      </c>
      <c r="X4" s="9" t="e">
        <f aca="false">COUNTIF(H4:H1000, "=0")/$B3</f>
        <v>#DIV/0!</v>
      </c>
      <c r="Y4" s="9" t="e">
        <f aca="false">COUNTIF(I4:I1000, "=0")/$B3</f>
        <v>#DIV/0!</v>
      </c>
      <c r="Z4" s="9" t="e">
        <f aca="false">COUNTIF(J4:J1000, "=0")/$B3</f>
        <v>#DIV/0!</v>
      </c>
      <c r="AA4" s="9" t="e">
        <f aca="false">COUNTIF(K4:K1000, "=0")/$B3</f>
        <v>#DIV/0!</v>
      </c>
      <c r="AB4" s="9" t="e">
        <f aca="false">COUNTIF(L4:L1000, "=0")/$B3</f>
        <v>#DIV/0!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customFormat="false" ht="15.75" hidden="false" customHeight="false" outlineLevel="0" collapsed="false">
      <c r="A5" s="9" t="e">
        <f aca="false">IF(eq(Survey!$J6,Survey!L6), 0, (Survey!$J6-Survey!L6)/IF(eq(Survey!$J6, 0), Survey!L6, Survey!$J6))</f>
        <v>#NAME?</v>
      </c>
      <c r="B5" s="9" t="e">
        <f aca="false">IF(eq(Survey!$J6,Survey!M6), 0, (Survey!$J6-Survey!M6)/IF(eq(Survey!$J6, 0), Survey!M6, Survey!$J6))</f>
        <v>#NAME?</v>
      </c>
      <c r="C5" s="9" t="e">
        <f aca="false">IF(eq(Survey!$J6,Survey!N6), 0, (Survey!$J6-Survey!N6)/IF(eq(Survey!$J6, 0), Survey!N6, Survey!$J6))</f>
        <v>#NAME?</v>
      </c>
      <c r="D5" s="9" t="e">
        <f aca="false">IF(eq(Survey!$J6,Survey!O6), 0, (Survey!$J6-Survey!O6)/IF(eq(Survey!$J6, 0), Survey!O6, Survey!$J6))</f>
        <v>#NAME?</v>
      </c>
      <c r="E5" s="9" t="e">
        <f aca="false">IF(eq(Survey!$J6,Survey!P6), 0, (Survey!$J6-Survey!P6)/IF(eq(Survey!$J6, 0), Survey!P6, Survey!$J6))</f>
        <v>#NAME?</v>
      </c>
      <c r="F5" s="9" t="e">
        <f aca="false">IF(eq(Survey!$J6,Survey!Q6), 0, (Survey!$J6-Survey!Q6)/IF(eq(Survey!$J6, 0), Survey!Q6, Survey!$J6))</f>
        <v>#NAME?</v>
      </c>
      <c r="G5" s="9" t="e">
        <f aca="false">IF(eq(Survey!$J6,Survey!R6), 0, (Survey!$J6-Survey!R6)/IF(eq(Survey!$J6, 0), Survey!R6, Survey!$J6))</f>
        <v>#NAME?</v>
      </c>
      <c r="H5" s="9" t="e">
        <f aca="false">IF(eq(Survey!$J6,Survey!S6), 0, (Survey!$J6-Survey!S6)/IF(eq(Survey!$J6, 0), Survey!S6, Survey!$J6))</f>
        <v>#NAME?</v>
      </c>
      <c r="I5" s="9" t="e">
        <f aca="false">IF(eq(Survey!$J6,Survey!T6), 0, (Survey!$J6-Survey!T6)/IF(eq(Survey!$J6, 0), Survey!T6, Survey!$J6))</f>
        <v>#NAME?</v>
      </c>
      <c r="J5" s="9" t="e">
        <f aca="false">IF(eq(Survey!$J6,Survey!U6), 0, (Survey!$J6-Survey!U6)/IF(eq(Survey!$J6, 0), Survey!U6, Survey!$J6))</f>
        <v>#NAME?</v>
      </c>
      <c r="K5" s="9" t="e">
        <f aca="false">IF(eq(Survey!$J6,Survey!V6), 0, (Survey!$J6-Survey!V6)/IF(eq(Survey!$J6, 0), Survey!V6, Survey!$J6))</f>
        <v>#NAME?</v>
      </c>
      <c r="L5" s="9" t="e">
        <f aca="false">IF(eq(Survey!$J6,Survey!W6), 0, (Survey!$J6-Survey!W6)/IF(eq(Survey!$J6, 0), Survey!W6, Survey!$J6))</f>
        <v>#NAME?</v>
      </c>
      <c r="M5" s="9"/>
      <c r="N5" s="23"/>
      <c r="O5" s="23"/>
      <c r="P5" s="7" t="s">
        <v>162</v>
      </c>
      <c r="Q5" s="9" t="e">
        <f aca="false">COUNTIF(A4:A1000, "&gt;0")/$B3</f>
        <v>#DIV/0!</v>
      </c>
      <c r="R5" s="9" t="e">
        <f aca="false">COUNTIF(B4:B1000, "&gt;0")/$B3</f>
        <v>#DIV/0!</v>
      </c>
      <c r="S5" s="9" t="e">
        <f aca="false">COUNTIF(C4:C1000, "&gt;0")/$B3</f>
        <v>#DIV/0!</v>
      </c>
      <c r="T5" s="9" t="e">
        <f aca="false">COUNTIF(D4:D1000, "&gt;0")/$B3</f>
        <v>#DIV/0!</v>
      </c>
      <c r="U5" s="9" t="e">
        <f aca="false">COUNTIF(E4:E1000, "&gt;0")/$B3</f>
        <v>#DIV/0!</v>
      </c>
      <c r="V5" s="9" t="e">
        <f aca="false">COUNTIF(F4:F1000, "&gt;0")/$B3</f>
        <v>#DIV/0!</v>
      </c>
      <c r="W5" s="9" t="e">
        <f aca="false">COUNTIF(G4:G1000, "&gt;0")/$B3</f>
        <v>#DIV/0!</v>
      </c>
      <c r="X5" s="9" t="e">
        <f aca="false">COUNTIF(H4:H1000, "&gt;0")/$B3</f>
        <v>#DIV/0!</v>
      </c>
      <c r="Y5" s="9" t="e">
        <f aca="false">COUNTIF(I4:I1000, "&gt;0")/$B3</f>
        <v>#DIV/0!</v>
      </c>
      <c r="Z5" s="9" t="e">
        <f aca="false">COUNTIF(J4:J1000, "&gt;0")/$B3</f>
        <v>#DIV/0!</v>
      </c>
      <c r="AA5" s="9" t="e">
        <f aca="false">COUNTIF(K4:K1000, "&gt;0")/$B3</f>
        <v>#DIV/0!</v>
      </c>
      <c r="AB5" s="9" t="e">
        <f aca="false">COUNTIF(L4:L1000, "&gt;0")/$B3</f>
        <v>#DIV/0!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customFormat="false" ht="15.75" hidden="false" customHeight="false" outlineLevel="0" collapsed="false">
      <c r="A6" s="9" t="e">
        <f aca="false">IF(eq(Survey!$J7,Survey!L7), 0, (Survey!$J7-Survey!L7)/IF(eq(Survey!$J7, 0), Survey!L7, Survey!$J7))</f>
        <v>#NAME?</v>
      </c>
      <c r="B6" s="9" t="e">
        <f aca="false">IF(eq(Survey!$J7,Survey!M7), 0, (Survey!$J7-Survey!M7)/IF(eq(Survey!$J7, 0), Survey!M7, Survey!$J7))</f>
        <v>#NAME?</v>
      </c>
      <c r="C6" s="9" t="e">
        <f aca="false">IF(eq(Survey!$J7,Survey!N7), 0, (Survey!$J7-Survey!N7)/IF(eq(Survey!$J7, 0), Survey!N7, Survey!$J7))</f>
        <v>#NAME?</v>
      </c>
      <c r="D6" s="9" t="e">
        <f aca="false">IF(eq(Survey!$J7,Survey!O7), 0, (Survey!$J7-Survey!O7)/IF(eq(Survey!$J7, 0), Survey!O7, Survey!$J7))</f>
        <v>#NAME?</v>
      </c>
      <c r="E6" s="9" t="e">
        <f aca="false">IF(eq(Survey!$J7,Survey!P7), 0, (Survey!$J7-Survey!P7)/IF(eq(Survey!$J7, 0), Survey!P7, Survey!$J7))</f>
        <v>#NAME?</v>
      </c>
      <c r="F6" s="9" t="e">
        <f aca="false">IF(eq(Survey!$J7,Survey!Q7), 0, (Survey!$J7-Survey!Q7)/IF(eq(Survey!$J7, 0), Survey!Q7, Survey!$J7))</f>
        <v>#NAME?</v>
      </c>
      <c r="G6" s="9" t="e">
        <f aca="false">IF(eq(Survey!$J7,Survey!R7), 0, (Survey!$J7-Survey!R7)/IF(eq(Survey!$J7, 0), Survey!R7, Survey!$J7))</f>
        <v>#NAME?</v>
      </c>
      <c r="H6" s="9" t="e">
        <f aca="false">IF(eq(Survey!$J7,Survey!S7), 0, (Survey!$J7-Survey!S7)/IF(eq(Survey!$J7, 0), Survey!S7, Survey!$J7))</f>
        <v>#NAME?</v>
      </c>
      <c r="I6" s="9" t="e">
        <f aca="false">IF(eq(Survey!$J7,Survey!T7), 0, (Survey!$J7-Survey!T7)/IF(eq(Survey!$J7, 0), Survey!T7, Survey!$J7))</f>
        <v>#NAME?</v>
      </c>
      <c r="J6" s="9" t="e">
        <f aca="false">IF(eq(Survey!$J7,Survey!U7), 0, (Survey!$J7-Survey!U7)/IF(eq(Survey!$J7, 0), Survey!U7, Survey!$J7))</f>
        <v>#NAME?</v>
      </c>
      <c r="K6" s="9" t="e">
        <f aca="false">IF(eq(Survey!$J7,Survey!V7), 0, (Survey!$J7-Survey!V7)/IF(eq(Survey!$J7, 0), Survey!V7, Survey!$J7))</f>
        <v>#NAME?</v>
      </c>
      <c r="L6" s="9" t="e">
        <f aca="false">IF(eq(Survey!$J7,Survey!W7), 0, (Survey!$J7-Survey!W7)/IF(eq(Survey!$J7, 0), Survey!W7, Survey!$J7))</f>
        <v>#NAME?</v>
      </c>
      <c r="M6" s="9"/>
      <c r="N6" s="23"/>
      <c r="O6" s="23"/>
      <c r="P6" s="7" t="s">
        <v>163</v>
      </c>
      <c r="Q6" s="9" t="e">
        <f aca="false">COUNTIF(A4:A1000, "&lt;0")/$B3</f>
        <v>#DIV/0!</v>
      </c>
      <c r="R6" s="9" t="e">
        <f aca="false">COUNTIF(B4:B1000, "&lt;0")/$B3</f>
        <v>#DIV/0!</v>
      </c>
      <c r="S6" s="9" t="e">
        <f aca="false">COUNTIF(C4:C1000, "&lt;0")/$B3</f>
        <v>#DIV/0!</v>
      </c>
      <c r="T6" s="9" t="e">
        <f aca="false">COUNTIF(D4:D1000, "&lt;0")/$B3</f>
        <v>#DIV/0!</v>
      </c>
      <c r="U6" s="9" t="e">
        <f aca="false">COUNTIF(E4:E1000, "&lt;0")/$B3</f>
        <v>#DIV/0!</v>
      </c>
      <c r="V6" s="9" t="e">
        <f aca="false">COUNTIF(F4:F1000, "&lt;0")/$B3</f>
        <v>#DIV/0!</v>
      </c>
      <c r="W6" s="9" t="e">
        <f aca="false">COUNTIF(G4:G1000, "&lt;0")/$B3</f>
        <v>#DIV/0!</v>
      </c>
      <c r="X6" s="9" t="e">
        <f aca="false">COUNTIF(H4:H1000, "&lt;0")/$B3</f>
        <v>#DIV/0!</v>
      </c>
      <c r="Y6" s="9" t="e">
        <f aca="false">COUNTIF(I4:I1000, "&lt;0")/$B3</f>
        <v>#DIV/0!</v>
      </c>
      <c r="Z6" s="9" t="e">
        <f aca="false">COUNTIF(J4:J1000, "&lt;0")/$B3</f>
        <v>#DIV/0!</v>
      </c>
      <c r="AA6" s="9" t="e">
        <f aca="false">COUNTIF(K4:K1000, "&lt;0")/$B3</f>
        <v>#DIV/0!</v>
      </c>
      <c r="AB6" s="9" t="e">
        <f aca="false">COUNTIF(L4:L1000, "&lt;0")/$B3</f>
        <v>#DIV/0!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customFormat="false" ht="15.75" hidden="false" customHeight="false" outlineLevel="0" collapsed="false">
      <c r="A7" s="9" t="e">
        <f aca="false">IF(eq(Survey!$J8,Survey!L8), 0, (Survey!$J8-Survey!L8)/IF(eq(Survey!$J8, 0), Survey!L8, Survey!$J8))</f>
        <v>#NAME?</v>
      </c>
      <c r="B7" s="9" t="e">
        <f aca="false">IF(eq(Survey!$J8,Survey!M8), 0, (Survey!$J8-Survey!M8)/IF(eq(Survey!$J8, 0), Survey!M8, Survey!$J8))</f>
        <v>#NAME?</v>
      </c>
      <c r="C7" s="9" t="e">
        <f aca="false">IF(eq(Survey!$J8,Survey!N8), 0, (Survey!$J8-Survey!N8)/IF(eq(Survey!$J8, 0), Survey!N8, Survey!$J8))</f>
        <v>#NAME?</v>
      </c>
      <c r="D7" s="9" t="e">
        <f aca="false">IF(eq(Survey!$J8,Survey!O8), 0, (Survey!$J8-Survey!O8)/IF(eq(Survey!$J8, 0), Survey!O8, Survey!$J8))</f>
        <v>#NAME?</v>
      </c>
      <c r="E7" s="9" t="e">
        <f aca="false">IF(eq(Survey!$J8,Survey!P8), 0, (Survey!$J8-Survey!P8)/IF(eq(Survey!$J8, 0), Survey!P8, Survey!$J8))</f>
        <v>#NAME?</v>
      </c>
      <c r="F7" s="9" t="e">
        <f aca="false">IF(eq(Survey!$J8,Survey!Q8), 0, (Survey!$J8-Survey!Q8)/IF(eq(Survey!$J8, 0), Survey!Q8, Survey!$J8))</f>
        <v>#NAME?</v>
      </c>
      <c r="G7" s="9" t="e">
        <f aca="false">IF(eq(Survey!$J8,Survey!R8), 0, (Survey!$J8-Survey!R8)/IF(eq(Survey!$J8, 0), Survey!R8, Survey!$J8))</f>
        <v>#NAME?</v>
      </c>
      <c r="H7" s="9" t="e">
        <f aca="false">IF(eq(Survey!$J8,Survey!S8), 0, (Survey!$J8-Survey!S8)/IF(eq(Survey!$J8, 0), Survey!S8, Survey!$J8))</f>
        <v>#NAME?</v>
      </c>
      <c r="I7" s="9" t="e">
        <f aca="false">IF(eq(Survey!$J8,Survey!T8), 0, (Survey!$J8-Survey!T8)/IF(eq(Survey!$J8, 0), Survey!T8, Survey!$J8))</f>
        <v>#NAME?</v>
      </c>
      <c r="J7" s="9" t="e">
        <f aca="false">IF(eq(Survey!$J8,Survey!U8), 0, (Survey!$J8-Survey!U8)/IF(eq(Survey!$J8, 0), Survey!U8, Survey!$J8))</f>
        <v>#NAME?</v>
      </c>
      <c r="K7" s="9" t="e">
        <f aca="false">IF(eq(Survey!$J8,Survey!V8), 0, (Survey!$J8-Survey!V8)/IF(eq(Survey!$J8, 0), Survey!V8, Survey!$J8))</f>
        <v>#NAME?</v>
      </c>
      <c r="L7" s="9" t="e">
        <f aca="false">IF(eq(Survey!$J8,Survey!W8), 0, (Survey!$J8-Survey!W8)/IF(eq(Survey!$J8, 0), Survey!W8, Survey!$J8))</f>
        <v>#NAME?</v>
      </c>
      <c r="M7" s="9"/>
      <c r="N7" s="23"/>
      <c r="O7" s="23" t="s">
        <v>164</v>
      </c>
      <c r="P7" s="7" t="s">
        <v>161</v>
      </c>
      <c r="Q7" s="24" t="e">
        <f aca="false">AVERAGEIF(A4:A1000, "=0")</f>
        <v>#DIV/0!</v>
      </c>
      <c r="R7" s="24" t="e">
        <f aca="false">AVERAGEIF(B4:B1000, "=0")</f>
        <v>#DIV/0!</v>
      </c>
      <c r="S7" s="24" t="e">
        <f aca="false">AVERAGEIF(C4:C1000, "=0")</f>
        <v>#DIV/0!</v>
      </c>
      <c r="T7" s="24" t="e">
        <f aca="false">AVERAGEIF(D4:D1000, "=0")</f>
        <v>#DIV/0!</v>
      </c>
      <c r="U7" s="24" t="e">
        <f aca="false">AVERAGEIF(E4:E1000, "=0")</f>
        <v>#DIV/0!</v>
      </c>
      <c r="V7" s="24" t="e">
        <f aca="false">AVERAGEIF(F4:F1000, "=0")</f>
        <v>#DIV/0!</v>
      </c>
      <c r="W7" s="24" t="e">
        <f aca="false">AVERAGEIF(G4:G1000, "=0")</f>
        <v>#DIV/0!</v>
      </c>
      <c r="X7" s="24" t="e">
        <f aca="false">AVERAGEIF(H4:H1000, "=0")</f>
        <v>#DIV/0!</v>
      </c>
      <c r="Y7" s="24" t="e">
        <f aca="false">AVERAGEIF(I4:I1000, "=0")</f>
        <v>#DIV/0!</v>
      </c>
      <c r="Z7" s="24" t="e">
        <f aca="false">AVERAGEIF(J4:J1000, "=0")</f>
        <v>#DIV/0!</v>
      </c>
      <c r="AA7" s="24" t="e">
        <f aca="false">AVERAGEIF(K4:K1000, "=0")</f>
        <v>#DIV/0!</v>
      </c>
      <c r="AB7" s="24" t="e">
        <f aca="false">AVERAGEIF(L4:L1000, "=0")</f>
        <v>#DIV/0!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customFormat="false" ht="15.75" hidden="false" customHeight="false" outlineLevel="0" collapsed="false">
      <c r="A8" s="9" t="e">
        <f aca="false">IF(eq(Survey!$J9,Survey!L9), 0, (Survey!$J9-Survey!L9)/IF(eq(Survey!$J9, 0), Survey!L9, Survey!$J9))</f>
        <v>#NAME?</v>
      </c>
      <c r="B8" s="9" t="e">
        <f aca="false">IF(eq(Survey!$J9,Survey!M9), 0, (Survey!$J9-Survey!M9)/IF(eq(Survey!$J9, 0), Survey!M9, Survey!$J9))</f>
        <v>#NAME?</v>
      </c>
      <c r="C8" s="9" t="e">
        <f aca="false">IF(eq(Survey!$J9,Survey!N9), 0, (Survey!$J9-Survey!N9)/IF(eq(Survey!$J9, 0), Survey!N9, Survey!$J9))</f>
        <v>#NAME?</v>
      </c>
      <c r="D8" s="9" t="e">
        <f aca="false">IF(eq(Survey!$J9,Survey!O9), 0, (Survey!$J9-Survey!O9)/IF(eq(Survey!$J9, 0), Survey!O9, Survey!$J9))</f>
        <v>#NAME?</v>
      </c>
      <c r="E8" s="9" t="e">
        <f aca="false">IF(eq(Survey!$J9,Survey!P9), 0, (Survey!$J9-Survey!P9)/IF(eq(Survey!$J9, 0), Survey!P9, Survey!$J9))</f>
        <v>#NAME?</v>
      </c>
      <c r="F8" s="9" t="e">
        <f aca="false">IF(eq(Survey!$J9,Survey!Q9), 0, (Survey!$J9-Survey!Q9)/IF(eq(Survey!$J9, 0), Survey!Q9, Survey!$J9))</f>
        <v>#NAME?</v>
      </c>
      <c r="G8" s="9" t="e">
        <f aca="false">IF(eq(Survey!$J9,Survey!R9), 0, (Survey!$J9-Survey!R9)/IF(eq(Survey!$J9, 0), Survey!R9, Survey!$J9))</f>
        <v>#NAME?</v>
      </c>
      <c r="H8" s="9" t="e">
        <f aca="false">IF(eq(Survey!$J9,Survey!S9), 0, (Survey!$J9-Survey!S9)/IF(eq(Survey!$J9, 0), Survey!S9, Survey!$J9))</f>
        <v>#NAME?</v>
      </c>
      <c r="I8" s="9" t="e">
        <f aca="false">IF(eq(Survey!$J9,Survey!T9), 0, (Survey!$J9-Survey!T9)/IF(eq(Survey!$J9, 0), Survey!T9, Survey!$J9))</f>
        <v>#NAME?</v>
      </c>
      <c r="J8" s="9" t="e">
        <f aca="false">IF(eq(Survey!$J9,Survey!U9), 0, (Survey!$J9-Survey!U9)/IF(eq(Survey!$J9, 0), Survey!U9, Survey!$J9))</f>
        <v>#NAME?</v>
      </c>
      <c r="K8" s="9" t="e">
        <f aca="false">IF(eq(Survey!$J9,Survey!V9), 0, (Survey!$J9-Survey!V9)/IF(eq(Survey!$J9, 0), Survey!V9, Survey!$J9))</f>
        <v>#NAME?</v>
      </c>
      <c r="L8" s="9" t="e">
        <f aca="false">IF(eq(Survey!$J9,Survey!W9), 0, (Survey!$J9-Survey!W9)/IF(eq(Survey!$J9, 0), Survey!W9, Survey!$J9))</f>
        <v>#NAME?</v>
      </c>
      <c r="M8" s="9"/>
      <c r="N8" s="23"/>
      <c r="O8" s="23"/>
      <c r="P8" s="7" t="s">
        <v>162</v>
      </c>
      <c r="Q8" s="9" t="e">
        <f aca="false">AVERAGEIF(A4:A1000, "&gt;0")</f>
        <v>#DIV/0!</v>
      </c>
      <c r="R8" s="9" t="e">
        <f aca="false">AVERAGEIF(B4:B1000, "&gt;0")</f>
        <v>#DIV/0!</v>
      </c>
      <c r="S8" s="9" t="e">
        <f aca="false">AVERAGEIF(C4:C1000, "&gt;0")</f>
        <v>#DIV/0!</v>
      </c>
      <c r="T8" s="9" t="e">
        <f aca="false">AVERAGEIF(D4:D1000, "&gt;0")</f>
        <v>#DIV/0!</v>
      </c>
      <c r="U8" s="9" t="e">
        <f aca="false">AVERAGEIF(E4:E1000, "&gt;0")</f>
        <v>#DIV/0!</v>
      </c>
      <c r="V8" s="9" t="e">
        <f aca="false">AVERAGEIF(F4:F1000, "&gt;0")</f>
        <v>#DIV/0!</v>
      </c>
      <c r="W8" s="9" t="e">
        <f aca="false">AVERAGEIF(G4:G1000, "&gt;0")</f>
        <v>#DIV/0!</v>
      </c>
      <c r="X8" s="9" t="e">
        <f aca="false">AVERAGEIF(H4:H1000, "&gt;0")</f>
        <v>#DIV/0!</v>
      </c>
      <c r="Y8" s="9" t="e">
        <f aca="false">AVERAGEIF(I4:I1000, "&gt;0")</f>
        <v>#DIV/0!</v>
      </c>
      <c r="Z8" s="9" t="e">
        <f aca="false">AVERAGEIF(J4:J1000, "&gt;0")</f>
        <v>#DIV/0!</v>
      </c>
      <c r="AA8" s="9" t="e">
        <f aca="false">AVERAGEIF(K4:K1000, "&gt;0")</f>
        <v>#DIV/0!</v>
      </c>
      <c r="AB8" s="9" t="e">
        <f aca="false">AVERAGEIF(L4:L1000, "&gt;0")</f>
        <v>#DIV/0!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customFormat="false" ht="15.75" hidden="false" customHeight="false" outlineLevel="0" collapsed="false">
      <c r="A9" s="9" t="e">
        <f aca="false">IF(eq(Survey!$J10,Survey!L10), 0, (Survey!$J10-Survey!L10)/IF(eq(Survey!$J10, 0), Survey!L10, Survey!$J10))</f>
        <v>#NAME?</v>
      </c>
      <c r="B9" s="9" t="e">
        <f aca="false">IF(eq(Survey!$J10,Survey!M10), 0, (Survey!$J10-Survey!M10)/IF(eq(Survey!$J10, 0), Survey!M10, Survey!$J10))</f>
        <v>#NAME?</v>
      </c>
      <c r="C9" s="9" t="e">
        <f aca="false">IF(eq(Survey!$J10,Survey!N10), 0, (Survey!$J10-Survey!N10)/IF(eq(Survey!$J10, 0), Survey!N10, Survey!$J10))</f>
        <v>#NAME?</v>
      </c>
      <c r="D9" s="9" t="e">
        <f aca="false">IF(eq(Survey!$J10,Survey!O10), 0, (Survey!$J10-Survey!O10)/IF(eq(Survey!$J10, 0), Survey!O10, Survey!$J10))</f>
        <v>#NAME?</v>
      </c>
      <c r="E9" s="9" t="e">
        <f aca="false">IF(eq(Survey!$J10,Survey!P10), 0, (Survey!$J10-Survey!P10)/IF(eq(Survey!$J10, 0), Survey!P10, Survey!$J10))</f>
        <v>#NAME?</v>
      </c>
      <c r="F9" s="9" t="e">
        <f aca="false">IF(eq(Survey!$J10,Survey!Q10), 0, (Survey!$J10-Survey!Q10)/IF(eq(Survey!$J10, 0), Survey!Q10, Survey!$J10))</f>
        <v>#NAME?</v>
      </c>
      <c r="G9" s="9" t="e">
        <f aca="false">IF(eq(Survey!$J10,Survey!R10), 0, (Survey!$J10-Survey!R10)/IF(eq(Survey!$J10, 0), Survey!R10, Survey!$J10))</f>
        <v>#NAME?</v>
      </c>
      <c r="H9" s="9" t="e">
        <f aca="false">IF(eq(Survey!$J10,Survey!S10), 0, (Survey!$J10-Survey!S10)/IF(eq(Survey!$J10, 0), Survey!S10, Survey!$J10))</f>
        <v>#NAME?</v>
      </c>
      <c r="I9" s="9" t="e">
        <f aca="false">IF(eq(Survey!$J10,Survey!T10), 0, (Survey!$J10-Survey!T10)/IF(eq(Survey!$J10, 0), Survey!T10, Survey!$J10))</f>
        <v>#NAME?</v>
      </c>
      <c r="J9" s="9" t="e">
        <f aca="false">IF(eq(Survey!$J10,Survey!U10), 0, (Survey!$J10-Survey!U10)/IF(eq(Survey!$J10, 0), Survey!U10, Survey!$J10))</f>
        <v>#NAME?</v>
      </c>
      <c r="K9" s="9" t="e">
        <f aca="false">IF(eq(Survey!$J10,Survey!V10), 0, (Survey!$J10-Survey!V10)/IF(eq(Survey!$J10, 0), Survey!V10, Survey!$J10))</f>
        <v>#NAME?</v>
      </c>
      <c r="L9" s="9" t="e">
        <f aca="false">IF(eq(Survey!$J10,Survey!W10), 0, (Survey!$J10-Survey!W10)/IF(eq(Survey!$J10, 0), Survey!W10, Survey!$J10))</f>
        <v>#NAME?</v>
      </c>
      <c r="M9" s="9"/>
      <c r="N9" s="23"/>
      <c r="O9" s="23"/>
      <c r="P9" s="7" t="s">
        <v>163</v>
      </c>
      <c r="Q9" s="9" t="e">
        <f aca="false">ABS(AVERAGEIF(A4:A1000, "&lt;0"))</f>
        <v>#DIV/0!</v>
      </c>
      <c r="R9" s="9" t="e">
        <f aca="false">ABS(AVERAGEIF(B4:B1000, "&lt;0"))</f>
        <v>#DIV/0!</v>
      </c>
      <c r="S9" s="9" t="e">
        <f aca="false">ABS(AVERAGEIF(C4:C1000, "&lt;0"))</f>
        <v>#DIV/0!</v>
      </c>
      <c r="T9" s="9" t="e">
        <f aca="false">ABS(AVERAGEIF(D4:D1000, "&lt;0"))</f>
        <v>#DIV/0!</v>
      </c>
      <c r="U9" s="9" t="e">
        <f aca="false">ABS(AVERAGEIF(E4:E1000, "&lt;0"))</f>
        <v>#DIV/0!</v>
      </c>
      <c r="V9" s="9" t="e">
        <f aca="false">ABS(AVERAGEIF(F4:F1000, "&lt;0"))</f>
        <v>#DIV/0!</v>
      </c>
      <c r="W9" s="9" t="e">
        <f aca="false">ABS(AVERAGEIF(G4:G1000, "&lt;0"))</f>
        <v>#DIV/0!</v>
      </c>
      <c r="X9" s="9" t="e">
        <f aca="false">ABS(AVERAGEIF(H4:H1000, "&lt;0"))</f>
        <v>#DIV/0!</v>
      </c>
      <c r="Y9" s="9" t="e">
        <f aca="false">ABS(AVERAGEIF(I4:I1000, "&lt;0"))</f>
        <v>#DIV/0!</v>
      </c>
      <c r="Z9" s="9" t="e">
        <f aca="false">ABS(AVERAGEIF(J4:J1000, "&lt;0"))</f>
        <v>#DIV/0!</v>
      </c>
      <c r="AA9" s="9" t="e">
        <f aca="false">ABS(AVERAGEIF(K4:K1000, "&lt;0"))</f>
        <v>#DIV/0!</v>
      </c>
      <c r="AB9" s="9" t="e">
        <f aca="false">ABS(AVERAGEIF(L4:L1000, "&lt;0"))</f>
        <v>#DIV/0!</v>
      </c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customFormat="false" ht="15.75" hidden="false" customHeight="false" outlineLevel="0" collapsed="false">
      <c r="A10" s="9" t="e">
        <f aca="false">IF(eq(Survey!$J11,Survey!L11), 0, (Survey!$J11-Survey!L11)/IF(eq(Survey!$J11, 0), Survey!L11, Survey!$J11))</f>
        <v>#NAME?</v>
      </c>
      <c r="B10" s="9" t="e">
        <f aca="false">IF(eq(Survey!$J11,Survey!M11), 0, (Survey!$J11-Survey!M11)/IF(eq(Survey!$J11, 0), Survey!M11, Survey!$J11))</f>
        <v>#NAME?</v>
      </c>
      <c r="C10" s="9" t="e">
        <f aca="false">IF(eq(Survey!$J11,Survey!N11), 0, (Survey!$J11-Survey!N11)/IF(eq(Survey!$J11, 0), Survey!N11, Survey!$J11))</f>
        <v>#NAME?</v>
      </c>
      <c r="D10" s="9" t="e">
        <f aca="false">IF(eq(Survey!$J11,Survey!O11), 0, (Survey!$J11-Survey!O11)/IF(eq(Survey!$J11, 0), Survey!O11, Survey!$J11))</f>
        <v>#NAME?</v>
      </c>
      <c r="E10" s="9" t="e">
        <f aca="false">IF(eq(Survey!$J11,Survey!P11), 0, (Survey!$J11-Survey!P11)/IF(eq(Survey!$J11, 0), Survey!P11, Survey!$J11))</f>
        <v>#NAME?</v>
      </c>
      <c r="F10" s="9" t="e">
        <f aca="false">IF(eq(Survey!$J11,Survey!Q11), 0, (Survey!$J11-Survey!Q11)/IF(eq(Survey!$J11, 0), Survey!Q11, Survey!$J11))</f>
        <v>#NAME?</v>
      </c>
      <c r="G10" s="9" t="e">
        <f aca="false">IF(eq(Survey!$J11,Survey!R11), 0, (Survey!$J11-Survey!R11)/IF(eq(Survey!$J11, 0), Survey!R11, Survey!$J11))</f>
        <v>#NAME?</v>
      </c>
      <c r="H10" s="9" t="e">
        <f aca="false">IF(eq(Survey!$J11,Survey!S11), 0, (Survey!$J11-Survey!S11)/IF(eq(Survey!$J11, 0), Survey!S11, Survey!$J11))</f>
        <v>#NAME?</v>
      </c>
      <c r="I10" s="9" t="e">
        <f aca="false">IF(eq(Survey!$J11,Survey!T11), 0, (Survey!$J11-Survey!T11)/IF(eq(Survey!$J11, 0), Survey!T11, Survey!$J11))</f>
        <v>#NAME?</v>
      </c>
      <c r="J10" s="9" t="e">
        <f aca="false">IF(eq(Survey!$J11,Survey!U11), 0, (Survey!$J11-Survey!U11)/IF(eq(Survey!$J11, 0), Survey!U11, Survey!$J11))</f>
        <v>#NAME?</v>
      </c>
      <c r="K10" s="9" t="e">
        <f aca="false">IF(eq(Survey!$J11,Survey!V11), 0, (Survey!$J11-Survey!V11)/IF(eq(Survey!$J11, 0), Survey!V11, Survey!$J11))</f>
        <v>#NAME?</v>
      </c>
      <c r="L10" s="9" t="e">
        <f aca="false">IF(eq(Survey!$J11,Survey!W11), 0, (Survey!$J11-Survey!W11)/IF(eq(Survey!$J11, 0), Survey!W11, Survey!$J11))</f>
        <v>#NAME?</v>
      </c>
      <c r="M10" s="9"/>
      <c r="N10" s="23" t="s">
        <v>165</v>
      </c>
      <c r="O10" s="23" t="s">
        <v>160</v>
      </c>
      <c r="P10" s="7" t="s">
        <v>166</v>
      </c>
      <c r="Q10" s="9" t="e">
        <f aca="false">AVERAGEIFS(Q$17:Q1000, $P$17:$P1000, $P10, $O$17:$O1000, O10)</f>
        <v>#VALUE!</v>
      </c>
      <c r="R10" s="9" t="e">
        <f aca="false">AVERAGEIFS(R$17:R1000, $P$17:$P1000, $P10)</f>
        <v>#VALUE!</v>
      </c>
      <c r="S10" s="9" t="e">
        <f aca="false">AVERAGEIFS(S$17:S1000, $P$17:$P1000, $P10)</f>
        <v>#VALUE!</v>
      </c>
      <c r="T10" s="9" t="e">
        <f aca="false">AVERAGEIFS(T$17:T1000, $P$17:$P1000, $P10)</f>
        <v>#VALUE!</v>
      </c>
      <c r="U10" s="9" t="e">
        <f aca="false">AVERAGEIFS(U$17:U1000, $P$17:$P1000, $P10)</f>
        <v>#VALUE!</v>
      </c>
      <c r="V10" s="9" t="e">
        <f aca="false">AVERAGEIFS(V$17:V1000, $P$17:$P1000, $P10)</f>
        <v>#VALUE!</v>
      </c>
      <c r="W10" s="9" t="e">
        <f aca="false">AVERAGEIFS(W$17:W1000, $P$17:$P1000, $P10)</f>
        <v>#VALUE!</v>
      </c>
      <c r="X10" s="9" t="e">
        <f aca="false">AVERAGEIFS(X$17:X1000, $P$17:$P1000, $P10)</f>
        <v>#VALUE!</v>
      </c>
      <c r="Y10" s="9" t="e">
        <f aca="false">AVERAGEIFS(Y$17:Y1000, $P$17:$P1000, $P10)</f>
        <v>#VALUE!</v>
      </c>
      <c r="Z10" s="9" t="e">
        <f aca="false">AVERAGEIFS(Z$17:Z1000, $P$17:$P1000, $P10)</f>
        <v>#VALUE!</v>
      </c>
      <c r="AA10" s="9" t="e">
        <f aca="false">AVERAGEIFS(AA$17:AA1000, $P$17:$P1000, $P10)</f>
        <v>#VALUE!</v>
      </c>
      <c r="AB10" s="9" t="e">
        <f aca="false">AVERAGEIFS(AB$17:AB1000, $P$17:$P1000, $P10)</f>
        <v>#VALUE!</v>
      </c>
      <c r="AC10" s="9"/>
      <c r="AD10" s="9"/>
      <c r="AE10" s="9"/>
      <c r="AF10" s="7" t="s">
        <v>167</v>
      </c>
      <c r="AG10" s="7" t="s">
        <v>168</v>
      </c>
      <c r="AH10" s="7" t="s">
        <v>169</v>
      </c>
      <c r="AI10" s="7" t="s">
        <v>170</v>
      </c>
      <c r="AJ10" s="7" t="s">
        <v>171</v>
      </c>
      <c r="AK10" s="7" t="s">
        <v>172</v>
      </c>
      <c r="AL10" s="7" t="s">
        <v>173</v>
      </c>
      <c r="AM10" s="7" t="s">
        <v>174</v>
      </c>
      <c r="AN10" s="7" t="s">
        <v>175</v>
      </c>
      <c r="AO10" s="7" t="s">
        <v>176</v>
      </c>
      <c r="AP10" s="7" t="s">
        <v>177</v>
      </c>
      <c r="AQ10" s="7" t="s">
        <v>178</v>
      </c>
      <c r="AR10" s="9" t="n">
        <f aca="false">AC2</f>
        <v>0</v>
      </c>
      <c r="AS10" s="9" t="n">
        <f aca="false">AD2</f>
        <v>0</v>
      </c>
      <c r="AT10" s="9" t="n">
        <f aca="false">AE2</f>
        <v>0</v>
      </c>
      <c r="AU10" s="9" t="n">
        <f aca="false">AF2</f>
        <v>0</v>
      </c>
      <c r="AV10" s="9"/>
      <c r="AW10" s="9"/>
      <c r="AX10" s="9"/>
      <c r="AY10" s="9"/>
    </row>
    <row r="11" customFormat="false" ht="15.75" hidden="false" customHeight="false" outlineLevel="0" collapsed="false">
      <c r="A11" s="9" t="e">
        <f aca="false">IF(eq(Survey!$J12,Survey!L12), 0, (Survey!$J12-Survey!L12)/IF(eq(Survey!$J12, 0), Survey!L12, Survey!$J12))</f>
        <v>#NAME?</v>
      </c>
      <c r="B11" s="9" t="e">
        <f aca="false">IF(eq(Survey!$J12,Survey!M12), 0, (Survey!$J12-Survey!M12)/IF(eq(Survey!$J12, 0), Survey!M12, Survey!$J12))</f>
        <v>#NAME?</v>
      </c>
      <c r="C11" s="9" t="e">
        <f aca="false">IF(eq(Survey!$J12,Survey!N12), 0, (Survey!$J12-Survey!N12)/IF(eq(Survey!$J12, 0), Survey!N12, Survey!$J12))</f>
        <v>#NAME?</v>
      </c>
      <c r="D11" s="9" t="e">
        <f aca="false">IF(eq(Survey!$J12,Survey!O12), 0, (Survey!$J12-Survey!O12)/IF(eq(Survey!$J12, 0), Survey!O12, Survey!$J12))</f>
        <v>#NAME?</v>
      </c>
      <c r="E11" s="9" t="e">
        <f aca="false">IF(eq(Survey!$J12,Survey!P12), 0, (Survey!$J12-Survey!P12)/IF(eq(Survey!$J12, 0), Survey!P12, Survey!$J12))</f>
        <v>#NAME?</v>
      </c>
      <c r="F11" s="9" t="e">
        <f aca="false">IF(eq(Survey!$J12,Survey!Q12), 0, (Survey!$J12-Survey!Q12)/IF(eq(Survey!$J12, 0), Survey!Q12, Survey!$J12))</f>
        <v>#NAME?</v>
      </c>
      <c r="G11" s="9" t="e">
        <f aca="false">IF(eq(Survey!$J12,Survey!R12), 0, (Survey!$J12-Survey!R12)/IF(eq(Survey!$J12, 0), Survey!R12, Survey!$J12))</f>
        <v>#NAME?</v>
      </c>
      <c r="H11" s="9" t="e">
        <f aca="false">IF(eq(Survey!$J12,Survey!S12), 0, (Survey!$J12-Survey!S12)/IF(eq(Survey!$J12, 0), Survey!S12, Survey!$J12))</f>
        <v>#NAME?</v>
      </c>
      <c r="I11" s="9" t="e">
        <f aca="false">IF(eq(Survey!$J12,Survey!T12), 0, (Survey!$J12-Survey!T12)/IF(eq(Survey!$J12, 0), Survey!T12, Survey!$J12))</f>
        <v>#NAME?</v>
      </c>
      <c r="J11" s="9" t="e">
        <f aca="false">IF(eq(Survey!$J12,Survey!U12), 0, (Survey!$J12-Survey!U12)/IF(eq(Survey!$J12, 0), Survey!U12, Survey!$J12))</f>
        <v>#NAME?</v>
      </c>
      <c r="K11" s="9" t="e">
        <f aca="false">IF(eq(Survey!$J12,Survey!V12), 0, (Survey!$J12-Survey!V12)/IF(eq(Survey!$J12, 0), Survey!V12, Survey!$J12))</f>
        <v>#NAME?</v>
      </c>
      <c r="L11" s="9" t="e">
        <f aca="false">IF(eq(Survey!$J12,Survey!W12), 0, (Survey!$J12-Survey!W12)/IF(eq(Survey!$J12, 0), Survey!W12, Survey!$J12))</f>
        <v>#NAME?</v>
      </c>
      <c r="M11" s="9"/>
      <c r="N11" s="23"/>
      <c r="O11" s="23"/>
      <c r="P11" s="7" t="s">
        <v>179</v>
      </c>
      <c r="Q11" s="9" t="e">
        <f aca="false">AVERAGEIFS(Q$17:Q1000, $P$17:$P1000, $P11)</f>
        <v>#VALUE!</v>
      </c>
      <c r="R11" s="9" t="e">
        <f aca="false">AVERAGEIFS(R$17:R1000, $P$17:$P1000, $P11)</f>
        <v>#VALUE!</v>
      </c>
      <c r="S11" s="9" t="e">
        <f aca="false">AVERAGEIFS(S$17:S1000, $P$17:$P1000, $P11)</f>
        <v>#VALUE!</v>
      </c>
      <c r="T11" s="9" t="e">
        <f aca="false">AVERAGEIFS(T$17:T1000, $P$17:$P1000, $P11)</f>
        <v>#VALUE!</v>
      </c>
      <c r="U11" s="9" t="e">
        <f aca="false">AVERAGEIFS(U$17:U1000, $P$17:$P1000, $P11)</f>
        <v>#VALUE!</v>
      </c>
      <c r="V11" s="9" t="e">
        <f aca="false">AVERAGEIFS(V$17:V1000, $P$17:$P1000, $P11)</f>
        <v>#VALUE!</v>
      </c>
      <c r="W11" s="9" t="e">
        <f aca="false">AVERAGEIFS(W$17:W1000, $P$17:$P1000, $P11)</f>
        <v>#VALUE!</v>
      </c>
      <c r="X11" s="9" t="e">
        <f aca="false">AVERAGEIFS(X$17:X1000, $P$17:$P1000, $P11)</f>
        <v>#VALUE!</v>
      </c>
      <c r="Y11" s="9" t="e">
        <f aca="false">AVERAGEIFS(Y$17:Y1000, $P$17:$P1000, $P11)</f>
        <v>#VALUE!</v>
      </c>
      <c r="Z11" s="9" t="e">
        <f aca="false">AVERAGEIFS(Z$17:Z1000, $P$17:$P1000, $P11)</f>
        <v>#VALUE!</v>
      </c>
      <c r="AA11" s="9" t="e">
        <f aca="false">AVERAGEIFS(AA$17:AA1000, $P$17:$P1000, $P11)</f>
        <v>#VALUE!</v>
      </c>
      <c r="AB11" s="9" t="e">
        <f aca="false">AVERAGEIFS(AB$17:AB1000, $P$17:$P1000, $P11)</f>
        <v>#VALUE!</v>
      </c>
      <c r="AC11" s="9"/>
      <c r="AD11" s="9"/>
      <c r="AE11" s="7" t="s">
        <v>180</v>
      </c>
      <c r="AF11" s="9" t="e">
        <f aca="false">Q10</f>
        <v>#VALUE!</v>
      </c>
      <c r="AG11" s="9" t="e">
        <f aca="false">R10</f>
        <v>#VALUE!</v>
      </c>
      <c r="AH11" s="9" t="e">
        <f aca="false">S10</f>
        <v>#VALUE!</v>
      </c>
      <c r="AI11" s="9" t="e">
        <f aca="false">T10</f>
        <v>#VALUE!</v>
      </c>
      <c r="AJ11" s="9" t="e">
        <f aca="false">U10</f>
        <v>#VALUE!</v>
      </c>
      <c r="AK11" s="9" t="e">
        <f aca="false">V10</f>
        <v>#VALUE!</v>
      </c>
      <c r="AL11" s="9" t="e">
        <f aca="false">W10</f>
        <v>#VALUE!</v>
      </c>
      <c r="AM11" s="9" t="e">
        <f aca="false">X10</f>
        <v>#VALUE!</v>
      </c>
      <c r="AN11" s="9" t="e">
        <f aca="false">Y10</f>
        <v>#VALUE!</v>
      </c>
      <c r="AO11" s="9" t="e">
        <f aca="false">Z10</f>
        <v>#VALUE!</v>
      </c>
      <c r="AP11" s="9" t="e">
        <f aca="false">AA10</f>
        <v>#VALUE!</v>
      </c>
      <c r="AQ11" s="9" t="e">
        <f aca="false">AB10</f>
        <v>#VALUE!</v>
      </c>
      <c r="AR11" s="9"/>
      <c r="AS11" s="9"/>
      <c r="AT11" s="9"/>
      <c r="AU11" s="9"/>
      <c r="AV11" s="9"/>
      <c r="AW11" s="9"/>
      <c r="AX11" s="9"/>
      <c r="AY11" s="9"/>
    </row>
    <row r="12" customFormat="false" ht="15.75" hidden="false" customHeight="false" outlineLevel="0" collapsed="false">
      <c r="A12" s="9" t="e">
        <f aca="false">IF(eq(Survey!$J13,Survey!L13), 0, (Survey!$J13-Survey!L13)/IF(eq(Survey!$J13, 0), Survey!L13, Survey!$J13))</f>
        <v>#NAME?</v>
      </c>
      <c r="B12" s="9" t="e">
        <f aca="false">IF(eq(Survey!$J13,Survey!M13), 0, (Survey!$J13-Survey!M13)/IF(eq(Survey!$J13, 0), Survey!M13, Survey!$J13))</f>
        <v>#NAME?</v>
      </c>
      <c r="C12" s="9" t="e">
        <f aca="false">IF(eq(Survey!$J13,Survey!N13), 0, (Survey!$J13-Survey!N13)/IF(eq(Survey!$J13, 0), Survey!N13, Survey!$J13))</f>
        <v>#NAME?</v>
      </c>
      <c r="D12" s="9" t="e">
        <f aca="false">IF(eq(Survey!$J13,Survey!O13), 0, (Survey!$J13-Survey!O13)/IF(eq(Survey!$J13, 0), Survey!O13, Survey!$J13))</f>
        <v>#NAME?</v>
      </c>
      <c r="E12" s="9" t="e">
        <f aca="false">IF(eq(Survey!$J13,Survey!P13), 0, (Survey!$J13-Survey!P13)/IF(eq(Survey!$J13, 0), Survey!P13, Survey!$J13))</f>
        <v>#NAME?</v>
      </c>
      <c r="F12" s="9" t="e">
        <f aca="false">IF(eq(Survey!$J13,Survey!Q13), 0, (Survey!$J13-Survey!Q13)/IF(eq(Survey!$J13, 0), Survey!Q13, Survey!$J13))</f>
        <v>#NAME?</v>
      </c>
      <c r="G12" s="9" t="e">
        <f aca="false">IF(eq(Survey!$J13,Survey!R13), 0, (Survey!$J13-Survey!R13)/IF(eq(Survey!$J13, 0), Survey!R13, Survey!$J13))</f>
        <v>#NAME?</v>
      </c>
      <c r="H12" s="9" t="e">
        <f aca="false">IF(eq(Survey!$J13,Survey!S13), 0, (Survey!$J13-Survey!S13)/IF(eq(Survey!$J13, 0), Survey!S13, Survey!$J13))</f>
        <v>#NAME?</v>
      </c>
      <c r="I12" s="9" t="e">
        <f aca="false">IF(eq(Survey!$J13,Survey!T13), 0, (Survey!$J13-Survey!T13)/IF(eq(Survey!$J13, 0), Survey!T13, Survey!$J13))</f>
        <v>#NAME?</v>
      </c>
      <c r="J12" s="9" t="e">
        <f aca="false">IF(eq(Survey!$J13,Survey!U13), 0, (Survey!$J13-Survey!U13)/IF(eq(Survey!$J13, 0), Survey!U13, Survey!$J13))</f>
        <v>#NAME?</v>
      </c>
      <c r="K12" s="9" t="e">
        <f aca="false">IF(eq(Survey!$J13,Survey!V13), 0, (Survey!$J13-Survey!V13)/IF(eq(Survey!$J13, 0), Survey!V13, Survey!$J13))</f>
        <v>#NAME?</v>
      </c>
      <c r="L12" s="9" t="e">
        <f aca="false">IF(eq(Survey!$J13,Survey!W13), 0, (Survey!$J13-Survey!W13)/IF(eq(Survey!$J13, 0), Survey!W13, Survey!$J13))</f>
        <v>#NAME?</v>
      </c>
      <c r="M12" s="9"/>
      <c r="N12" s="23"/>
      <c r="O12" s="23"/>
      <c r="P12" s="7" t="s">
        <v>181</v>
      </c>
      <c r="Q12" s="9" t="e">
        <f aca="false">AVERAGEIFS(Q$17:Q1000, $P$17:$P1000, $P12)</f>
        <v>#VALUE!</v>
      </c>
      <c r="R12" s="9" t="e">
        <f aca="false">AVERAGEIFS(R$17:R1000, $P$17:$P1000, $P12)</f>
        <v>#VALUE!</v>
      </c>
      <c r="S12" s="9" t="e">
        <f aca="false">AVERAGEIFS(S$17:S1000, $P$17:$P1000, $P12)</f>
        <v>#VALUE!</v>
      </c>
      <c r="T12" s="9" t="e">
        <f aca="false">AVERAGEIFS(T$17:T1000, $P$17:$P1000, $P12)</f>
        <v>#VALUE!</v>
      </c>
      <c r="U12" s="9" t="e">
        <f aca="false">AVERAGEIFS(U$17:U1000, $P$17:$P1000, $P12)</f>
        <v>#VALUE!</v>
      </c>
      <c r="V12" s="9" t="e">
        <f aca="false">AVERAGEIFS(V$17:V1000, $P$17:$P1000, $P12)</f>
        <v>#VALUE!</v>
      </c>
      <c r="W12" s="9" t="e">
        <f aca="false">AVERAGEIFS(W$17:W1000, $P$17:$P1000, $P12)</f>
        <v>#VALUE!</v>
      </c>
      <c r="X12" s="9" t="e">
        <f aca="false">AVERAGEIFS(X$17:X1000, $P$17:$P1000, $P12)</f>
        <v>#VALUE!</v>
      </c>
      <c r="Y12" s="9" t="e">
        <f aca="false">AVERAGEIFS(Y$17:Y1000, $P$17:$P1000, $P12)</f>
        <v>#VALUE!</v>
      </c>
      <c r="Z12" s="9" t="e">
        <f aca="false">AVERAGEIFS(Z$17:Z1000, $P$17:$P1000, $P12)</f>
        <v>#VALUE!</v>
      </c>
      <c r="AA12" s="9" t="e">
        <f aca="false">AVERAGEIFS(AA$17:AA1000, $P$17:$P1000, $P12)</f>
        <v>#VALUE!</v>
      </c>
      <c r="AB12" s="9" t="e">
        <f aca="false">AVERAGEIFS(AB$17:AB1000, $P$17:$P1000, $P12)</f>
        <v>#VALUE!</v>
      </c>
      <c r="AC12" s="9"/>
      <c r="AD12" s="9"/>
      <c r="AE12" s="7" t="s">
        <v>182</v>
      </c>
      <c r="AF12" s="9" t="e">
        <f aca="false">Q11</f>
        <v>#VALUE!</v>
      </c>
      <c r="AG12" s="9" t="e">
        <f aca="false">R11</f>
        <v>#VALUE!</v>
      </c>
      <c r="AH12" s="9" t="e">
        <f aca="false">S11</f>
        <v>#VALUE!</v>
      </c>
      <c r="AI12" s="9" t="e">
        <f aca="false">T11</f>
        <v>#VALUE!</v>
      </c>
      <c r="AJ12" s="9" t="e">
        <f aca="false">U11</f>
        <v>#VALUE!</v>
      </c>
      <c r="AK12" s="9" t="e">
        <f aca="false">V11</f>
        <v>#VALUE!</v>
      </c>
      <c r="AL12" s="9" t="e">
        <f aca="false">W11</f>
        <v>#VALUE!</v>
      </c>
      <c r="AM12" s="9" t="e">
        <f aca="false">X11</f>
        <v>#VALUE!</v>
      </c>
      <c r="AN12" s="9" t="e">
        <f aca="false">Y11</f>
        <v>#VALUE!</v>
      </c>
      <c r="AO12" s="9" t="e">
        <f aca="false">Z11</f>
        <v>#VALUE!</v>
      </c>
      <c r="AP12" s="9" t="e">
        <f aca="false">AA11</f>
        <v>#VALUE!</v>
      </c>
      <c r="AQ12" s="9" t="e">
        <f aca="false">AB11</f>
        <v>#VALUE!</v>
      </c>
      <c r="AR12" s="9"/>
      <c r="AS12" s="9"/>
      <c r="AT12" s="9"/>
      <c r="AU12" s="9"/>
      <c r="AV12" s="9"/>
      <c r="AW12" s="9"/>
      <c r="AX12" s="9"/>
      <c r="AY12" s="9"/>
    </row>
    <row r="13" customFormat="false" ht="15.75" hidden="false" customHeight="false" outlineLevel="0" collapsed="false">
      <c r="A13" s="9" t="e">
        <f aca="false">IF(eq(Survey!$J14,Survey!L14), 0, (Survey!$J14-Survey!L14)/IF(eq(Survey!$J14, 0), Survey!L14, Survey!$J14))</f>
        <v>#NAME?</v>
      </c>
      <c r="B13" s="9" t="e">
        <f aca="false">IF(eq(Survey!$J14,Survey!M14), 0, (Survey!$J14-Survey!M14)/IF(eq(Survey!$J14, 0), Survey!M14, Survey!$J14))</f>
        <v>#NAME?</v>
      </c>
      <c r="C13" s="9" t="e">
        <f aca="false">IF(eq(Survey!$J14,Survey!N14), 0, (Survey!$J14-Survey!N14)/IF(eq(Survey!$J14, 0), Survey!N14, Survey!$J14))</f>
        <v>#NAME?</v>
      </c>
      <c r="D13" s="9" t="e">
        <f aca="false">IF(eq(Survey!$J14,Survey!O14), 0, (Survey!$J14-Survey!O14)/IF(eq(Survey!$J14, 0), Survey!O14, Survey!$J14))</f>
        <v>#NAME?</v>
      </c>
      <c r="E13" s="9" t="e">
        <f aca="false">IF(eq(Survey!$J14,Survey!P14), 0, (Survey!$J14-Survey!P14)/IF(eq(Survey!$J14, 0), Survey!P14, Survey!$J14))</f>
        <v>#NAME?</v>
      </c>
      <c r="F13" s="9" t="e">
        <f aca="false">IF(eq(Survey!$J14,Survey!Q14), 0, (Survey!$J14-Survey!Q14)/IF(eq(Survey!$J14, 0), Survey!Q14, Survey!$J14))</f>
        <v>#NAME?</v>
      </c>
      <c r="G13" s="9" t="e">
        <f aca="false">IF(eq(Survey!$J14,Survey!R14), 0, (Survey!$J14-Survey!R14)/IF(eq(Survey!$J14, 0), Survey!R14, Survey!$J14))</f>
        <v>#NAME?</v>
      </c>
      <c r="H13" s="9" t="e">
        <f aca="false">IF(eq(Survey!$J14,Survey!S14), 0, (Survey!$J14-Survey!S14)/IF(eq(Survey!$J14, 0), Survey!S14, Survey!$J14))</f>
        <v>#NAME?</v>
      </c>
      <c r="I13" s="9" t="e">
        <f aca="false">IF(eq(Survey!$J14,Survey!T14), 0, (Survey!$J14-Survey!T14)/IF(eq(Survey!$J14, 0), Survey!T14, Survey!$J14))</f>
        <v>#NAME?</v>
      </c>
      <c r="J13" s="9" t="e">
        <f aca="false">IF(eq(Survey!$J14,Survey!U14), 0, (Survey!$J14-Survey!U14)/IF(eq(Survey!$J14, 0), Survey!U14, Survey!$J14))</f>
        <v>#NAME?</v>
      </c>
      <c r="K13" s="9" t="e">
        <f aca="false">IF(eq(Survey!$J14,Survey!V14), 0, (Survey!$J14-Survey!V14)/IF(eq(Survey!$J14, 0), Survey!V14, Survey!$J14))</f>
        <v>#NAME?</v>
      </c>
      <c r="L13" s="9" t="e">
        <f aca="false">IF(eq(Survey!$J14,Survey!W14), 0, (Survey!$J14-Survey!W14)/IF(eq(Survey!$J14, 0), Survey!W14, Survey!$J14))</f>
        <v>#NAME?</v>
      </c>
      <c r="M13" s="9"/>
      <c r="N13" s="23"/>
      <c r="O13" s="23" t="s">
        <v>164</v>
      </c>
      <c r="P13" s="7" t="s">
        <v>183</v>
      </c>
      <c r="Q13" s="9" t="e">
        <f aca="false">AVERAGEIFS(Q$17:Q1000, $P$17:$P1000, $P13)</f>
        <v>#NAME?</v>
      </c>
      <c r="R13" s="9" t="e">
        <f aca="false">AVERAGEIFS(R$17:R1000, $P$17:$P1000, $P13)</f>
        <v>#NAME?</v>
      </c>
      <c r="S13" s="9" t="e">
        <f aca="false">AVERAGEIFS(S$17:S1000, $P$17:$P1000, $P13)</f>
        <v>#NAME?</v>
      </c>
      <c r="T13" s="9" t="e">
        <f aca="false">AVERAGEIFS(T$17:T1000, $P$17:$P1000, $P13)</f>
        <v>#NAME?</v>
      </c>
      <c r="U13" s="9" t="e">
        <f aca="false">AVERAGEIFS(U$17:U1000, $P$17:$P1000, $P13)</f>
        <v>#NAME?</v>
      </c>
      <c r="V13" s="9" t="e">
        <f aca="false">AVERAGEIFS(V$17:V1000, $P$17:$P1000, $P13)</f>
        <v>#NAME?</v>
      </c>
      <c r="W13" s="9" t="e">
        <f aca="false">AVERAGEIFS(W$17:W1000, $P$17:$P1000, $P13)</f>
        <v>#NAME?</v>
      </c>
      <c r="X13" s="9" t="e">
        <f aca="false">AVERAGEIFS(X$17:X1000, $P$17:$P1000, $P13)</f>
        <v>#NAME?</v>
      </c>
      <c r="Y13" s="9" t="e">
        <f aca="false">AVERAGEIFS(Y$17:Y1000, $P$17:$P1000, $P13)</f>
        <v>#NAME?</v>
      </c>
      <c r="Z13" s="9" t="e">
        <f aca="false">AVERAGEIFS(Z$17:Z1000, $P$17:$P1000, $P13)</f>
        <v>#NAME?</v>
      </c>
      <c r="AA13" s="9" t="e">
        <f aca="false">AVERAGEIFS(AA$17:AA1000, $P$17:$P1000, $P13)</f>
        <v>#NAME?</v>
      </c>
      <c r="AB13" s="9" t="e">
        <f aca="false">AVERAGEIFS(AB$17:AB1000, $P$17:$P1000, $P13)</f>
        <v>#NAME?</v>
      </c>
      <c r="AC13" s="9"/>
      <c r="AD13" s="9"/>
      <c r="AE13" s="7" t="s">
        <v>184</v>
      </c>
      <c r="AF13" s="9" t="e">
        <f aca="false">Q12</f>
        <v>#VALUE!</v>
      </c>
      <c r="AG13" s="9" t="e">
        <f aca="false">R12</f>
        <v>#VALUE!</v>
      </c>
      <c r="AH13" s="9" t="e">
        <f aca="false">S12</f>
        <v>#VALUE!</v>
      </c>
      <c r="AI13" s="9" t="e">
        <f aca="false">T12</f>
        <v>#VALUE!</v>
      </c>
      <c r="AJ13" s="9" t="e">
        <f aca="false">U12</f>
        <v>#VALUE!</v>
      </c>
      <c r="AK13" s="9" t="e">
        <f aca="false">V12</f>
        <v>#VALUE!</v>
      </c>
      <c r="AL13" s="9" t="e">
        <f aca="false">W12</f>
        <v>#VALUE!</v>
      </c>
      <c r="AM13" s="9" t="e">
        <f aca="false">X12</f>
        <v>#VALUE!</v>
      </c>
      <c r="AN13" s="9" t="e">
        <f aca="false">Y12</f>
        <v>#VALUE!</v>
      </c>
      <c r="AO13" s="9" t="e">
        <f aca="false">Z12</f>
        <v>#VALUE!</v>
      </c>
      <c r="AP13" s="9" t="e">
        <f aca="false">AA12</f>
        <v>#VALUE!</v>
      </c>
      <c r="AQ13" s="9" t="e">
        <f aca="false">AB12</f>
        <v>#VALUE!</v>
      </c>
      <c r="AR13" s="9"/>
      <c r="AS13" s="9"/>
      <c r="AT13" s="9"/>
      <c r="AU13" s="9"/>
      <c r="AV13" s="9"/>
      <c r="AW13" s="9"/>
      <c r="AX13" s="9"/>
      <c r="AY13" s="9"/>
    </row>
    <row r="14" customFormat="false" ht="15.75" hidden="false" customHeight="false" outlineLevel="0" collapsed="false">
      <c r="A14" s="9" t="e">
        <f aca="false">IF(eq(Survey!$J15,Survey!L15), 0, (Survey!$J15-Survey!L15)/IF(eq(Survey!$J15, 0), Survey!L15, Survey!$J15))</f>
        <v>#NAME?</v>
      </c>
      <c r="B14" s="9" t="e">
        <f aca="false">IF(eq(Survey!$J15,Survey!M15), 0, (Survey!$J15-Survey!M15)/IF(eq(Survey!$J15, 0), Survey!M15, Survey!$J15))</f>
        <v>#NAME?</v>
      </c>
      <c r="C14" s="9" t="e">
        <f aca="false">IF(eq(Survey!$J15,Survey!N15), 0, (Survey!$J15-Survey!N15)/IF(eq(Survey!$J15, 0), Survey!N15, Survey!$J15))</f>
        <v>#NAME?</v>
      </c>
      <c r="D14" s="9" t="e">
        <f aca="false">IF(eq(Survey!$J15,Survey!O15), 0, (Survey!$J15-Survey!O15)/IF(eq(Survey!$J15, 0), Survey!O15, Survey!$J15))</f>
        <v>#NAME?</v>
      </c>
      <c r="E14" s="9" t="e">
        <f aca="false">IF(eq(Survey!$J15,Survey!P15), 0, (Survey!$J15-Survey!P15)/IF(eq(Survey!$J15, 0), Survey!P15, Survey!$J15))</f>
        <v>#NAME?</v>
      </c>
      <c r="F14" s="9" t="e">
        <f aca="false">IF(eq(Survey!$J15,Survey!Q15), 0, (Survey!$J15-Survey!Q15)/IF(eq(Survey!$J15, 0), Survey!Q15, Survey!$J15))</f>
        <v>#NAME?</v>
      </c>
      <c r="G14" s="9" t="e">
        <f aca="false">IF(eq(Survey!$J15,Survey!R15), 0, (Survey!$J15-Survey!R15)/IF(eq(Survey!$J15, 0), Survey!R15, Survey!$J15))</f>
        <v>#NAME?</v>
      </c>
      <c r="H14" s="9" t="e">
        <f aca="false">IF(eq(Survey!$J15,Survey!S15), 0, (Survey!$J15-Survey!S15)/IF(eq(Survey!$J15, 0), Survey!S15, Survey!$J15))</f>
        <v>#NAME?</v>
      </c>
      <c r="I14" s="9" t="e">
        <f aca="false">IF(eq(Survey!$J15,Survey!T15), 0, (Survey!$J15-Survey!T15)/IF(eq(Survey!$J15, 0), Survey!T15, Survey!$J15))</f>
        <v>#NAME?</v>
      </c>
      <c r="J14" s="9" t="e">
        <f aca="false">IF(eq(Survey!$J15,Survey!U15), 0, (Survey!$J15-Survey!U15)/IF(eq(Survey!$J15, 0), Survey!U15, Survey!$J15))</f>
        <v>#NAME?</v>
      </c>
      <c r="K14" s="9" t="e">
        <f aca="false">IF(eq(Survey!$J15,Survey!V15), 0, (Survey!$J15-Survey!V15)/IF(eq(Survey!$J15, 0), Survey!V15, Survey!$J15))</f>
        <v>#NAME?</v>
      </c>
      <c r="L14" s="9" t="e">
        <f aca="false">IF(eq(Survey!$J15,Survey!W15), 0, (Survey!$J15-Survey!W15)/IF(eq(Survey!$J15, 0), Survey!W15, Survey!$J15))</f>
        <v>#NAME?</v>
      </c>
      <c r="M14" s="9"/>
      <c r="N14" s="23"/>
      <c r="O14" s="23"/>
      <c r="P14" s="7" t="s">
        <v>185</v>
      </c>
      <c r="Q14" s="9" t="e">
        <f aca="false">AVERAGEIFS(Q$17:Q1000, $P$17:$P1000, $P14)</f>
        <v>#NAME?</v>
      </c>
      <c r="R14" s="9" t="e">
        <f aca="false">AVERAGEIFS(R$17:R1000, $P$17:$P1000, $P14)</f>
        <v>#NAME?</v>
      </c>
      <c r="S14" s="9" t="e">
        <f aca="false">AVERAGEIFS(S$17:S1000, $P$17:$P1000, $P14)</f>
        <v>#NAME?</v>
      </c>
      <c r="T14" s="9" t="e">
        <f aca="false">AVERAGEIFS(T$17:T1000, $P$17:$P1000, $P14)</f>
        <v>#NAME?</v>
      </c>
      <c r="U14" s="9" t="e">
        <f aca="false">AVERAGEIFS(U$17:U1000, $P$17:$P1000, $P14)</f>
        <v>#NAME?</v>
      </c>
      <c r="V14" s="9" t="e">
        <f aca="false">AVERAGEIFS(V$17:V1000, $P$17:$P1000, $P14)</f>
        <v>#NAME?</v>
      </c>
      <c r="W14" s="9" t="e">
        <f aca="false">AVERAGEIFS(W$17:W1000, $P$17:$P1000, $P14)</f>
        <v>#NAME?</v>
      </c>
      <c r="X14" s="9" t="e">
        <f aca="false">AVERAGEIFS(X$17:X1000, $P$17:$P1000, $P14)</f>
        <v>#NAME?</v>
      </c>
      <c r="Y14" s="9" t="e">
        <f aca="false">AVERAGEIFS(Y$17:Y1000, $P$17:$P1000, $P14)</f>
        <v>#NAME?</v>
      </c>
      <c r="Z14" s="9" t="e">
        <f aca="false">AVERAGEIFS(Z$17:Z1000, $P$17:$P1000, $P14)</f>
        <v>#NAME?</v>
      </c>
      <c r="AA14" s="9" t="e">
        <f aca="false">AVERAGEIFS(AA$17:AA1000, $P$17:$P1000, $P14)</f>
        <v>#NAME?</v>
      </c>
      <c r="AB14" s="9" t="e">
        <f aca="false">AVERAGEIFS(AB$17:AB1000, $P$17:$P1000, $P14)</f>
        <v>#NAME?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customFormat="false" ht="15.75" hidden="false" customHeight="false" outlineLevel="0" collapsed="false">
      <c r="A15" s="9" t="e">
        <f aca="false">IF(eq(Survey!$J16,Survey!L16), 0, (Survey!$J16-Survey!L16)/IF(eq(Survey!$J16, 0), Survey!L16, Survey!$J16))</f>
        <v>#NAME?</v>
      </c>
      <c r="B15" s="9" t="e">
        <f aca="false">IF(eq(Survey!$J16,Survey!M16), 0, (Survey!$J16-Survey!M16)/IF(eq(Survey!$J16, 0), Survey!M16, Survey!$J16))</f>
        <v>#NAME?</v>
      </c>
      <c r="C15" s="9" t="e">
        <f aca="false">IF(eq(Survey!$J16,Survey!N16), 0, (Survey!$J16-Survey!N16)/IF(eq(Survey!$J16, 0), Survey!N16, Survey!$J16))</f>
        <v>#NAME?</v>
      </c>
      <c r="D15" s="9" t="e">
        <f aca="false">IF(eq(Survey!$J16,Survey!O16), 0, (Survey!$J16-Survey!O16)/IF(eq(Survey!$J16, 0), Survey!O16, Survey!$J16))</f>
        <v>#NAME?</v>
      </c>
      <c r="E15" s="9" t="e">
        <f aca="false">IF(eq(Survey!$J16,Survey!P16), 0, (Survey!$J16-Survey!P16)/IF(eq(Survey!$J16, 0), Survey!P16, Survey!$J16))</f>
        <v>#NAME?</v>
      </c>
      <c r="F15" s="9" t="e">
        <f aca="false">IF(eq(Survey!$J16,Survey!Q16), 0, (Survey!$J16-Survey!Q16)/IF(eq(Survey!$J16, 0), Survey!Q16, Survey!$J16))</f>
        <v>#NAME?</v>
      </c>
      <c r="G15" s="9" t="e">
        <f aca="false">IF(eq(Survey!$J16,Survey!R16), 0, (Survey!$J16-Survey!R16)/IF(eq(Survey!$J16, 0), Survey!R16, Survey!$J16))</f>
        <v>#NAME?</v>
      </c>
      <c r="H15" s="9" t="e">
        <f aca="false">IF(eq(Survey!$J16,Survey!S16), 0, (Survey!$J16-Survey!S16)/IF(eq(Survey!$J16, 0), Survey!S16, Survey!$J16))</f>
        <v>#NAME?</v>
      </c>
      <c r="I15" s="9" t="e">
        <f aca="false">IF(eq(Survey!$J16,Survey!T16), 0, (Survey!$J16-Survey!T16)/IF(eq(Survey!$J16, 0), Survey!T16, Survey!$J16))</f>
        <v>#NAME?</v>
      </c>
      <c r="J15" s="9" t="e">
        <f aca="false">IF(eq(Survey!$J16,Survey!U16), 0, (Survey!$J16-Survey!U16)/IF(eq(Survey!$J16, 0), Survey!U16, Survey!$J16))</f>
        <v>#NAME?</v>
      </c>
      <c r="K15" s="9" t="e">
        <f aca="false">IF(eq(Survey!$J16,Survey!V16), 0, (Survey!$J16-Survey!V16)/IF(eq(Survey!$J16, 0), Survey!V16, Survey!$J16))</f>
        <v>#NAME?</v>
      </c>
      <c r="L15" s="9" t="e">
        <f aca="false">IF(eq(Survey!$J16,Survey!W16), 0, (Survey!$J16-Survey!W16)/IF(eq(Survey!$J16, 0), Survey!W16, Survey!$J16))</f>
        <v>#NAME?</v>
      </c>
      <c r="M15" s="9"/>
      <c r="N15" s="23"/>
      <c r="O15" s="23"/>
      <c r="P15" s="7" t="s">
        <v>186</v>
      </c>
      <c r="Q15" s="9" t="e">
        <f aca="false">AVERAGEIFS(Q$17:Q1000, $P$17:$P1000, $P15)</f>
        <v>#NAME?</v>
      </c>
      <c r="R15" s="9" t="e">
        <f aca="false">AVERAGEIFS(R$17:R1000, $P$17:$P1000, $P15)</f>
        <v>#NAME?</v>
      </c>
      <c r="S15" s="9" t="e">
        <f aca="false">AVERAGEIFS(S$17:S1000, $P$17:$P1000, $P15)</f>
        <v>#NAME?</v>
      </c>
      <c r="T15" s="9" t="e">
        <f aca="false">AVERAGEIFS(T$17:T1000, $P$17:$P1000, $P15)</f>
        <v>#NAME?</v>
      </c>
      <c r="U15" s="9" t="e">
        <f aca="false">AVERAGEIFS(U$17:U1000, $P$17:$P1000, $P15)</f>
        <v>#NAME?</v>
      </c>
      <c r="V15" s="9" t="e">
        <f aca="false">AVERAGEIFS(V$17:V1000, $P$17:$P1000, $P15)</f>
        <v>#NAME?</v>
      </c>
      <c r="W15" s="9" t="e">
        <f aca="false">AVERAGEIFS(W$17:W1000, $P$17:$P1000, $P15)</f>
        <v>#NAME?</v>
      </c>
      <c r="X15" s="9" t="e">
        <f aca="false">AVERAGEIFS(X$17:X1000, $P$17:$P1000, $P15)</f>
        <v>#NAME?</v>
      </c>
      <c r="Y15" s="9" t="e">
        <f aca="false">AVERAGEIFS(Y$17:Y1000, $P$17:$P1000, $P15)</f>
        <v>#NAME?</v>
      </c>
      <c r="Z15" s="9" t="e">
        <f aca="false">AVERAGEIFS(Z$17:Z1000, $P$17:$P1000, $P15)</f>
        <v>#NAME?</v>
      </c>
      <c r="AA15" s="9" t="e">
        <f aca="false">AVERAGEIFS(AA$17:AA1000, $P$17:$P1000, $P15)</f>
        <v>#NAME?</v>
      </c>
      <c r="AB15" s="9" t="e">
        <f aca="false">AVERAGEIFS(AB$17:AB1000, $P$17:$P1000, $P15)</f>
        <v>#NAME?</v>
      </c>
      <c r="AC15" s="9"/>
      <c r="AD15" s="9"/>
      <c r="AE15" s="7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customFormat="false" ht="15.75" hidden="false" customHeight="false" outlineLevel="0" collapsed="false">
      <c r="A16" s="9" t="e">
        <f aca="false">IF(eq(Survey!$J17,Survey!L17), 0, (Survey!$J17-Survey!L17)/IF(eq(Survey!$J17, 0), Survey!L17, Survey!$J17))</f>
        <v>#NAME?</v>
      </c>
      <c r="B16" s="9" t="e">
        <f aca="false">IF(eq(Survey!$J17,Survey!M17), 0, (Survey!$J17-Survey!M17)/IF(eq(Survey!$J17, 0), Survey!M17, Survey!$J17))</f>
        <v>#NAME?</v>
      </c>
      <c r="C16" s="9" t="e">
        <f aca="false">IF(eq(Survey!$J17,Survey!N17), 0, (Survey!$J17-Survey!N17)/IF(eq(Survey!$J17, 0), Survey!N17, Survey!$J17))</f>
        <v>#NAME?</v>
      </c>
      <c r="D16" s="9" t="e">
        <f aca="false">IF(eq(Survey!$J17,Survey!O17), 0, (Survey!$J17-Survey!O17)/IF(eq(Survey!$J17, 0), Survey!O17, Survey!$J17))</f>
        <v>#NAME?</v>
      </c>
      <c r="E16" s="9" t="e">
        <f aca="false">IF(eq(Survey!$J17,Survey!P17), 0, (Survey!$J17-Survey!P17)/IF(eq(Survey!$J17, 0), Survey!P17, Survey!$J17))</f>
        <v>#NAME?</v>
      </c>
      <c r="F16" s="9" t="e">
        <f aca="false">IF(eq(Survey!$J17,Survey!Q17), 0, (Survey!$J17-Survey!Q17)/IF(eq(Survey!$J17, 0), Survey!Q17, Survey!$J17))</f>
        <v>#NAME?</v>
      </c>
      <c r="G16" s="9" t="e">
        <f aca="false">IF(eq(Survey!$J17,Survey!R17), 0, (Survey!$J17-Survey!R17)/IF(eq(Survey!$J17, 0), Survey!R17, Survey!$J17))</f>
        <v>#NAME?</v>
      </c>
      <c r="H16" s="9" t="e">
        <f aca="false">IF(eq(Survey!$J17,Survey!S17), 0, (Survey!$J17-Survey!S17)/IF(eq(Survey!$J17, 0), Survey!S17, Survey!$J17))</f>
        <v>#NAME?</v>
      </c>
      <c r="I16" s="9" t="e">
        <f aca="false">IF(eq(Survey!$J17,Survey!T17), 0, (Survey!$J17-Survey!T17)/IF(eq(Survey!$J17, 0), Survey!T17, Survey!$J17))</f>
        <v>#NAME?</v>
      </c>
      <c r="J16" s="9" t="e">
        <f aca="false">IF(eq(Survey!$J17,Survey!U17), 0, (Survey!$J17-Survey!U17)/IF(eq(Survey!$J17, 0), Survey!U17, Survey!$J17))</f>
        <v>#NAME?</v>
      </c>
      <c r="K16" s="9" t="e">
        <f aca="false">IF(eq(Survey!$J17,Survey!V17), 0, (Survey!$J17-Survey!V17)/IF(eq(Survey!$J17, 0), Survey!V17, Survey!$J17))</f>
        <v>#NAME?</v>
      </c>
      <c r="L16" s="9" t="e">
        <f aca="false">IF(eq(Survey!$J17,Survey!W17), 0, (Survey!$J17-Survey!W17)/IF(eq(Survey!$J17, 0), Survey!W17, Survey!$J17))</f>
        <v>#NAME?</v>
      </c>
      <c r="M16" s="9"/>
      <c r="N16" s="23" t="s">
        <v>30</v>
      </c>
      <c r="O16" s="25" t="s">
        <v>187</v>
      </c>
      <c r="P16" s="7" t="s">
        <v>188</v>
      </c>
      <c r="Q16" s="9" t="n">
        <f aca="false">COUNTIFS(Survey!A$5:A1000, $N16)</f>
        <v>8</v>
      </c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customFormat="false" ht="15.75" hidden="false" customHeight="false" outlineLevel="0" collapsed="false">
      <c r="A17" s="9" t="e">
        <f aca="false">IF(eq(Survey!$J18,Survey!L18), 0, (Survey!$J18-Survey!L18)/IF(eq(Survey!$J18, 0), Survey!L18, Survey!$J18))</f>
        <v>#NAME?</v>
      </c>
      <c r="B17" s="9" t="e">
        <f aca="false">IF(eq(Survey!$J18,Survey!M18), 0, (Survey!$J18-Survey!M18)/IF(eq(Survey!$J18, 0), Survey!M18, Survey!$J18))</f>
        <v>#NAME?</v>
      </c>
      <c r="C17" s="9" t="e">
        <f aca="false">IF(eq(Survey!$J18,Survey!N18), 0, (Survey!$J18-Survey!N18)/IF(eq(Survey!$J18, 0), Survey!N18, Survey!$J18))</f>
        <v>#NAME?</v>
      </c>
      <c r="D17" s="9" t="e">
        <f aca="false">IF(eq(Survey!$J18,Survey!O18), 0, (Survey!$J18-Survey!O18)/IF(eq(Survey!$J18, 0), Survey!O18, Survey!$J18))</f>
        <v>#NAME?</v>
      </c>
      <c r="E17" s="9" t="e">
        <f aca="false">IF(eq(Survey!$J18,Survey!P18), 0, (Survey!$J18-Survey!P18)/IF(eq(Survey!$J18, 0), Survey!P18, Survey!$J18))</f>
        <v>#NAME?</v>
      </c>
      <c r="F17" s="9" t="e">
        <f aca="false">IF(eq(Survey!$J18,Survey!Q18), 0, (Survey!$J18-Survey!Q18)/IF(eq(Survey!$J18, 0), Survey!Q18, Survey!$J18))</f>
        <v>#NAME?</v>
      </c>
      <c r="G17" s="9" t="e">
        <f aca="false">IF(eq(Survey!$J18,Survey!R18), 0, (Survey!$J18-Survey!R18)/IF(eq(Survey!$J18, 0), Survey!R18, Survey!$J18))</f>
        <v>#NAME?</v>
      </c>
      <c r="H17" s="9" t="e">
        <f aca="false">IF(eq(Survey!$J18,Survey!S18), 0, (Survey!$J18-Survey!S18)/IF(eq(Survey!$J18, 0), Survey!S18, Survey!$J18))</f>
        <v>#NAME?</v>
      </c>
      <c r="I17" s="9" t="e">
        <f aca="false">IF(eq(Survey!$J18,Survey!T18), 0, (Survey!$J18-Survey!T18)/IF(eq(Survey!$J18, 0), Survey!T18, Survey!$J18))</f>
        <v>#NAME?</v>
      </c>
      <c r="J17" s="9" t="e">
        <f aca="false">IF(eq(Survey!$J18,Survey!U18), 0, (Survey!$J18-Survey!U18)/IF(eq(Survey!$J18, 0), Survey!U18, Survey!$J18))</f>
        <v>#NAME?</v>
      </c>
      <c r="K17" s="9" t="e">
        <f aca="false">IF(eq(Survey!$J18,Survey!V18), 0, (Survey!$J18-Survey!V18)/IF(eq(Survey!$J18, 0), Survey!V18, Survey!$J18))</f>
        <v>#NAME?</v>
      </c>
      <c r="L17" s="9" t="e">
        <f aca="false">IF(eq(Survey!$J18,Survey!W18), 0, (Survey!$J18-Survey!W18)/IF(eq(Survey!$J18, 0), Survey!W18, Survey!$J18))</f>
        <v>#NAME?</v>
      </c>
      <c r="M17" s="9"/>
      <c r="N17" s="23"/>
      <c r="O17" s="23" t="s">
        <v>160</v>
      </c>
      <c r="P17" s="7" t="s">
        <v>166</v>
      </c>
      <c r="Q17" s="9" t="e">
        <f aca="false">COUNTIFS(Survey!$A$5:$A1000, $N16, A$4:A1000, "=0")/$Q16</f>
        <v>#VALUE!</v>
      </c>
      <c r="R17" s="9" t="e">
        <f aca="false">COUNTIFS(Survey!$A$5:$A1000, $N16, B$4:B1000, "=0")/$Q16</f>
        <v>#VALUE!</v>
      </c>
      <c r="S17" s="9" t="e">
        <f aca="false">COUNTIFS(Survey!$A$5:$A1000, $N16, C$4:C1000, "=0")/$Q16</f>
        <v>#VALUE!</v>
      </c>
      <c r="T17" s="9" t="e">
        <f aca="false">COUNTIFS(Survey!$A$5:$A1000, $N16, D$4:D1000, "=0")/$Q16</f>
        <v>#VALUE!</v>
      </c>
      <c r="U17" s="9" t="e">
        <f aca="false">COUNTIFS(Survey!$A$5:$A1000, $N16, E$4:E1000, "=0")/$Q16</f>
        <v>#VALUE!</v>
      </c>
      <c r="V17" s="9" t="e">
        <f aca="false">COUNTIFS(Survey!$A$5:$A1000, $N16, F$4:F1000, "=0")/$Q16</f>
        <v>#VALUE!</v>
      </c>
      <c r="W17" s="9" t="e">
        <f aca="false">COUNTIFS(Survey!$A$5:$A1000, $N16, G$4:G1000, "=0")/$Q16</f>
        <v>#VALUE!</v>
      </c>
      <c r="X17" s="9" t="e">
        <f aca="false">COUNTIFS(Survey!$A$5:$A1000, $N16, H$4:H1000, "=0")/$Q16</f>
        <v>#VALUE!</v>
      </c>
      <c r="Y17" s="9" t="e">
        <f aca="false">COUNTIFS(Survey!$A$5:$A1000, $N16, I$4:I1000, "=0")/$Q16</f>
        <v>#VALUE!</v>
      </c>
      <c r="Z17" s="9" t="e">
        <f aca="false">COUNTIFS(Survey!$A$5:$A1000, $N16, J$4:J1000, "=0")/$Q16</f>
        <v>#VALUE!</v>
      </c>
      <c r="AA17" s="9" t="e">
        <f aca="false">COUNTIFS(Survey!$A$5:$A1000, $N16, K$4:K1000, "=0")/$Q16</f>
        <v>#VALUE!</v>
      </c>
      <c r="AB17" s="9" t="e">
        <f aca="false">COUNTIFS(Survey!$A$5:$A1000, $N16, L$4:L1000, "=0")/$Q16</f>
        <v>#VALUE!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customFormat="false" ht="15.75" hidden="false" customHeight="false" outlineLevel="0" collapsed="false">
      <c r="A18" s="9" t="e">
        <f aca="false">IF(eq(Survey!$J19,Survey!L19), 0, (Survey!$J19-Survey!L19)/IF(eq(Survey!$J19, 0), Survey!L19, Survey!$J19))</f>
        <v>#NAME?</v>
      </c>
      <c r="B18" s="9" t="e">
        <f aca="false">IF(eq(Survey!$J19,Survey!M19), 0, (Survey!$J19-Survey!M19)/IF(eq(Survey!$J19, 0), Survey!M19, Survey!$J19))</f>
        <v>#NAME?</v>
      </c>
      <c r="C18" s="9" t="e">
        <f aca="false">IF(eq(Survey!$J19,Survey!N19), 0, (Survey!$J19-Survey!N19)/IF(eq(Survey!$J19, 0), Survey!N19, Survey!$J19))</f>
        <v>#NAME?</v>
      </c>
      <c r="D18" s="9" t="e">
        <f aca="false">IF(eq(Survey!$J19,Survey!O19), 0, (Survey!$J19-Survey!O19)/IF(eq(Survey!$J19, 0), Survey!O19, Survey!$J19))</f>
        <v>#NAME?</v>
      </c>
      <c r="E18" s="9" t="e">
        <f aca="false">IF(eq(Survey!$J19,Survey!P19), 0, (Survey!$J19-Survey!P19)/IF(eq(Survey!$J19, 0), Survey!P19, Survey!$J19))</f>
        <v>#NAME?</v>
      </c>
      <c r="F18" s="9" t="e">
        <f aca="false">IF(eq(Survey!$J19,Survey!Q19), 0, (Survey!$J19-Survey!Q19)/IF(eq(Survey!$J19, 0), Survey!Q19, Survey!$J19))</f>
        <v>#NAME?</v>
      </c>
      <c r="G18" s="9" t="e">
        <f aca="false">IF(eq(Survey!$J19,Survey!R19), 0, (Survey!$J19-Survey!R19)/IF(eq(Survey!$J19, 0), Survey!R19, Survey!$J19))</f>
        <v>#NAME?</v>
      </c>
      <c r="H18" s="9" t="e">
        <f aca="false">IF(eq(Survey!$J19,Survey!S19), 0, (Survey!$J19-Survey!S19)/IF(eq(Survey!$J19, 0), Survey!S19, Survey!$J19))</f>
        <v>#NAME?</v>
      </c>
      <c r="I18" s="9" t="e">
        <f aca="false">IF(eq(Survey!$J19,Survey!T19), 0, (Survey!$J19-Survey!T19)/IF(eq(Survey!$J19, 0), Survey!T19, Survey!$J19))</f>
        <v>#NAME?</v>
      </c>
      <c r="J18" s="9" t="e">
        <f aca="false">IF(eq(Survey!$J19,Survey!U19), 0, (Survey!$J19-Survey!U19)/IF(eq(Survey!$J19, 0), Survey!U19, Survey!$J19))</f>
        <v>#NAME?</v>
      </c>
      <c r="K18" s="9" t="e">
        <f aca="false">IF(eq(Survey!$J19,Survey!V19), 0, (Survey!$J19-Survey!V19)/IF(eq(Survey!$J19, 0), Survey!V19, Survey!$J19))</f>
        <v>#NAME?</v>
      </c>
      <c r="L18" s="9" t="e">
        <f aca="false">IF(eq(Survey!$J19,Survey!W19), 0, (Survey!$J19-Survey!W19)/IF(eq(Survey!$J19, 0), Survey!W19, Survey!$J19))</f>
        <v>#NAME?</v>
      </c>
      <c r="M18" s="9"/>
      <c r="N18" s="23"/>
      <c r="O18" s="23"/>
      <c r="P18" s="7" t="s">
        <v>179</v>
      </c>
      <c r="Q18" s="26" t="e">
        <f aca="false">COUNTIFS(Survey!$A$5:$A1000, $N16, A$4:A1000, "&gt;0")/$Q16</f>
        <v>#VALUE!</v>
      </c>
      <c r="R18" s="27" t="e">
        <f aca="false">COUNTIFS(Survey!$A$5:$A1000, $N16, B$4:B1000, "&gt;0")/$Q16</f>
        <v>#VALUE!</v>
      </c>
      <c r="S18" s="27" t="e">
        <f aca="false">COUNTIFS(Survey!$A$5:$A1000, $N16, C$4:C1000, "&gt;0")/$Q16</f>
        <v>#VALUE!</v>
      </c>
      <c r="T18" s="27" t="e">
        <f aca="false">COUNTIFS(Survey!$A$5:$A1000, $N16, D$4:D1000, "&gt;0")/$Q16</f>
        <v>#VALUE!</v>
      </c>
      <c r="U18" s="27" t="e">
        <f aca="false">COUNTIFS(Survey!$A$5:$A1000, $N16, E$4:E1000, "&gt;0")/$Q16</f>
        <v>#VALUE!</v>
      </c>
      <c r="V18" s="27" t="e">
        <f aca="false">COUNTIFS(Survey!$A$5:$A1000, $N16, F$4:F1000, "&gt;0")/$Q16</f>
        <v>#VALUE!</v>
      </c>
      <c r="W18" s="27" t="e">
        <f aca="false">COUNTIFS(Survey!$A$5:$A1000, $N16, G$4:G1000, "&gt;0")/$Q16</f>
        <v>#VALUE!</v>
      </c>
      <c r="X18" s="27" t="e">
        <f aca="false">COUNTIFS(Survey!$A$5:$A1000, $N16, H$4:H1000, "&gt;0")/$Q16</f>
        <v>#VALUE!</v>
      </c>
      <c r="Y18" s="27" t="e">
        <f aca="false">COUNTIFS(Survey!$A$5:$A1000, $N16, I$4:I1000, "&gt;0")/$Q16</f>
        <v>#VALUE!</v>
      </c>
      <c r="Z18" s="27" t="e">
        <f aca="false">COUNTIFS(Survey!$A$5:$A1000, $N16, J$4:J1000, "&gt;0")/$Q16</f>
        <v>#VALUE!</v>
      </c>
      <c r="AA18" s="27" t="e">
        <f aca="false">COUNTIFS(Survey!$A$5:$A1000, $N16, K$4:K1000, "&gt;0")/$Q16</f>
        <v>#VALUE!</v>
      </c>
      <c r="AB18" s="27" t="e">
        <f aca="false">COUNTIFS(Survey!$A$5:$A1000, $N16, L$4:L1000, "&gt;0")/$Q16</f>
        <v>#VALUE!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customFormat="false" ht="15.75" hidden="false" customHeight="false" outlineLevel="0" collapsed="false">
      <c r="A19" s="9" t="e">
        <f aca="false">IF(eq(Survey!$J20,Survey!L20), 0, (Survey!$J20-Survey!L20)/IF(eq(Survey!$J20, 0), Survey!L20, Survey!$J20))</f>
        <v>#NAME?</v>
      </c>
      <c r="B19" s="9" t="e">
        <f aca="false">IF(eq(Survey!$J20,Survey!M20), 0, (Survey!$J20-Survey!M20)/IF(eq(Survey!$J20, 0), Survey!M20, Survey!$J20))</f>
        <v>#NAME?</v>
      </c>
      <c r="C19" s="9" t="e">
        <f aca="false">IF(eq(Survey!$J20,Survey!N20), 0, (Survey!$J20-Survey!N20)/IF(eq(Survey!$J20, 0), Survey!N20, Survey!$J20))</f>
        <v>#NAME?</v>
      </c>
      <c r="D19" s="9" t="e">
        <f aca="false">IF(eq(Survey!$J20,Survey!O20), 0, (Survey!$J20-Survey!O20)/IF(eq(Survey!$J20, 0), Survey!O20, Survey!$J20))</f>
        <v>#NAME?</v>
      </c>
      <c r="E19" s="9" t="e">
        <f aca="false">IF(eq(Survey!$J20,Survey!P20), 0, (Survey!$J20-Survey!P20)/IF(eq(Survey!$J20, 0), Survey!P20, Survey!$J20))</f>
        <v>#NAME?</v>
      </c>
      <c r="F19" s="9" t="e">
        <f aca="false">IF(eq(Survey!$J20,Survey!Q20), 0, (Survey!$J20-Survey!Q20)/IF(eq(Survey!$J20, 0), Survey!Q20, Survey!$J20))</f>
        <v>#NAME?</v>
      </c>
      <c r="G19" s="9" t="e">
        <f aca="false">IF(eq(Survey!$J20,Survey!R20), 0, (Survey!$J20-Survey!R20)/IF(eq(Survey!$J20, 0), Survey!R20, Survey!$J20))</f>
        <v>#NAME?</v>
      </c>
      <c r="H19" s="9" t="e">
        <f aca="false">IF(eq(Survey!$J20,Survey!S20), 0, (Survey!$J20-Survey!S20)/IF(eq(Survey!$J20, 0), Survey!S20, Survey!$J20))</f>
        <v>#NAME?</v>
      </c>
      <c r="I19" s="9" t="e">
        <f aca="false">IF(eq(Survey!$J20,Survey!T20), 0, (Survey!$J20-Survey!T20)/IF(eq(Survey!$J20, 0), Survey!T20, Survey!$J20))</f>
        <v>#NAME?</v>
      </c>
      <c r="J19" s="9" t="e">
        <f aca="false">IF(eq(Survey!$J20,Survey!U20), 0, (Survey!$J20-Survey!U20)/IF(eq(Survey!$J20, 0), Survey!U20, Survey!$J20))</f>
        <v>#NAME?</v>
      </c>
      <c r="K19" s="9" t="e">
        <f aca="false">IF(eq(Survey!$J20,Survey!V20), 0, (Survey!$J20-Survey!V20)/IF(eq(Survey!$J20, 0), Survey!V20, Survey!$J20))</f>
        <v>#NAME?</v>
      </c>
      <c r="L19" s="9" t="e">
        <f aca="false">IF(eq(Survey!$J20,Survey!W20), 0, (Survey!$J20-Survey!W20)/IF(eq(Survey!$J20, 0), Survey!W20, Survey!$J20))</f>
        <v>#NAME?</v>
      </c>
      <c r="M19" s="9"/>
      <c r="N19" s="23"/>
      <c r="O19" s="23"/>
      <c r="P19" s="7" t="s">
        <v>181</v>
      </c>
      <c r="Q19" s="24" t="e">
        <f aca="false">COUNTIFS(Survey!$A$5:$A1000, $N16, A$4:A1000, "&lt;0")/$Q16</f>
        <v>#VALUE!</v>
      </c>
      <c r="R19" s="9" t="e">
        <f aca="false">COUNTIFS(Survey!$A$5:$A1000, $N16, B$4:B1000, "&lt;0")/$Q16</f>
        <v>#VALUE!</v>
      </c>
      <c r="S19" s="9" t="e">
        <f aca="false">COUNTIFS(Survey!$A$5:$A1000, $N16, C$4:C1000, "&lt;0")/$Q16</f>
        <v>#VALUE!</v>
      </c>
      <c r="T19" s="9" t="e">
        <f aca="false">COUNTIFS(Survey!$A$5:$A1000, $N16, D$4:D1000, "&lt;0")/$Q16</f>
        <v>#VALUE!</v>
      </c>
      <c r="U19" s="9" t="e">
        <f aca="false">COUNTIFS(Survey!$A$5:$A1000, $N16, E$4:E1000, "&lt;0")/$Q16</f>
        <v>#VALUE!</v>
      </c>
      <c r="V19" s="9" t="e">
        <f aca="false">COUNTIFS(Survey!$A$5:$A1000, $N16, F$4:F1000, "&lt;0")/$Q16</f>
        <v>#VALUE!</v>
      </c>
      <c r="W19" s="9" t="e">
        <f aca="false">COUNTIFS(Survey!$A$5:$A1000, $N16, G$4:G1000, "&lt;0")/$Q16</f>
        <v>#VALUE!</v>
      </c>
      <c r="X19" s="9" t="e">
        <f aca="false">COUNTIFS(Survey!$A$5:$A1000, $N16, H$4:H1000, "&lt;0")/$Q16</f>
        <v>#VALUE!</v>
      </c>
      <c r="Y19" s="9" t="e">
        <f aca="false">COUNTIFS(Survey!$A$5:$A1000, $N16, I$4:I1000, "&lt;0")/$Q16</f>
        <v>#VALUE!</v>
      </c>
      <c r="Z19" s="9" t="e">
        <f aca="false">COUNTIFS(Survey!$A$5:$A1000, $N16, J$4:J1000, "&lt;0")/$Q16</f>
        <v>#VALUE!</v>
      </c>
      <c r="AA19" s="9" t="e">
        <f aca="false">COUNTIFS(Survey!$A$5:$A1000, $N16, K$4:K1000, "&lt;0")/$Q16</f>
        <v>#VALUE!</v>
      </c>
      <c r="AB19" s="9" t="e">
        <f aca="false">COUNTIFS(Survey!$A$5:$A1000, $N16, L$4:L1000, "&lt;0")/$Q16</f>
        <v>#VALUE!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customFormat="false" ht="15.75" hidden="false" customHeight="false" outlineLevel="0" collapsed="false">
      <c r="A20" s="9" t="e">
        <f aca="false">IF(eq(Survey!$J21,Survey!L21), 0, (Survey!$J21-Survey!L21)/IF(eq(Survey!$J21, 0), Survey!L21, Survey!$J21))</f>
        <v>#NAME?</v>
      </c>
      <c r="B20" s="9" t="e">
        <f aca="false">IF(eq(Survey!$J21,Survey!M21), 0, (Survey!$J21-Survey!M21)/IF(eq(Survey!$J21, 0), Survey!M21, Survey!$J21))</f>
        <v>#NAME?</v>
      </c>
      <c r="C20" s="9" t="e">
        <f aca="false">IF(eq(Survey!$J21,Survey!N21), 0, (Survey!$J21-Survey!N21)/IF(eq(Survey!$J21, 0), Survey!N21, Survey!$J21))</f>
        <v>#NAME?</v>
      </c>
      <c r="D20" s="9" t="e">
        <f aca="false">IF(eq(Survey!$J21,Survey!O21), 0, (Survey!$J21-Survey!O21)/IF(eq(Survey!$J21, 0), Survey!O21, Survey!$J21))</f>
        <v>#NAME?</v>
      </c>
      <c r="E20" s="9" t="e">
        <f aca="false">IF(eq(Survey!$J21,Survey!P21), 0, (Survey!$J21-Survey!P21)/IF(eq(Survey!$J21, 0), Survey!P21, Survey!$J21))</f>
        <v>#NAME?</v>
      </c>
      <c r="F20" s="9" t="e">
        <f aca="false">IF(eq(Survey!$J21,Survey!Q21), 0, (Survey!$J21-Survey!Q21)/IF(eq(Survey!$J21, 0), Survey!Q21, Survey!$J21))</f>
        <v>#NAME?</v>
      </c>
      <c r="G20" s="9" t="e">
        <f aca="false">IF(eq(Survey!$J21,Survey!R21), 0, (Survey!$J21-Survey!R21)/IF(eq(Survey!$J21, 0), Survey!R21, Survey!$J21))</f>
        <v>#NAME?</v>
      </c>
      <c r="H20" s="9" t="e">
        <f aca="false">IF(eq(Survey!$J21,Survey!S21), 0, (Survey!$J21-Survey!S21)/IF(eq(Survey!$J21, 0), Survey!S21, Survey!$J21))</f>
        <v>#NAME?</v>
      </c>
      <c r="I20" s="9" t="e">
        <f aca="false">IF(eq(Survey!$J21,Survey!T21), 0, (Survey!$J21-Survey!T21)/IF(eq(Survey!$J21, 0), Survey!T21, Survey!$J21))</f>
        <v>#NAME?</v>
      </c>
      <c r="J20" s="9" t="e">
        <f aca="false">IF(eq(Survey!$J21,Survey!U21), 0, (Survey!$J21-Survey!U21)/IF(eq(Survey!$J21, 0), Survey!U21, Survey!$J21))</f>
        <v>#NAME?</v>
      </c>
      <c r="K20" s="9" t="e">
        <f aca="false">IF(eq(Survey!$J21,Survey!V21), 0, (Survey!$J21-Survey!V21)/IF(eq(Survey!$J21, 0), Survey!V21, Survey!$J21))</f>
        <v>#NAME?</v>
      </c>
      <c r="L20" s="9" t="e">
        <f aca="false">IF(eq(Survey!$J21,Survey!W21), 0, (Survey!$J21-Survey!W21)/IF(eq(Survey!$J21, 0), Survey!W21, Survey!$J21))</f>
        <v>#NAME?</v>
      </c>
      <c r="M20" s="9"/>
      <c r="N20" s="23"/>
      <c r="O20" s="23" t="s">
        <v>164</v>
      </c>
      <c r="P20" s="7" t="s">
        <v>183</v>
      </c>
      <c r="Q20" s="24" t="e">
        <f aca="false">IF(eq(Q17, 0), 0, AVERAGEIFS(A$4:A1000, Survey!$A$5:$A1000, $N16, A$4:A1000, "=0"))</f>
        <v>#NAME?</v>
      </c>
      <c r="R20" s="24" t="e">
        <f aca="false">IF(eq(R17, 0), 0, AVERAGEIFS(B$4:B1000, Survey!$A$5:$A1000, $N16, B$4:B1000, "=0"))</f>
        <v>#NAME?</v>
      </c>
      <c r="S20" s="24" t="e">
        <f aca="false">IF(eq(S17, 0), 0, AVERAGEIFS(C$4:C1000, Survey!$A$5:$A1000, $N16, C$4:C1000, "=0"))</f>
        <v>#NAME?</v>
      </c>
      <c r="T20" s="24" t="e">
        <f aca="false">IF(eq(T17, 0), 0, AVERAGEIFS(D$4:D1000, Survey!$A$5:$A1000, $N16, D$4:D1000, "=0"))</f>
        <v>#NAME?</v>
      </c>
      <c r="U20" s="24" t="e">
        <f aca="false">IF(eq(U17, 0), 0, AVERAGEIFS(E$4:E1000, Survey!$A$5:$A1000, $N16, E$4:E1000, "=0"))</f>
        <v>#NAME?</v>
      </c>
      <c r="V20" s="24" t="e">
        <f aca="false">IF(eq(V17, 0), 0, AVERAGEIFS(F$4:F1000, Survey!$A$5:$A1000, $N16, F$4:F1000, "=0"))</f>
        <v>#NAME?</v>
      </c>
      <c r="W20" s="24" t="e">
        <f aca="false">IF(eq(W17, 0), 0, AVERAGEIFS(G$4:G1000, Survey!$A$5:$A1000, $N16, G$4:G1000, "=0"))</f>
        <v>#NAME?</v>
      </c>
      <c r="X20" s="24" t="e">
        <f aca="false">IF(eq(X17, 0), 0, AVERAGEIFS(H$4:H1000, Survey!$A$5:$A1000, $N16, H$4:H1000, "=0"))</f>
        <v>#NAME?</v>
      </c>
      <c r="Y20" s="24" t="e">
        <f aca="false">IF(eq(Y17, 0), 0, AVERAGEIFS(I$4:I1000, Survey!$A$5:$A1000, $N16, I$4:I1000, "=0"))</f>
        <v>#NAME?</v>
      </c>
      <c r="Z20" s="24" t="e">
        <f aca="false">IF(eq(Z17, 0), 0, AVERAGEIFS(J$4:J1000, Survey!$A$5:$A1000, $N16, J$4:J1000, "=0"))</f>
        <v>#NAME?</v>
      </c>
      <c r="AA20" s="24" t="e">
        <f aca="false">IF(eq(AA17, 0), 0, AVERAGEIFS(K$4:K1000, Survey!$A$5:$A1000, $N16, K$4:K1000, "=0"))</f>
        <v>#NAME?</v>
      </c>
      <c r="AB20" s="24" t="e">
        <f aca="false">IF(eq(AB17, 0), 0, AVERAGEIFS(L$4:L1000, Survey!$A$5:$A1000, $N16, L$4:L1000, "=0"))</f>
        <v>#NAME?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customFormat="false" ht="15.75" hidden="false" customHeight="false" outlineLevel="0" collapsed="false">
      <c r="A21" s="9" t="e">
        <f aca="false">IF(eq(Survey!$J22,Survey!L22), 0, (Survey!$J22-Survey!L22)/IF(eq(Survey!$J22, 0), Survey!L22, Survey!$J22))</f>
        <v>#NAME?</v>
      </c>
      <c r="B21" s="9" t="e">
        <f aca="false">IF(eq(Survey!$J22,Survey!M22), 0, (Survey!$J22-Survey!M22)/IF(eq(Survey!$J22, 0), Survey!M22, Survey!$J22))</f>
        <v>#NAME?</v>
      </c>
      <c r="C21" s="9" t="e">
        <f aca="false">IF(eq(Survey!$J22,Survey!N22), 0, (Survey!$J22-Survey!N22)/IF(eq(Survey!$J22, 0), Survey!N22, Survey!$J22))</f>
        <v>#NAME?</v>
      </c>
      <c r="D21" s="9" t="e">
        <f aca="false">IF(eq(Survey!$J22,Survey!O22), 0, (Survey!$J22-Survey!O22)/IF(eq(Survey!$J22, 0), Survey!O22, Survey!$J22))</f>
        <v>#NAME?</v>
      </c>
      <c r="E21" s="9" t="e">
        <f aca="false">IF(eq(Survey!$J22,Survey!P22), 0, (Survey!$J22-Survey!P22)/IF(eq(Survey!$J22, 0), Survey!P22, Survey!$J22))</f>
        <v>#NAME?</v>
      </c>
      <c r="F21" s="9" t="e">
        <f aca="false">IF(eq(Survey!$J22,Survey!Q22), 0, (Survey!$J22-Survey!Q22)/IF(eq(Survey!$J22, 0), Survey!Q22, Survey!$J22))</f>
        <v>#NAME?</v>
      </c>
      <c r="G21" s="9" t="e">
        <f aca="false">IF(eq(Survey!$J22,Survey!R22), 0, (Survey!$J22-Survey!R22)/IF(eq(Survey!$J22, 0), Survey!R22, Survey!$J22))</f>
        <v>#NAME?</v>
      </c>
      <c r="H21" s="9" t="e">
        <f aca="false">IF(eq(Survey!$J22,Survey!S22), 0, (Survey!$J22-Survey!S22)/IF(eq(Survey!$J22, 0), Survey!S22, Survey!$J22))</f>
        <v>#NAME?</v>
      </c>
      <c r="I21" s="9" t="e">
        <f aca="false">IF(eq(Survey!$J22,Survey!T22), 0, (Survey!$J22-Survey!T22)/IF(eq(Survey!$J22, 0), Survey!T22, Survey!$J22))</f>
        <v>#NAME?</v>
      </c>
      <c r="J21" s="9" t="e">
        <f aca="false">IF(eq(Survey!$J22,Survey!U22), 0, (Survey!$J22-Survey!U22)/IF(eq(Survey!$J22, 0), Survey!U22, Survey!$J22))</f>
        <v>#NAME?</v>
      </c>
      <c r="K21" s="9" t="e">
        <f aca="false">IF(eq(Survey!$J22,Survey!V22), 0, (Survey!$J22-Survey!V22)/IF(eq(Survey!$J22, 0), Survey!V22, Survey!$J22))</f>
        <v>#NAME?</v>
      </c>
      <c r="L21" s="9" t="e">
        <f aca="false">IF(eq(Survey!$J22,Survey!W22), 0, (Survey!$J22-Survey!W22)/IF(eq(Survey!$J22, 0), Survey!W22, Survey!$J22))</f>
        <v>#NAME?</v>
      </c>
      <c r="M21" s="9"/>
      <c r="N21" s="23"/>
      <c r="O21" s="23"/>
      <c r="P21" s="7" t="s">
        <v>185</v>
      </c>
      <c r="Q21" s="9" t="e">
        <f aca="false">IF(eq(Q18, 0), 0, AVERAGEIFS(A$4:A1000, Survey!$A$5:$A1000, $N16, A$4:A1000, "&gt;0"))</f>
        <v>#NAME?</v>
      </c>
      <c r="R21" s="9" t="e">
        <f aca="false">IF(eq(R18, 0), 0, AVERAGEIFS(B$4:B1000, Survey!$A$5:$A1000, $N16, B$4:B1000, "&gt;0"))</f>
        <v>#NAME?</v>
      </c>
      <c r="S21" s="9" t="e">
        <f aca="false">IF(eq(S18, 0), 0, AVERAGEIFS(C$4:C1000, Survey!$A$5:$A1000, $N16, C$4:C1000, "&gt;0"))</f>
        <v>#NAME?</v>
      </c>
      <c r="T21" s="9" t="e">
        <f aca="false">IF(eq(T18, 0), 0, AVERAGEIFS(D$4:D1000, Survey!$A$5:$A1000, $N16, D$4:D1000, "&gt;0"))</f>
        <v>#NAME?</v>
      </c>
      <c r="U21" s="9" t="e">
        <f aca="false">IF(eq(U18, 0), 0, AVERAGEIFS(E$4:E1000, Survey!$A$5:$A1000, $N16, E$4:E1000, "&gt;0"))</f>
        <v>#NAME?</v>
      </c>
      <c r="V21" s="9" t="e">
        <f aca="false">IF(eq(V18, 0), 0, AVERAGEIFS(F$4:F1000, Survey!$A$5:$A1000, $N16, F$4:F1000, "&gt;0"))</f>
        <v>#NAME?</v>
      </c>
      <c r="W21" s="9" t="e">
        <f aca="false">IF(eq(W18, 0), 0, AVERAGEIFS(G$4:G1000, Survey!$A$5:$A1000, $N16, G$4:G1000, "&gt;0"))</f>
        <v>#NAME?</v>
      </c>
      <c r="X21" s="9" t="e">
        <f aca="false">IF(eq(X18, 0), 0, AVERAGEIFS(H$4:H1000, Survey!$A$5:$A1000, $N16, H$4:H1000, "&gt;0"))</f>
        <v>#NAME?</v>
      </c>
      <c r="Y21" s="9" t="e">
        <f aca="false">IF(eq(Y18, 0), 0, AVERAGEIFS(I$4:I1000, Survey!$A$5:$A1000, $N16, I$4:I1000, "&gt;0"))</f>
        <v>#NAME?</v>
      </c>
      <c r="Z21" s="9" t="e">
        <f aca="false">IF(eq(Z18, 0), 0, AVERAGEIFS(J$4:J1000, Survey!$A$5:$A1000, $N16, J$4:J1000, "&gt;0"))</f>
        <v>#NAME?</v>
      </c>
      <c r="AA21" s="9" t="e">
        <f aca="false">IF(eq(AA18, 0), 0, AVERAGEIFS(K$4:K1000, Survey!$A$5:$A1000, $N16, K$4:K1000, "&gt;0"))</f>
        <v>#NAME?</v>
      </c>
      <c r="AB21" s="9" t="e">
        <f aca="false">IF(eq(AB18, 0), 0, AVERAGEIFS(L$4:L1000, Survey!$A$5:$A1000, $N16, L$4:L1000, "&gt;0"))</f>
        <v>#NAME?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customFormat="false" ht="15.75" hidden="false" customHeight="false" outlineLevel="0" collapsed="false">
      <c r="A22" s="9" t="e">
        <f aca="false">IF(eq(Survey!$J23,Survey!L23), 0, (Survey!$J23-Survey!L23)/IF(eq(Survey!$J23, 0), Survey!L23, Survey!$J23))</f>
        <v>#NAME?</v>
      </c>
      <c r="B22" s="9" t="e">
        <f aca="false">IF(eq(Survey!$J23,Survey!M23), 0, (Survey!$J23-Survey!M23)/IF(eq(Survey!$J23, 0), Survey!M23, Survey!$J23))</f>
        <v>#NAME?</v>
      </c>
      <c r="C22" s="9" t="e">
        <f aca="false">IF(eq(Survey!$J23,Survey!N23), 0, (Survey!$J23-Survey!N23)/IF(eq(Survey!$J23, 0), Survey!N23, Survey!$J23))</f>
        <v>#NAME?</v>
      </c>
      <c r="D22" s="9" t="e">
        <f aca="false">IF(eq(Survey!$J23,Survey!O23), 0, (Survey!$J23-Survey!O23)/IF(eq(Survey!$J23, 0), Survey!O23, Survey!$J23))</f>
        <v>#NAME?</v>
      </c>
      <c r="E22" s="9" t="e">
        <f aca="false">IF(eq(Survey!$J23,Survey!P23), 0, (Survey!$J23-Survey!P23)/IF(eq(Survey!$J23, 0), Survey!P23, Survey!$J23))</f>
        <v>#NAME?</v>
      </c>
      <c r="F22" s="9" t="e">
        <f aca="false">IF(eq(Survey!$J23,Survey!Q23), 0, (Survey!$J23-Survey!Q23)/IF(eq(Survey!$J23, 0), Survey!Q23, Survey!$J23))</f>
        <v>#NAME?</v>
      </c>
      <c r="G22" s="9" t="e">
        <f aca="false">IF(eq(Survey!$J23,Survey!R23), 0, (Survey!$J23-Survey!R23)/IF(eq(Survey!$J23, 0), Survey!R23, Survey!$J23))</f>
        <v>#NAME?</v>
      </c>
      <c r="H22" s="9" t="e">
        <f aca="false">IF(eq(Survey!$J23,Survey!S23), 0, (Survey!$J23-Survey!S23)/IF(eq(Survey!$J23, 0), Survey!S23, Survey!$J23))</f>
        <v>#NAME?</v>
      </c>
      <c r="I22" s="9" t="e">
        <f aca="false">IF(eq(Survey!$J23,Survey!T23), 0, (Survey!$J23-Survey!T23)/IF(eq(Survey!$J23, 0), Survey!T23, Survey!$J23))</f>
        <v>#NAME?</v>
      </c>
      <c r="J22" s="9" t="e">
        <f aca="false">IF(eq(Survey!$J23,Survey!U23), 0, (Survey!$J23-Survey!U23)/IF(eq(Survey!$J23, 0), Survey!U23, Survey!$J23))</f>
        <v>#NAME?</v>
      </c>
      <c r="K22" s="9" t="e">
        <f aca="false">IF(eq(Survey!$J23,Survey!V23), 0, (Survey!$J23-Survey!V23)/IF(eq(Survey!$J23, 0), Survey!V23, Survey!$J23))</f>
        <v>#NAME?</v>
      </c>
      <c r="L22" s="9" t="e">
        <f aca="false">IF(eq(Survey!$J23,Survey!W23), 0, (Survey!$J23-Survey!W23)/IF(eq(Survey!$J23, 0), Survey!W23, Survey!$J23))</f>
        <v>#NAME?</v>
      </c>
      <c r="M22" s="9"/>
      <c r="N22" s="23"/>
      <c r="O22" s="23"/>
      <c r="P22" s="7" t="s">
        <v>186</v>
      </c>
      <c r="Q22" s="9" t="e">
        <f aca="false">IF(eq(Q19, 0), 0, ABS(AVERAGEIFS(A$4:A1000, Survey!$A$5:$A1000, $N16, A$4:A1000, "&lt;0")))</f>
        <v>#NAME?</v>
      </c>
      <c r="R22" s="9" t="e">
        <f aca="false">IF(eq(R19, 0), 0, ABS(AVERAGEIFS(B$4:B1000, Survey!$A$5:$A1000, $N16, B$4:B1000, "&lt;0")))</f>
        <v>#NAME?</v>
      </c>
      <c r="S22" s="9" t="e">
        <f aca="false">IF(eq(S19, 0), 0, ABS(AVERAGEIFS(C$4:C1000, Survey!$A$5:$A1000, $N16, C$4:C1000, "&lt;0")))</f>
        <v>#NAME?</v>
      </c>
      <c r="T22" s="9" t="e">
        <f aca="false">IF(eq(T19, 0), 0, ABS(AVERAGEIFS(D$4:D1000, Survey!$A$5:$A1000, $N16, D$4:D1000, "&lt;0")))</f>
        <v>#NAME?</v>
      </c>
      <c r="U22" s="9" t="e">
        <f aca="false">IF(eq(U19, 0), 0, ABS(AVERAGEIFS(E$4:E1000, Survey!$A$5:$A1000, $N16, E$4:E1000, "&lt;0")))</f>
        <v>#NAME?</v>
      </c>
      <c r="V22" s="9" t="e">
        <f aca="false">IF(eq(V19, 0), 0, ABS(AVERAGEIFS(F$4:F1000, Survey!$A$5:$A1000, $N16, F$4:F1000, "&lt;0")))</f>
        <v>#NAME?</v>
      </c>
      <c r="W22" s="9" t="e">
        <f aca="false">IF(eq(W19, 0), 0, ABS(AVERAGEIFS(G$4:G1000, Survey!$A$5:$A1000, $N16, G$4:G1000, "&lt;0")))</f>
        <v>#NAME?</v>
      </c>
      <c r="X22" s="9" t="e">
        <f aca="false">IF(eq(X19, 0), 0, ABS(AVERAGEIFS(H$4:H1000, Survey!$A$5:$A1000, $N16, H$4:H1000, "&lt;0")))</f>
        <v>#NAME?</v>
      </c>
      <c r="Y22" s="9" t="e">
        <f aca="false">IF(eq(Y19, 0), 0, ABS(AVERAGEIFS(I$4:I1000, Survey!$A$5:$A1000, $N16, I$4:I1000, "&lt;0")))</f>
        <v>#NAME?</v>
      </c>
      <c r="Z22" s="9" t="e">
        <f aca="false">IF(eq(Z19, 0), 0, ABS(AVERAGEIFS(J$4:J1000, Survey!$A$5:$A1000, $N16, J$4:J1000, "&lt;0")))</f>
        <v>#NAME?</v>
      </c>
      <c r="AA22" s="9" t="e">
        <f aca="false">IF(eq(AA19, 0), 0, ABS(AVERAGEIFS(K$4:K1000, Survey!$A$5:$A1000, $N16, K$4:K1000, "&lt;0")))</f>
        <v>#NAME?</v>
      </c>
      <c r="AB22" s="9" t="e">
        <f aca="false">IF(eq(AB19, 0), 0, ABS(AVERAGEIFS(L$4:L1000, Survey!$A$5:$A1000, $N16, L$4:L1000, "&lt;0")))</f>
        <v>#NAME?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customFormat="false" ht="15.75" hidden="false" customHeight="false" outlineLevel="0" collapsed="false">
      <c r="A23" s="9" t="e">
        <f aca="false">IF(eq(Survey!$J24,Survey!L24), 0, (Survey!$J24-Survey!L24)/IF(eq(Survey!$J24, 0), Survey!L24, Survey!$J24))</f>
        <v>#NAME?</v>
      </c>
      <c r="B23" s="9" t="e">
        <f aca="false">IF(eq(Survey!$J24,Survey!M24), 0, (Survey!$J24-Survey!M24)/IF(eq(Survey!$J24, 0), Survey!M24, Survey!$J24))</f>
        <v>#NAME?</v>
      </c>
      <c r="C23" s="9" t="e">
        <f aca="false">IF(eq(Survey!$J24,Survey!N24), 0, (Survey!$J24-Survey!N24)/IF(eq(Survey!$J24, 0), Survey!N24, Survey!$J24))</f>
        <v>#NAME?</v>
      </c>
      <c r="D23" s="9" t="e">
        <f aca="false">IF(eq(Survey!$J24,Survey!O24), 0, (Survey!$J24-Survey!O24)/IF(eq(Survey!$J24, 0), Survey!O24, Survey!$J24))</f>
        <v>#NAME?</v>
      </c>
      <c r="E23" s="9" t="e">
        <f aca="false">IF(eq(Survey!$J24,Survey!P24), 0, (Survey!$J24-Survey!P24)/IF(eq(Survey!$J24, 0), Survey!P24, Survey!$J24))</f>
        <v>#NAME?</v>
      </c>
      <c r="F23" s="9" t="e">
        <f aca="false">IF(eq(Survey!$J24,Survey!Q24), 0, (Survey!$J24-Survey!Q24)/IF(eq(Survey!$J24, 0), Survey!Q24, Survey!$J24))</f>
        <v>#NAME?</v>
      </c>
      <c r="G23" s="9" t="e">
        <f aca="false">IF(eq(Survey!$J24,Survey!R24), 0, (Survey!$J24-Survey!R24)/IF(eq(Survey!$J24, 0), Survey!R24, Survey!$J24))</f>
        <v>#NAME?</v>
      </c>
      <c r="H23" s="9" t="e">
        <f aca="false">IF(eq(Survey!$J24,Survey!S24), 0, (Survey!$J24-Survey!S24)/IF(eq(Survey!$J24, 0), Survey!S24, Survey!$J24))</f>
        <v>#NAME?</v>
      </c>
      <c r="I23" s="9" t="e">
        <f aca="false">IF(eq(Survey!$J24,Survey!T24), 0, (Survey!$J24-Survey!T24)/IF(eq(Survey!$J24, 0), Survey!T24, Survey!$J24))</f>
        <v>#NAME?</v>
      </c>
      <c r="J23" s="9" t="e">
        <f aca="false">IF(eq(Survey!$J24,Survey!U24), 0, (Survey!$J24-Survey!U24)/IF(eq(Survey!$J24, 0), Survey!U24, Survey!$J24))</f>
        <v>#NAME?</v>
      </c>
      <c r="K23" s="9" t="e">
        <f aca="false">IF(eq(Survey!$J24,Survey!V24), 0, (Survey!$J24-Survey!V24)/IF(eq(Survey!$J24, 0), Survey!V24, Survey!$J24))</f>
        <v>#NAME?</v>
      </c>
      <c r="L23" s="9" t="e">
        <f aca="false">IF(eq(Survey!$J24,Survey!W24), 0, (Survey!$J24-Survey!W24)/IF(eq(Survey!$J24, 0), Survey!W24, Survey!$J24))</f>
        <v>#NAME?</v>
      </c>
      <c r="M23" s="9"/>
      <c r="N23" s="14" t="s">
        <v>52</v>
      </c>
      <c r="O23" s="25" t="s">
        <v>187</v>
      </c>
      <c r="P23" s="7" t="s">
        <v>188</v>
      </c>
      <c r="Q23" s="9" t="n">
        <f aca="false">COUNTIFS(Survey!A5:A1000, $N23)</f>
        <v>23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customFormat="false" ht="15.75" hidden="false" customHeight="false" outlineLevel="0" collapsed="false">
      <c r="A24" s="9" t="e">
        <f aca="false">IF(eq(Survey!$J25,Survey!L25), 0, (Survey!$J25-Survey!L25)/IF(eq(Survey!$J25, 0), Survey!L25, Survey!$J25))</f>
        <v>#NAME?</v>
      </c>
      <c r="B24" s="9" t="e">
        <f aca="false">IF(eq(Survey!$J25,Survey!M25), 0, (Survey!$J25-Survey!M25)/IF(eq(Survey!$J25, 0), Survey!M25, Survey!$J25))</f>
        <v>#NAME?</v>
      </c>
      <c r="C24" s="9" t="e">
        <f aca="false">IF(eq(Survey!$J25,Survey!N25), 0, (Survey!$J25-Survey!N25)/IF(eq(Survey!$J25, 0), Survey!N25, Survey!$J25))</f>
        <v>#NAME?</v>
      </c>
      <c r="D24" s="9" t="e">
        <f aca="false">IF(eq(Survey!$J25,Survey!O25), 0, (Survey!$J25-Survey!O25)/IF(eq(Survey!$J25, 0), Survey!O25, Survey!$J25))</f>
        <v>#NAME?</v>
      </c>
      <c r="E24" s="9" t="e">
        <f aca="false">IF(eq(Survey!$J25,Survey!P25), 0, (Survey!$J25-Survey!P25)/IF(eq(Survey!$J25, 0), Survey!P25, Survey!$J25))</f>
        <v>#NAME?</v>
      </c>
      <c r="F24" s="9" t="e">
        <f aca="false">IF(eq(Survey!$J25,Survey!Q25), 0, (Survey!$J25-Survey!Q25)/IF(eq(Survey!$J25, 0), Survey!Q25, Survey!$J25))</f>
        <v>#NAME?</v>
      </c>
      <c r="G24" s="9" t="e">
        <f aca="false">IF(eq(Survey!$J25,Survey!R25), 0, (Survey!$J25-Survey!R25)/IF(eq(Survey!$J25, 0), Survey!R25, Survey!$J25))</f>
        <v>#NAME?</v>
      </c>
      <c r="H24" s="9" t="e">
        <f aca="false">IF(eq(Survey!$J25,Survey!S25), 0, (Survey!$J25-Survey!S25)/IF(eq(Survey!$J25, 0), Survey!S25, Survey!$J25))</f>
        <v>#NAME?</v>
      </c>
      <c r="I24" s="9" t="e">
        <f aca="false">IF(eq(Survey!$J25,Survey!T25), 0, (Survey!$J25-Survey!T25)/IF(eq(Survey!$J25, 0), Survey!T25, Survey!$J25))</f>
        <v>#NAME?</v>
      </c>
      <c r="J24" s="9" t="e">
        <f aca="false">IF(eq(Survey!$J25,Survey!U25), 0, (Survey!$J25-Survey!U25)/IF(eq(Survey!$J25, 0), Survey!U25, Survey!$J25))</f>
        <v>#NAME?</v>
      </c>
      <c r="K24" s="9" t="e">
        <f aca="false">IF(eq(Survey!$J25,Survey!V25), 0, (Survey!$J25-Survey!V25)/IF(eq(Survey!$J25, 0), Survey!V25, Survey!$J25))</f>
        <v>#NAME?</v>
      </c>
      <c r="L24" s="9" t="e">
        <f aca="false">IF(eq(Survey!$J25,Survey!W25), 0, (Survey!$J25-Survey!W25)/IF(eq(Survey!$J25, 0), Survey!W25, Survey!$J25))</f>
        <v>#NAME?</v>
      </c>
      <c r="M24" s="9"/>
      <c r="N24" s="14"/>
      <c r="O24" s="23" t="s">
        <v>160</v>
      </c>
      <c r="P24" s="7" t="s">
        <v>166</v>
      </c>
      <c r="Q24" s="9" t="e">
        <f aca="false">COUNTIFS(Survey!$A$5:$A1000, $N23, A$4:A1000, "=0")/$Q23</f>
        <v>#VALUE!</v>
      </c>
      <c r="R24" s="9" t="e">
        <f aca="false">COUNTIFS(Survey!$A$5:$A1000, $N23, B$4:B1000, "=0")/$Q23</f>
        <v>#VALUE!</v>
      </c>
      <c r="S24" s="9" t="e">
        <f aca="false">COUNTIFS(Survey!$A$5:$A1000, $N23, C$4:C1000, "=0")/$Q23</f>
        <v>#VALUE!</v>
      </c>
      <c r="T24" s="9" t="e">
        <f aca="false">COUNTIFS(Survey!$A$5:$A1000, $N23, D$4:D1000, "=0")/$Q23</f>
        <v>#VALUE!</v>
      </c>
      <c r="U24" s="9" t="e">
        <f aca="false">COUNTIFS(Survey!$A$5:$A1000, $N23, E$4:E1000, "=0")/$Q23</f>
        <v>#VALUE!</v>
      </c>
      <c r="V24" s="9" t="e">
        <f aca="false">COUNTIFS(Survey!$A$5:$A1000, $N23, F$4:F1000, "=0")/$Q23</f>
        <v>#VALUE!</v>
      </c>
      <c r="W24" s="9" t="e">
        <f aca="false">COUNTIFS(Survey!$A$5:$A1000, $N23, G$4:G1000, "=0")/$Q23</f>
        <v>#VALUE!</v>
      </c>
      <c r="X24" s="9" t="e">
        <f aca="false">COUNTIFS(Survey!$A$5:$A1000, $N23, H$4:H1000, "=0")/$Q23</f>
        <v>#VALUE!</v>
      </c>
      <c r="Y24" s="9" t="e">
        <f aca="false">COUNTIFS(Survey!$A$5:$A1000, $N23, I$4:I1000, "=0")/$Q23</f>
        <v>#VALUE!</v>
      </c>
      <c r="Z24" s="9" t="e">
        <f aca="false">COUNTIFS(Survey!$A$5:$A1000, $N23, J$4:J1000, "=0")/$Q23</f>
        <v>#VALUE!</v>
      </c>
      <c r="AA24" s="9" t="e">
        <f aca="false">COUNTIFS(Survey!$A$5:$A1000, $N23, K$4:K1000, "=0")/$Q23</f>
        <v>#VALUE!</v>
      </c>
      <c r="AB24" s="9" t="e">
        <f aca="false">COUNTIFS(Survey!$A$5:$A1000, $N23, L$4:L1000, "=0")/$Q23</f>
        <v>#VALUE!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customFormat="false" ht="15.75" hidden="false" customHeight="false" outlineLevel="0" collapsed="false">
      <c r="A25" s="9" t="e">
        <f aca="false">IF(eq(Survey!$J26,Survey!L26), 0, (Survey!$J26-Survey!L26)/IF(eq(Survey!$J26, 0), Survey!L26, Survey!$J26))</f>
        <v>#NAME?</v>
      </c>
      <c r="B25" s="9" t="e">
        <f aca="false">IF(eq(Survey!$J26,Survey!M26), 0, (Survey!$J26-Survey!M26)/IF(eq(Survey!$J26, 0), Survey!M26, Survey!$J26))</f>
        <v>#NAME?</v>
      </c>
      <c r="C25" s="9" t="e">
        <f aca="false">IF(eq(Survey!$J26,Survey!N26), 0, (Survey!$J26-Survey!N26)/IF(eq(Survey!$J26, 0), Survey!N26, Survey!$J26))</f>
        <v>#NAME?</v>
      </c>
      <c r="D25" s="9" t="e">
        <f aca="false">IF(eq(Survey!$J26,Survey!O26), 0, (Survey!$J26-Survey!O26)/IF(eq(Survey!$J26, 0), Survey!O26, Survey!$J26))</f>
        <v>#NAME?</v>
      </c>
      <c r="E25" s="9" t="e">
        <f aca="false">IF(eq(Survey!$J26,Survey!P26), 0, (Survey!$J26-Survey!P26)/IF(eq(Survey!$J26, 0), Survey!P26, Survey!$J26))</f>
        <v>#NAME?</v>
      </c>
      <c r="F25" s="9" t="e">
        <f aca="false">IF(eq(Survey!$J26,Survey!Q26), 0, (Survey!$J26-Survey!Q26)/IF(eq(Survey!$J26, 0), Survey!Q26, Survey!$J26))</f>
        <v>#NAME?</v>
      </c>
      <c r="G25" s="9" t="e">
        <f aca="false">IF(eq(Survey!$J26,Survey!R26), 0, (Survey!$J26-Survey!R26)/IF(eq(Survey!$J26, 0), Survey!R26, Survey!$J26))</f>
        <v>#NAME?</v>
      </c>
      <c r="H25" s="9" t="e">
        <f aca="false">IF(eq(Survey!$J26,Survey!S26), 0, (Survey!$J26-Survey!S26)/IF(eq(Survey!$J26, 0), Survey!S26, Survey!$J26))</f>
        <v>#NAME?</v>
      </c>
      <c r="I25" s="9" t="e">
        <f aca="false">IF(eq(Survey!$J26,Survey!T26), 0, (Survey!$J26-Survey!T26)/IF(eq(Survey!$J26, 0), Survey!T26, Survey!$J26))</f>
        <v>#NAME?</v>
      </c>
      <c r="J25" s="9" t="e">
        <f aca="false">IF(eq(Survey!$J26,Survey!U26), 0, (Survey!$J26-Survey!U26)/IF(eq(Survey!$J26, 0), Survey!U26, Survey!$J26))</f>
        <v>#NAME?</v>
      </c>
      <c r="K25" s="9" t="e">
        <f aca="false">IF(eq(Survey!$J26,Survey!V26), 0, (Survey!$J26-Survey!V26)/IF(eq(Survey!$J26, 0), Survey!V26, Survey!$J26))</f>
        <v>#NAME?</v>
      </c>
      <c r="L25" s="9" t="e">
        <f aca="false">IF(eq(Survey!$J26,Survey!W26), 0, (Survey!$J26-Survey!W26)/IF(eq(Survey!$J26, 0), Survey!W26, Survey!$J26))</f>
        <v>#NAME?</v>
      </c>
      <c r="M25" s="9"/>
      <c r="N25" s="14"/>
      <c r="O25" s="14"/>
      <c r="P25" s="7" t="s">
        <v>179</v>
      </c>
      <c r="Q25" s="27" t="e">
        <f aca="false">COUNTIFS(Survey!$A$5:$A1000, $N23, A$4:A1000, "&gt;0")/$Q23</f>
        <v>#VALUE!</v>
      </c>
      <c r="R25" s="27" t="e">
        <f aca="false">COUNTIFS(Survey!$A$5:$A1000, $N23, B$4:B1000, "&gt;0")/$Q23</f>
        <v>#VALUE!</v>
      </c>
      <c r="S25" s="27" t="e">
        <f aca="false">COUNTIFS(Survey!$A$5:$A1000, $N23, C$4:C1000, "&gt;0")/$Q23</f>
        <v>#VALUE!</v>
      </c>
      <c r="T25" s="27" t="e">
        <f aca="false">COUNTIFS(Survey!$A$5:$A1000, $N23, D$4:D1000, "&gt;0")/$Q23</f>
        <v>#VALUE!</v>
      </c>
      <c r="U25" s="27" t="e">
        <f aca="false">COUNTIFS(Survey!$A$5:$A1000, $N23, E$4:E1000, "&gt;0")/$Q23</f>
        <v>#VALUE!</v>
      </c>
      <c r="V25" s="27" t="e">
        <f aca="false">COUNTIFS(Survey!$A$5:$A1000, $N23, F$4:F1000, "&gt;0")/$Q23</f>
        <v>#VALUE!</v>
      </c>
      <c r="W25" s="27" t="e">
        <f aca="false">COUNTIFS(Survey!$A$5:$A1000, $N23, G$4:G1000, "&gt;0")/$Q23</f>
        <v>#VALUE!</v>
      </c>
      <c r="X25" s="27" t="e">
        <f aca="false">COUNTIFS(Survey!$A$5:$A1000, $N23, H$4:H1000, "&gt;0")/$Q23</f>
        <v>#VALUE!</v>
      </c>
      <c r="Y25" s="27" t="e">
        <f aca="false">COUNTIFS(Survey!$A$5:$A1000, $N23, I$4:I1000, "&gt;0")/$Q23</f>
        <v>#VALUE!</v>
      </c>
      <c r="Z25" s="27" t="e">
        <f aca="false">COUNTIFS(Survey!$A$5:$A1000, $N23, J$4:J1000, "&gt;0")/$Q23</f>
        <v>#VALUE!</v>
      </c>
      <c r="AA25" s="27" t="e">
        <f aca="false">COUNTIFS(Survey!$A$5:$A1000, $N23, K$4:K1000, "&gt;0")/$Q23</f>
        <v>#VALUE!</v>
      </c>
      <c r="AB25" s="27" t="e">
        <f aca="false">COUNTIFS(Survey!$A$5:$A1000, $N23, L$4:L1000, "&gt;0")/$Q23</f>
        <v>#VALUE!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customFormat="false" ht="15.75" hidden="false" customHeight="false" outlineLevel="0" collapsed="false">
      <c r="A26" s="9" t="e">
        <f aca="false">IF(eq(Survey!$J27,Survey!L27), 0, (Survey!$J27-Survey!L27)/IF(eq(Survey!$J27, 0), Survey!L27, Survey!$J27))</f>
        <v>#NAME?</v>
      </c>
      <c r="B26" s="9" t="e">
        <f aca="false">IF(eq(Survey!$J27,Survey!M27), 0, (Survey!$J27-Survey!M27)/IF(eq(Survey!$J27, 0), Survey!M27, Survey!$J27))</f>
        <v>#NAME?</v>
      </c>
      <c r="C26" s="9" t="e">
        <f aca="false">IF(eq(Survey!$J27,Survey!N27), 0, (Survey!$J27-Survey!N27)/IF(eq(Survey!$J27, 0), Survey!N27, Survey!$J27))</f>
        <v>#NAME?</v>
      </c>
      <c r="D26" s="9" t="e">
        <f aca="false">IF(eq(Survey!$J27,Survey!O27), 0, (Survey!$J27-Survey!O27)/IF(eq(Survey!$J27, 0), Survey!O27, Survey!$J27))</f>
        <v>#NAME?</v>
      </c>
      <c r="E26" s="9" t="e">
        <f aca="false">IF(eq(Survey!$J27,Survey!P27), 0, (Survey!$J27-Survey!P27)/IF(eq(Survey!$J27, 0), Survey!P27, Survey!$J27))</f>
        <v>#NAME?</v>
      </c>
      <c r="F26" s="9" t="e">
        <f aca="false">IF(eq(Survey!$J27,Survey!Q27), 0, (Survey!$J27-Survey!Q27)/IF(eq(Survey!$J27, 0), Survey!Q27, Survey!$J27))</f>
        <v>#NAME?</v>
      </c>
      <c r="G26" s="9" t="e">
        <f aca="false">IF(eq(Survey!$J27,Survey!R27), 0, (Survey!$J27-Survey!R27)/IF(eq(Survey!$J27, 0), Survey!R27, Survey!$J27))</f>
        <v>#NAME?</v>
      </c>
      <c r="H26" s="9" t="e">
        <f aca="false">IF(eq(Survey!$J27,Survey!S27), 0, (Survey!$J27-Survey!S27)/IF(eq(Survey!$J27, 0), Survey!S27, Survey!$J27))</f>
        <v>#NAME?</v>
      </c>
      <c r="I26" s="9" t="e">
        <f aca="false">IF(eq(Survey!$J27,Survey!T27), 0, (Survey!$J27-Survey!T27)/IF(eq(Survey!$J27, 0), Survey!T27, Survey!$J27))</f>
        <v>#NAME?</v>
      </c>
      <c r="J26" s="9" t="e">
        <f aca="false">IF(eq(Survey!$J27,Survey!U27), 0, (Survey!$J27-Survey!U27)/IF(eq(Survey!$J27, 0), Survey!U27, Survey!$J27))</f>
        <v>#NAME?</v>
      </c>
      <c r="K26" s="9" t="e">
        <f aca="false">IF(eq(Survey!$J27,Survey!V27), 0, (Survey!$J27-Survey!V27)/IF(eq(Survey!$J27, 0), Survey!V27, Survey!$J27))</f>
        <v>#NAME?</v>
      </c>
      <c r="L26" s="9" t="e">
        <f aca="false">IF(eq(Survey!$J27,Survey!W27), 0, (Survey!$J27-Survey!W27)/IF(eq(Survey!$J27, 0), Survey!W27, Survey!$J27))</f>
        <v>#NAME?</v>
      </c>
      <c r="M26" s="9"/>
      <c r="N26" s="14"/>
      <c r="O26" s="14"/>
      <c r="P26" s="7" t="s">
        <v>181</v>
      </c>
      <c r="Q26" s="9" t="e">
        <f aca="false">COUNTIFS(Survey!$A$5:$A1000, $N23, A$4:A1000, "&lt;0")/$Q23</f>
        <v>#VALUE!</v>
      </c>
      <c r="R26" s="9" t="e">
        <f aca="false">COUNTIFS(Survey!$A$5:$A1000, $N23, B$4:B1000, "&lt;0")/$Q23</f>
        <v>#VALUE!</v>
      </c>
      <c r="S26" s="9" t="e">
        <f aca="false">COUNTIFS(Survey!$A$5:$A1000, $N23, C$4:C1000, "&lt;0")/$Q23</f>
        <v>#VALUE!</v>
      </c>
      <c r="T26" s="9" t="e">
        <f aca="false">COUNTIFS(Survey!$A$5:$A1000, $N23, D$4:D1000, "&lt;0")/$Q23</f>
        <v>#VALUE!</v>
      </c>
      <c r="U26" s="9" t="e">
        <f aca="false">COUNTIFS(Survey!$A$5:$A1000, $N23, E$4:E1000, "&lt;0")/$Q23</f>
        <v>#VALUE!</v>
      </c>
      <c r="V26" s="9" t="e">
        <f aca="false">COUNTIFS(Survey!$A$5:$A1000, $N23, F$4:F1000, "&lt;0")/$Q23</f>
        <v>#VALUE!</v>
      </c>
      <c r="W26" s="9" t="e">
        <f aca="false">COUNTIFS(Survey!$A$5:$A1000, $N23, G$4:G1000, "&lt;0")/$Q23</f>
        <v>#VALUE!</v>
      </c>
      <c r="X26" s="9" t="e">
        <f aca="false">COUNTIFS(Survey!$A$5:$A1000, $N23, H$4:H1000, "&lt;0")/$Q23</f>
        <v>#VALUE!</v>
      </c>
      <c r="Y26" s="9" t="e">
        <f aca="false">COUNTIFS(Survey!$A$5:$A1000, $N23, I$4:I1000, "&lt;0")/$Q23</f>
        <v>#VALUE!</v>
      </c>
      <c r="Z26" s="9" t="e">
        <f aca="false">COUNTIFS(Survey!$A$5:$A1000, $N23, J$4:J1000, "&lt;0")/$Q23</f>
        <v>#VALUE!</v>
      </c>
      <c r="AA26" s="9" t="e">
        <f aca="false">COUNTIFS(Survey!$A$5:$A1000, $N23, K$4:K1000, "&lt;0")/$Q23</f>
        <v>#VALUE!</v>
      </c>
      <c r="AB26" s="9" t="e">
        <f aca="false">COUNTIFS(Survey!$A$5:$A1000, $N23, L$4:L1000, "&lt;0")/$Q23</f>
        <v>#VALUE!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customFormat="false" ht="15.75" hidden="false" customHeight="false" outlineLevel="0" collapsed="false">
      <c r="A27" s="9" t="e">
        <f aca="false">IF(eq(Survey!$J28,Survey!L28), 0, (Survey!$J28-Survey!L28)/IF(eq(Survey!$J28, 0), Survey!L28, Survey!$J28))</f>
        <v>#NAME?</v>
      </c>
      <c r="B27" s="9" t="e">
        <f aca="false">IF(eq(Survey!$J28,Survey!M28), 0, (Survey!$J28-Survey!M28)/IF(eq(Survey!$J28, 0), Survey!M28, Survey!$J28))</f>
        <v>#NAME?</v>
      </c>
      <c r="C27" s="9" t="e">
        <f aca="false">IF(eq(Survey!$J28,Survey!N28), 0, (Survey!$J28-Survey!N28)/IF(eq(Survey!$J28, 0), Survey!N28, Survey!$J28))</f>
        <v>#NAME?</v>
      </c>
      <c r="D27" s="9" t="e">
        <f aca="false">IF(eq(Survey!$J28,Survey!O28), 0, (Survey!$J28-Survey!O28)/IF(eq(Survey!$J28, 0), Survey!O28, Survey!$J28))</f>
        <v>#NAME?</v>
      </c>
      <c r="E27" s="9" t="e">
        <f aca="false">IF(eq(Survey!$J28,Survey!P28), 0, (Survey!$J28-Survey!P28)/IF(eq(Survey!$J28, 0), Survey!P28, Survey!$J28))</f>
        <v>#NAME?</v>
      </c>
      <c r="F27" s="9" t="e">
        <f aca="false">IF(eq(Survey!$J28,Survey!Q28), 0, (Survey!$J28-Survey!Q28)/IF(eq(Survey!$J28, 0), Survey!Q28, Survey!$J28))</f>
        <v>#NAME?</v>
      </c>
      <c r="G27" s="9" t="e">
        <f aca="false">IF(eq(Survey!$J28,Survey!R28), 0, (Survey!$J28-Survey!R28)/IF(eq(Survey!$J28, 0), Survey!R28, Survey!$J28))</f>
        <v>#NAME?</v>
      </c>
      <c r="H27" s="9" t="e">
        <f aca="false">IF(eq(Survey!$J28,Survey!S28), 0, (Survey!$J28-Survey!S28)/IF(eq(Survey!$J28, 0), Survey!S28, Survey!$J28))</f>
        <v>#NAME?</v>
      </c>
      <c r="I27" s="9" t="e">
        <f aca="false">IF(eq(Survey!$J28,Survey!T28), 0, (Survey!$J28-Survey!T28)/IF(eq(Survey!$J28, 0), Survey!T28, Survey!$J28))</f>
        <v>#NAME?</v>
      </c>
      <c r="J27" s="9" t="e">
        <f aca="false">IF(eq(Survey!$J28,Survey!U28), 0, (Survey!$J28-Survey!U28)/IF(eq(Survey!$J28, 0), Survey!U28, Survey!$J28))</f>
        <v>#NAME?</v>
      </c>
      <c r="K27" s="9" t="e">
        <f aca="false">IF(eq(Survey!$J28,Survey!V28), 0, (Survey!$J28-Survey!V28)/IF(eq(Survey!$J28, 0), Survey!V28, Survey!$J28))</f>
        <v>#NAME?</v>
      </c>
      <c r="L27" s="9" t="e">
        <f aca="false">IF(eq(Survey!$J28,Survey!W28), 0, (Survey!$J28-Survey!W28)/IF(eq(Survey!$J28, 0), Survey!W28, Survey!$J28))</f>
        <v>#NAME?</v>
      </c>
      <c r="M27" s="9"/>
      <c r="N27" s="14"/>
      <c r="O27" s="23" t="s">
        <v>164</v>
      </c>
      <c r="P27" s="7" t="s">
        <v>183</v>
      </c>
      <c r="Q27" s="24" t="e">
        <f aca="false">IF(eq(Q24, 0), 0, AVERAGEIFS(A$4:A1000, Survey!$A$5:$A1000, $N23, A$4:A1000, "=0"))</f>
        <v>#NAME?</v>
      </c>
      <c r="R27" s="24" t="e">
        <f aca="false">IF(eq(R24, 0), 0, AVERAGEIFS(B$4:B1000, Survey!$A$5:$A1000, $N23, B$4:B1000, "=0"))</f>
        <v>#NAME?</v>
      </c>
      <c r="S27" s="24" t="e">
        <f aca="false">IF(eq(S24, 0), 0, AVERAGEIFS(C$4:C1000, Survey!$A$5:$A1000, $N23, C$4:C1000, "=0"))</f>
        <v>#NAME?</v>
      </c>
      <c r="T27" s="24" t="e">
        <f aca="false">IF(eq(T24, 0), 0, AVERAGEIFS(D$4:D1000, Survey!$A$5:$A1000, $N23, D$4:D1000, "=0"))</f>
        <v>#NAME?</v>
      </c>
      <c r="U27" s="24" t="e">
        <f aca="false">IF(eq(U24, 0), 0, AVERAGEIFS(E$4:E1000, Survey!$A$5:$A1000, $N23, E$4:E1000, "=0"))</f>
        <v>#NAME?</v>
      </c>
      <c r="V27" s="24" t="e">
        <f aca="false">IF(eq(V24, 0), 0, AVERAGEIFS(F$4:F1000, Survey!$A$5:$A1000, $N23, F$4:F1000, "=0"))</f>
        <v>#NAME?</v>
      </c>
      <c r="W27" s="24" t="e">
        <f aca="false">IF(eq(W24, 0), 0, AVERAGEIFS(G$4:G1000, Survey!$A$5:$A1000, $N23, G$4:G1000, "=0"))</f>
        <v>#NAME?</v>
      </c>
      <c r="X27" s="24" t="e">
        <f aca="false">IF(eq(X24, 0), 0, AVERAGEIFS(H$4:H1000, Survey!$A$5:$A1000, $N23, H$4:H1000, "=0"))</f>
        <v>#NAME?</v>
      </c>
      <c r="Y27" s="24" t="e">
        <f aca="false">IF(eq(Y24, 0), 0, AVERAGEIFS(I$4:I1000, Survey!$A$5:$A1000, $N23, I$4:I1000, "=0"))</f>
        <v>#NAME?</v>
      </c>
      <c r="Z27" s="24" t="e">
        <f aca="false">IF(eq(Z24, 0), 0, AVERAGEIFS(J$4:J1000, Survey!$A$5:$A1000, $N23, J$4:J1000, "=0"))</f>
        <v>#NAME?</v>
      </c>
      <c r="AA27" s="24" t="e">
        <f aca="false">IF(eq(AA24, 0), 0, AVERAGEIFS(K$4:K1000, Survey!$A$5:$A1000, $N23, K$4:K1000, "=0"))</f>
        <v>#NAME?</v>
      </c>
      <c r="AB27" s="24" t="e">
        <f aca="false">IF(eq(AB24, 0), 0, AVERAGEIFS(L$4:L1000, Survey!$A$5:$A1000, $N23, L$4:L1000, "=0"))</f>
        <v>#NAME?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customFormat="false" ht="15.75" hidden="false" customHeight="false" outlineLevel="0" collapsed="false">
      <c r="A28" s="9" t="e">
        <f aca="false">IF(eq(Survey!$J29,Survey!L29), 0, (Survey!$J29-Survey!L29)/IF(eq(Survey!$J29, 0), Survey!L29, Survey!$J29))</f>
        <v>#NAME?</v>
      </c>
      <c r="B28" s="9" t="e">
        <f aca="false">IF(eq(Survey!$J29,Survey!M29), 0, (Survey!$J29-Survey!M29)/IF(eq(Survey!$J29, 0), Survey!M29, Survey!$J29))</f>
        <v>#NAME?</v>
      </c>
      <c r="C28" s="9" t="e">
        <f aca="false">IF(eq(Survey!$J29,Survey!N29), 0, (Survey!$J29-Survey!N29)/IF(eq(Survey!$J29, 0), Survey!N29, Survey!$J29))</f>
        <v>#NAME?</v>
      </c>
      <c r="D28" s="9" t="e">
        <f aca="false">IF(eq(Survey!$J29,Survey!O29), 0, (Survey!$J29-Survey!O29)/IF(eq(Survey!$J29, 0), Survey!O29, Survey!$J29))</f>
        <v>#NAME?</v>
      </c>
      <c r="E28" s="9" t="e">
        <f aca="false">IF(eq(Survey!$J29,Survey!P29), 0, (Survey!$J29-Survey!P29)/IF(eq(Survey!$J29, 0), Survey!P29, Survey!$J29))</f>
        <v>#NAME?</v>
      </c>
      <c r="F28" s="9" t="e">
        <f aca="false">IF(eq(Survey!$J29,Survey!Q29), 0, (Survey!$J29-Survey!Q29)/IF(eq(Survey!$J29, 0), Survey!Q29, Survey!$J29))</f>
        <v>#NAME?</v>
      </c>
      <c r="G28" s="9" t="e">
        <f aca="false">IF(eq(Survey!$J29,Survey!R29), 0, (Survey!$J29-Survey!R29)/IF(eq(Survey!$J29, 0), Survey!R29, Survey!$J29))</f>
        <v>#NAME?</v>
      </c>
      <c r="H28" s="9" t="e">
        <f aca="false">IF(eq(Survey!$J29,Survey!S29), 0, (Survey!$J29-Survey!S29)/IF(eq(Survey!$J29, 0), Survey!S29, Survey!$J29))</f>
        <v>#NAME?</v>
      </c>
      <c r="I28" s="9" t="e">
        <f aca="false">IF(eq(Survey!$J29,Survey!T29), 0, (Survey!$J29-Survey!T29)/IF(eq(Survey!$J29, 0), Survey!T29, Survey!$J29))</f>
        <v>#NAME?</v>
      </c>
      <c r="J28" s="9" t="e">
        <f aca="false">IF(eq(Survey!$J29,Survey!U29), 0, (Survey!$J29-Survey!U29)/IF(eq(Survey!$J29, 0), Survey!U29, Survey!$J29))</f>
        <v>#NAME?</v>
      </c>
      <c r="K28" s="9" t="e">
        <f aca="false">IF(eq(Survey!$J29,Survey!V29), 0, (Survey!$J29-Survey!V29)/IF(eq(Survey!$J29, 0), Survey!V29, Survey!$J29))</f>
        <v>#NAME?</v>
      </c>
      <c r="L28" s="9" t="e">
        <f aca="false">IF(eq(Survey!$J29,Survey!W29), 0, (Survey!$J29-Survey!W29)/IF(eq(Survey!$J29, 0), Survey!W29, Survey!$J29))</f>
        <v>#NAME?</v>
      </c>
      <c r="M28" s="9"/>
      <c r="N28" s="14"/>
      <c r="O28" s="14"/>
      <c r="P28" s="7" t="s">
        <v>185</v>
      </c>
      <c r="Q28" s="9" t="e">
        <f aca="false">IF(eq(Q25, 0), 0, AVERAGEIFS(A$4:A1000, Survey!$A$5:$A1000, $N23, A$4:A1000, "&gt;0"))</f>
        <v>#NAME?</v>
      </c>
      <c r="R28" s="9" t="e">
        <f aca="false">IF(eq(R25, 0), 0, AVERAGEIFS(B$4:B1000, Survey!$A$5:$A1000, $N23, B$4:B1000, "&gt;0"))</f>
        <v>#NAME?</v>
      </c>
      <c r="S28" s="9" t="e">
        <f aca="false">IF(eq(S25, 0), 0, AVERAGEIFS(C$4:C1000, Survey!$A$5:$A1000, $N23, C$4:C1000, "&gt;0"))</f>
        <v>#NAME?</v>
      </c>
      <c r="T28" s="9" t="e">
        <f aca="false">IF(eq(T25, 0), 0, AVERAGEIFS(D$4:D1000, Survey!$A$5:$A1000, $N23, D$4:D1000, "&gt;0"))</f>
        <v>#NAME?</v>
      </c>
      <c r="U28" s="9" t="e">
        <f aca="false">IF(eq(U25, 0), 0, AVERAGEIFS(E$4:E1000, Survey!$A$5:$A1000, $N23, E$4:E1000, "&gt;0"))</f>
        <v>#NAME?</v>
      </c>
      <c r="V28" s="9" t="e">
        <f aca="false">IF(eq(V25, 0), 0, AVERAGEIFS(F$4:F1000, Survey!$A$5:$A1000, $N23, F$4:F1000, "&gt;0"))</f>
        <v>#NAME?</v>
      </c>
      <c r="W28" s="9" t="e">
        <f aca="false">IF(eq(W25, 0), 0, AVERAGEIFS(G$4:G1000, Survey!$A$5:$A1000, $N23, G$4:G1000, "&gt;0"))</f>
        <v>#NAME?</v>
      </c>
      <c r="X28" s="9" t="e">
        <f aca="false">IF(eq(X25, 0), 0, AVERAGEIFS(H$4:H1000, Survey!$A$5:$A1000, $N23, H$4:H1000, "&gt;0"))</f>
        <v>#NAME?</v>
      </c>
      <c r="Y28" s="9" t="e">
        <f aca="false">IF(eq(Y25, 0), 0, AVERAGEIFS(I$4:I1000, Survey!$A$5:$A1000, $N23, I$4:I1000, "&gt;0"))</f>
        <v>#NAME?</v>
      </c>
      <c r="Z28" s="9" t="e">
        <f aca="false">IF(eq(Z25, 0), 0, AVERAGEIFS(J$4:J1000, Survey!$A$5:$A1000, $N23, J$4:J1000, "&gt;0"))</f>
        <v>#NAME?</v>
      </c>
      <c r="AA28" s="9" t="e">
        <f aca="false">IF(eq(AA25, 0), 0, AVERAGEIFS(K$4:K1000, Survey!$A$5:$A1000, $N23, K$4:K1000, "&gt;0"))</f>
        <v>#NAME?</v>
      </c>
      <c r="AB28" s="9" t="e">
        <f aca="false">IF(eq(AB25, 0), 0, AVERAGEIFS(L$4:L1000, Survey!$A$5:$A1000, $N23, L$4:L1000, "&gt;0"))</f>
        <v>#NAME?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customFormat="false" ht="15.75" hidden="false" customHeight="false" outlineLevel="0" collapsed="false">
      <c r="A29" s="9" t="e">
        <f aca="false">IF(eq(Survey!$J30,Survey!L30), 0, (Survey!$J30-Survey!L30)/IF(eq(Survey!$J30, 0), Survey!L30, Survey!$J30))</f>
        <v>#NAME?</v>
      </c>
      <c r="B29" s="9" t="e">
        <f aca="false">IF(eq(Survey!$J30,Survey!M30), 0, (Survey!$J30-Survey!M30)/IF(eq(Survey!$J30, 0), Survey!M30, Survey!$J30))</f>
        <v>#NAME?</v>
      </c>
      <c r="C29" s="9" t="e">
        <f aca="false">IF(eq(Survey!$J30,Survey!N30), 0, (Survey!$J30-Survey!N30)/IF(eq(Survey!$J30, 0), Survey!N30, Survey!$J30))</f>
        <v>#NAME?</v>
      </c>
      <c r="D29" s="9" t="e">
        <f aca="false">IF(eq(Survey!$J30,Survey!O30), 0, (Survey!$J30-Survey!O30)/IF(eq(Survey!$J30, 0), Survey!O30, Survey!$J30))</f>
        <v>#NAME?</v>
      </c>
      <c r="E29" s="9" t="e">
        <f aca="false">IF(eq(Survey!$J30,Survey!P30), 0, (Survey!$J30-Survey!P30)/IF(eq(Survey!$J30, 0), Survey!P30, Survey!$J30))</f>
        <v>#NAME?</v>
      </c>
      <c r="F29" s="9" t="e">
        <f aca="false">IF(eq(Survey!$J30,Survey!Q30), 0, (Survey!$J30-Survey!Q30)/IF(eq(Survey!$J30, 0), Survey!Q30, Survey!$J30))</f>
        <v>#NAME?</v>
      </c>
      <c r="G29" s="9" t="e">
        <f aca="false">IF(eq(Survey!$J30,Survey!R30), 0, (Survey!$J30-Survey!R30)/IF(eq(Survey!$J30, 0), Survey!R30, Survey!$J30))</f>
        <v>#NAME?</v>
      </c>
      <c r="H29" s="9" t="e">
        <f aca="false">IF(eq(Survey!$J30,Survey!S30), 0, (Survey!$J30-Survey!S30)/IF(eq(Survey!$J30, 0), Survey!S30, Survey!$J30))</f>
        <v>#NAME?</v>
      </c>
      <c r="I29" s="9" t="e">
        <f aca="false">IF(eq(Survey!$J30,Survey!T30), 0, (Survey!$J30-Survey!T30)/IF(eq(Survey!$J30, 0), Survey!T30, Survey!$J30))</f>
        <v>#NAME?</v>
      </c>
      <c r="J29" s="9" t="e">
        <f aca="false">IF(eq(Survey!$J30,Survey!U30), 0, (Survey!$J30-Survey!U30)/IF(eq(Survey!$J30, 0), Survey!U30, Survey!$J30))</f>
        <v>#NAME?</v>
      </c>
      <c r="K29" s="9" t="e">
        <f aca="false">IF(eq(Survey!$J30,Survey!V30), 0, (Survey!$J30-Survey!V30)/IF(eq(Survey!$J30, 0), Survey!V30, Survey!$J30))</f>
        <v>#NAME?</v>
      </c>
      <c r="L29" s="9" t="e">
        <f aca="false">IF(eq(Survey!$J30,Survey!W30), 0, (Survey!$J30-Survey!W30)/IF(eq(Survey!$J30, 0), Survey!W30, Survey!$J30))</f>
        <v>#NAME?</v>
      </c>
      <c r="M29" s="9"/>
      <c r="N29" s="14"/>
      <c r="O29" s="14"/>
      <c r="P29" s="7" t="s">
        <v>186</v>
      </c>
      <c r="Q29" s="9" t="e">
        <f aca="false">IF(eq(Q26, 0), 0, ABS(AVERAGEIFS(A$4:A1000, Survey!$A$5:$A1000, $N23, A$4:A1000, "&lt;0")))</f>
        <v>#NAME?</v>
      </c>
      <c r="R29" s="9" t="e">
        <f aca="false">IF(eq(R26, 0), 0, ABS(AVERAGEIFS(B$4:B1000, Survey!$A$5:$A1000, $N23, B$4:B1000, "&lt;0")))</f>
        <v>#NAME?</v>
      </c>
      <c r="S29" s="9" t="e">
        <f aca="false">IF(eq(S26, 0), 0, ABS(AVERAGEIFS(C$4:C1000, Survey!$A$5:$A1000, $N23, C$4:C1000, "&lt;0")))</f>
        <v>#NAME?</v>
      </c>
      <c r="T29" s="9" t="e">
        <f aca="false">IF(eq(T26, 0), 0, ABS(AVERAGEIFS(D$4:D1000, Survey!$A$5:$A1000, $N23, D$4:D1000, "&lt;0")))</f>
        <v>#NAME?</v>
      </c>
      <c r="U29" s="9" t="e">
        <f aca="false">IF(eq(U26, 0), 0, ABS(AVERAGEIFS(E$4:E1000, Survey!$A$5:$A1000, $N23, E$4:E1000, "&lt;0")))</f>
        <v>#NAME?</v>
      </c>
      <c r="V29" s="9" t="e">
        <f aca="false">IF(eq(V26, 0), 0, ABS(AVERAGEIFS(F$4:F1000, Survey!$A$5:$A1000, $N23, F$4:F1000, "&lt;0")))</f>
        <v>#NAME?</v>
      </c>
      <c r="W29" s="9" t="e">
        <f aca="false">IF(eq(W26, 0), 0, ABS(AVERAGEIFS(G$4:G1000, Survey!$A$5:$A1000, $N23, G$4:G1000, "&lt;0")))</f>
        <v>#NAME?</v>
      </c>
      <c r="X29" s="9" t="e">
        <f aca="false">IF(eq(X26, 0), 0, ABS(AVERAGEIFS(H$4:H1000, Survey!$A$5:$A1000, $N23, H$4:H1000, "&lt;0")))</f>
        <v>#NAME?</v>
      </c>
      <c r="Y29" s="9" t="e">
        <f aca="false">IF(eq(Y26, 0), 0, ABS(AVERAGEIFS(I$4:I1000, Survey!$A$5:$A1000, $N23, I$4:I1000, "&lt;0")))</f>
        <v>#NAME?</v>
      </c>
      <c r="Z29" s="9" t="e">
        <f aca="false">IF(eq(Z26, 0), 0, ABS(AVERAGEIFS(J$4:J1000, Survey!$A$5:$A1000, $N23, J$4:J1000, "&lt;0")))</f>
        <v>#NAME?</v>
      </c>
      <c r="AA29" s="9" t="e">
        <f aca="false">IF(eq(AA26, 0), 0, ABS(AVERAGEIFS(K$4:K1000, Survey!$A$5:$A1000, $N23, K$4:K1000, "&lt;0")))</f>
        <v>#NAME?</v>
      </c>
      <c r="AB29" s="9" t="e">
        <f aca="false">IF(eq(AB26, 0), 0, ABS(AVERAGEIFS(L$4:L1000, Survey!$A$5:$A1000, $N23, L$4:L1000, "&lt;0")))</f>
        <v>#NAME?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customFormat="false" ht="15.75" hidden="false" customHeight="false" outlineLevel="0" collapsed="false">
      <c r="A30" s="9" t="e">
        <f aca="false">IF(eq(Survey!$J31,Survey!L31), 0, (Survey!$J31-Survey!L31)/IF(eq(Survey!$J31, 0), Survey!L31, Survey!$J31))</f>
        <v>#NAME?</v>
      </c>
      <c r="B30" s="9" t="e">
        <f aca="false">IF(eq(Survey!$J31,Survey!M31), 0, (Survey!$J31-Survey!M31)/IF(eq(Survey!$J31, 0), Survey!M31, Survey!$J31))</f>
        <v>#NAME?</v>
      </c>
      <c r="C30" s="9" t="e">
        <f aca="false">IF(eq(Survey!$J31,Survey!N31), 0, (Survey!$J31-Survey!N31)/IF(eq(Survey!$J31, 0), Survey!N31, Survey!$J31))</f>
        <v>#NAME?</v>
      </c>
      <c r="D30" s="9" t="e">
        <f aca="false">IF(eq(Survey!$J31,Survey!O31), 0, (Survey!$J31-Survey!O31)/IF(eq(Survey!$J31, 0), Survey!O31, Survey!$J31))</f>
        <v>#NAME?</v>
      </c>
      <c r="E30" s="9" t="e">
        <f aca="false">IF(eq(Survey!$J31,Survey!P31), 0, (Survey!$J31-Survey!P31)/IF(eq(Survey!$J31, 0), Survey!P31, Survey!$J31))</f>
        <v>#NAME?</v>
      </c>
      <c r="F30" s="9" t="e">
        <f aca="false">IF(eq(Survey!$J31,Survey!Q31), 0, (Survey!$J31-Survey!Q31)/IF(eq(Survey!$J31, 0), Survey!Q31, Survey!$J31))</f>
        <v>#NAME?</v>
      </c>
      <c r="G30" s="9" t="e">
        <f aca="false">IF(eq(Survey!$J31,Survey!R31), 0, (Survey!$J31-Survey!R31)/IF(eq(Survey!$J31, 0), Survey!R31, Survey!$J31))</f>
        <v>#NAME?</v>
      </c>
      <c r="H30" s="9" t="e">
        <f aca="false">IF(eq(Survey!$J31,Survey!S31), 0, (Survey!$J31-Survey!S31)/IF(eq(Survey!$J31, 0), Survey!S31, Survey!$J31))</f>
        <v>#NAME?</v>
      </c>
      <c r="I30" s="9" t="e">
        <f aca="false">IF(eq(Survey!$J31,Survey!T31), 0, (Survey!$J31-Survey!T31)/IF(eq(Survey!$J31, 0), Survey!T31, Survey!$J31))</f>
        <v>#NAME?</v>
      </c>
      <c r="J30" s="9" t="e">
        <f aca="false">IF(eq(Survey!$J31,Survey!U31), 0, (Survey!$J31-Survey!U31)/IF(eq(Survey!$J31, 0), Survey!U31, Survey!$J31))</f>
        <v>#NAME?</v>
      </c>
      <c r="K30" s="9" t="e">
        <f aca="false">IF(eq(Survey!$J31,Survey!V31), 0, (Survey!$J31-Survey!V31)/IF(eq(Survey!$J31, 0), Survey!V31, Survey!$J31))</f>
        <v>#NAME?</v>
      </c>
      <c r="L30" s="9" t="e">
        <f aca="false">IF(eq(Survey!$J31,Survey!W31), 0, (Survey!$J31-Survey!W31)/IF(eq(Survey!$J31, 0), Survey!W31, Survey!$J31))</f>
        <v>#NAME?</v>
      </c>
      <c r="M30" s="9"/>
      <c r="N30" s="14" t="s">
        <v>75</v>
      </c>
      <c r="O30" s="25" t="s">
        <v>187</v>
      </c>
      <c r="P30" s="7" t="s">
        <v>188</v>
      </c>
      <c r="Q30" s="9" t="n">
        <f aca="false">COUNTIFS(Survey!A12:A1000, $N30)</f>
        <v>8</v>
      </c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customFormat="false" ht="15.75" hidden="false" customHeight="false" outlineLevel="0" collapsed="false">
      <c r="A31" s="9" t="e">
        <f aca="false">IF(eq(Survey!$J32,Survey!L32), 0, (Survey!$J32-Survey!L32)/IF(eq(Survey!$J32, 0), Survey!L32, Survey!$J32))</f>
        <v>#NAME?</v>
      </c>
      <c r="B31" s="9" t="e">
        <f aca="false">IF(eq(Survey!$J32,Survey!M32), 0, (Survey!$J32-Survey!M32)/IF(eq(Survey!$J32, 0), Survey!M32, Survey!$J32))</f>
        <v>#NAME?</v>
      </c>
      <c r="C31" s="9" t="e">
        <f aca="false">IF(eq(Survey!$J32,Survey!N32), 0, (Survey!$J32-Survey!N32)/IF(eq(Survey!$J32, 0), Survey!N32, Survey!$J32))</f>
        <v>#NAME?</v>
      </c>
      <c r="D31" s="9" t="e">
        <f aca="false">IF(eq(Survey!$J32,Survey!O32), 0, (Survey!$J32-Survey!O32)/IF(eq(Survey!$J32, 0), Survey!O32, Survey!$J32))</f>
        <v>#NAME?</v>
      </c>
      <c r="E31" s="9" t="e">
        <f aca="false">IF(eq(Survey!$J32,Survey!P32), 0, (Survey!$J32-Survey!P32)/IF(eq(Survey!$J32, 0), Survey!P32, Survey!$J32))</f>
        <v>#NAME?</v>
      </c>
      <c r="F31" s="9" t="e">
        <f aca="false">IF(eq(Survey!$J32,Survey!Q32), 0, (Survey!$J32-Survey!Q32)/IF(eq(Survey!$J32, 0), Survey!Q32, Survey!$J32))</f>
        <v>#NAME?</v>
      </c>
      <c r="G31" s="9" t="e">
        <f aca="false">IF(eq(Survey!$J32,Survey!R32), 0, (Survey!$J32-Survey!R32)/IF(eq(Survey!$J32, 0), Survey!R32, Survey!$J32))</f>
        <v>#NAME?</v>
      </c>
      <c r="H31" s="9" t="e">
        <f aca="false">IF(eq(Survey!$J32,Survey!S32), 0, (Survey!$J32-Survey!S32)/IF(eq(Survey!$J32, 0), Survey!S32, Survey!$J32))</f>
        <v>#NAME?</v>
      </c>
      <c r="I31" s="9" t="e">
        <f aca="false">IF(eq(Survey!$J32,Survey!T32), 0, (Survey!$J32-Survey!T32)/IF(eq(Survey!$J32, 0), Survey!T32, Survey!$J32))</f>
        <v>#NAME?</v>
      </c>
      <c r="J31" s="9" t="e">
        <f aca="false">IF(eq(Survey!$J32,Survey!U32), 0, (Survey!$J32-Survey!U32)/IF(eq(Survey!$J32, 0), Survey!U32, Survey!$J32))</f>
        <v>#NAME?</v>
      </c>
      <c r="K31" s="9" t="e">
        <f aca="false">IF(eq(Survey!$J32,Survey!V32), 0, (Survey!$J32-Survey!V32)/IF(eq(Survey!$J32, 0), Survey!V32, Survey!$J32))</f>
        <v>#NAME?</v>
      </c>
      <c r="L31" s="9" t="e">
        <f aca="false">IF(eq(Survey!$J32,Survey!W32), 0, (Survey!$J32-Survey!W32)/IF(eq(Survey!$J32, 0), Survey!W32, Survey!$J32))</f>
        <v>#NAME?</v>
      </c>
      <c r="M31" s="9"/>
      <c r="N31" s="14"/>
      <c r="O31" s="23" t="s">
        <v>160</v>
      </c>
      <c r="P31" s="7" t="s">
        <v>166</v>
      </c>
      <c r="Q31" s="9" t="e">
        <f aca="false">COUNTIFS(Survey!$A$5:$A1000, $N30, A$4:A1000, "=0")/$Q30</f>
        <v>#VALUE!</v>
      </c>
      <c r="R31" s="9" t="e">
        <f aca="false">COUNTIFS(Survey!$A$5:$A1000, $N30, B$4:B1000, "=0")/$Q30</f>
        <v>#VALUE!</v>
      </c>
      <c r="S31" s="9" t="e">
        <f aca="false">COUNTIFS(Survey!$A$5:$A1000, $N30, C$4:C1000, "=0")/$Q30</f>
        <v>#VALUE!</v>
      </c>
      <c r="T31" s="9" t="e">
        <f aca="false">COUNTIFS(Survey!$A$5:$A1000, $N30, D$4:D1000, "=0")/$Q30</f>
        <v>#VALUE!</v>
      </c>
      <c r="U31" s="9" t="e">
        <f aca="false">COUNTIFS(Survey!$A$5:$A1000, $N30, E$4:E1000, "=0")/$Q30</f>
        <v>#VALUE!</v>
      </c>
      <c r="V31" s="9" t="e">
        <f aca="false">COUNTIFS(Survey!$A$5:$A1000, $N30, F$4:F1000, "=0")/$Q30</f>
        <v>#VALUE!</v>
      </c>
      <c r="W31" s="9" t="e">
        <f aca="false">COUNTIFS(Survey!$A$5:$A1000, $N30, G$4:G1000, "=0")/$Q30</f>
        <v>#VALUE!</v>
      </c>
      <c r="X31" s="9" t="e">
        <f aca="false">COUNTIFS(Survey!$A$5:$A1000, $N30, H$4:H1000, "=0")/$Q30</f>
        <v>#VALUE!</v>
      </c>
      <c r="Y31" s="9" t="e">
        <f aca="false">COUNTIFS(Survey!$A$5:$A1000, $N30, I$4:I1000, "=0")/$Q30</f>
        <v>#VALUE!</v>
      </c>
      <c r="Z31" s="9" t="e">
        <f aca="false">COUNTIFS(Survey!$A$5:$A1000, $N30, J$4:J1000, "=0")/$Q30</f>
        <v>#VALUE!</v>
      </c>
      <c r="AA31" s="9" t="e">
        <f aca="false">COUNTIFS(Survey!$A$5:$A1000, $N30, K$4:K1000, "=0")/$Q30</f>
        <v>#VALUE!</v>
      </c>
      <c r="AB31" s="9" t="e">
        <f aca="false">COUNTIFS(Survey!$A$5:$A1000, $N30, L$4:L1000, "=0")/$Q30</f>
        <v>#VALUE!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customFormat="false" ht="15.75" hidden="false" customHeight="false" outlineLevel="0" collapsed="false">
      <c r="A32" s="9" t="e">
        <f aca="false">IF(eq(Survey!$J33,Survey!L33), 0, (Survey!$J33-Survey!L33)/IF(eq(Survey!$J33, 0), Survey!L33, Survey!$J33))</f>
        <v>#NAME?</v>
      </c>
      <c r="B32" s="9" t="e">
        <f aca="false">IF(eq(Survey!$J33,Survey!M33), 0, (Survey!$J33-Survey!M33)/IF(eq(Survey!$J33, 0), Survey!M33, Survey!$J33))</f>
        <v>#NAME?</v>
      </c>
      <c r="C32" s="9" t="e">
        <f aca="false">IF(eq(Survey!$J33,Survey!N33), 0, (Survey!$J33-Survey!N33)/IF(eq(Survey!$J33, 0), Survey!N33, Survey!$J33))</f>
        <v>#NAME?</v>
      </c>
      <c r="D32" s="9" t="e">
        <f aca="false">IF(eq(Survey!$J33,Survey!O33), 0, (Survey!$J33-Survey!O33)/IF(eq(Survey!$J33, 0), Survey!O33, Survey!$J33))</f>
        <v>#NAME?</v>
      </c>
      <c r="E32" s="9" t="e">
        <f aca="false">IF(eq(Survey!$J33,Survey!P33), 0, (Survey!$J33-Survey!P33)/IF(eq(Survey!$J33, 0), Survey!P33, Survey!$J33))</f>
        <v>#NAME?</v>
      </c>
      <c r="F32" s="9" t="e">
        <f aca="false">IF(eq(Survey!$J33,Survey!Q33), 0, (Survey!$J33-Survey!Q33)/IF(eq(Survey!$J33, 0), Survey!Q33, Survey!$J33))</f>
        <v>#NAME?</v>
      </c>
      <c r="G32" s="9" t="e">
        <f aca="false">IF(eq(Survey!$J33,Survey!R33), 0, (Survey!$J33-Survey!R33)/IF(eq(Survey!$J33, 0), Survey!R33, Survey!$J33))</f>
        <v>#NAME?</v>
      </c>
      <c r="H32" s="9" t="e">
        <f aca="false">IF(eq(Survey!$J33,Survey!S33), 0, (Survey!$J33-Survey!S33)/IF(eq(Survey!$J33, 0), Survey!S33, Survey!$J33))</f>
        <v>#NAME?</v>
      </c>
      <c r="I32" s="9" t="e">
        <f aca="false">IF(eq(Survey!$J33,Survey!T33), 0, (Survey!$J33-Survey!T33)/IF(eq(Survey!$J33, 0), Survey!T33, Survey!$J33))</f>
        <v>#NAME?</v>
      </c>
      <c r="J32" s="9" t="e">
        <f aca="false">IF(eq(Survey!$J33,Survey!U33), 0, (Survey!$J33-Survey!U33)/IF(eq(Survey!$J33, 0), Survey!U33, Survey!$J33))</f>
        <v>#NAME?</v>
      </c>
      <c r="K32" s="9" t="e">
        <f aca="false">IF(eq(Survey!$J33,Survey!V33), 0, (Survey!$J33-Survey!V33)/IF(eq(Survey!$J33, 0), Survey!V33, Survey!$J33))</f>
        <v>#NAME?</v>
      </c>
      <c r="L32" s="9" t="e">
        <f aca="false">IF(eq(Survey!$J33,Survey!W33), 0, (Survey!$J33-Survey!W33)/IF(eq(Survey!$J33, 0), Survey!W33, Survey!$J33))</f>
        <v>#NAME?</v>
      </c>
      <c r="M32" s="9"/>
      <c r="N32" s="14"/>
      <c r="O32" s="14"/>
      <c r="P32" s="7" t="s">
        <v>179</v>
      </c>
      <c r="Q32" s="27" t="e">
        <f aca="false">COUNTIFS(Survey!$A$5:$A1000, $N30, A$4:A1000, "&gt;0")/$Q30</f>
        <v>#VALUE!</v>
      </c>
      <c r="R32" s="27" t="e">
        <f aca="false">COUNTIFS(Survey!$A$5:$A1000, $N30, B$4:B1000, "&gt;0")/$Q30</f>
        <v>#VALUE!</v>
      </c>
      <c r="S32" s="27" t="e">
        <f aca="false">COUNTIFS(Survey!$A$5:$A1000, $N30, C$4:C1000, "&gt;0")/$Q30</f>
        <v>#VALUE!</v>
      </c>
      <c r="T32" s="27" t="e">
        <f aca="false">COUNTIFS(Survey!$A$5:$A1000, $N30, D$4:D1000, "&gt;0")/$Q30</f>
        <v>#VALUE!</v>
      </c>
      <c r="U32" s="27" t="e">
        <f aca="false">COUNTIFS(Survey!$A$5:$A1000, $N30, E$4:E1000, "&gt;0")/$Q30</f>
        <v>#VALUE!</v>
      </c>
      <c r="V32" s="27" t="e">
        <f aca="false">COUNTIFS(Survey!$A$5:$A1000, $N30, F$4:F1000, "&gt;0")/$Q30</f>
        <v>#VALUE!</v>
      </c>
      <c r="W32" s="27" t="e">
        <f aca="false">COUNTIFS(Survey!$A$5:$A1000, $N30, G$4:G1000, "&gt;0")/$Q30</f>
        <v>#VALUE!</v>
      </c>
      <c r="X32" s="27" t="e">
        <f aca="false">COUNTIFS(Survey!$A$5:$A1000, $N30, H$4:H1000, "&gt;0")/$Q30</f>
        <v>#VALUE!</v>
      </c>
      <c r="Y32" s="27" t="e">
        <f aca="false">COUNTIFS(Survey!$A$5:$A1000, $N30, I$4:I1000, "&gt;0")/$Q30</f>
        <v>#VALUE!</v>
      </c>
      <c r="Z32" s="27" t="e">
        <f aca="false">COUNTIFS(Survey!$A$5:$A1000, $N30, J$4:J1000, "&gt;0")/$Q30</f>
        <v>#VALUE!</v>
      </c>
      <c r="AA32" s="27" t="e">
        <f aca="false">COUNTIFS(Survey!$A$5:$A1000, $N30, K$4:K1000, "&gt;0")/$Q30</f>
        <v>#VALUE!</v>
      </c>
      <c r="AB32" s="27" t="e">
        <f aca="false">COUNTIFS(Survey!$A$5:$A1000, $N30, L$4:L1000, "&gt;0")/$Q30</f>
        <v>#VALUE!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customFormat="false" ht="15.75" hidden="false" customHeight="false" outlineLevel="0" collapsed="false">
      <c r="A33" s="9" t="e">
        <f aca="false">IF(eq(Survey!$J34,Survey!L34), 0, (Survey!$J34-Survey!L34)/IF(eq(Survey!$J34, 0), Survey!L34, Survey!$J34))</f>
        <v>#NAME?</v>
      </c>
      <c r="B33" s="9" t="e">
        <f aca="false">IF(eq(Survey!$J34,Survey!M34), 0, (Survey!$J34-Survey!M34)/IF(eq(Survey!$J34, 0), Survey!M34, Survey!$J34))</f>
        <v>#NAME?</v>
      </c>
      <c r="C33" s="9" t="e">
        <f aca="false">IF(eq(Survey!$J34,Survey!N34), 0, (Survey!$J34-Survey!N34)/IF(eq(Survey!$J34, 0), Survey!N34, Survey!$J34))</f>
        <v>#NAME?</v>
      </c>
      <c r="D33" s="9" t="e">
        <f aca="false">IF(eq(Survey!$J34,Survey!O34), 0, (Survey!$J34-Survey!O34)/IF(eq(Survey!$J34, 0), Survey!O34, Survey!$J34))</f>
        <v>#NAME?</v>
      </c>
      <c r="E33" s="9" t="e">
        <f aca="false">IF(eq(Survey!$J34,Survey!P34), 0, (Survey!$J34-Survey!P34)/IF(eq(Survey!$J34, 0), Survey!P34, Survey!$J34))</f>
        <v>#NAME?</v>
      </c>
      <c r="F33" s="9" t="e">
        <f aca="false">IF(eq(Survey!$J34,Survey!Q34), 0, (Survey!$J34-Survey!Q34)/IF(eq(Survey!$J34, 0), Survey!Q34, Survey!$J34))</f>
        <v>#NAME?</v>
      </c>
      <c r="G33" s="9" t="e">
        <f aca="false">IF(eq(Survey!$J34,Survey!R34), 0, (Survey!$J34-Survey!R34)/IF(eq(Survey!$J34, 0), Survey!R34, Survey!$J34))</f>
        <v>#NAME?</v>
      </c>
      <c r="H33" s="9" t="e">
        <f aca="false">IF(eq(Survey!$J34,Survey!S34), 0, (Survey!$J34-Survey!S34)/IF(eq(Survey!$J34, 0), Survey!S34, Survey!$J34))</f>
        <v>#NAME?</v>
      </c>
      <c r="I33" s="9" t="e">
        <f aca="false">IF(eq(Survey!$J34,Survey!T34), 0, (Survey!$J34-Survey!T34)/IF(eq(Survey!$J34, 0), Survey!T34, Survey!$J34))</f>
        <v>#NAME?</v>
      </c>
      <c r="J33" s="9" t="e">
        <f aca="false">IF(eq(Survey!$J34,Survey!U34), 0, (Survey!$J34-Survey!U34)/IF(eq(Survey!$J34, 0), Survey!U34, Survey!$J34))</f>
        <v>#NAME?</v>
      </c>
      <c r="K33" s="9" t="e">
        <f aca="false">IF(eq(Survey!$J34,Survey!V34), 0, (Survey!$J34-Survey!V34)/IF(eq(Survey!$J34, 0), Survey!V34, Survey!$J34))</f>
        <v>#NAME?</v>
      </c>
      <c r="L33" s="9" t="e">
        <f aca="false">IF(eq(Survey!$J34,Survey!W34), 0, (Survey!$J34-Survey!W34)/IF(eq(Survey!$J34, 0), Survey!W34, Survey!$J34))</f>
        <v>#NAME?</v>
      </c>
      <c r="M33" s="9"/>
      <c r="N33" s="14"/>
      <c r="O33" s="14"/>
      <c r="P33" s="7" t="s">
        <v>181</v>
      </c>
      <c r="Q33" s="9" t="e">
        <f aca="false">COUNTIFS(Survey!$A$5:$A1000, $N30, A$4:A1000, "&lt;0")/$Q30</f>
        <v>#VALUE!</v>
      </c>
      <c r="R33" s="9" t="e">
        <f aca="false">COUNTIFS(Survey!$A$5:$A1000, $N30, B$4:B1000, "&lt;0")/$Q30</f>
        <v>#VALUE!</v>
      </c>
      <c r="S33" s="9" t="e">
        <f aca="false">COUNTIFS(Survey!$A$5:$A1000, $N30, C$4:C1000, "&lt;0")/$Q30</f>
        <v>#VALUE!</v>
      </c>
      <c r="T33" s="9" t="e">
        <f aca="false">COUNTIFS(Survey!$A$5:$A1000, $N30, D$4:D1000, "&lt;0")/$Q30</f>
        <v>#VALUE!</v>
      </c>
      <c r="U33" s="9" t="e">
        <f aca="false">COUNTIFS(Survey!$A$5:$A1000, $N30, E$4:E1000, "&lt;0")/$Q30</f>
        <v>#VALUE!</v>
      </c>
      <c r="V33" s="9" t="e">
        <f aca="false">COUNTIFS(Survey!$A$5:$A1000, $N30, F$4:F1000, "&lt;0")/$Q30</f>
        <v>#VALUE!</v>
      </c>
      <c r="W33" s="9" t="e">
        <f aca="false">COUNTIFS(Survey!$A$5:$A1000, $N30, G$4:G1000, "&lt;0")/$Q30</f>
        <v>#VALUE!</v>
      </c>
      <c r="X33" s="9" t="e">
        <f aca="false">COUNTIFS(Survey!$A$5:$A1000, $N30, H$4:H1000, "&lt;0")/$Q30</f>
        <v>#VALUE!</v>
      </c>
      <c r="Y33" s="9" t="e">
        <f aca="false">COUNTIFS(Survey!$A$5:$A1000, $N30, I$4:I1000, "&lt;0")/$Q30</f>
        <v>#VALUE!</v>
      </c>
      <c r="Z33" s="9" t="e">
        <f aca="false">COUNTIFS(Survey!$A$5:$A1000, $N30, J$4:J1000, "&lt;0")/$Q30</f>
        <v>#VALUE!</v>
      </c>
      <c r="AA33" s="9" t="e">
        <f aca="false">COUNTIFS(Survey!$A$5:$A1000, $N30, K$4:K1000, "&lt;0")/$Q30</f>
        <v>#VALUE!</v>
      </c>
      <c r="AB33" s="9" t="e">
        <f aca="false">COUNTIFS(Survey!$A$5:$A1000, $N30, L$4:L1000, "&lt;0")/$Q30</f>
        <v>#VALUE!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customFormat="false" ht="15.75" hidden="false" customHeight="false" outlineLevel="0" collapsed="false">
      <c r="A34" s="9" t="e">
        <f aca="false">IF(eq(Survey!$J35,Survey!L35), 0, (Survey!$J35-Survey!L35)/IF(eq(Survey!$J35, 0), Survey!L35, Survey!$J35))</f>
        <v>#NAME?</v>
      </c>
      <c r="B34" s="9" t="e">
        <f aca="false">IF(eq(Survey!$J35,Survey!M35), 0, (Survey!$J35-Survey!M35)/IF(eq(Survey!$J35, 0), Survey!M35, Survey!$J35))</f>
        <v>#NAME?</v>
      </c>
      <c r="C34" s="9" t="e">
        <f aca="false">IF(eq(Survey!$J35,Survey!N35), 0, (Survey!$J35-Survey!N35)/IF(eq(Survey!$J35, 0), Survey!N35, Survey!$J35))</f>
        <v>#NAME?</v>
      </c>
      <c r="D34" s="9" t="e">
        <f aca="false">IF(eq(Survey!$J35,Survey!O35), 0, (Survey!$J35-Survey!O35)/IF(eq(Survey!$J35, 0), Survey!O35, Survey!$J35))</f>
        <v>#NAME?</v>
      </c>
      <c r="E34" s="9" t="e">
        <f aca="false">IF(eq(Survey!$J35,Survey!P35), 0, (Survey!$J35-Survey!P35)/IF(eq(Survey!$J35, 0), Survey!P35, Survey!$J35))</f>
        <v>#NAME?</v>
      </c>
      <c r="F34" s="9" t="e">
        <f aca="false">IF(eq(Survey!$J35,Survey!Q35), 0, (Survey!$J35-Survey!Q35)/IF(eq(Survey!$J35, 0), Survey!Q35, Survey!$J35))</f>
        <v>#NAME?</v>
      </c>
      <c r="G34" s="9" t="e">
        <f aca="false">IF(eq(Survey!$J35,Survey!R35), 0, (Survey!$J35-Survey!R35)/IF(eq(Survey!$J35, 0), Survey!R35, Survey!$J35))</f>
        <v>#NAME?</v>
      </c>
      <c r="H34" s="9" t="e">
        <f aca="false">IF(eq(Survey!$J35,Survey!S35), 0, (Survey!$J35-Survey!S35)/IF(eq(Survey!$J35, 0), Survey!S35, Survey!$J35))</f>
        <v>#NAME?</v>
      </c>
      <c r="I34" s="9" t="e">
        <f aca="false">IF(eq(Survey!$J35,Survey!T35), 0, (Survey!$J35-Survey!T35)/IF(eq(Survey!$J35, 0), Survey!T35, Survey!$J35))</f>
        <v>#NAME?</v>
      </c>
      <c r="J34" s="9" t="e">
        <f aca="false">IF(eq(Survey!$J35,Survey!U35), 0, (Survey!$J35-Survey!U35)/IF(eq(Survey!$J35, 0), Survey!U35, Survey!$J35))</f>
        <v>#NAME?</v>
      </c>
      <c r="K34" s="9" t="e">
        <f aca="false">IF(eq(Survey!$J35,Survey!V35), 0, (Survey!$J35-Survey!V35)/IF(eq(Survey!$J35, 0), Survey!V35, Survey!$J35))</f>
        <v>#NAME?</v>
      </c>
      <c r="L34" s="9" t="e">
        <f aca="false">IF(eq(Survey!$J35,Survey!W35), 0, (Survey!$J35-Survey!W35)/IF(eq(Survey!$J35, 0), Survey!W35, Survey!$J35))</f>
        <v>#NAME?</v>
      </c>
      <c r="M34" s="9"/>
      <c r="N34" s="14"/>
      <c r="O34" s="23" t="s">
        <v>164</v>
      </c>
      <c r="P34" s="7" t="s">
        <v>183</v>
      </c>
      <c r="Q34" s="24" t="e">
        <f aca="false">IF(eq(Q31, 0), 0, AVERAGEIFS(A$4:A1000, Survey!$A$5:$A1000, $N30, A$4:A1000, "=0"))</f>
        <v>#NAME?</v>
      </c>
      <c r="R34" s="24" t="e">
        <f aca="false">IF(eq(R31, 0), 0, AVERAGEIFS(B$4:B1000, Survey!$A$5:$A1000, $N30, B$4:B1000, "=0"))</f>
        <v>#NAME?</v>
      </c>
      <c r="S34" s="24" t="e">
        <f aca="false">IF(eq(S31, 0), 0, AVERAGEIFS(C$4:C1000, Survey!$A$5:$A1000, $N30, C$4:C1000, "=0"))</f>
        <v>#NAME?</v>
      </c>
      <c r="T34" s="24" t="e">
        <f aca="false">IF(eq(T31, 0), 0, AVERAGEIFS(D$4:D1000, Survey!$A$5:$A1000, $N30, D$4:D1000, "=0"))</f>
        <v>#NAME?</v>
      </c>
      <c r="U34" s="24" t="e">
        <f aca="false">IF(eq(U31, 0), 0, AVERAGEIFS(E$4:E1000, Survey!$A$5:$A1000, $N30, E$4:E1000, "=0"))</f>
        <v>#NAME?</v>
      </c>
      <c r="V34" s="24" t="e">
        <f aca="false">IF(eq(V31, 0), 0, AVERAGEIFS(F$4:F1000, Survey!$A$5:$A1000, $N30, F$4:F1000, "=0"))</f>
        <v>#NAME?</v>
      </c>
      <c r="W34" s="24" t="e">
        <f aca="false">IF(eq(W31, 0), 0, AVERAGEIFS(G$4:G1000, Survey!$A$5:$A1000, $N30, G$4:G1000, "=0"))</f>
        <v>#NAME?</v>
      </c>
      <c r="X34" s="24" t="e">
        <f aca="false">IF(eq(X31, 0), 0, AVERAGEIFS(H$4:H1000, Survey!$A$5:$A1000, $N30, H$4:H1000, "=0"))</f>
        <v>#NAME?</v>
      </c>
      <c r="Y34" s="24" t="e">
        <f aca="false">IF(eq(Y31, 0), 0, AVERAGEIFS(I$4:I1000, Survey!$A$5:$A1000, $N30, I$4:I1000, "=0"))</f>
        <v>#NAME?</v>
      </c>
      <c r="Z34" s="24" t="e">
        <f aca="false">IF(eq(Z31, 0), 0, AVERAGEIFS(J$4:J1000, Survey!$A$5:$A1000, $N30, J$4:J1000, "=0"))</f>
        <v>#NAME?</v>
      </c>
      <c r="AA34" s="24" t="e">
        <f aca="false">IF(eq(AA31, 0), 0, AVERAGEIFS(K$4:K1000, Survey!$A$5:$A1000, $N30, K$4:K1000, "=0"))</f>
        <v>#NAME?</v>
      </c>
      <c r="AB34" s="24" t="e">
        <f aca="false">IF(eq(AB31, 0), 0, AVERAGEIFS(L$4:L1000, Survey!$A$5:$A1000, $N30, L$4:L1000, "=0"))</f>
        <v>#NAME?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customFormat="false" ht="15.75" hidden="false" customHeight="false" outlineLevel="0" collapsed="false">
      <c r="A35" s="9" t="e">
        <f aca="false">IF(eq(Survey!$J36,Survey!L36), 0, (Survey!$J36-Survey!L36)/IF(eq(Survey!$J36, 0), Survey!L36, Survey!$J36))</f>
        <v>#NAME?</v>
      </c>
      <c r="B35" s="9" t="e">
        <f aca="false">IF(eq(Survey!$J36,Survey!M36), 0, (Survey!$J36-Survey!M36)/IF(eq(Survey!$J36, 0), Survey!M36, Survey!$J36))</f>
        <v>#NAME?</v>
      </c>
      <c r="C35" s="9" t="e">
        <f aca="false">IF(eq(Survey!$J36,Survey!N36), 0, (Survey!$J36-Survey!N36)/IF(eq(Survey!$J36, 0), Survey!N36, Survey!$J36))</f>
        <v>#NAME?</v>
      </c>
      <c r="D35" s="9" t="e">
        <f aca="false">IF(eq(Survey!$J36,Survey!O36), 0, (Survey!$J36-Survey!O36)/IF(eq(Survey!$J36, 0), Survey!O36, Survey!$J36))</f>
        <v>#NAME?</v>
      </c>
      <c r="E35" s="9" t="e">
        <f aca="false">IF(eq(Survey!$J36,Survey!P36), 0, (Survey!$J36-Survey!P36)/IF(eq(Survey!$J36, 0), Survey!P36, Survey!$J36))</f>
        <v>#NAME?</v>
      </c>
      <c r="F35" s="9" t="e">
        <f aca="false">IF(eq(Survey!$J36,Survey!Q36), 0, (Survey!$J36-Survey!Q36)/IF(eq(Survey!$J36, 0), Survey!Q36, Survey!$J36))</f>
        <v>#NAME?</v>
      </c>
      <c r="G35" s="9" t="e">
        <f aca="false">IF(eq(Survey!$J36,Survey!R36), 0, (Survey!$J36-Survey!R36)/IF(eq(Survey!$J36, 0), Survey!R36, Survey!$J36))</f>
        <v>#NAME?</v>
      </c>
      <c r="H35" s="9" t="e">
        <f aca="false">IF(eq(Survey!$J36,Survey!S36), 0, (Survey!$J36-Survey!S36)/IF(eq(Survey!$J36, 0), Survey!S36, Survey!$J36))</f>
        <v>#NAME?</v>
      </c>
      <c r="I35" s="9" t="e">
        <f aca="false">IF(eq(Survey!$J36,Survey!T36), 0, (Survey!$J36-Survey!T36)/IF(eq(Survey!$J36, 0), Survey!T36, Survey!$J36))</f>
        <v>#NAME?</v>
      </c>
      <c r="J35" s="9" t="e">
        <f aca="false">IF(eq(Survey!$J36,Survey!U36), 0, (Survey!$J36-Survey!U36)/IF(eq(Survey!$J36, 0), Survey!U36, Survey!$J36))</f>
        <v>#NAME?</v>
      </c>
      <c r="K35" s="9" t="e">
        <f aca="false">IF(eq(Survey!$J36,Survey!V36), 0, (Survey!$J36-Survey!V36)/IF(eq(Survey!$J36, 0), Survey!V36, Survey!$J36))</f>
        <v>#NAME?</v>
      </c>
      <c r="L35" s="9" t="e">
        <f aca="false">IF(eq(Survey!$J36,Survey!W36), 0, (Survey!$J36-Survey!W36)/IF(eq(Survey!$J36, 0), Survey!W36, Survey!$J36))</f>
        <v>#NAME?</v>
      </c>
      <c r="M35" s="9"/>
      <c r="N35" s="14"/>
      <c r="O35" s="14"/>
      <c r="P35" s="7" t="s">
        <v>185</v>
      </c>
      <c r="Q35" s="9" t="e">
        <f aca="false">IF(eq(Q32, 0), 0, AVERAGEIFS(A$4:A1000, Survey!$A$5:$A1000, $N30, A$4:A1000, "&gt;0"))</f>
        <v>#NAME?</v>
      </c>
      <c r="R35" s="9" t="e">
        <f aca="false">IF(eq(R32, 0), 0, AVERAGEIFS(B$4:B1000, Survey!$A$5:$A1000, $N30, B$4:B1000, "&gt;0"))</f>
        <v>#NAME?</v>
      </c>
      <c r="S35" s="9" t="e">
        <f aca="false">IF(eq(S32, 0), 0, AVERAGEIFS(C$4:C1000, Survey!$A$5:$A1000, $N30, C$4:C1000, "&gt;0"))</f>
        <v>#NAME?</v>
      </c>
      <c r="T35" s="9" t="e">
        <f aca="false">IF(eq(T32, 0), 0, AVERAGEIFS(D$4:D1000, Survey!$A$5:$A1000, $N30, D$4:D1000, "&gt;0"))</f>
        <v>#NAME?</v>
      </c>
      <c r="U35" s="9" t="e">
        <f aca="false">IF(eq(U32, 0), 0, AVERAGEIFS(E$4:E1000, Survey!$A$5:$A1000, $N30, E$4:E1000, "&gt;0"))</f>
        <v>#NAME?</v>
      </c>
      <c r="V35" s="9" t="e">
        <f aca="false">IF(eq(V32, 0), 0, AVERAGEIFS(F$4:F1000, Survey!$A$5:$A1000, $N30, F$4:F1000, "&gt;0"))</f>
        <v>#NAME?</v>
      </c>
      <c r="W35" s="9" t="e">
        <f aca="false">IF(eq(W32, 0), 0, AVERAGEIFS(G$4:G1000, Survey!$A$5:$A1000, $N30, G$4:G1000, "&gt;0"))</f>
        <v>#NAME?</v>
      </c>
      <c r="X35" s="9" t="e">
        <f aca="false">IF(eq(X32, 0), 0, AVERAGEIFS(H$4:H1000, Survey!$A$5:$A1000, $N30, H$4:H1000, "&gt;0"))</f>
        <v>#NAME?</v>
      </c>
      <c r="Y35" s="9" t="e">
        <f aca="false">IF(eq(Y32, 0), 0, AVERAGEIFS(I$4:I1000, Survey!$A$5:$A1000, $N30, I$4:I1000, "&gt;0"))</f>
        <v>#NAME?</v>
      </c>
      <c r="Z35" s="9" t="e">
        <f aca="false">IF(eq(Z32, 0), 0, AVERAGEIFS(J$4:J1000, Survey!$A$5:$A1000, $N30, J$4:J1000, "&gt;0"))</f>
        <v>#NAME?</v>
      </c>
      <c r="AA35" s="9" t="e">
        <f aca="false">IF(eq(AA32, 0), 0, AVERAGEIFS(K$4:K1000, Survey!$A$5:$A1000, $N30, K$4:K1000, "&gt;0"))</f>
        <v>#NAME?</v>
      </c>
      <c r="AB35" s="9" t="e">
        <f aca="false">IF(eq(AB32, 0), 0, AVERAGEIFS(L$4:L1000, Survey!$A$5:$A1000, $N30, L$4:L1000, "&gt;0"))</f>
        <v>#NAME?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customFormat="false" ht="15.75" hidden="false" customHeight="false" outlineLevel="0" collapsed="false">
      <c r="A36" s="9" t="e">
        <f aca="false">IF(eq(Survey!$J37,Survey!L37), 0, (Survey!$J37-Survey!L37)/IF(eq(Survey!$J37, 0), Survey!L37, Survey!$J37))</f>
        <v>#NAME?</v>
      </c>
      <c r="B36" s="9" t="e">
        <f aca="false">IF(eq(Survey!$J37,Survey!M37), 0, (Survey!$J37-Survey!M37)/IF(eq(Survey!$J37, 0), Survey!M37, Survey!$J37))</f>
        <v>#NAME?</v>
      </c>
      <c r="C36" s="9" t="e">
        <f aca="false">IF(eq(Survey!$J37,Survey!N37), 0, (Survey!$J37-Survey!N37)/IF(eq(Survey!$J37, 0), Survey!N37, Survey!$J37))</f>
        <v>#NAME?</v>
      </c>
      <c r="D36" s="9" t="e">
        <f aca="false">IF(eq(Survey!$J37,Survey!O37), 0, (Survey!$J37-Survey!O37)/IF(eq(Survey!$J37, 0), Survey!O37, Survey!$J37))</f>
        <v>#NAME?</v>
      </c>
      <c r="E36" s="9" t="e">
        <f aca="false">IF(eq(Survey!$J37,Survey!P37), 0, (Survey!$J37-Survey!P37)/IF(eq(Survey!$J37, 0), Survey!P37, Survey!$J37))</f>
        <v>#NAME?</v>
      </c>
      <c r="F36" s="9" t="e">
        <f aca="false">IF(eq(Survey!$J37,Survey!Q37), 0, (Survey!$J37-Survey!Q37)/IF(eq(Survey!$J37, 0), Survey!Q37, Survey!$J37))</f>
        <v>#NAME?</v>
      </c>
      <c r="G36" s="9" t="e">
        <f aca="false">IF(eq(Survey!$J37,Survey!R37), 0, (Survey!$J37-Survey!R37)/IF(eq(Survey!$J37, 0), Survey!R37, Survey!$J37))</f>
        <v>#NAME?</v>
      </c>
      <c r="H36" s="9" t="e">
        <f aca="false">IF(eq(Survey!$J37,Survey!S37), 0, (Survey!$J37-Survey!S37)/IF(eq(Survey!$J37, 0), Survey!S37, Survey!$J37))</f>
        <v>#NAME?</v>
      </c>
      <c r="I36" s="9" t="e">
        <f aca="false">IF(eq(Survey!$J37,Survey!T37), 0, (Survey!$J37-Survey!T37)/IF(eq(Survey!$J37, 0), Survey!T37, Survey!$J37))</f>
        <v>#NAME?</v>
      </c>
      <c r="J36" s="9" t="e">
        <f aca="false">IF(eq(Survey!$J37,Survey!U37), 0, (Survey!$J37-Survey!U37)/IF(eq(Survey!$J37, 0), Survey!U37, Survey!$J37))</f>
        <v>#NAME?</v>
      </c>
      <c r="K36" s="9" t="e">
        <f aca="false">IF(eq(Survey!$J37,Survey!V37), 0, (Survey!$J37-Survey!V37)/IF(eq(Survey!$J37, 0), Survey!V37, Survey!$J37))</f>
        <v>#NAME?</v>
      </c>
      <c r="L36" s="9" t="e">
        <f aca="false">IF(eq(Survey!$J37,Survey!W37), 0, (Survey!$J37-Survey!W37)/IF(eq(Survey!$J37, 0), Survey!W37, Survey!$J37))</f>
        <v>#NAME?</v>
      </c>
      <c r="M36" s="9"/>
      <c r="N36" s="14"/>
      <c r="O36" s="14"/>
      <c r="P36" s="7" t="s">
        <v>186</v>
      </c>
      <c r="Q36" s="9" t="e">
        <f aca="false">IF(eq(Q33, 0), 0, ABS(AVERAGEIFS(A$4:A1000, Survey!$A$5:$A1000, $N30, A$4:A1000, "&lt;0")))</f>
        <v>#NAME?</v>
      </c>
      <c r="R36" s="9" t="e">
        <f aca="false">IF(eq(R33, 0), 0, ABS(AVERAGEIFS(B$4:B1000, Survey!$A$5:$A1000, $N30, B$4:B1000, "&lt;0")))</f>
        <v>#NAME?</v>
      </c>
      <c r="S36" s="9" t="e">
        <f aca="false">IF(eq(S33, 0), 0, ABS(AVERAGEIFS(C$4:C1000, Survey!$A$5:$A1000, $N30, C$4:C1000, "&lt;0")))</f>
        <v>#NAME?</v>
      </c>
      <c r="T36" s="9" t="e">
        <f aca="false">IF(eq(T33, 0), 0, ABS(AVERAGEIFS(D$4:D1000, Survey!$A$5:$A1000, $N30, D$4:D1000, "&lt;0")))</f>
        <v>#NAME?</v>
      </c>
      <c r="U36" s="9" t="e">
        <f aca="false">IF(eq(U33, 0), 0, ABS(AVERAGEIFS(E$4:E1000, Survey!$A$5:$A1000, $N30, E$4:E1000, "&lt;0")))</f>
        <v>#NAME?</v>
      </c>
      <c r="V36" s="9" t="e">
        <f aca="false">IF(eq(V33, 0), 0, ABS(AVERAGEIFS(F$4:F1000, Survey!$A$5:$A1000, $N30, F$4:F1000, "&lt;0")))</f>
        <v>#NAME?</v>
      </c>
      <c r="W36" s="9" t="e">
        <f aca="false">IF(eq(W33, 0), 0, ABS(AVERAGEIFS(G$4:G1000, Survey!$A$5:$A1000, $N30, G$4:G1000, "&lt;0")))</f>
        <v>#NAME?</v>
      </c>
      <c r="X36" s="9" t="e">
        <f aca="false">IF(eq(X33, 0), 0, ABS(AVERAGEIFS(H$4:H1000, Survey!$A$5:$A1000, $N30, H$4:H1000, "&lt;0")))</f>
        <v>#NAME?</v>
      </c>
      <c r="Y36" s="9" t="e">
        <f aca="false">IF(eq(Y33, 0), 0, ABS(AVERAGEIFS(I$4:I1000, Survey!$A$5:$A1000, $N30, I$4:I1000, "&lt;0")))</f>
        <v>#NAME?</v>
      </c>
      <c r="Z36" s="9" t="e">
        <f aca="false">IF(eq(Z33, 0), 0, ABS(AVERAGEIFS(J$4:J1000, Survey!$A$5:$A1000, $N30, J$4:J1000, "&lt;0")))</f>
        <v>#NAME?</v>
      </c>
      <c r="AA36" s="9" t="e">
        <f aca="false">IF(eq(AA33, 0), 0, ABS(AVERAGEIFS(K$4:K1000, Survey!$A$5:$A1000, $N30, K$4:K1000, "&lt;0")))</f>
        <v>#NAME?</v>
      </c>
      <c r="AB36" s="9" t="e">
        <f aca="false">IF(eq(AB33, 0), 0, ABS(AVERAGEIFS(L$4:L1000, Survey!$A$5:$A1000, $N30, L$4:L1000, "&lt;0")))</f>
        <v>#NAME?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customFormat="false" ht="15.75" hidden="false" customHeight="false" outlineLevel="0" collapsed="false">
      <c r="A37" s="9" t="e">
        <f aca="false">IF(eq(Survey!$J38,Survey!L38), 0, (Survey!$J38-Survey!L38)/IF(eq(Survey!$J38, 0), Survey!L38, Survey!$J38))</f>
        <v>#NAME?</v>
      </c>
      <c r="B37" s="9" t="e">
        <f aca="false">IF(eq(Survey!$J38,Survey!M38), 0, (Survey!$J38-Survey!M38)/IF(eq(Survey!$J38, 0), Survey!M38, Survey!$J38))</f>
        <v>#NAME?</v>
      </c>
      <c r="C37" s="9" t="e">
        <f aca="false">IF(eq(Survey!$J38,Survey!N38), 0, (Survey!$J38-Survey!N38)/IF(eq(Survey!$J38, 0), Survey!N38, Survey!$J38))</f>
        <v>#NAME?</v>
      </c>
      <c r="D37" s="9" t="e">
        <f aca="false">IF(eq(Survey!$J38,Survey!O38), 0, (Survey!$J38-Survey!O38)/IF(eq(Survey!$J38, 0), Survey!O38, Survey!$J38))</f>
        <v>#NAME?</v>
      </c>
      <c r="E37" s="9" t="e">
        <f aca="false">IF(eq(Survey!$J38,Survey!P38), 0, (Survey!$J38-Survey!P38)/IF(eq(Survey!$J38, 0), Survey!P38, Survey!$J38))</f>
        <v>#NAME?</v>
      </c>
      <c r="F37" s="9" t="e">
        <f aca="false">IF(eq(Survey!$J38,Survey!Q38), 0, (Survey!$J38-Survey!Q38)/IF(eq(Survey!$J38, 0), Survey!Q38, Survey!$J38))</f>
        <v>#NAME?</v>
      </c>
      <c r="G37" s="9" t="e">
        <f aca="false">IF(eq(Survey!$J38,Survey!R38), 0, (Survey!$J38-Survey!R38)/IF(eq(Survey!$J38, 0), Survey!R38, Survey!$J38))</f>
        <v>#NAME?</v>
      </c>
      <c r="H37" s="9" t="e">
        <f aca="false">IF(eq(Survey!$J38,Survey!S38), 0, (Survey!$J38-Survey!S38)/IF(eq(Survey!$J38, 0), Survey!S38, Survey!$J38))</f>
        <v>#NAME?</v>
      </c>
      <c r="I37" s="9" t="e">
        <f aca="false">IF(eq(Survey!$J38,Survey!T38), 0, (Survey!$J38-Survey!T38)/IF(eq(Survey!$J38, 0), Survey!T38, Survey!$J38))</f>
        <v>#NAME?</v>
      </c>
      <c r="J37" s="9" t="e">
        <f aca="false">IF(eq(Survey!$J38,Survey!U38), 0, (Survey!$J38-Survey!U38)/IF(eq(Survey!$J38, 0), Survey!U38, Survey!$J38))</f>
        <v>#NAME?</v>
      </c>
      <c r="K37" s="9" t="e">
        <f aca="false">IF(eq(Survey!$J38,Survey!V38), 0, (Survey!$J38-Survey!V38)/IF(eq(Survey!$J38, 0), Survey!V38, Survey!$J38))</f>
        <v>#NAME?</v>
      </c>
      <c r="L37" s="9" t="e">
        <f aca="false">IF(eq(Survey!$J38,Survey!W38), 0, (Survey!$J38-Survey!W38)/IF(eq(Survey!$J38, 0), Survey!W38, Survey!$J38))</f>
        <v>#NAME?</v>
      </c>
      <c r="M37" s="9"/>
      <c r="N37" s="14" t="s">
        <v>83</v>
      </c>
      <c r="O37" s="25" t="s">
        <v>187</v>
      </c>
      <c r="P37" s="7" t="s">
        <v>188</v>
      </c>
      <c r="Q37" s="9" t="n">
        <f aca="false">COUNTIFS(Survey!A18:A1000, $N37)</f>
        <v>40</v>
      </c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customFormat="false" ht="15.75" hidden="false" customHeight="false" outlineLevel="0" collapsed="false">
      <c r="A38" s="9" t="e">
        <f aca="false">IF(eq(Survey!$J39,Survey!L39), 0, (Survey!$J39-Survey!L39)/IF(eq(Survey!$J39, 0), Survey!L39, Survey!$J39))</f>
        <v>#NAME?</v>
      </c>
      <c r="B38" s="9" t="e">
        <f aca="false">IF(eq(Survey!$J39,Survey!M39), 0, (Survey!$J39-Survey!M39)/IF(eq(Survey!$J39, 0), Survey!M39, Survey!$J39))</f>
        <v>#NAME?</v>
      </c>
      <c r="C38" s="9" t="e">
        <f aca="false">IF(eq(Survey!$J39,Survey!N39), 0, (Survey!$J39-Survey!N39)/IF(eq(Survey!$J39, 0), Survey!N39, Survey!$J39))</f>
        <v>#NAME?</v>
      </c>
      <c r="D38" s="9" t="e">
        <f aca="false">IF(eq(Survey!$J39,Survey!O39), 0, (Survey!$J39-Survey!O39)/IF(eq(Survey!$J39, 0), Survey!O39, Survey!$J39))</f>
        <v>#NAME?</v>
      </c>
      <c r="E38" s="9" t="e">
        <f aca="false">IF(eq(Survey!$J39,Survey!P39), 0, (Survey!$J39-Survey!P39)/IF(eq(Survey!$J39, 0), Survey!P39, Survey!$J39))</f>
        <v>#NAME?</v>
      </c>
      <c r="F38" s="9" t="e">
        <f aca="false">IF(eq(Survey!$J39,Survey!Q39), 0, (Survey!$J39-Survey!Q39)/IF(eq(Survey!$J39, 0), Survey!Q39, Survey!$J39))</f>
        <v>#NAME?</v>
      </c>
      <c r="G38" s="9" t="e">
        <f aca="false">IF(eq(Survey!$J39,Survey!R39), 0, (Survey!$J39-Survey!R39)/IF(eq(Survey!$J39, 0), Survey!R39, Survey!$J39))</f>
        <v>#NAME?</v>
      </c>
      <c r="H38" s="9" t="e">
        <f aca="false">IF(eq(Survey!$J39,Survey!S39), 0, (Survey!$J39-Survey!S39)/IF(eq(Survey!$J39, 0), Survey!S39, Survey!$J39))</f>
        <v>#NAME?</v>
      </c>
      <c r="I38" s="9" t="e">
        <f aca="false">IF(eq(Survey!$J39,Survey!T39), 0, (Survey!$J39-Survey!T39)/IF(eq(Survey!$J39, 0), Survey!T39, Survey!$J39))</f>
        <v>#NAME?</v>
      </c>
      <c r="J38" s="9" t="e">
        <f aca="false">IF(eq(Survey!$J39,Survey!U39), 0, (Survey!$J39-Survey!U39)/IF(eq(Survey!$J39, 0), Survey!U39, Survey!$J39))</f>
        <v>#NAME?</v>
      </c>
      <c r="K38" s="9" t="e">
        <f aca="false">IF(eq(Survey!$J39,Survey!V39), 0, (Survey!$J39-Survey!V39)/IF(eq(Survey!$J39, 0), Survey!V39, Survey!$J39))</f>
        <v>#NAME?</v>
      </c>
      <c r="L38" s="9" t="e">
        <f aca="false">IF(eq(Survey!$J39,Survey!W39), 0, (Survey!$J39-Survey!W39)/IF(eq(Survey!$J39, 0), Survey!W39, Survey!$J39))</f>
        <v>#NAME?</v>
      </c>
      <c r="M38" s="9"/>
      <c r="N38" s="14"/>
      <c r="O38" s="23" t="s">
        <v>160</v>
      </c>
      <c r="P38" s="7" t="s">
        <v>166</v>
      </c>
      <c r="Q38" s="9" t="e">
        <f aca="false">COUNTIFS(Survey!$A$5:$A1000, $N37, A$4:A1000, "=0")/$Q37</f>
        <v>#VALUE!</v>
      </c>
      <c r="R38" s="9" t="e">
        <f aca="false">COUNTIFS(Survey!$A$5:$A1000, $N37, B$4:B1000, "=0")/$Q37</f>
        <v>#VALUE!</v>
      </c>
      <c r="S38" s="9" t="e">
        <f aca="false">COUNTIFS(Survey!$A$5:$A1000, $N37, C$4:C1000, "=0")/$Q37</f>
        <v>#VALUE!</v>
      </c>
      <c r="T38" s="9" t="e">
        <f aca="false">COUNTIFS(Survey!$A$5:$A1000, $N37, D$4:D1000, "=0")/$Q37</f>
        <v>#VALUE!</v>
      </c>
      <c r="U38" s="9" t="e">
        <f aca="false">COUNTIFS(Survey!$A$5:$A1000, $N37, E$4:E1000, "=0")/$Q37</f>
        <v>#VALUE!</v>
      </c>
      <c r="V38" s="9" t="e">
        <f aca="false">COUNTIFS(Survey!$A$5:$A1000, $N37, F$4:F1000, "=0")/$Q37</f>
        <v>#VALUE!</v>
      </c>
      <c r="W38" s="9" t="e">
        <f aca="false">COUNTIFS(Survey!$A$5:$A1000, $N37, G$4:G1000, "=0")/$Q37</f>
        <v>#VALUE!</v>
      </c>
      <c r="X38" s="9" t="e">
        <f aca="false">COUNTIFS(Survey!$A$5:$A1000, $N37, H$4:H1000, "=0")/$Q37</f>
        <v>#VALUE!</v>
      </c>
      <c r="Y38" s="9" t="e">
        <f aca="false">COUNTIFS(Survey!$A$5:$A1000, $N37, I$4:I1000, "=0")/$Q37</f>
        <v>#VALUE!</v>
      </c>
      <c r="Z38" s="9" t="e">
        <f aca="false">COUNTIFS(Survey!$A$5:$A1000, $N37, J$4:J1000, "=0")/$Q37</f>
        <v>#VALUE!</v>
      </c>
      <c r="AA38" s="9" t="e">
        <f aca="false">COUNTIFS(Survey!$A$5:$A1000, $N37, K$4:K1000, "=0")/$Q37</f>
        <v>#VALUE!</v>
      </c>
      <c r="AB38" s="9" t="e">
        <f aca="false">COUNTIFS(Survey!$A$5:$A1000, $N37, L$4:L1000, "=0")/$Q37</f>
        <v>#VALUE!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customFormat="false" ht="15.75" hidden="false" customHeight="false" outlineLevel="0" collapsed="false">
      <c r="A39" s="9" t="e">
        <f aca="false">IF(eq(Survey!$J40,Survey!L40), 0, (Survey!$J40-Survey!L40)/IF(eq(Survey!$J40, 0), Survey!L40, Survey!$J40))</f>
        <v>#NAME?</v>
      </c>
      <c r="B39" s="9" t="e">
        <f aca="false">IF(eq(Survey!$J40,Survey!M40), 0, (Survey!$J40-Survey!M40)/IF(eq(Survey!$J40, 0), Survey!M40, Survey!$J40))</f>
        <v>#NAME?</v>
      </c>
      <c r="C39" s="9" t="e">
        <f aca="false">IF(eq(Survey!$J40,Survey!N40), 0, (Survey!$J40-Survey!N40)/IF(eq(Survey!$J40, 0), Survey!N40, Survey!$J40))</f>
        <v>#NAME?</v>
      </c>
      <c r="D39" s="9" t="e">
        <f aca="false">IF(eq(Survey!$J40,Survey!O40), 0, (Survey!$J40-Survey!O40)/IF(eq(Survey!$J40, 0), Survey!O40, Survey!$J40))</f>
        <v>#NAME?</v>
      </c>
      <c r="E39" s="9" t="e">
        <f aca="false">IF(eq(Survey!$J40,Survey!P40), 0, (Survey!$J40-Survey!P40)/IF(eq(Survey!$J40, 0), Survey!P40, Survey!$J40))</f>
        <v>#NAME?</v>
      </c>
      <c r="F39" s="9" t="e">
        <f aca="false">IF(eq(Survey!$J40,Survey!Q40), 0, (Survey!$J40-Survey!Q40)/IF(eq(Survey!$J40, 0), Survey!Q40, Survey!$J40))</f>
        <v>#NAME?</v>
      </c>
      <c r="G39" s="9" t="e">
        <f aca="false">IF(eq(Survey!$J40,Survey!R40), 0, (Survey!$J40-Survey!R40)/IF(eq(Survey!$J40, 0), Survey!R40, Survey!$J40))</f>
        <v>#NAME?</v>
      </c>
      <c r="H39" s="9" t="e">
        <f aca="false">IF(eq(Survey!$J40,Survey!S40), 0, (Survey!$J40-Survey!S40)/IF(eq(Survey!$J40, 0), Survey!S40, Survey!$J40))</f>
        <v>#NAME?</v>
      </c>
      <c r="I39" s="9" t="e">
        <f aca="false">IF(eq(Survey!$J40,Survey!T40), 0, (Survey!$J40-Survey!T40)/IF(eq(Survey!$J40, 0), Survey!T40, Survey!$J40))</f>
        <v>#NAME?</v>
      </c>
      <c r="J39" s="9" t="e">
        <f aca="false">IF(eq(Survey!$J40,Survey!U40), 0, (Survey!$J40-Survey!U40)/IF(eq(Survey!$J40, 0), Survey!U40, Survey!$J40))</f>
        <v>#NAME?</v>
      </c>
      <c r="K39" s="9" t="e">
        <f aca="false">IF(eq(Survey!$J40,Survey!V40), 0, (Survey!$J40-Survey!V40)/IF(eq(Survey!$J40, 0), Survey!V40, Survey!$J40))</f>
        <v>#NAME?</v>
      </c>
      <c r="L39" s="9" t="e">
        <f aca="false">IF(eq(Survey!$J40,Survey!W40), 0, (Survey!$J40-Survey!W40)/IF(eq(Survey!$J40, 0), Survey!W40, Survey!$J40))</f>
        <v>#NAME?</v>
      </c>
      <c r="M39" s="9"/>
      <c r="N39" s="14"/>
      <c r="O39" s="14"/>
      <c r="P39" s="7" t="s">
        <v>179</v>
      </c>
      <c r="Q39" s="27" t="e">
        <f aca="false">COUNTIFS(Survey!$A$5:$A1000, $N37, A$4:A1000, "&gt;0")/$Q37</f>
        <v>#VALUE!</v>
      </c>
      <c r="R39" s="27" t="e">
        <f aca="false">COUNTIFS(Survey!$A$5:$A1000, $N37, B$4:B1000, "&gt;0")/$Q37</f>
        <v>#VALUE!</v>
      </c>
      <c r="S39" s="27" t="e">
        <f aca="false">COUNTIFS(Survey!$A$5:$A1000, $N37, C$4:C1000, "&gt;0")/$Q37</f>
        <v>#VALUE!</v>
      </c>
      <c r="T39" s="27" t="e">
        <f aca="false">COUNTIFS(Survey!$A$5:$A1000, $N37, D$4:D1000, "&gt;0")/$Q37</f>
        <v>#VALUE!</v>
      </c>
      <c r="U39" s="27" t="e">
        <f aca="false">COUNTIFS(Survey!$A$5:$A1000, $N37, E$4:E1000, "&gt;0")/$Q37</f>
        <v>#VALUE!</v>
      </c>
      <c r="V39" s="27" t="e">
        <f aca="false">COUNTIFS(Survey!$A$5:$A1000, $N37, F$4:F1000, "&gt;0")/$Q37</f>
        <v>#VALUE!</v>
      </c>
      <c r="W39" s="27" t="e">
        <f aca="false">COUNTIFS(Survey!$A$5:$A1000, $N37, G$4:G1000, "&gt;0")/$Q37</f>
        <v>#VALUE!</v>
      </c>
      <c r="X39" s="27" t="e">
        <f aca="false">COUNTIFS(Survey!$A$5:$A1000, $N37, H$4:H1000, "&gt;0")/$Q37</f>
        <v>#VALUE!</v>
      </c>
      <c r="Y39" s="27" t="e">
        <f aca="false">COUNTIFS(Survey!$A$5:$A1000, $N37, I$4:I1000, "&gt;0")/$Q37</f>
        <v>#VALUE!</v>
      </c>
      <c r="Z39" s="27" t="e">
        <f aca="false">COUNTIFS(Survey!$A$5:$A1000, $N37, J$4:J1000, "&gt;0")/$Q37</f>
        <v>#VALUE!</v>
      </c>
      <c r="AA39" s="27" t="e">
        <f aca="false">COUNTIFS(Survey!$A$5:$A1000, $N37, K$4:K1000, "&gt;0")/$Q37</f>
        <v>#VALUE!</v>
      </c>
      <c r="AB39" s="27" t="e">
        <f aca="false">COUNTIFS(Survey!$A$5:$A1000, $N37, L$4:L1000, "&gt;0")/$Q37</f>
        <v>#VALUE!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customFormat="false" ht="15.75" hidden="false" customHeight="false" outlineLevel="0" collapsed="false">
      <c r="A40" s="9" t="e">
        <f aca="false">IF(eq(Survey!$J41,Survey!L41), 0, (Survey!$J41-Survey!L41)/IF(eq(Survey!$J41, 0), Survey!L41, Survey!$J41))</f>
        <v>#NAME?</v>
      </c>
      <c r="B40" s="9" t="e">
        <f aca="false">IF(eq(Survey!$J41,Survey!M41), 0, (Survey!$J41-Survey!M41)/IF(eq(Survey!$J41, 0), Survey!M41, Survey!$J41))</f>
        <v>#NAME?</v>
      </c>
      <c r="C40" s="9" t="e">
        <f aca="false">IF(eq(Survey!$J41,Survey!N41), 0, (Survey!$J41-Survey!N41)/IF(eq(Survey!$J41, 0), Survey!N41, Survey!$J41))</f>
        <v>#NAME?</v>
      </c>
      <c r="D40" s="9" t="e">
        <f aca="false">IF(eq(Survey!$J41,Survey!O41), 0, (Survey!$J41-Survey!O41)/IF(eq(Survey!$J41, 0), Survey!O41, Survey!$J41))</f>
        <v>#NAME?</v>
      </c>
      <c r="E40" s="9" t="e">
        <f aca="false">IF(eq(Survey!$J41,Survey!P41), 0, (Survey!$J41-Survey!P41)/IF(eq(Survey!$J41, 0), Survey!P41, Survey!$J41))</f>
        <v>#NAME?</v>
      </c>
      <c r="F40" s="9" t="e">
        <f aca="false">IF(eq(Survey!$J41,Survey!Q41), 0, (Survey!$J41-Survey!Q41)/IF(eq(Survey!$J41, 0), Survey!Q41, Survey!$J41))</f>
        <v>#NAME?</v>
      </c>
      <c r="G40" s="9" t="e">
        <f aca="false">IF(eq(Survey!$J41,Survey!R41), 0, (Survey!$J41-Survey!R41)/IF(eq(Survey!$J41, 0), Survey!R41, Survey!$J41))</f>
        <v>#NAME?</v>
      </c>
      <c r="H40" s="9" t="e">
        <f aca="false">IF(eq(Survey!$J41,Survey!S41), 0, (Survey!$J41-Survey!S41)/IF(eq(Survey!$J41, 0), Survey!S41, Survey!$J41))</f>
        <v>#NAME?</v>
      </c>
      <c r="I40" s="9" t="e">
        <f aca="false">IF(eq(Survey!$J41,Survey!T41), 0, (Survey!$J41-Survey!T41)/IF(eq(Survey!$J41, 0), Survey!T41, Survey!$J41))</f>
        <v>#NAME?</v>
      </c>
      <c r="J40" s="9" t="e">
        <f aca="false">IF(eq(Survey!$J41,Survey!U41), 0, (Survey!$J41-Survey!U41)/IF(eq(Survey!$J41, 0), Survey!U41, Survey!$J41))</f>
        <v>#NAME?</v>
      </c>
      <c r="K40" s="9" t="e">
        <f aca="false">IF(eq(Survey!$J41,Survey!V41), 0, (Survey!$J41-Survey!V41)/IF(eq(Survey!$J41, 0), Survey!V41, Survey!$J41))</f>
        <v>#NAME?</v>
      </c>
      <c r="L40" s="9" t="e">
        <f aca="false">IF(eq(Survey!$J41,Survey!W41), 0, (Survey!$J41-Survey!W41)/IF(eq(Survey!$J41, 0), Survey!W41, Survey!$J41))</f>
        <v>#NAME?</v>
      </c>
      <c r="M40" s="9"/>
      <c r="N40" s="14"/>
      <c r="O40" s="14"/>
      <c r="P40" s="7" t="s">
        <v>181</v>
      </c>
      <c r="Q40" s="9" t="e">
        <f aca="false">COUNTIFS(Survey!$A$5:$A1000, $N37, A$4:A1000, "&lt;0")/$Q37</f>
        <v>#VALUE!</v>
      </c>
      <c r="R40" s="9" t="e">
        <f aca="false">COUNTIFS(Survey!$A$5:$A1000, $N37, B$4:B1000, "&lt;0")/$Q37</f>
        <v>#VALUE!</v>
      </c>
      <c r="S40" s="9" t="e">
        <f aca="false">COUNTIFS(Survey!$A$5:$A1000, $N37, C$4:C1000, "&lt;0")/$Q37</f>
        <v>#VALUE!</v>
      </c>
      <c r="T40" s="9" t="e">
        <f aca="false">COUNTIFS(Survey!$A$5:$A1000, $N37, D$4:D1000, "&lt;0")/$Q37</f>
        <v>#VALUE!</v>
      </c>
      <c r="U40" s="9" t="e">
        <f aca="false">COUNTIFS(Survey!$A$5:$A1000, $N37, E$4:E1000, "&lt;0")/$Q37</f>
        <v>#VALUE!</v>
      </c>
      <c r="V40" s="9" t="e">
        <f aca="false">COUNTIFS(Survey!$A$5:$A1000, $N37, F$4:F1000, "&lt;0")/$Q37</f>
        <v>#VALUE!</v>
      </c>
      <c r="W40" s="9" t="e">
        <f aca="false">COUNTIFS(Survey!$A$5:$A1000, $N37, G$4:G1000, "&lt;0")/$Q37</f>
        <v>#VALUE!</v>
      </c>
      <c r="X40" s="9" t="e">
        <f aca="false">COUNTIFS(Survey!$A$5:$A1000, $N37, H$4:H1000, "&lt;0")/$Q37</f>
        <v>#VALUE!</v>
      </c>
      <c r="Y40" s="9" t="e">
        <f aca="false">COUNTIFS(Survey!$A$5:$A1000, $N37, I$4:I1000, "&lt;0")/$Q37</f>
        <v>#VALUE!</v>
      </c>
      <c r="Z40" s="9" t="e">
        <f aca="false">COUNTIFS(Survey!$A$5:$A1000, $N37, J$4:J1000, "&lt;0")/$Q37</f>
        <v>#VALUE!</v>
      </c>
      <c r="AA40" s="9" t="e">
        <f aca="false">COUNTIFS(Survey!$A$5:$A1000, $N37, K$4:K1000, "&lt;0")/$Q37</f>
        <v>#VALUE!</v>
      </c>
      <c r="AB40" s="9" t="e">
        <f aca="false">COUNTIFS(Survey!$A$5:$A1000, $N37, L$4:L1000, "&lt;0")/$Q37</f>
        <v>#VALUE!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customFormat="false" ht="15.75" hidden="false" customHeight="false" outlineLevel="0" collapsed="false">
      <c r="A41" s="9" t="e">
        <f aca="false">IF(eq(Survey!$J42,Survey!L42), 0, (Survey!$J42-Survey!L42)/IF(eq(Survey!$J42, 0), Survey!L42, Survey!$J42))</f>
        <v>#NAME?</v>
      </c>
      <c r="B41" s="9" t="e">
        <f aca="false">IF(eq(Survey!$J42,Survey!M42), 0, (Survey!$J42-Survey!M42)/IF(eq(Survey!$J42, 0), Survey!M42, Survey!$J42))</f>
        <v>#NAME?</v>
      </c>
      <c r="C41" s="9" t="e">
        <f aca="false">IF(eq(Survey!$J42,Survey!N42), 0, (Survey!$J42-Survey!N42)/IF(eq(Survey!$J42, 0), Survey!N42, Survey!$J42))</f>
        <v>#NAME?</v>
      </c>
      <c r="D41" s="9" t="e">
        <f aca="false">IF(eq(Survey!$J42,Survey!O42), 0, (Survey!$J42-Survey!O42)/IF(eq(Survey!$J42, 0), Survey!O42, Survey!$J42))</f>
        <v>#NAME?</v>
      </c>
      <c r="E41" s="9" t="e">
        <f aca="false">IF(eq(Survey!$J42,Survey!P42), 0, (Survey!$J42-Survey!P42)/IF(eq(Survey!$J42, 0), Survey!P42, Survey!$J42))</f>
        <v>#NAME?</v>
      </c>
      <c r="F41" s="9" t="e">
        <f aca="false">IF(eq(Survey!$J42,Survey!Q42), 0, (Survey!$J42-Survey!Q42)/IF(eq(Survey!$J42, 0), Survey!Q42, Survey!$J42))</f>
        <v>#NAME?</v>
      </c>
      <c r="G41" s="9" t="e">
        <f aca="false">IF(eq(Survey!$J42,Survey!R42), 0, (Survey!$J42-Survey!R42)/IF(eq(Survey!$J42, 0), Survey!R42, Survey!$J42))</f>
        <v>#NAME?</v>
      </c>
      <c r="H41" s="9" t="e">
        <f aca="false">IF(eq(Survey!$J42,Survey!S42), 0, (Survey!$J42-Survey!S42)/IF(eq(Survey!$J42, 0), Survey!S42, Survey!$J42))</f>
        <v>#NAME?</v>
      </c>
      <c r="I41" s="9" t="e">
        <f aca="false">IF(eq(Survey!$J42,Survey!T42), 0, (Survey!$J42-Survey!T42)/IF(eq(Survey!$J42, 0), Survey!T42, Survey!$J42))</f>
        <v>#NAME?</v>
      </c>
      <c r="J41" s="9" t="e">
        <f aca="false">IF(eq(Survey!$J42,Survey!U42), 0, (Survey!$J42-Survey!U42)/IF(eq(Survey!$J42, 0), Survey!U42, Survey!$J42))</f>
        <v>#NAME?</v>
      </c>
      <c r="K41" s="9" t="e">
        <f aca="false">IF(eq(Survey!$J42,Survey!V42), 0, (Survey!$J42-Survey!V42)/IF(eq(Survey!$J42, 0), Survey!V42, Survey!$J42))</f>
        <v>#NAME?</v>
      </c>
      <c r="L41" s="9" t="e">
        <f aca="false">IF(eq(Survey!$J42,Survey!W42), 0, (Survey!$J42-Survey!W42)/IF(eq(Survey!$J42, 0), Survey!W42, Survey!$J42))</f>
        <v>#NAME?</v>
      </c>
      <c r="M41" s="9"/>
      <c r="N41" s="14"/>
      <c r="O41" s="23" t="s">
        <v>164</v>
      </c>
      <c r="P41" s="7" t="s">
        <v>183</v>
      </c>
      <c r="Q41" s="24" t="e">
        <f aca="false">IF(eq(Q38, 0), 0, AVERAGEIFS(A$4:A1000, Survey!$A$5:$A1000, $N37, A$4:A1000, "=0"))</f>
        <v>#NAME?</v>
      </c>
      <c r="R41" s="24" t="e">
        <f aca="false">IF(eq(R38, 0), 0, AVERAGEIFS(B$4:B1000, Survey!$A$5:$A1000, $N37, B$4:B1000, "=0"))</f>
        <v>#NAME?</v>
      </c>
      <c r="S41" s="24" t="e">
        <f aca="false">IF(eq(S38, 0), 0, AVERAGEIFS(C$4:C1000, Survey!$A$5:$A1000, $N37, C$4:C1000, "=0"))</f>
        <v>#NAME?</v>
      </c>
      <c r="T41" s="24" t="e">
        <f aca="false">IF(eq(T38, 0), 0, AVERAGEIFS(D$4:D1000, Survey!$A$5:$A1000, $N37, D$4:D1000, "=0"))</f>
        <v>#NAME?</v>
      </c>
      <c r="U41" s="24" t="e">
        <f aca="false">IF(eq(U38, 0), 0, AVERAGEIFS(E$4:E1000, Survey!$A$5:$A1000, $N37, E$4:E1000, "=0"))</f>
        <v>#NAME?</v>
      </c>
      <c r="V41" s="24" t="e">
        <f aca="false">IF(eq(V38, 0), 0, AVERAGEIFS(F$4:F1000, Survey!$A$5:$A1000, $N37, F$4:F1000, "=0"))</f>
        <v>#NAME?</v>
      </c>
      <c r="W41" s="24" t="e">
        <f aca="false">IF(eq(W38, 0), 0, AVERAGEIFS(G$4:G1000, Survey!$A$5:$A1000, $N37, G$4:G1000, "=0"))</f>
        <v>#NAME?</v>
      </c>
      <c r="X41" s="24" t="e">
        <f aca="false">IF(eq(X38, 0), 0, AVERAGEIFS(H$4:H1000, Survey!$A$5:$A1000, $N37, H$4:H1000, "=0"))</f>
        <v>#NAME?</v>
      </c>
      <c r="Y41" s="24" t="e">
        <f aca="false">IF(eq(Y38, 0), 0, AVERAGEIFS(I$4:I1000, Survey!$A$5:$A1000, $N37, I$4:I1000, "=0"))</f>
        <v>#NAME?</v>
      </c>
      <c r="Z41" s="24" t="e">
        <f aca="false">IF(eq(Z38, 0), 0, AVERAGEIFS(J$4:J1000, Survey!$A$5:$A1000, $N37, J$4:J1000, "=0"))</f>
        <v>#NAME?</v>
      </c>
      <c r="AA41" s="24" t="e">
        <f aca="false">IF(eq(AA38, 0), 0, AVERAGEIFS(K$4:K1000, Survey!$A$5:$A1000, $N37, K$4:K1000, "=0"))</f>
        <v>#NAME?</v>
      </c>
      <c r="AB41" s="24" t="e">
        <f aca="false">IF(eq(AB38, 0), 0, AVERAGEIFS(L$4:L1000, Survey!$A$5:$A1000, $N37, L$4:L1000, "=0"))</f>
        <v>#NAME?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customFormat="false" ht="15.75" hidden="false" customHeight="false" outlineLevel="0" collapsed="false">
      <c r="A42" s="9" t="e">
        <f aca="false">IF(eq(Survey!$J43,Survey!L43), 0, (Survey!$J43-Survey!L43)/IF(eq(Survey!$J43, 0), Survey!L43, Survey!$J43))</f>
        <v>#NAME?</v>
      </c>
      <c r="B42" s="9" t="e">
        <f aca="false">IF(eq(Survey!$J43,Survey!M43), 0, (Survey!$J43-Survey!M43)/IF(eq(Survey!$J43, 0), Survey!M43, Survey!$J43))</f>
        <v>#NAME?</v>
      </c>
      <c r="C42" s="9" t="e">
        <f aca="false">IF(eq(Survey!$J43,Survey!N43), 0, (Survey!$J43-Survey!N43)/IF(eq(Survey!$J43, 0), Survey!N43, Survey!$J43))</f>
        <v>#NAME?</v>
      </c>
      <c r="D42" s="9" t="e">
        <f aca="false">IF(eq(Survey!$J43,Survey!O43), 0, (Survey!$J43-Survey!O43)/IF(eq(Survey!$J43, 0), Survey!O43, Survey!$J43))</f>
        <v>#NAME?</v>
      </c>
      <c r="E42" s="9" t="e">
        <f aca="false">IF(eq(Survey!$J43,Survey!P43), 0, (Survey!$J43-Survey!P43)/IF(eq(Survey!$J43, 0), Survey!P43, Survey!$J43))</f>
        <v>#NAME?</v>
      </c>
      <c r="F42" s="9" t="e">
        <f aca="false">IF(eq(Survey!$J43,Survey!Q43), 0, (Survey!$J43-Survey!Q43)/IF(eq(Survey!$J43, 0), Survey!Q43, Survey!$J43))</f>
        <v>#NAME?</v>
      </c>
      <c r="G42" s="9" t="e">
        <f aca="false">IF(eq(Survey!$J43,Survey!R43), 0, (Survey!$J43-Survey!R43)/IF(eq(Survey!$J43, 0), Survey!R43, Survey!$J43))</f>
        <v>#NAME?</v>
      </c>
      <c r="H42" s="9" t="e">
        <f aca="false">IF(eq(Survey!$J43,Survey!S43), 0, (Survey!$J43-Survey!S43)/IF(eq(Survey!$J43, 0), Survey!S43, Survey!$J43))</f>
        <v>#NAME?</v>
      </c>
      <c r="I42" s="9" t="e">
        <f aca="false">IF(eq(Survey!$J43,Survey!T43), 0, (Survey!$J43-Survey!T43)/IF(eq(Survey!$J43, 0), Survey!T43, Survey!$J43))</f>
        <v>#NAME?</v>
      </c>
      <c r="J42" s="9" t="e">
        <f aca="false">IF(eq(Survey!$J43,Survey!U43), 0, (Survey!$J43-Survey!U43)/IF(eq(Survey!$J43, 0), Survey!U43, Survey!$J43))</f>
        <v>#NAME?</v>
      </c>
      <c r="K42" s="9" t="e">
        <f aca="false">IF(eq(Survey!$J43,Survey!V43), 0, (Survey!$J43-Survey!V43)/IF(eq(Survey!$J43, 0), Survey!V43, Survey!$J43))</f>
        <v>#NAME?</v>
      </c>
      <c r="L42" s="9" t="e">
        <f aca="false">IF(eq(Survey!$J43,Survey!W43), 0, (Survey!$J43-Survey!W43)/IF(eq(Survey!$J43, 0), Survey!W43, Survey!$J43))</f>
        <v>#NAME?</v>
      </c>
      <c r="M42" s="9"/>
      <c r="N42" s="14"/>
      <c r="O42" s="14"/>
      <c r="P42" s="7" t="s">
        <v>185</v>
      </c>
      <c r="Q42" s="9" t="e">
        <f aca="false">IF(eq(Q39, 0), 0, AVERAGEIFS(A$4:A1000, Survey!$A$5:$A1000, $N37, A$4:A1000, "&gt;0"))</f>
        <v>#NAME?</v>
      </c>
      <c r="R42" s="9" t="e">
        <f aca="false">IF(eq(R39, 0), 0, AVERAGEIFS(B$4:B1000, Survey!$A$5:$A1000, $N37, B$4:B1000, "&gt;0"))</f>
        <v>#NAME?</v>
      </c>
      <c r="S42" s="9" t="e">
        <f aca="false">IF(eq(S39, 0), 0, AVERAGEIFS(C$4:C1000, Survey!$A$5:$A1000, $N37, C$4:C1000, "&gt;0"))</f>
        <v>#NAME?</v>
      </c>
      <c r="T42" s="9" t="e">
        <f aca="false">IF(eq(T39, 0), 0, AVERAGEIFS(D$4:D1000, Survey!$A$5:$A1000, $N37, D$4:D1000, "&gt;0"))</f>
        <v>#NAME?</v>
      </c>
      <c r="U42" s="9" t="e">
        <f aca="false">IF(eq(U39, 0), 0, AVERAGEIFS(E$4:E1000, Survey!$A$5:$A1000, $N37, E$4:E1000, "&gt;0"))</f>
        <v>#NAME?</v>
      </c>
      <c r="V42" s="9" t="e">
        <f aca="false">IF(eq(V39, 0), 0, AVERAGEIFS(F$4:F1000, Survey!$A$5:$A1000, $N37, F$4:F1000, "&gt;0"))</f>
        <v>#NAME?</v>
      </c>
      <c r="W42" s="9" t="e">
        <f aca="false">IF(eq(W39, 0), 0, AVERAGEIFS(G$4:G1000, Survey!$A$5:$A1000, $N37, G$4:G1000, "&gt;0"))</f>
        <v>#NAME?</v>
      </c>
      <c r="X42" s="9" t="e">
        <f aca="false">IF(eq(X39, 0), 0, AVERAGEIFS(H$4:H1000, Survey!$A$5:$A1000, $N37, H$4:H1000, "&gt;0"))</f>
        <v>#NAME?</v>
      </c>
      <c r="Y42" s="9" t="e">
        <f aca="false">IF(eq(Y39, 0), 0, AVERAGEIFS(I$4:I1000, Survey!$A$5:$A1000, $N37, I$4:I1000, "&gt;0"))</f>
        <v>#NAME?</v>
      </c>
      <c r="Z42" s="9" t="e">
        <f aca="false">IF(eq(Z39, 0), 0, AVERAGEIFS(J$4:J1000, Survey!$A$5:$A1000, $N37, J$4:J1000, "&gt;0"))</f>
        <v>#NAME?</v>
      </c>
      <c r="AA42" s="9" t="e">
        <f aca="false">IF(eq(AA39, 0), 0, AVERAGEIFS(K$4:K1000, Survey!$A$5:$A1000, $N37, K$4:K1000, "&gt;0"))</f>
        <v>#NAME?</v>
      </c>
      <c r="AB42" s="9" t="e">
        <f aca="false">IF(eq(AB39, 0), 0, AVERAGEIFS(L$4:L1000, Survey!$A$5:$A1000, $N37, L$4:L1000, "&gt;0"))</f>
        <v>#NAME?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customFormat="false" ht="15.75" hidden="false" customHeight="false" outlineLevel="0" collapsed="false">
      <c r="A43" s="9" t="e">
        <f aca="false">IF(eq(Survey!$J44,Survey!L44), 0, (Survey!$J44-Survey!L44)/IF(eq(Survey!$J44, 0), Survey!L44, Survey!$J44))</f>
        <v>#NAME?</v>
      </c>
      <c r="B43" s="9" t="e">
        <f aca="false">IF(eq(Survey!$J44,Survey!M44), 0, (Survey!$J44-Survey!M44)/IF(eq(Survey!$J44, 0), Survey!M44, Survey!$J44))</f>
        <v>#NAME?</v>
      </c>
      <c r="C43" s="9" t="e">
        <f aca="false">IF(eq(Survey!$J44,Survey!N44), 0, (Survey!$J44-Survey!N44)/IF(eq(Survey!$J44, 0), Survey!N44, Survey!$J44))</f>
        <v>#NAME?</v>
      </c>
      <c r="D43" s="9" t="e">
        <f aca="false">IF(eq(Survey!$J44,Survey!O44), 0, (Survey!$J44-Survey!O44)/IF(eq(Survey!$J44, 0), Survey!O44, Survey!$J44))</f>
        <v>#NAME?</v>
      </c>
      <c r="E43" s="9" t="e">
        <f aca="false">IF(eq(Survey!$J44,Survey!P44), 0, (Survey!$J44-Survey!P44)/IF(eq(Survey!$J44, 0), Survey!P44, Survey!$J44))</f>
        <v>#NAME?</v>
      </c>
      <c r="F43" s="9" t="e">
        <f aca="false">IF(eq(Survey!$J44,Survey!Q44), 0, (Survey!$J44-Survey!Q44)/IF(eq(Survey!$J44, 0), Survey!Q44, Survey!$J44))</f>
        <v>#NAME?</v>
      </c>
      <c r="G43" s="9" t="e">
        <f aca="false">IF(eq(Survey!$J44,Survey!R44), 0, (Survey!$J44-Survey!R44)/IF(eq(Survey!$J44, 0), Survey!R44, Survey!$J44))</f>
        <v>#NAME?</v>
      </c>
      <c r="H43" s="9" t="e">
        <f aca="false">IF(eq(Survey!$J44,Survey!S44), 0, (Survey!$J44-Survey!S44)/IF(eq(Survey!$J44, 0), Survey!S44, Survey!$J44))</f>
        <v>#NAME?</v>
      </c>
      <c r="I43" s="9" t="e">
        <f aca="false">IF(eq(Survey!$J44,Survey!T44), 0, (Survey!$J44-Survey!T44)/IF(eq(Survey!$J44, 0), Survey!T44, Survey!$J44))</f>
        <v>#NAME?</v>
      </c>
      <c r="J43" s="9" t="e">
        <f aca="false">IF(eq(Survey!$J44,Survey!U44), 0, (Survey!$J44-Survey!U44)/IF(eq(Survey!$J44, 0), Survey!U44, Survey!$J44))</f>
        <v>#NAME?</v>
      </c>
      <c r="K43" s="9" t="e">
        <f aca="false">IF(eq(Survey!$J44,Survey!V44), 0, (Survey!$J44-Survey!V44)/IF(eq(Survey!$J44, 0), Survey!V44, Survey!$J44))</f>
        <v>#NAME?</v>
      </c>
      <c r="L43" s="9" t="e">
        <f aca="false">IF(eq(Survey!$J44,Survey!W44), 0, (Survey!$J44-Survey!W44)/IF(eq(Survey!$J44, 0), Survey!W44, Survey!$J44))</f>
        <v>#NAME?</v>
      </c>
      <c r="M43" s="9"/>
      <c r="N43" s="14"/>
      <c r="O43" s="14"/>
      <c r="P43" s="7" t="s">
        <v>186</v>
      </c>
      <c r="Q43" s="9" t="e">
        <f aca="false">IF(eq(Q40, 0), 0, ABS(AVERAGEIFS(A$4:A1000, Survey!$A$5:$A1000, $N37, A$4:A1000, "&lt;0")))</f>
        <v>#NAME?</v>
      </c>
      <c r="R43" s="9" t="e">
        <f aca="false">IF(eq(R40, 0), 0, ABS(AVERAGEIFS(B$4:B1000, Survey!$A$5:$A1000, $N37, B$4:B1000, "&lt;0")))</f>
        <v>#NAME?</v>
      </c>
      <c r="S43" s="9" t="e">
        <f aca="false">IF(eq(S40, 0), 0, ABS(AVERAGEIFS(C$4:C1000, Survey!$A$5:$A1000, $N37, C$4:C1000, "&lt;0")))</f>
        <v>#NAME?</v>
      </c>
      <c r="T43" s="9" t="e">
        <f aca="false">IF(eq(T40, 0), 0, ABS(AVERAGEIFS(D$4:D1000, Survey!$A$5:$A1000, $N37, D$4:D1000, "&lt;0")))</f>
        <v>#NAME?</v>
      </c>
      <c r="U43" s="9" t="e">
        <f aca="false">IF(eq(U40, 0), 0, ABS(AVERAGEIFS(E$4:E1000, Survey!$A$5:$A1000, $N37, E$4:E1000, "&lt;0")))</f>
        <v>#NAME?</v>
      </c>
      <c r="V43" s="9" t="e">
        <f aca="false">IF(eq(V40, 0), 0, ABS(AVERAGEIFS(F$4:F1000, Survey!$A$5:$A1000, $N37, F$4:F1000, "&lt;0")))</f>
        <v>#NAME?</v>
      </c>
      <c r="W43" s="9" t="e">
        <f aca="false">IF(eq(W40, 0), 0, ABS(AVERAGEIFS(G$4:G1000, Survey!$A$5:$A1000, $N37, G$4:G1000, "&lt;0")))</f>
        <v>#NAME?</v>
      </c>
      <c r="X43" s="9" t="e">
        <f aca="false">IF(eq(X40, 0), 0, ABS(AVERAGEIFS(H$4:H1000, Survey!$A$5:$A1000, $N37, H$4:H1000, "&lt;0")))</f>
        <v>#NAME?</v>
      </c>
      <c r="Y43" s="9" t="e">
        <f aca="false">IF(eq(Y40, 0), 0, ABS(AVERAGEIFS(I$4:I1000, Survey!$A$5:$A1000, $N37, I$4:I1000, "&lt;0")))</f>
        <v>#NAME?</v>
      </c>
      <c r="Z43" s="9" t="e">
        <f aca="false">IF(eq(Z40, 0), 0, ABS(AVERAGEIFS(J$4:J1000, Survey!$A$5:$A1000, $N37, J$4:J1000, "&lt;0")))</f>
        <v>#NAME?</v>
      </c>
      <c r="AA43" s="9" t="e">
        <f aca="false">IF(eq(AA40, 0), 0, ABS(AVERAGEIFS(K$4:K1000, Survey!$A$5:$A1000, $N37, K$4:K1000, "&lt;0")))</f>
        <v>#NAME?</v>
      </c>
      <c r="AB43" s="9" t="e">
        <f aca="false">IF(eq(AB40, 0), 0, ABS(AVERAGEIFS(L$4:L1000, Survey!$A$5:$A1000, $N37, L$4:L1000, "&lt;0")))</f>
        <v>#NAME?</v>
      </c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customFormat="false" ht="15.75" hidden="false" customHeight="false" outlineLevel="0" collapsed="false">
      <c r="A44" s="9" t="e">
        <f aca="false">IF(eq(Survey!$J45,Survey!L45), 0, (Survey!$J45-Survey!L45)/IF(eq(Survey!$J45, 0), Survey!L45, Survey!$J45))</f>
        <v>#NAME?</v>
      </c>
      <c r="B44" s="9" t="e">
        <f aca="false">IF(eq(Survey!$J45,Survey!M45), 0, (Survey!$J45-Survey!M45)/IF(eq(Survey!$J45, 0), Survey!M45, Survey!$J45))</f>
        <v>#NAME?</v>
      </c>
      <c r="C44" s="9" t="e">
        <f aca="false">IF(eq(Survey!$J45,Survey!N45), 0, (Survey!$J45-Survey!N45)/IF(eq(Survey!$J45, 0), Survey!N45, Survey!$J45))</f>
        <v>#NAME?</v>
      </c>
      <c r="D44" s="9" t="e">
        <f aca="false">IF(eq(Survey!$J45,Survey!O45), 0, (Survey!$J45-Survey!O45)/IF(eq(Survey!$J45, 0), Survey!O45, Survey!$J45))</f>
        <v>#NAME?</v>
      </c>
      <c r="E44" s="9" t="e">
        <f aca="false">IF(eq(Survey!$J45,Survey!P45), 0, (Survey!$J45-Survey!P45)/IF(eq(Survey!$J45, 0), Survey!P45, Survey!$J45))</f>
        <v>#NAME?</v>
      </c>
      <c r="F44" s="9" t="e">
        <f aca="false">IF(eq(Survey!$J45,Survey!Q45), 0, (Survey!$J45-Survey!Q45)/IF(eq(Survey!$J45, 0), Survey!Q45, Survey!$J45))</f>
        <v>#NAME?</v>
      </c>
      <c r="G44" s="9" t="e">
        <f aca="false">IF(eq(Survey!$J45,Survey!R45), 0, (Survey!$J45-Survey!R45)/IF(eq(Survey!$J45, 0), Survey!R45, Survey!$J45))</f>
        <v>#NAME?</v>
      </c>
      <c r="H44" s="9" t="e">
        <f aca="false">IF(eq(Survey!$J45,Survey!S45), 0, (Survey!$J45-Survey!S45)/IF(eq(Survey!$J45, 0), Survey!S45, Survey!$J45))</f>
        <v>#NAME?</v>
      </c>
      <c r="I44" s="9" t="e">
        <f aca="false">IF(eq(Survey!$J45,Survey!T45), 0, (Survey!$J45-Survey!T45)/IF(eq(Survey!$J45, 0), Survey!T45, Survey!$J45))</f>
        <v>#NAME?</v>
      </c>
      <c r="J44" s="9" t="e">
        <f aca="false">IF(eq(Survey!$J45,Survey!U45), 0, (Survey!$J45-Survey!U45)/IF(eq(Survey!$J45, 0), Survey!U45, Survey!$J45))</f>
        <v>#NAME?</v>
      </c>
      <c r="K44" s="9" t="e">
        <f aca="false">IF(eq(Survey!$J45,Survey!V45), 0, (Survey!$J45-Survey!V45)/IF(eq(Survey!$J45, 0), Survey!V45, Survey!$J45))</f>
        <v>#NAME?</v>
      </c>
      <c r="L44" s="9" t="e">
        <f aca="false">IF(eq(Survey!$J45,Survey!W45), 0, (Survey!$J45-Survey!W45)/IF(eq(Survey!$J45, 0), Survey!W45, Survey!$J45))</f>
        <v>#NAME?</v>
      </c>
      <c r="M44" s="9"/>
      <c r="N44" s="14" t="s">
        <v>127</v>
      </c>
      <c r="O44" s="25" t="s">
        <v>187</v>
      </c>
      <c r="P44" s="7" t="s">
        <v>188</v>
      </c>
      <c r="Q44" s="9" t="n">
        <f aca="false">COUNTIFS(Survey!A25:A1000, $N44)</f>
        <v>16</v>
      </c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customFormat="false" ht="15.75" hidden="false" customHeight="false" outlineLevel="0" collapsed="false">
      <c r="A45" s="9" t="e">
        <f aca="false">IF(eq(Survey!$J46,Survey!L46), 0, (Survey!$J46-Survey!L46)/IF(eq(Survey!$J46, 0), Survey!L46, Survey!$J46))</f>
        <v>#NAME?</v>
      </c>
      <c r="B45" s="9" t="e">
        <f aca="false">IF(eq(Survey!$J46,Survey!M46), 0, (Survey!$J46-Survey!M46)/IF(eq(Survey!$J46, 0), Survey!M46, Survey!$J46))</f>
        <v>#NAME?</v>
      </c>
      <c r="C45" s="9" t="e">
        <f aca="false">IF(eq(Survey!$J46,Survey!N46), 0, (Survey!$J46-Survey!N46)/IF(eq(Survey!$J46, 0), Survey!N46, Survey!$J46))</f>
        <v>#NAME?</v>
      </c>
      <c r="D45" s="9" t="e">
        <f aca="false">IF(eq(Survey!$J46,Survey!O46), 0, (Survey!$J46-Survey!O46)/IF(eq(Survey!$J46, 0), Survey!O46, Survey!$J46))</f>
        <v>#NAME?</v>
      </c>
      <c r="E45" s="9" t="e">
        <f aca="false">IF(eq(Survey!$J46,Survey!P46), 0, (Survey!$J46-Survey!P46)/IF(eq(Survey!$J46, 0), Survey!P46, Survey!$J46))</f>
        <v>#NAME?</v>
      </c>
      <c r="F45" s="9" t="e">
        <f aca="false">IF(eq(Survey!$J46,Survey!Q46), 0, (Survey!$J46-Survey!Q46)/IF(eq(Survey!$J46, 0), Survey!Q46, Survey!$J46))</f>
        <v>#NAME?</v>
      </c>
      <c r="G45" s="9" t="e">
        <f aca="false">IF(eq(Survey!$J46,Survey!R46), 0, (Survey!$J46-Survey!R46)/IF(eq(Survey!$J46, 0), Survey!R46, Survey!$J46))</f>
        <v>#NAME?</v>
      </c>
      <c r="H45" s="9" t="e">
        <f aca="false">IF(eq(Survey!$J46,Survey!S46), 0, (Survey!$J46-Survey!S46)/IF(eq(Survey!$J46, 0), Survey!S46, Survey!$J46))</f>
        <v>#NAME?</v>
      </c>
      <c r="I45" s="9" t="e">
        <f aca="false">IF(eq(Survey!$J46,Survey!T46), 0, (Survey!$J46-Survey!T46)/IF(eq(Survey!$J46, 0), Survey!T46, Survey!$J46))</f>
        <v>#NAME?</v>
      </c>
      <c r="J45" s="9" t="e">
        <f aca="false">IF(eq(Survey!$J46,Survey!U46), 0, (Survey!$J46-Survey!U46)/IF(eq(Survey!$J46, 0), Survey!U46, Survey!$J46))</f>
        <v>#NAME?</v>
      </c>
      <c r="K45" s="9" t="e">
        <f aca="false">IF(eq(Survey!$J46,Survey!V46), 0, (Survey!$J46-Survey!V46)/IF(eq(Survey!$J46, 0), Survey!V46, Survey!$J46))</f>
        <v>#NAME?</v>
      </c>
      <c r="L45" s="9" t="e">
        <f aca="false">IF(eq(Survey!$J46,Survey!W46), 0, (Survey!$J46-Survey!W46)/IF(eq(Survey!$J46, 0), Survey!W46, Survey!$J46))</f>
        <v>#NAME?</v>
      </c>
      <c r="M45" s="9"/>
      <c r="N45" s="14"/>
      <c r="O45" s="23" t="s">
        <v>160</v>
      </c>
      <c r="P45" s="7" t="s">
        <v>166</v>
      </c>
      <c r="Q45" s="9" t="e">
        <f aca="false">COUNTIFS(Survey!$A$5:$A1000, $N44, A$4:A1000, "=0")/$Q44</f>
        <v>#VALUE!</v>
      </c>
      <c r="R45" s="9" t="e">
        <f aca="false">COUNTIFS(Survey!$A$5:$A1000, $N44, B$4:B1000, "=0")/$Q44</f>
        <v>#VALUE!</v>
      </c>
      <c r="S45" s="9" t="e">
        <f aca="false">COUNTIFS(Survey!$A$5:$A1000, $N44, C$4:C1000, "=0")/$Q44</f>
        <v>#VALUE!</v>
      </c>
      <c r="T45" s="9" t="e">
        <f aca="false">COUNTIFS(Survey!$A$5:$A1000, $N44, D$4:D1000, "=0")/$Q44</f>
        <v>#VALUE!</v>
      </c>
      <c r="U45" s="9" t="e">
        <f aca="false">COUNTIFS(Survey!$A$5:$A1000, $N44, E$4:E1000, "=0")/$Q44</f>
        <v>#VALUE!</v>
      </c>
      <c r="V45" s="9" t="e">
        <f aca="false">COUNTIFS(Survey!$A$5:$A1000, $N44, F$4:F1000, "=0")/$Q44</f>
        <v>#VALUE!</v>
      </c>
      <c r="W45" s="9" t="e">
        <f aca="false">COUNTIFS(Survey!$A$5:$A1000, $N44, G$4:G1000, "=0")/$Q44</f>
        <v>#VALUE!</v>
      </c>
      <c r="X45" s="9" t="e">
        <f aca="false">COUNTIFS(Survey!$A$5:$A1000, $N44, H$4:H1000, "=0")/$Q44</f>
        <v>#VALUE!</v>
      </c>
      <c r="Y45" s="9" t="e">
        <f aca="false">COUNTIFS(Survey!$A$5:$A1000, $N44, I$4:I1000, "=0")/$Q44</f>
        <v>#VALUE!</v>
      </c>
      <c r="Z45" s="9" t="e">
        <f aca="false">COUNTIFS(Survey!$A$5:$A1000, $N44, J$4:J1000, "=0")/$Q44</f>
        <v>#VALUE!</v>
      </c>
      <c r="AA45" s="9" t="e">
        <f aca="false">COUNTIFS(Survey!$A$5:$A1000, $N44, K$4:K1000, "=0")/$Q44</f>
        <v>#VALUE!</v>
      </c>
      <c r="AB45" s="9" t="e">
        <f aca="false">COUNTIFS(Survey!$A$5:$A1000, $N44, L$4:L1000, "=0")/$Q44</f>
        <v>#VALUE!</v>
      </c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customFormat="false" ht="15.75" hidden="false" customHeight="false" outlineLevel="0" collapsed="false">
      <c r="A46" s="9" t="e">
        <f aca="false">IF(eq(Survey!$J47,Survey!L47), 0, (Survey!$J47-Survey!L47)/IF(eq(Survey!$J47, 0), Survey!L47, Survey!$J47))</f>
        <v>#NAME?</v>
      </c>
      <c r="B46" s="9" t="e">
        <f aca="false">IF(eq(Survey!$J47,Survey!M47), 0, (Survey!$J47-Survey!M47)/IF(eq(Survey!$J47, 0), Survey!M47, Survey!$J47))</f>
        <v>#NAME?</v>
      </c>
      <c r="C46" s="9" t="e">
        <f aca="false">IF(eq(Survey!$J47,Survey!N47), 0, (Survey!$J47-Survey!N47)/IF(eq(Survey!$J47, 0), Survey!N47, Survey!$J47))</f>
        <v>#NAME?</v>
      </c>
      <c r="D46" s="9" t="e">
        <f aca="false">IF(eq(Survey!$J47,Survey!O47), 0, (Survey!$J47-Survey!O47)/IF(eq(Survey!$J47, 0), Survey!O47, Survey!$J47))</f>
        <v>#NAME?</v>
      </c>
      <c r="E46" s="9" t="e">
        <f aca="false">IF(eq(Survey!$J47,Survey!P47), 0, (Survey!$J47-Survey!P47)/IF(eq(Survey!$J47, 0), Survey!P47, Survey!$J47))</f>
        <v>#NAME?</v>
      </c>
      <c r="F46" s="9" t="e">
        <f aca="false">IF(eq(Survey!$J47,Survey!Q47), 0, (Survey!$J47-Survey!Q47)/IF(eq(Survey!$J47, 0), Survey!Q47, Survey!$J47))</f>
        <v>#NAME?</v>
      </c>
      <c r="G46" s="9" t="e">
        <f aca="false">IF(eq(Survey!$J47,Survey!R47), 0, (Survey!$J47-Survey!R47)/IF(eq(Survey!$J47, 0), Survey!R47, Survey!$J47))</f>
        <v>#NAME?</v>
      </c>
      <c r="H46" s="9" t="e">
        <f aca="false">IF(eq(Survey!$J47,Survey!S47), 0, (Survey!$J47-Survey!S47)/IF(eq(Survey!$J47, 0), Survey!S47, Survey!$J47))</f>
        <v>#NAME?</v>
      </c>
      <c r="I46" s="9" t="e">
        <f aca="false">IF(eq(Survey!$J47,Survey!T47), 0, (Survey!$J47-Survey!T47)/IF(eq(Survey!$J47, 0), Survey!T47, Survey!$J47))</f>
        <v>#NAME?</v>
      </c>
      <c r="J46" s="9" t="e">
        <f aca="false">IF(eq(Survey!$J47,Survey!U47), 0, (Survey!$J47-Survey!U47)/IF(eq(Survey!$J47, 0), Survey!U47, Survey!$J47))</f>
        <v>#NAME?</v>
      </c>
      <c r="K46" s="9" t="e">
        <f aca="false">IF(eq(Survey!$J47,Survey!V47), 0, (Survey!$J47-Survey!V47)/IF(eq(Survey!$J47, 0), Survey!V47, Survey!$J47))</f>
        <v>#NAME?</v>
      </c>
      <c r="L46" s="9" t="e">
        <f aca="false">IF(eq(Survey!$J47,Survey!W47), 0, (Survey!$J47-Survey!W47)/IF(eq(Survey!$J47, 0), Survey!W47, Survey!$J47))</f>
        <v>#NAME?</v>
      </c>
      <c r="M46" s="9"/>
      <c r="N46" s="14"/>
      <c r="O46" s="14"/>
      <c r="P46" s="7" t="s">
        <v>179</v>
      </c>
      <c r="Q46" s="27" t="e">
        <f aca="false">COUNTIFS(Survey!$A$5:$A1000, $N44, A$4:A1000, "&gt;0")/$Q44</f>
        <v>#VALUE!</v>
      </c>
      <c r="R46" s="27" t="e">
        <f aca="false">COUNTIFS(Survey!$A$5:$A1000, $N44, B$4:B1000, "&gt;0")/$Q44</f>
        <v>#VALUE!</v>
      </c>
      <c r="S46" s="27" t="e">
        <f aca="false">COUNTIFS(Survey!$A$5:$A1000, $N44, C$4:C1000, "&gt;0")/$Q44</f>
        <v>#VALUE!</v>
      </c>
      <c r="T46" s="27" t="e">
        <f aca="false">COUNTIFS(Survey!$A$5:$A1000, $N44, D$4:D1000, "&gt;0")/$Q44</f>
        <v>#VALUE!</v>
      </c>
      <c r="U46" s="27" t="e">
        <f aca="false">COUNTIFS(Survey!$A$5:$A1000, $N44, E$4:E1000, "&gt;0")/$Q44</f>
        <v>#VALUE!</v>
      </c>
      <c r="V46" s="27" t="e">
        <f aca="false">COUNTIFS(Survey!$A$5:$A1000, $N44, F$4:F1000, "&gt;0")/$Q44</f>
        <v>#VALUE!</v>
      </c>
      <c r="W46" s="27" t="e">
        <f aca="false">COUNTIFS(Survey!$A$5:$A1000, $N44, G$4:G1000, "&gt;0")/$Q44</f>
        <v>#VALUE!</v>
      </c>
      <c r="X46" s="27" t="e">
        <f aca="false">COUNTIFS(Survey!$A$5:$A1000, $N44, H$4:H1000, "&gt;0")/$Q44</f>
        <v>#VALUE!</v>
      </c>
      <c r="Y46" s="27" t="e">
        <f aca="false">COUNTIFS(Survey!$A$5:$A1000, $N44, I$4:I1000, "&gt;0")/$Q44</f>
        <v>#VALUE!</v>
      </c>
      <c r="Z46" s="27" t="e">
        <f aca="false">COUNTIFS(Survey!$A$5:$A1000, $N44, J$4:J1000, "&gt;0")/$Q44</f>
        <v>#VALUE!</v>
      </c>
      <c r="AA46" s="27" t="e">
        <f aca="false">COUNTIFS(Survey!$A$5:$A1000, $N44, K$4:K1000, "&gt;0")/$Q44</f>
        <v>#VALUE!</v>
      </c>
      <c r="AB46" s="27" t="e">
        <f aca="false">COUNTIFS(Survey!$A$5:$A1000, $N44, L$4:L1000, "&gt;0")/$Q44</f>
        <v>#VALUE!</v>
      </c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customFormat="false" ht="15.75" hidden="false" customHeight="false" outlineLevel="0" collapsed="false">
      <c r="A47" s="9" t="e">
        <f aca="false">IF(eq(Survey!$J48,Survey!L48), 0, (Survey!$J48-Survey!L48)/IF(eq(Survey!$J48, 0), Survey!L48, Survey!$J48))</f>
        <v>#NAME?</v>
      </c>
      <c r="B47" s="9" t="e">
        <f aca="false">IF(eq(Survey!$J48,Survey!M48), 0, (Survey!$J48-Survey!M48)/IF(eq(Survey!$J48, 0), Survey!M48, Survey!$J48))</f>
        <v>#NAME?</v>
      </c>
      <c r="C47" s="9" t="e">
        <f aca="false">IF(eq(Survey!$J48,Survey!N48), 0, (Survey!$J48-Survey!N48)/IF(eq(Survey!$J48, 0), Survey!N48, Survey!$J48))</f>
        <v>#NAME?</v>
      </c>
      <c r="D47" s="9" t="e">
        <f aca="false">IF(eq(Survey!$J48,Survey!O48), 0, (Survey!$J48-Survey!O48)/IF(eq(Survey!$J48, 0), Survey!O48, Survey!$J48))</f>
        <v>#NAME?</v>
      </c>
      <c r="E47" s="9" t="e">
        <f aca="false">IF(eq(Survey!$J48,Survey!P48), 0, (Survey!$J48-Survey!P48)/IF(eq(Survey!$J48, 0), Survey!P48, Survey!$J48))</f>
        <v>#NAME?</v>
      </c>
      <c r="F47" s="9" t="e">
        <f aca="false">IF(eq(Survey!$J48,Survey!Q48), 0, (Survey!$J48-Survey!Q48)/IF(eq(Survey!$J48, 0), Survey!Q48, Survey!$J48))</f>
        <v>#NAME?</v>
      </c>
      <c r="G47" s="9" t="e">
        <f aca="false">IF(eq(Survey!$J48,Survey!R48), 0, (Survey!$J48-Survey!R48)/IF(eq(Survey!$J48, 0), Survey!R48, Survey!$J48))</f>
        <v>#NAME?</v>
      </c>
      <c r="H47" s="9" t="e">
        <f aca="false">IF(eq(Survey!$J48,Survey!S48), 0, (Survey!$J48-Survey!S48)/IF(eq(Survey!$J48, 0), Survey!S48, Survey!$J48))</f>
        <v>#NAME?</v>
      </c>
      <c r="I47" s="9" t="e">
        <f aca="false">IF(eq(Survey!$J48,Survey!T48), 0, (Survey!$J48-Survey!T48)/IF(eq(Survey!$J48, 0), Survey!T48, Survey!$J48))</f>
        <v>#NAME?</v>
      </c>
      <c r="J47" s="9" t="e">
        <f aca="false">IF(eq(Survey!$J48,Survey!U48), 0, (Survey!$J48-Survey!U48)/IF(eq(Survey!$J48, 0), Survey!U48, Survey!$J48))</f>
        <v>#NAME?</v>
      </c>
      <c r="K47" s="9" t="e">
        <f aca="false">IF(eq(Survey!$J48,Survey!V48), 0, (Survey!$J48-Survey!V48)/IF(eq(Survey!$J48, 0), Survey!V48, Survey!$J48))</f>
        <v>#NAME?</v>
      </c>
      <c r="L47" s="9" t="e">
        <f aca="false">IF(eq(Survey!$J48,Survey!W48), 0, (Survey!$J48-Survey!W48)/IF(eq(Survey!$J48, 0), Survey!W48, Survey!$J48))</f>
        <v>#NAME?</v>
      </c>
      <c r="M47" s="9"/>
      <c r="N47" s="14"/>
      <c r="O47" s="14"/>
      <c r="P47" s="7" t="s">
        <v>181</v>
      </c>
      <c r="Q47" s="9" t="e">
        <f aca="false">COUNTIFS(Survey!$A$5:$A1000, $N44, A$4:A1000, "&lt;0")/$Q44</f>
        <v>#VALUE!</v>
      </c>
      <c r="R47" s="9" t="e">
        <f aca="false">COUNTIFS(Survey!$A$5:$A1000, $N44, B$4:B1000, "&lt;0")/$Q44</f>
        <v>#VALUE!</v>
      </c>
      <c r="S47" s="9" t="e">
        <f aca="false">COUNTIFS(Survey!$A$5:$A1000, $N44, C$4:C1000, "&lt;0")/$Q44</f>
        <v>#VALUE!</v>
      </c>
      <c r="T47" s="9" t="e">
        <f aca="false">COUNTIFS(Survey!$A$5:$A1000, $N44, D$4:D1000, "&lt;0")/$Q44</f>
        <v>#VALUE!</v>
      </c>
      <c r="U47" s="9" t="e">
        <f aca="false">COUNTIFS(Survey!$A$5:$A1000, $N44, E$4:E1000, "&lt;0")/$Q44</f>
        <v>#VALUE!</v>
      </c>
      <c r="V47" s="9" t="e">
        <f aca="false">COUNTIFS(Survey!$A$5:$A1000, $N44, F$4:F1000, "&lt;0")/$Q44</f>
        <v>#VALUE!</v>
      </c>
      <c r="W47" s="9" t="e">
        <f aca="false">COUNTIFS(Survey!$A$5:$A1000, $N44, G$4:G1000, "&lt;0")/$Q44</f>
        <v>#VALUE!</v>
      </c>
      <c r="X47" s="9" t="e">
        <f aca="false">COUNTIFS(Survey!$A$5:$A1000, $N44, H$4:H1000, "&lt;0")/$Q44</f>
        <v>#VALUE!</v>
      </c>
      <c r="Y47" s="9" t="e">
        <f aca="false">COUNTIFS(Survey!$A$5:$A1000, $N44, I$4:I1000, "&lt;0")/$Q44</f>
        <v>#VALUE!</v>
      </c>
      <c r="Z47" s="9" t="e">
        <f aca="false">COUNTIFS(Survey!$A$5:$A1000, $N44, J$4:J1000, "&lt;0")/$Q44</f>
        <v>#VALUE!</v>
      </c>
      <c r="AA47" s="9" t="e">
        <f aca="false">COUNTIFS(Survey!$A$5:$A1000, $N44, K$4:K1000, "&lt;0")/$Q44</f>
        <v>#VALUE!</v>
      </c>
      <c r="AB47" s="9" t="e">
        <f aca="false">COUNTIFS(Survey!$A$5:$A1000, $N44, L$4:L1000, "&lt;0")/$Q44</f>
        <v>#VALUE!</v>
      </c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customFormat="false" ht="15.75" hidden="false" customHeight="false" outlineLevel="0" collapsed="false">
      <c r="A48" s="9" t="e">
        <f aca="false">IF(eq(Survey!$J49,Survey!L49), 0, (Survey!$J49-Survey!L49)/IF(eq(Survey!$J49, 0), Survey!L49, Survey!$J49))</f>
        <v>#NAME?</v>
      </c>
      <c r="B48" s="9" t="e">
        <f aca="false">IF(eq(Survey!$J49,Survey!M49), 0, (Survey!$J49-Survey!M49)/IF(eq(Survey!$J49, 0), Survey!M49, Survey!$J49))</f>
        <v>#NAME?</v>
      </c>
      <c r="C48" s="9" t="e">
        <f aca="false">IF(eq(Survey!$J49,Survey!N49), 0, (Survey!$J49-Survey!N49)/IF(eq(Survey!$J49, 0), Survey!N49, Survey!$J49))</f>
        <v>#NAME?</v>
      </c>
      <c r="D48" s="9" t="e">
        <f aca="false">IF(eq(Survey!$J49,Survey!O49), 0, (Survey!$J49-Survey!O49)/IF(eq(Survey!$J49, 0), Survey!O49, Survey!$J49))</f>
        <v>#NAME?</v>
      </c>
      <c r="E48" s="9" t="e">
        <f aca="false">IF(eq(Survey!$J49,Survey!P49), 0, (Survey!$J49-Survey!P49)/IF(eq(Survey!$J49, 0), Survey!P49, Survey!$J49))</f>
        <v>#NAME?</v>
      </c>
      <c r="F48" s="9" t="e">
        <f aca="false">IF(eq(Survey!$J49,Survey!Q49), 0, (Survey!$J49-Survey!Q49)/IF(eq(Survey!$J49, 0), Survey!Q49, Survey!$J49))</f>
        <v>#NAME?</v>
      </c>
      <c r="G48" s="9" t="e">
        <f aca="false">IF(eq(Survey!$J49,Survey!R49), 0, (Survey!$J49-Survey!R49)/IF(eq(Survey!$J49, 0), Survey!R49, Survey!$J49))</f>
        <v>#NAME?</v>
      </c>
      <c r="H48" s="9" t="e">
        <f aca="false">IF(eq(Survey!$J49,Survey!S49), 0, (Survey!$J49-Survey!S49)/IF(eq(Survey!$J49, 0), Survey!S49, Survey!$J49))</f>
        <v>#NAME?</v>
      </c>
      <c r="I48" s="9" t="e">
        <f aca="false">IF(eq(Survey!$J49,Survey!T49), 0, (Survey!$J49-Survey!T49)/IF(eq(Survey!$J49, 0), Survey!T49, Survey!$J49))</f>
        <v>#NAME?</v>
      </c>
      <c r="J48" s="9" t="e">
        <f aca="false">IF(eq(Survey!$J49,Survey!U49), 0, (Survey!$J49-Survey!U49)/IF(eq(Survey!$J49, 0), Survey!U49, Survey!$J49))</f>
        <v>#NAME?</v>
      </c>
      <c r="K48" s="9" t="e">
        <f aca="false">IF(eq(Survey!$J49,Survey!V49), 0, (Survey!$J49-Survey!V49)/IF(eq(Survey!$J49, 0), Survey!V49, Survey!$J49))</f>
        <v>#NAME?</v>
      </c>
      <c r="L48" s="9" t="e">
        <f aca="false">IF(eq(Survey!$J49,Survey!W49), 0, (Survey!$J49-Survey!W49)/IF(eq(Survey!$J49, 0), Survey!W49, Survey!$J49))</f>
        <v>#NAME?</v>
      </c>
      <c r="M48" s="9"/>
      <c r="N48" s="14"/>
      <c r="O48" s="23" t="s">
        <v>164</v>
      </c>
      <c r="P48" s="7" t="s">
        <v>183</v>
      </c>
      <c r="Q48" s="24" t="e">
        <f aca="false">IF(eq(Q45, 0), 0, AVERAGEIFS(A$4:A1000, Survey!$A$5:$A1000, $N44, A$4:A1000, "=0"))</f>
        <v>#NAME?</v>
      </c>
      <c r="R48" s="24" t="e">
        <f aca="false">IF(eq(R45, 0), 0, AVERAGEIFS(B$4:B1000, Survey!$A$5:$A1000, $N44, B$4:B1000, "=0"))</f>
        <v>#NAME?</v>
      </c>
      <c r="S48" s="24" t="e">
        <f aca="false">IF(eq(S45, 0), 0, AVERAGEIFS(C$4:C1000, Survey!$A$5:$A1000, $N44, C$4:C1000, "=0"))</f>
        <v>#NAME?</v>
      </c>
      <c r="T48" s="24" t="e">
        <f aca="false">IF(eq(T45, 0), 0, AVERAGEIFS(D$4:D1000, Survey!$A$5:$A1000, $N44, D$4:D1000, "=0"))</f>
        <v>#NAME?</v>
      </c>
      <c r="U48" s="24" t="e">
        <f aca="false">IF(eq(U45, 0), 0, AVERAGEIFS(E$4:E1000, Survey!$A$5:$A1000, $N44, E$4:E1000, "=0"))</f>
        <v>#NAME?</v>
      </c>
      <c r="V48" s="24" t="e">
        <f aca="false">IF(eq(V45, 0), 0, AVERAGEIFS(F$4:F1000, Survey!$A$5:$A1000, $N44, F$4:F1000, "=0"))</f>
        <v>#NAME?</v>
      </c>
      <c r="W48" s="24" t="e">
        <f aca="false">IF(eq(W45, 0), 0, AVERAGEIFS(G$4:G1000, Survey!$A$5:$A1000, $N44, G$4:G1000, "=0"))</f>
        <v>#NAME?</v>
      </c>
      <c r="X48" s="24" t="e">
        <f aca="false">IF(eq(X45, 0), 0, AVERAGEIFS(H$4:H1000, Survey!$A$5:$A1000, $N44, H$4:H1000, "=0"))</f>
        <v>#NAME?</v>
      </c>
      <c r="Y48" s="24" t="e">
        <f aca="false">IF(eq(Y45, 0), 0, AVERAGEIFS(I$4:I1000, Survey!$A$5:$A1000, $N44, I$4:I1000, "=0"))</f>
        <v>#NAME?</v>
      </c>
      <c r="Z48" s="24" t="e">
        <f aca="false">IF(eq(Z45, 0), 0, AVERAGEIFS(J$4:J1000, Survey!$A$5:$A1000, $N44, J$4:J1000, "=0"))</f>
        <v>#NAME?</v>
      </c>
      <c r="AA48" s="24" t="e">
        <f aca="false">IF(eq(AA45, 0), 0, AVERAGEIFS(K$4:K1000, Survey!$A$5:$A1000, $N44, K$4:K1000, "=0"))</f>
        <v>#NAME?</v>
      </c>
      <c r="AB48" s="24" t="e">
        <f aca="false">IF(eq(AB45, 0), 0, AVERAGEIFS(L$4:L1000, Survey!$A$5:$A1000, $N44, L$4:L1000, "=0"))</f>
        <v>#NAME?</v>
      </c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customFormat="false" ht="15.75" hidden="false" customHeight="false" outlineLevel="0" collapsed="false">
      <c r="A49" s="9" t="e">
        <f aca="false">IF(eq(Survey!$J50,Survey!L50), 0, (Survey!$J50-Survey!L50)/IF(eq(Survey!$J50, 0), Survey!L50, Survey!$J50))</f>
        <v>#NAME?</v>
      </c>
      <c r="B49" s="9" t="e">
        <f aca="false">IF(eq(Survey!$J50,Survey!M50), 0, (Survey!$J50-Survey!M50)/IF(eq(Survey!$J50, 0), Survey!M50, Survey!$J50))</f>
        <v>#NAME?</v>
      </c>
      <c r="C49" s="9" t="e">
        <f aca="false">IF(eq(Survey!$J50,Survey!N50), 0, (Survey!$J50-Survey!N50)/IF(eq(Survey!$J50, 0), Survey!N50, Survey!$J50))</f>
        <v>#NAME?</v>
      </c>
      <c r="D49" s="9" t="e">
        <f aca="false">IF(eq(Survey!$J50,Survey!O50), 0, (Survey!$J50-Survey!O50)/IF(eq(Survey!$J50, 0), Survey!O50, Survey!$J50))</f>
        <v>#NAME?</v>
      </c>
      <c r="E49" s="9" t="e">
        <f aca="false">IF(eq(Survey!$J50,Survey!P50), 0, (Survey!$J50-Survey!P50)/IF(eq(Survey!$J50, 0), Survey!P50, Survey!$J50))</f>
        <v>#NAME?</v>
      </c>
      <c r="F49" s="9" t="e">
        <f aca="false">IF(eq(Survey!$J50,Survey!Q50), 0, (Survey!$J50-Survey!Q50)/IF(eq(Survey!$J50, 0), Survey!Q50, Survey!$J50))</f>
        <v>#NAME?</v>
      </c>
      <c r="G49" s="9" t="e">
        <f aca="false">IF(eq(Survey!$J50,Survey!R50), 0, (Survey!$J50-Survey!R50)/IF(eq(Survey!$J50, 0), Survey!R50, Survey!$J50))</f>
        <v>#NAME?</v>
      </c>
      <c r="H49" s="9" t="e">
        <f aca="false">IF(eq(Survey!$J50,Survey!S50), 0, (Survey!$J50-Survey!S50)/IF(eq(Survey!$J50, 0), Survey!S50, Survey!$J50))</f>
        <v>#NAME?</v>
      </c>
      <c r="I49" s="9" t="e">
        <f aca="false">IF(eq(Survey!$J50,Survey!T50), 0, (Survey!$J50-Survey!T50)/IF(eq(Survey!$J50, 0), Survey!T50, Survey!$J50))</f>
        <v>#NAME?</v>
      </c>
      <c r="J49" s="9" t="e">
        <f aca="false">IF(eq(Survey!$J50,Survey!U50), 0, (Survey!$J50-Survey!U50)/IF(eq(Survey!$J50, 0), Survey!U50, Survey!$J50))</f>
        <v>#NAME?</v>
      </c>
      <c r="K49" s="9" t="e">
        <f aca="false">IF(eq(Survey!$J50,Survey!V50), 0, (Survey!$J50-Survey!V50)/IF(eq(Survey!$J50, 0), Survey!V50, Survey!$J50))</f>
        <v>#NAME?</v>
      </c>
      <c r="L49" s="9" t="e">
        <f aca="false">IF(eq(Survey!$J50,Survey!W50), 0, (Survey!$J50-Survey!W50)/IF(eq(Survey!$J50, 0), Survey!W50, Survey!$J50))</f>
        <v>#NAME?</v>
      </c>
      <c r="M49" s="9"/>
      <c r="N49" s="14"/>
      <c r="O49" s="14"/>
      <c r="P49" s="7" t="s">
        <v>185</v>
      </c>
      <c r="Q49" s="9" t="e">
        <f aca="false">IF(eq(Q46, 0), 0, AVERAGEIFS(A$4:A1000, Survey!$A$5:$A1000, $N44, A$4:A1000, "&gt;0"))</f>
        <v>#NAME?</v>
      </c>
      <c r="R49" s="9" t="e">
        <f aca="false">IF(eq(R46, 0), 0, AVERAGEIFS(B$4:B1000, Survey!$A$5:$A1000, $N44, B$4:B1000, "&gt;0"))</f>
        <v>#NAME?</v>
      </c>
      <c r="S49" s="9" t="e">
        <f aca="false">IF(eq(S46, 0), 0, AVERAGEIFS(C$4:C1000, Survey!$A$5:$A1000, $N44, C$4:C1000, "&gt;0"))</f>
        <v>#NAME?</v>
      </c>
      <c r="T49" s="9" t="e">
        <f aca="false">IF(eq(T46, 0), 0, AVERAGEIFS(D$4:D1000, Survey!$A$5:$A1000, $N44, D$4:D1000, "&gt;0"))</f>
        <v>#NAME?</v>
      </c>
      <c r="U49" s="9" t="e">
        <f aca="false">IF(eq(U46, 0), 0, AVERAGEIFS(E$4:E1000, Survey!$A$5:$A1000, $N44, E$4:E1000, "&gt;0"))</f>
        <v>#NAME?</v>
      </c>
      <c r="V49" s="9" t="e">
        <f aca="false">IF(eq(V46, 0), 0, AVERAGEIFS(F$4:F1000, Survey!$A$5:$A1000, $N44, F$4:F1000, "&gt;0"))</f>
        <v>#NAME?</v>
      </c>
      <c r="W49" s="9" t="e">
        <f aca="false">IF(eq(W46, 0), 0, AVERAGEIFS(G$4:G1000, Survey!$A$5:$A1000, $N44, G$4:G1000, "&gt;0"))</f>
        <v>#NAME?</v>
      </c>
      <c r="X49" s="9" t="e">
        <f aca="false">IF(eq(X46, 0), 0, AVERAGEIFS(H$4:H1000, Survey!$A$5:$A1000, $N44, H$4:H1000, "&gt;0"))</f>
        <v>#NAME?</v>
      </c>
      <c r="Y49" s="9" t="e">
        <f aca="false">IF(eq(Y46, 0), 0, AVERAGEIFS(I$4:I1000, Survey!$A$5:$A1000, $N44, I$4:I1000, "&gt;0"))</f>
        <v>#NAME?</v>
      </c>
      <c r="Z49" s="9" t="e">
        <f aca="false">IF(eq(Z46, 0), 0, AVERAGEIFS(J$4:J1000, Survey!$A$5:$A1000, $N44, J$4:J1000, "&gt;0"))</f>
        <v>#NAME?</v>
      </c>
      <c r="AA49" s="9" t="e">
        <f aca="false">IF(eq(AA46, 0), 0, AVERAGEIFS(K$4:K1000, Survey!$A$5:$A1000, $N44, K$4:K1000, "&gt;0"))</f>
        <v>#NAME?</v>
      </c>
      <c r="AB49" s="9" t="e">
        <f aca="false">IF(eq(AB46, 0), 0, AVERAGEIFS(L$4:L1000, Survey!$A$5:$A1000, $N44, L$4:L1000, "&gt;0"))</f>
        <v>#NAME?</v>
      </c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customFormat="false" ht="15.75" hidden="false" customHeight="false" outlineLevel="0" collapsed="false">
      <c r="A50" s="9" t="e">
        <f aca="false">IF(eq(Survey!$J51,Survey!L51), 0, (Survey!$J51-Survey!L51)/IF(eq(Survey!$J51, 0), Survey!L51, Survey!$J51))</f>
        <v>#NAME?</v>
      </c>
      <c r="B50" s="9" t="e">
        <f aca="false">IF(eq(Survey!$J51,Survey!M51), 0, (Survey!$J51-Survey!M51)/IF(eq(Survey!$J51, 0), Survey!M51, Survey!$J51))</f>
        <v>#NAME?</v>
      </c>
      <c r="C50" s="9" t="e">
        <f aca="false">IF(eq(Survey!$J51,Survey!N51), 0, (Survey!$J51-Survey!N51)/IF(eq(Survey!$J51, 0), Survey!N51, Survey!$J51))</f>
        <v>#NAME?</v>
      </c>
      <c r="D50" s="9" t="e">
        <f aca="false">IF(eq(Survey!$J51,Survey!O51), 0, (Survey!$J51-Survey!O51)/IF(eq(Survey!$J51, 0), Survey!O51, Survey!$J51))</f>
        <v>#NAME?</v>
      </c>
      <c r="E50" s="9" t="e">
        <f aca="false">IF(eq(Survey!$J51,Survey!P51), 0, (Survey!$J51-Survey!P51)/IF(eq(Survey!$J51, 0), Survey!P51, Survey!$J51))</f>
        <v>#NAME?</v>
      </c>
      <c r="F50" s="9" t="e">
        <f aca="false">IF(eq(Survey!$J51,Survey!Q51), 0, (Survey!$J51-Survey!Q51)/IF(eq(Survey!$J51, 0), Survey!Q51, Survey!$J51))</f>
        <v>#NAME?</v>
      </c>
      <c r="G50" s="9" t="e">
        <f aca="false">IF(eq(Survey!$J51,Survey!R51), 0, (Survey!$J51-Survey!R51)/IF(eq(Survey!$J51, 0), Survey!R51, Survey!$J51))</f>
        <v>#NAME?</v>
      </c>
      <c r="H50" s="9" t="e">
        <f aca="false">IF(eq(Survey!$J51,Survey!S51), 0, (Survey!$J51-Survey!S51)/IF(eq(Survey!$J51, 0), Survey!S51, Survey!$J51))</f>
        <v>#NAME?</v>
      </c>
      <c r="I50" s="9" t="e">
        <f aca="false">IF(eq(Survey!$J51,Survey!T51), 0, (Survey!$J51-Survey!T51)/IF(eq(Survey!$J51, 0), Survey!T51, Survey!$J51))</f>
        <v>#NAME?</v>
      </c>
      <c r="J50" s="9" t="e">
        <f aca="false">IF(eq(Survey!$J51,Survey!U51), 0, (Survey!$J51-Survey!U51)/IF(eq(Survey!$J51, 0), Survey!U51, Survey!$J51))</f>
        <v>#NAME?</v>
      </c>
      <c r="K50" s="9" t="e">
        <f aca="false">IF(eq(Survey!$J51,Survey!V51), 0, (Survey!$J51-Survey!V51)/IF(eq(Survey!$J51, 0), Survey!V51, Survey!$J51))</f>
        <v>#NAME?</v>
      </c>
      <c r="L50" s="9" t="e">
        <f aca="false">IF(eq(Survey!$J51,Survey!W51), 0, (Survey!$J51-Survey!W51)/IF(eq(Survey!$J51, 0), Survey!W51, Survey!$J51))</f>
        <v>#NAME?</v>
      </c>
      <c r="M50" s="9"/>
      <c r="N50" s="14"/>
      <c r="O50" s="14"/>
      <c r="P50" s="7" t="s">
        <v>186</v>
      </c>
      <c r="Q50" s="9" t="e">
        <f aca="false">IF(eq(Q47, 0), 0, ABS(AVERAGEIFS(A$4:A1000, Survey!$A$5:$A1000, $N44, A$4:A1000, "&lt;0")))</f>
        <v>#NAME?</v>
      </c>
      <c r="R50" s="9" t="e">
        <f aca="false">IF(eq(R47, 0), 0, ABS(AVERAGEIFS(B$4:B1000, Survey!$A$5:$A1000, $N44, B$4:B1000, "&lt;0")))</f>
        <v>#NAME?</v>
      </c>
      <c r="S50" s="9" t="e">
        <f aca="false">IF(eq(S47, 0), 0, ABS(AVERAGEIFS(C$4:C1000, Survey!$A$5:$A1000, $N44, C$4:C1000, "&lt;0")))</f>
        <v>#NAME?</v>
      </c>
      <c r="T50" s="9" t="e">
        <f aca="false">IF(eq(T47, 0), 0, ABS(AVERAGEIFS(D$4:D1000, Survey!$A$5:$A1000, $N44, D$4:D1000, "&lt;0")))</f>
        <v>#NAME?</v>
      </c>
      <c r="U50" s="9" t="e">
        <f aca="false">IF(eq(U47, 0), 0, ABS(AVERAGEIFS(E$4:E1000, Survey!$A$5:$A1000, $N44, E$4:E1000, "&lt;0")))</f>
        <v>#NAME?</v>
      </c>
      <c r="V50" s="9" t="e">
        <f aca="false">IF(eq(V47, 0), 0, ABS(AVERAGEIFS(F$4:F1000, Survey!$A$5:$A1000, $N44, F$4:F1000, "&lt;0")))</f>
        <v>#NAME?</v>
      </c>
      <c r="W50" s="9" t="e">
        <f aca="false">IF(eq(W47, 0), 0, ABS(AVERAGEIFS(G$4:G1000, Survey!$A$5:$A1000, $N44, G$4:G1000, "&lt;0")))</f>
        <v>#NAME?</v>
      </c>
      <c r="X50" s="9" t="e">
        <f aca="false">IF(eq(X47, 0), 0, ABS(AVERAGEIFS(H$4:H1000, Survey!$A$5:$A1000, $N44, H$4:H1000, "&lt;0")))</f>
        <v>#NAME?</v>
      </c>
      <c r="Y50" s="9" t="e">
        <f aca="false">IF(eq(Y47, 0), 0, ABS(AVERAGEIFS(I$4:I1000, Survey!$A$5:$A1000, $N44, I$4:I1000, "&lt;0")))</f>
        <v>#NAME?</v>
      </c>
      <c r="Z50" s="9" t="e">
        <f aca="false">IF(eq(Z47, 0), 0, ABS(AVERAGEIFS(J$4:J1000, Survey!$A$5:$A1000, $N44, J$4:J1000, "&lt;0")))</f>
        <v>#NAME?</v>
      </c>
      <c r="AA50" s="9" t="e">
        <f aca="false">IF(eq(AA47, 0), 0, ABS(AVERAGEIFS(K$4:K1000, Survey!$A$5:$A1000, $N44, K$4:K1000, "&lt;0")))</f>
        <v>#NAME?</v>
      </c>
      <c r="AB50" s="9" t="e">
        <f aca="false">IF(eq(AB47, 0), 0, ABS(AVERAGEIFS(L$4:L1000, Survey!$A$5:$A1000, $N44, L$4:L1000, "&lt;0")))</f>
        <v>#NAME?</v>
      </c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customFormat="false" ht="15.75" hidden="false" customHeight="false" outlineLevel="0" collapsed="false">
      <c r="A51" s="9" t="e">
        <f aca="false">IF(eq(Survey!$J52,Survey!L52), 0, (Survey!$J52-Survey!L52)/IF(eq(Survey!$J52, 0), Survey!L52, Survey!$J52))</f>
        <v>#NAME?</v>
      </c>
      <c r="B51" s="9" t="e">
        <f aca="false">IF(eq(Survey!$J52,Survey!M52), 0, (Survey!$J52-Survey!M52)/IF(eq(Survey!$J52, 0), Survey!M52, Survey!$J52))</f>
        <v>#NAME?</v>
      </c>
      <c r="C51" s="9" t="e">
        <f aca="false">IF(eq(Survey!$J52,Survey!N52), 0, (Survey!$J52-Survey!N52)/IF(eq(Survey!$J52, 0), Survey!N52, Survey!$J52))</f>
        <v>#NAME?</v>
      </c>
      <c r="D51" s="9" t="e">
        <f aca="false">IF(eq(Survey!$J52,Survey!O52), 0, (Survey!$J52-Survey!O52)/IF(eq(Survey!$J52, 0), Survey!O52, Survey!$J52))</f>
        <v>#NAME?</v>
      </c>
      <c r="E51" s="9" t="e">
        <f aca="false">IF(eq(Survey!$J52,Survey!P52), 0, (Survey!$J52-Survey!P52)/IF(eq(Survey!$J52, 0), Survey!P52, Survey!$J52))</f>
        <v>#NAME?</v>
      </c>
      <c r="F51" s="9" t="e">
        <f aca="false">IF(eq(Survey!$J52,Survey!Q52), 0, (Survey!$J52-Survey!Q52)/IF(eq(Survey!$J52, 0), Survey!Q52, Survey!$J52))</f>
        <v>#NAME?</v>
      </c>
      <c r="G51" s="9" t="e">
        <f aca="false">IF(eq(Survey!$J52,Survey!R52), 0, (Survey!$J52-Survey!R52)/IF(eq(Survey!$J52, 0), Survey!R52, Survey!$J52))</f>
        <v>#NAME?</v>
      </c>
      <c r="H51" s="9" t="e">
        <f aca="false">IF(eq(Survey!$J52,Survey!S52), 0, (Survey!$J52-Survey!S52)/IF(eq(Survey!$J52, 0), Survey!S52, Survey!$J52))</f>
        <v>#NAME?</v>
      </c>
      <c r="I51" s="9" t="e">
        <f aca="false">IF(eq(Survey!$J52,Survey!T52), 0, (Survey!$J52-Survey!T52)/IF(eq(Survey!$J52, 0), Survey!T52, Survey!$J52))</f>
        <v>#NAME?</v>
      </c>
      <c r="J51" s="9" t="e">
        <f aca="false">IF(eq(Survey!$J52,Survey!U52), 0, (Survey!$J52-Survey!U52)/IF(eq(Survey!$J52, 0), Survey!U52, Survey!$J52))</f>
        <v>#NAME?</v>
      </c>
      <c r="K51" s="9" t="e">
        <f aca="false">IF(eq(Survey!$J52,Survey!V52), 0, (Survey!$J52-Survey!V52)/IF(eq(Survey!$J52, 0), Survey!V52, Survey!$J52))</f>
        <v>#NAME?</v>
      </c>
      <c r="L51" s="9" t="e">
        <f aca="false">IF(eq(Survey!$J52,Survey!W52), 0, (Survey!$J52-Survey!W52)/IF(eq(Survey!$J52, 0), Survey!W52, Survey!$J52))</f>
        <v>#NAME?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customFormat="false" ht="15.75" hidden="false" customHeight="false" outlineLevel="0" collapsed="false">
      <c r="A52" s="9" t="e">
        <f aca="false">IF(eq(Survey!$J53,Survey!L53), 0, (Survey!$J53-Survey!L53)/IF(eq(Survey!$J53, 0), Survey!L53, Survey!$J53))</f>
        <v>#NAME?</v>
      </c>
      <c r="B52" s="9" t="e">
        <f aca="false">IF(eq(Survey!$J53,Survey!M53), 0, (Survey!$J53-Survey!M53)/IF(eq(Survey!$J53, 0), Survey!M53, Survey!$J53))</f>
        <v>#NAME?</v>
      </c>
      <c r="C52" s="9" t="e">
        <f aca="false">IF(eq(Survey!$J53,Survey!N53), 0, (Survey!$J53-Survey!N53)/IF(eq(Survey!$J53, 0), Survey!N53, Survey!$J53))</f>
        <v>#NAME?</v>
      </c>
      <c r="D52" s="9" t="e">
        <f aca="false">IF(eq(Survey!$J53,Survey!O53), 0, (Survey!$J53-Survey!O53)/IF(eq(Survey!$J53, 0), Survey!O53, Survey!$J53))</f>
        <v>#NAME?</v>
      </c>
      <c r="E52" s="9" t="e">
        <f aca="false">IF(eq(Survey!$J53,Survey!P53), 0, (Survey!$J53-Survey!P53)/IF(eq(Survey!$J53, 0), Survey!P53, Survey!$J53))</f>
        <v>#NAME?</v>
      </c>
      <c r="F52" s="9" t="e">
        <f aca="false">IF(eq(Survey!$J53,Survey!Q53), 0, (Survey!$J53-Survey!Q53)/IF(eq(Survey!$J53, 0), Survey!Q53, Survey!$J53))</f>
        <v>#NAME?</v>
      </c>
      <c r="G52" s="9" t="e">
        <f aca="false">IF(eq(Survey!$J53,Survey!R53), 0, (Survey!$J53-Survey!R53)/IF(eq(Survey!$J53, 0), Survey!R53, Survey!$J53))</f>
        <v>#NAME?</v>
      </c>
      <c r="H52" s="9" t="e">
        <f aca="false">IF(eq(Survey!$J53,Survey!S53), 0, (Survey!$J53-Survey!S53)/IF(eq(Survey!$J53, 0), Survey!S53, Survey!$J53))</f>
        <v>#NAME?</v>
      </c>
      <c r="I52" s="9" t="e">
        <f aca="false">IF(eq(Survey!$J53,Survey!T53), 0, (Survey!$J53-Survey!T53)/IF(eq(Survey!$J53, 0), Survey!T53, Survey!$J53))</f>
        <v>#NAME?</v>
      </c>
      <c r="J52" s="9" t="e">
        <f aca="false">IF(eq(Survey!$J53,Survey!U53), 0, (Survey!$J53-Survey!U53)/IF(eq(Survey!$J53, 0), Survey!U53, Survey!$J53))</f>
        <v>#NAME?</v>
      </c>
      <c r="K52" s="9" t="e">
        <f aca="false">IF(eq(Survey!$J53,Survey!V53), 0, (Survey!$J53-Survey!V53)/IF(eq(Survey!$J53, 0), Survey!V53, Survey!$J53))</f>
        <v>#NAME?</v>
      </c>
      <c r="L52" s="9" t="e">
        <f aca="false">IF(eq(Survey!$J53,Survey!W53), 0, (Survey!$J53-Survey!W53)/IF(eq(Survey!$J53, 0), Survey!W53, Survey!$J53))</f>
        <v>#NAME?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customFormat="false" ht="15.75" hidden="false" customHeight="false" outlineLevel="0" collapsed="false">
      <c r="A53" s="9" t="e">
        <f aca="false">IF(eq(Survey!$J54,Survey!L54), 0, (Survey!$J54-Survey!L54)/IF(eq(Survey!$J54, 0), Survey!L54, Survey!$J54))</f>
        <v>#NAME?</v>
      </c>
      <c r="B53" s="9" t="e">
        <f aca="false">IF(eq(Survey!$J54,Survey!M54), 0, (Survey!$J54-Survey!M54)/IF(eq(Survey!$J54, 0), Survey!M54, Survey!$J54))</f>
        <v>#NAME?</v>
      </c>
      <c r="C53" s="9" t="e">
        <f aca="false">IF(eq(Survey!$J54,Survey!N54), 0, (Survey!$J54-Survey!N54)/IF(eq(Survey!$J54, 0), Survey!N54, Survey!$J54))</f>
        <v>#NAME?</v>
      </c>
      <c r="D53" s="9" t="e">
        <f aca="false">IF(eq(Survey!$J54,Survey!O54), 0, (Survey!$J54-Survey!O54)/IF(eq(Survey!$J54, 0), Survey!O54, Survey!$J54))</f>
        <v>#NAME?</v>
      </c>
      <c r="E53" s="9" t="e">
        <f aca="false">IF(eq(Survey!$J54,Survey!P54), 0, (Survey!$J54-Survey!P54)/IF(eq(Survey!$J54, 0), Survey!P54, Survey!$J54))</f>
        <v>#NAME?</v>
      </c>
      <c r="F53" s="9" t="e">
        <f aca="false">IF(eq(Survey!$J54,Survey!Q54), 0, (Survey!$J54-Survey!Q54)/IF(eq(Survey!$J54, 0), Survey!Q54, Survey!$J54))</f>
        <v>#NAME?</v>
      </c>
      <c r="G53" s="9" t="e">
        <f aca="false">IF(eq(Survey!$J54,Survey!R54), 0, (Survey!$J54-Survey!R54)/IF(eq(Survey!$J54, 0), Survey!R54, Survey!$J54))</f>
        <v>#NAME?</v>
      </c>
      <c r="H53" s="9" t="e">
        <f aca="false">IF(eq(Survey!$J54,Survey!S54), 0, (Survey!$J54-Survey!S54)/IF(eq(Survey!$J54, 0), Survey!S54, Survey!$J54))</f>
        <v>#NAME?</v>
      </c>
      <c r="I53" s="9" t="e">
        <f aca="false">IF(eq(Survey!$J54,Survey!T54), 0, (Survey!$J54-Survey!T54)/IF(eq(Survey!$J54, 0), Survey!T54, Survey!$J54))</f>
        <v>#NAME?</v>
      </c>
      <c r="J53" s="9" t="e">
        <f aca="false">IF(eq(Survey!$J54,Survey!U54), 0, (Survey!$J54-Survey!U54)/IF(eq(Survey!$J54, 0), Survey!U54, Survey!$J54))</f>
        <v>#NAME?</v>
      </c>
      <c r="K53" s="9" t="e">
        <f aca="false">IF(eq(Survey!$J54,Survey!V54), 0, (Survey!$J54-Survey!V54)/IF(eq(Survey!$J54, 0), Survey!V54, Survey!$J54))</f>
        <v>#NAME?</v>
      </c>
      <c r="L53" s="9" t="e">
        <f aca="false">IF(eq(Survey!$J54,Survey!W54), 0, (Survey!$J54-Survey!W54)/IF(eq(Survey!$J54, 0), Survey!W54, Survey!$J54))</f>
        <v>#NAME?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customFormat="false" ht="15.75" hidden="false" customHeight="false" outlineLevel="0" collapsed="false">
      <c r="A54" s="9" t="e">
        <f aca="false">IF(eq(Survey!$J55,Survey!L55), 0, (Survey!$J55-Survey!L55)/IF(eq(Survey!$J55, 0), Survey!L55, Survey!$J55))</f>
        <v>#NAME?</v>
      </c>
      <c r="B54" s="9" t="e">
        <f aca="false">IF(eq(Survey!$J55,Survey!M55), 0, (Survey!$J55-Survey!M55)/IF(eq(Survey!$J55, 0), Survey!M55, Survey!$J55))</f>
        <v>#NAME?</v>
      </c>
      <c r="C54" s="9" t="e">
        <f aca="false">IF(eq(Survey!$J55,Survey!N55), 0, (Survey!$J55-Survey!N55)/IF(eq(Survey!$J55, 0), Survey!N55, Survey!$J55))</f>
        <v>#NAME?</v>
      </c>
      <c r="D54" s="9" t="e">
        <f aca="false">IF(eq(Survey!$J55,Survey!O55), 0, (Survey!$J55-Survey!O55)/IF(eq(Survey!$J55, 0), Survey!O55, Survey!$J55))</f>
        <v>#NAME?</v>
      </c>
      <c r="E54" s="9" t="e">
        <f aca="false">IF(eq(Survey!$J55,Survey!P55), 0, (Survey!$J55-Survey!P55)/IF(eq(Survey!$J55, 0), Survey!P55, Survey!$J55))</f>
        <v>#NAME?</v>
      </c>
      <c r="F54" s="9" t="e">
        <f aca="false">IF(eq(Survey!$J55,Survey!Q55), 0, (Survey!$J55-Survey!Q55)/IF(eq(Survey!$J55, 0), Survey!Q55, Survey!$J55))</f>
        <v>#NAME?</v>
      </c>
      <c r="G54" s="9" t="e">
        <f aca="false">IF(eq(Survey!$J55,Survey!R55), 0, (Survey!$J55-Survey!R55)/IF(eq(Survey!$J55, 0), Survey!R55, Survey!$J55))</f>
        <v>#NAME?</v>
      </c>
      <c r="H54" s="9" t="e">
        <f aca="false">IF(eq(Survey!$J55,Survey!S55), 0, (Survey!$J55-Survey!S55)/IF(eq(Survey!$J55, 0), Survey!S55, Survey!$J55))</f>
        <v>#NAME?</v>
      </c>
      <c r="I54" s="9" t="e">
        <f aca="false">IF(eq(Survey!$J55,Survey!T55), 0, (Survey!$J55-Survey!T55)/IF(eq(Survey!$J55, 0), Survey!T55, Survey!$J55))</f>
        <v>#NAME?</v>
      </c>
      <c r="J54" s="9" t="e">
        <f aca="false">IF(eq(Survey!$J55,Survey!U55), 0, (Survey!$J55-Survey!U55)/IF(eq(Survey!$J55, 0), Survey!U55, Survey!$J55))</f>
        <v>#NAME?</v>
      </c>
      <c r="K54" s="9" t="e">
        <f aca="false">IF(eq(Survey!$J55,Survey!V55), 0, (Survey!$J55-Survey!V55)/IF(eq(Survey!$J55, 0), Survey!V55, Survey!$J55))</f>
        <v>#NAME?</v>
      </c>
      <c r="L54" s="9" t="e">
        <f aca="false">IF(eq(Survey!$J55,Survey!W55), 0, (Survey!$J55-Survey!W55)/IF(eq(Survey!$J55, 0), Survey!W55, Survey!$J55))</f>
        <v>#NAME?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customFormat="false" ht="15.75" hidden="false" customHeight="false" outlineLevel="0" collapsed="false">
      <c r="A55" s="9" t="e">
        <f aca="false">IF(eq(Survey!$J56,Survey!L56), 0, (Survey!$J56-Survey!L56)/IF(eq(Survey!$J56, 0), Survey!L56, Survey!$J56))</f>
        <v>#NAME?</v>
      </c>
      <c r="B55" s="9" t="e">
        <f aca="false">IF(eq(Survey!$J56,Survey!M56), 0, (Survey!$J56-Survey!M56)/IF(eq(Survey!$J56, 0), Survey!M56, Survey!$J56))</f>
        <v>#NAME?</v>
      </c>
      <c r="C55" s="9" t="e">
        <f aca="false">IF(eq(Survey!$J56,Survey!N56), 0, (Survey!$J56-Survey!N56)/IF(eq(Survey!$J56, 0), Survey!N56, Survey!$J56))</f>
        <v>#NAME?</v>
      </c>
      <c r="D55" s="9" t="e">
        <f aca="false">IF(eq(Survey!$J56,Survey!O56), 0, (Survey!$J56-Survey!O56)/IF(eq(Survey!$J56, 0), Survey!O56, Survey!$J56))</f>
        <v>#NAME?</v>
      </c>
      <c r="E55" s="9" t="e">
        <f aca="false">IF(eq(Survey!$J56,Survey!P56), 0, (Survey!$J56-Survey!P56)/IF(eq(Survey!$J56, 0), Survey!P56, Survey!$J56))</f>
        <v>#NAME?</v>
      </c>
      <c r="F55" s="9" t="e">
        <f aca="false">IF(eq(Survey!$J56,Survey!Q56), 0, (Survey!$J56-Survey!Q56)/IF(eq(Survey!$J56, 0), Survey!Q56, Survey!$J56))</f>
        <v>#NAME?</v>
      </c>
      <c r="G55" s="9" t="e">
        <f aca="false">IF(eq(Survey!$J56,Survey!R56), 0, (Survey!$J56-Survey!R56)/IF(eq(Survey!$J56, 0), Survey!R56, Survey!$J56))</f>
        <v>#NAME?</v>
      </c>
      <c r="H55" s="9" t="e">
        <f aca="false">IF(eq(Survey!$J56,Survey!S56), 0, (Survey!$J56-Survey!S56)/IF(eq(Survey!$J56, 0), Survey!S56, Survey!$J56))</f>
        <v>#NAME?</v>
      </c>
      <c r="I55" s="9" t="e">
        <f aca="false">IF(eq(Survey!$J56,Survey!T56), 0, (Survey!$J56-Survey!T56)/IF(eq(Survey!$J56, 0), Survey!T56, Survey!$J56))</f>
        <v>#NAME?</v>
      </c>
      <c r="J55" s="9" t="e">
        <f aca="false">IF(eq(Survey!$J56,Survey!U56), 0, (Survey!$J56-Survey!U56)/IF(eq(Survey!$J56, 0), Survey!U56, Survey!$J56))</f>
        <v>#NAME?</v>
      </c>
      <c r="K55" s="9" t="e">
        <f aca="false">IF(eq(Survey!$J56,Survey!V56), 0, (Survey!$J56-Survey!V56)/IF(eq(Survey!$J56, 0), Survey!V56, Survey!$J56))</f>
        <v>#NAME?</v>
      </c>
      <c r="L55" s="9" t="e">
        <f aca="false">IF(eq(Survey!$J56,Survey!W56), 0, (Survey!$J56-Survey!W56)/IF(eq(Survey!$J56, 0), Survey!W56, Survey!$J56))</f>
        <v>#NAME?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customFormat="false" ht="15.75" hidden="false" customHeight="false" outlineLevel="0" collapsed="false">
      <c r="A56" s="9" t="e">
        <f aca="false">IF(eq(Survey!$J57,Survey!L57), 0, (Survey!$J57-Survey!L57)/IF(eq(Survey!$J57, 0), Survey!L57, Survey!$J57))</f>
        <v>#NAME?</v>
      </c>
      <c r="B56" s="9" t="e">
        <f aca="false">IF(eq(Survey!$J57,Survey!M57), 0, (Survey!$J57-Survey!M57)/IF(eq(Survey!$J57, 0), Survey!M57, Survey!$J57))</f>
        <v>#NAME?</v>
      </c>
      <c r="C56" s="9" t="e">
        <f aca="false">IF(eq(Survey!$J57,Survey!N57), 0, (Survey!$J57-Survey!N57)/IF(eq(Survey!$J57, 0), Survey!N57, Survey!$J57))</f>
        <v>#NAME?</v>
      </c>
      <c r="D56" s="9" t="e">
        <f aca="false">IF(eq(Survey!$J57,Survey!O57), 0, (Survey!$J57-Survey!O57)/IF(eq(Survey!$J57, 0), Survey!O57, Survey!$J57))</f>
        <v>#NAME?</v>
      </c>
      <c r="E56" s="9" t="e">
        <f aca="false">IF(eq(Survey!$J57,Survey!P57), 0, (Survey!$J57-Survey!P57)/IF(eq(Survey!$J57, 0), Survey!P57, Survey!$J57))</f>
        <v>#NAME?</v>
      </c>
      <c r="F56" s="9" t="e">
        <f aca="false">IF(eq(Survey!$J57,Survey!Q57), 0, (Survey!$J57-Survey!Q57)/IF(eq(Survey!$J57, 0), Survey!Q57, Survey!$J57))</f>
        <v>#NAME?</v>
      </c>
      <c r="G56" s="9" t="e">
        <f aca="false">IF(eq(Survey!$J57,Survey!R57), 0, (Survey!$J57-Survey!R57)/IF(eq(Survey!$J57, 0), Survey!R57, Survey!$J57))</f>
        <v>#NAME?</v>
      </c>
      <c r="H56" s="9" t="e">
        <f aca="false">IF(eq(Survey!$J57,Survey!S57), 0, (Survey!$J57-Survey!S57)/IF(eq(Survey!$J57, 0), Survey!S57, Survey!$J57))</f>
        <v>#NAME?</v>
      </c>
      <c r="I56" s="9" t="e">
        <f aca="false">IF(eq(Survey!$J57,Survey!T57), 0, (Survey!$J57-Survey!T57)/IF(eq(Survey!$J57, 0), Survey!T57, Survey!$J57))</f>
        <v>#NAME?</v>
      </c>
      <c r="J56" s="9" t="e">
        <f aca="false">IF(eq(Survey!$J57,Survey!U57), 0, (Survey!$J57-Survey!U57)/IF(eq(Survey!$J57, 0), Survey!U57, Survey!$J57))</f>
        <v>#NAME?</v>
      </c>
      <c r="K56" s="9" t="e">
        <f aca="false">IF(eq(Survey!$J57,Survey!V57), 0, (Survey!$J57-Survey!V57)/IF(eq(Survey!$J57, 0), Survey!V57, Survey!$J57))</f>
        <v>#NAME?</v>
      </c>
      <c r="L56" s="9" t="e">
        <f aca="false">IF(eq(Survey!$J57,Survey!W57), 0, (Survey!$J57-Survey!W57)/IF(eq(Survey!$J57, 0), Survey!W57, Survey!$J57))</f>
        <v>#NAME?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customFormat="false" ht="15.75" hidden="false" customHeight="false" outlineLevel="0" collapsed="false">
      <c r="A57" s="9" t="e">
        <f aca="false">IF(eq(Survey!$J58,Survey!L58), 0, (Survey!$J58-Survey!L58)/IF(eq(Survey!$J58, 0), Survey!L58, Survey!$J58))</f>
        <v>#NAME?</v>
      </c>
      <c r="B57" s="9" t="e">
        <f aca="false">IF(eq(Survey!$J58,Survey!M58), 0, (Survey!$J58-Survey!M58)/IF(eq(Survey!$J58, 0), Survey!M58, Survey!$J58))</f>
        <v>#NAME?</v>
      </c>
      <c r="C57" s="9" t="e">
        <f aca="false">IF(eq(Survey!$J58,Survey!N58), 0, (Survey!$J58-Survey!N58)/IF(eq(Survey!$J58, 0), Survey!N58, Survey!$J58))</f>
        <v>#NAME?</v>
      </c>
      <c r="D57" s="9" t="e">
        <f aca="false">IF(eq(Survey!$J58,Survey!O58), 0, (Survey!$J58-Survey!O58)/IF(eq(Survey!$J58, 0), Survey!O58, Survey!$J58))</f>
        <v>#NAME?</v>
      </c>
      <c r="E57" s="9" t="e">
        <f aca="false">IF(eq(Survey!$J58,Survey!P58), 0, (Survey!$J58-Survey!P58)/IF(eq(Survey!$J58, 0), Survey!P58, Survey!$J58))</f>
        <v>#NAME?</v>
      </c>
      <c r="F57" s="9" t="e">
        <f aca="false">IF(eq(Survey!$J58,Survey!Q58), 0, (Survey!$J58-Survey!Q58)/IF(eq(Survey!$J58, 0), Survey!Q58, Survey!$J58))</f>
        <v>#NAME?</v>
      </c>
      <c r="G57" s="9" t="e">
        <f aca="false">IF(eq(Survey!$J58,Survey!R58), 0, (Survey!$J58-Survey!R58)/IF(eq(Survey!$J58, 0), Survey!R58, Survey!$J58))</f>
        <v>#NAME?</v>
      </c>
      <c r="H57" s="9" t="e">
        <f aca="false">IF(eq(Survey!$J58,Survey!S58), 0, (Survey!$J58-Survey!S58)/IF(eq(Survey!$J58, 0), Survey!S58, Survey!$J58))</f>
        <v>#NAME?</v>
      </c>
      <c r="I57" s="9" t="e">
        <f aca="false">IF(eq(Survey!$J58,Survey!T58), 0, (Survey!$J58-Survey!T58)/IF(eq(Survey!$J58, 0), Survey!T58, Survey!$J58))</f>
        <v>#NAME?</v>
      </c>
      <c r="J57" s="9" t="e">
        <f aca="false">IF(eq(Survey!$J58,Survey!U58), 0, (Survey!$J58-Survey!U58)/IF(eq(Survey!$J58, 0), Survey!U58, Survey!$J58))</f>
        <v>#NAME?</v>
      </c>
      <c r="K57" s="9" t="e">
        <f aca="false">IF(eq(Survey!$J58,Survey!V58), 0, (Survey!$J58-Survey!V58)/IF(eq(Survey!$J58, 0), Survey!V58, Survey!$J58))</f>
        <v>#NAME?</v>
      </c>
      <c r="L57" s="9" t="e">
        <f aca="false">IF(eq(Survey!$J58,Survey!W58), 0, (Survey!$J58-Survey!W58)/IF(eq(Survey!$J58, 0), Survey!W58, Survey!$J58))</f>
        <v>#NAME?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customFormat="false" ht="15.75" hidden="false" customHeight="false" outlineLevel="0" collapsed="false">
      <c r="A58" s="9" t="e">
        <f aca="false">IF(eq(Survey!$J59,Survey!L59), 0, (Survey!$J59-Survey!L59)/IF(eq(Survey!$J59, 0), Survey!L59, Survey!$J59))</f>
        <v>#NAME?</v>
      </c>
      <c r="B58" s="9" t="e">
        <f aca="false">IF(eq(Survey!$J59,Survey!M59), 0, (Survey!$J59-Survey!M59)/IF(eq(Survey!$J59, 0), Survey!M59, Survey!$J59))</f>
        <v>#NAME?</v>
      </c>
      <c r="C58" s="9" t="e">
        <f aca="false">IF(eq(Survey!$J59,Survey!N59), 0, (Survey!$J59-Survey!N59)/IF(eq(Survey!$J59, 0), Survey!N59, Survey!$J59))</f>
        <v>#NAME?</v>
      </c>
      <c r="D58" s="9" t="e">
        <f aca="false">IF(eq(Survey!$J59,Survey!O59), 0, (Survey!$J59-Survey!O59)/IF(eq(Survey!$J59, 0), Survey!O59, Survey!$J59))</f>
        <v>#NAME?</v>
      </c>
      <c r="E58" s="9" t="e">
        <f aca="false">IF(eq(Survey!$J59,Survey!P59), 0, (Survey!$J59-Survey!P59)/IF(eq(Survey!$J59, 0), Survey!P59, Survey!$J59))</f>
        <v>#NAME?</v>
      </c>
      <c r="F58" s="9" t="e">
        <f aca="false">IF(eq(Survey!$J59,Survey!Q59), 0, (Survey!$J59-Survey!Q59)/IF(eq(Survey!$J59, 0), Survey!Q59, Survey!$J59))</f>
        <v>#NAME?</v>
      </c>
      <c r="G58" s="9" t="e">
        <f aca="false">IF(eq(Survey!$J59,Survey!R59), 0, (Survey!$J59-Survey!R59)/IF(eq(Survey!$J59, 0), Survey!R59, Survey!$J59))</f>
        <v>#NAME?</v>
      </c>
      <c r="H58" s="9" t="e">
        <f aca="false">IF(eq(Survey!$J59,Survey!S59), 0, (Survey!$J59-Survey!S59)/IF(eq(Survey!$J59, 0), Survey!S59, Survey!$J59))</f>
        <v>#NAME?</v>
      </c>
      <c r="I58" s="9" t="e">
        <f aca="false">IF(eq(Survey!$J59,Survey!T59), 0, (Survey!$J59-Survey!T59)/IF(eq(Survey!$J59, 0), Survey!T59, Survey!$J59))</f>
        <v>#NAME?</v>
      </c>
      <c r="J58" s="9" t="e">
        <f aca="false">IF(eq(Survey!$J59,Survey!U59), 0, (Survey!$J59-Survey!U59)/IF(eq(Survey!$J59, 0), Survey!U59, Survey!$J59))</f>
        <v>#NAME?</v>
      </c>
      <c r="K58" s="9" t="e">
        <f aca="false">IF(eq(Survey!$J59,Survey!V59), 0, (Survey!$J59-Survey!V59)/IF(eq(Survey!$J59, 0), Survey!V59, Survey!$J59))</f>
        <v>#NAME?</v>
      </c>
      <c r="L58" s="9" t="e">
        <f aca="false">IF(eq(Survey!$J59,Survey!W59), 0, (Survey!$J59-Survey!W59)/IF(eq(Survey!$J59, 0), Survey!W59, Survey!$J59))</f>
        <v>#NAME?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customFormat="false" ht="15.75" hidden="false" customHeight="false" outlineLevel="0" collapsed="false">
      <c r="A59" s="9" t="e">
        <f aca="false">IF(eq(Survey!$J60,Survey!L60), 0, (Survey!$J60-Survey!L60)/IF(eq(Survey!$J60, 0), Survey!L60, Survey!$J60))</f>
        <v>#NAME?</v>
      </c>
      <c r="B59" s="9" t="e">
        <f aca="false">IF(eq(Survey!$J60,Survey!M60), 0, (Survey!$J60-Survey!M60)/IF(eq(Survey!$J60, 0), Survey!M60, Survey!$J60))</f>
        <v>#NAME?</v>
      </c>
      <c r="C59" s="9" t="e">
        <f aca="false">IF(eq(Survey!$J60,Survey!N60), 0, (Survey!$J60-Survey!N60)/IF(eq(Survey!$J60, 0), Survey!N60, Survey!$J60))</f>
        <v>#NAME?</v>
      </c>
      <c r="D59" s="9" t="e">
        <f aca="false">IF(eq(Survey!$J60,Survey!O60), 0, (Survey!$J60-Survey!O60)/IF(eq(Survey!$J60, 0), Survey!O60, Survey!$J60))</f>
        <v>#NAME?</v>
      </c>
      <c r="E59" s="9" t="e">
        <f aca="false">IF(eq(Survey!$J60,Survey!P60), 0, (Survey!$J60-Survey!P60)/IF(eq(Survey!$J60, 0), Survey!P60, Survey!$J60))</f>
        <v>#NAME?</v>
      </c>
      <c r="F59" s="9" t="e">
        <f aca="false">IF(eq(Survey!$J60,Survey!Q60), 0, (Survey!$J60-Survey!Q60)/IF(eq(Survey!$J60, 0), Survey!Q60, Survey!$J60))</f>
        <v>#NAME?</v>
      </c>
      <c r="G59" s="9" t="e">
        <f aca="false">IF(eq(Survey!$J60,Survey!R60), 0, (Survey!$J60-Survey!R60)/IF(eq(Survey!$J60, 0), Survey!R60, Survey!$J60))</f>
        <v>#NAME?</v>
      </c>
      <c r="H59" s="9" t="e">
        <f aca="false">IF(eq(Survey!$J60,Survey!S60), 0, (Survey!$J60-Survey!S60)/IF(eq(Survey!$J60, 0), Survey!S60, Survey!$J60))</f>
        <v>#NAME?</v>
      </c>
      <c r="I59" s="9" t="e">
        <f aca="false">IF(eq(Survey!$J60,Survey!T60), 0, (Survey!$J60-Survey!T60)/IF(eq(Survey!$J60, 0), Survey!T60, Survey!$J60))</f>
        <v>#NAME?</v>
      </c>
      <c r="J59" s="9" t="e">
        <f aca="false">IF(eq(Survey!$J60,Survey!U60), 0, (Survey!$J60-Survey!U60)/IF(eq(Survey!$J60, 0), Survey!U60, Survey!$J60))</f>
        <v>#NAME?</v>
      </c>
      <c r="K59" s="9" t="e">
        <f aca="false">IF(eq(Survey!$J60,Survey!V60), 0, (Survey!$J60-Survey!V60)/IF(eq(Survey!$J60, 0), Survey!V60, Survey!$J60))</f>
        <v>#NAME?</v>
      </c>
      <c r="L59" s="9" t="e">
        <f aca="false">IF(eq(Survey!$J60,Survey!W60), 0, (Survey!$J60-Survey!W60)/IF(eq(Survey!$J60, 0), Survey!W60, Survey!$J60))</f>
        <v>#NAME?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customFormat="false" ht="15.75" hidden="false" customHeight="false" outlineLevel="0" collapsed="false">
      <c r="A60" s="9" t="e">
        <f aca="false">IF(eq(Survey!$J61,Survey!L61), 0, (Survey!$J61-Survey!L61)/IF(eq(Survey!$J61, 0), Survey!L61, Survey!$J61))</f>
        <v>#NAME?</v>
      </c>
      <c r="B60" s="9" t="e">
        <f aca="false">IF(eq(Survey!$J61,Survey!M61), 0, (Survey!$J61-Survey!M61)/IF(eq(Survey!$J61, 0), Survey!M61, Survey!$J61))</f>
        <v>#NAME?</v>
      </c>
      <c r="C60" s="9" t="e">
        <f aca="false">IF(eq(Survey!$J61,Survey!N61), 0, (Survey!$J61-Survey!N61)/IF(eq(Survey!$J61, 0), Survey!N61, Survey!$J61))</f>
        <v>#NAME?</v>
      </c>
      <c r="D60" s="9" t="e">
        <f aca="false">IF(eq(Survey!$J61,Survey!O61), 0, (Survey!$J61-Survey!O61)/IF(eq(Survey!$J61, 0), Survey!O61, Survey!$J61))</f>
        <v>#NAME?</v>
      </c>
      <c r="E60" s="9" t="e">
        <f aca="false">IF(eq(Survey!$J61,Survey!P61), 0, (Survey!$J61-Survey!P61)/IF(eq(Survey!$J61, 0), Survey!P61, Survey!$J61))</f>
        <v>#NAME?</v>
      </c>
      <c r="F60" s="9" t="e">
        <f aca="false">IF(eq(Survey!$J61,Survey!Q61), 0, (Survey!$J61-Survey!Q61)/IF(eq(Survey!$J61, 0), Survey!Q61, Survey!$J61))</f>
        <v>#NAME?</v>
      </c>
      <c r="G60" s="9" t="e">
        <f aca="false">IF(eq(Survey!$J61,Survey!R61), 0, (Survey!$J61-Survey!R61)/IF(eq(Survey!$J61, 0), Survey!R61, Survey!$J61))</f>
        <v>#NAME?</v>
      </c>
      <c r="H60" s="9" t="e">
        <f aca="false">IF(eq(Survey!$J61,Survey!S61), 0, (Survey!$J61-Survey!S61)/IF(eq(Survey!$J61, 0), Survey!S61, Survey!$J61))</f>
        <v>#NAME?</v>
      </c>
      <c r="I60" s="9" t="e">
        <f aca="false">IF(eq(Survey!$J61,Survey!T61), 0, (Survey!$J61-Survey!T61)/IF(eq(Survey!$J61, 0), Survey!T61, Survey!$J61))</f>
        <v>#NAME?</v>
      </c>
      <c r="J60" s="9" t="e">
        <f aca="false">IF(eq(Survey!$J61,Survey!U61), 0, (Survey!$J61-Survey!U61)/IF(eq(Survey!$J61, 0), Survey!U61, Survey!$J61))</f>
        <v>#NAME?</v>
      </c>
      <c r="K60" s="9" t="e">
        <f aca="false">IF(eq(Survey!$J61,Survey!V61), 0, (Survey!$J61-Survey!V61)/IF(eq(Survey!$J61, 0), Survey!V61, Survey!$J61))</f>
        <v>#NAME?</v>
      </c>
      <c r="L60" s="9" t="e">
        <f aca="false">IF(eq(Survey!$J61,Survey!W61), 0, (Survey!$J61-Survey!W61)/IF(eq(Survey!$J61, 0), Survey!W61, Survey!$J61))</f>
        <v>#NAME?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customFormat="false" ht="15.75" hidden="false" customHeight="false" outlineLevel="0" collapsed="false">
      <c r="A61" s="9" t="e">
        <f aca="false">IF(eq(Survey!$J62,Survey!L62), 0, (Survey!$J62-Survey!L62)/IF(eq(Survey!$J62, 0), Survey!L62, Survey!$J62))</f>
        <v>#NAME?</v>
      </c>
      <c r="B61" s="9" t="e">
        <f aca="false">IF(eq(Survey!$J62,Survey!M62), 0, (Survey!$J62-Survey!M62)/IF(eq(Survey!$J62, 0), Survey!M62, Survey!$J62))</f>
        <v>#NAME?</v>
      </c>
      <c r="C61" s="9" t="e">
        <f aca="false">IF(eq(Survey!$J62,Survey!N62), 0, (Survey!$J62-Survey!N62)/IF(eq(Survey!$J62, 0), Survey!N62, Survey!$J62))</f>
        <v>#NAME?</v>
      </c>
      <c r="D61" s="9" t="e">
        <f aca="false">IF(eq(Survey!$J62,Survey!O62), 0, (Survey!$J62-Survey!O62)/IF(eq(Survey!$J62, 0), Survey!O62, Survey!$J62))</f>
        <v>#NAME?</v>
      </c>
      <c r="E61" s="9" t="e">
        <f aca="false">IF(eq(Survey!$J62,Survey!P62), 0, (Survey!$J62-Survey!P62)/IF(eq(Survey!$J62, 0), Survey!P62, Survey!$J62))</f>
        <v>#NAME?</v>
      </c>
      <c r="F61" s="9" t="e">
        <f aca="false">IF(eq(Survey!$J62,Survey!Q62), 0, (Survey!$J62-Survey!Q62)/IF(eq(Survey!$J62, 0), Survey!Q62, Survey!$J62))</f>
        <v>#NAME?</v>
      </c>
      <c r="G61" s="9" t="e">
        <f aca="false">IF(eq(Survey!$J62,Survey!R62), 0, (Survey!$J62-Survey!R62)/IF(eq(Survey!$J62, 0), Survey!R62, Survey!$J62))</f>
        <v>#NAME?</v>
      </c>
      <c r="H61" s="9" t="e">
        <f aca="false">IF(eq(Survey!$J62,Survey!S62), 0, (Survey!$J62-Survey!S62)/IF(eq(Survey!$J62, 0), Survey!S62, Survey!$J62))</f>
        <v>#NAME?</v>
      </c>
      <c r="I61" s="9" t="e">
        <f aca="false">IF(eq(Survey!$J62,Survey!T62), 0, (Survey!$J62-Survey!T62)/IF(eq(Survey!$J62, 0), Survey!T62, Survey!$J62))</f>
        <v>#NAME?</v>
      </c>
      <c r="J61" s="9" t="e">
        <f aca="false">IF(eq(Survey!$J62,Survey!U62), 0, (Survey!$J62-Survey!U62)/IF(eq(Survey!$J62, 0), Survey!U62, Survey!$J62))</f>
        <v>#NAME?</v>
      </c>
      <c r="K61" s="9" t="e">
        <f aca="false">IF(eq(Survey!$J62,Survey!V62), 0, (Survey!$J62-Survey!V62)/IF(eq(Survey!$J62, 0), Survey!V62, Survey!$J62))</f>
        <v>#NAME?</v>
      </c>
      <c r="L61" s="9" t="e">
        <f aca="false">IF(eq(Survey!$J62,Survey!W62), 0, (Survey!$J62-Survey!W62)/IF(eq(Survey!$J62, 0), Survey!W62, Survey!$J62))</f>
        <v>#NAME?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customFormat="false" ht="15.75" hidden="false" customHeight="false" outlineLevel="0" collapsed="false">
      <c r="A62" s="9" t="e">
        <f aca="false">IF(eq(Survey!$J63,Survey!L63), 0, (Survey!$J63-Survey!L63)/IF(eq(Survey!$J63, 0), Survey!L63, Survey!$J63))</f>
        <v>#NAME?</v>
      </c>
      <c r="B62" s="9" t="e">
        <f aca="false">IF(eq(Survey!$J63,Survey!M63), 0, (Survey!$J63-Survey!M63)/IF(eq(Survey!$J63, 0), Survey!M63, Survey!$J63))</f>
        <v>#NAME?</v>
      </c>
      <c r="C62" s="9" t="e">
        <f aca="false">IF(eq(Survey!$J63,Survey!N63), 0, (Survey!$J63-Survey!N63)/IF(eq(Survey!$J63, 0), Survey!N63, Survey!$J63))</f>
        <v>#NAME?</v>
      </c>
      <c r="D62" s="9" t="e">
        <f aca="false">IF(eq(Survey!$J63,Survey!O63), 0, (Survey!$J63-Survey!O63)/IF(eq(Survey!$J63, 0), Survey!O63, Survey!$J63))</f>
        <v>#NAME?</v>
      </c>
      <c r="E62" s="9" t="e">
        <f aca="false">IF(eq(Survey!$J63,Survey!P63), 0, (Survey!$J63-Survey!P63)/IF(eq(Survey!$J63, 0), Survey!P63, Survey!$J63))</f>
        <v>#NAME?</v>
      </c>
      <c r="F62" s="9" t="e">
        <f aca="false">IF(eq(Survey!$J63,Survey!Q63), 0, (Survey!$J63-Survey!Q63)/IF(eq(Survey!$J63, 0), Survey!Q63, Survey!$J63))</f>
        <v>#NAME?</v>
      </c>
      <c r="G62" s="9" t="e">
        <f aca="false">IF(eq(Survey!$J63,Survey!R63), 0, (Survey!$J63-Survey!R63)/IF(eq(Survey!$J63, 0), Survey!R63, Survey!$J63))</f>
        <v>#NAME?</v>
      </c>
      <c r="H62" s="9" t="e">
        <f aca="false">IF(eq(Survey!$J63,Survey!S63), 0, (Survey!$J63-Survey!S63)/IF(eq(Survey!$J63, 0), Survey!S63, Survey!$J63))</f>
        <v>#NAME?</v>
      </c>
      <c r="I62" s="9" t="e">
        <f aca="false">IF(eq(Survey!$J63,Survey!T63), 0, (Survey!$J63-Survey!T63)/IF(eq(Survey!$J63, 0), Survey!T63, Survey!$J63))</f>
        <v>#NAME?</v>
      </c>
      <c r="J62" s="9" t="e">
        <f aca="false">IF(eq(Survey!$J63,Survey!U63), 0, (Survey!$J63-Survey!U63)/IF(eq(Survey!$J63, 0), Survey!U63, Survey!$J63))</f>
        <v>#NAME?</v>
      </c>
      <c r="K62" s="9" t="e">
        <f aca="false">IF(eq(Survey!$J63,Survey!V63), 0, (Survey!$J63-Survey!V63)/IF(eq(Survey!$J63, 0), Survey!V63, Survey!$J63))</f>
        <v>#NAME?</v>
      </c>
      <c r="L62" s="9" t="e">
        <f aca="false">IF(eq(Survey!$J63,Survey!W63), 0, (Survey!$J63-Survey!W63)/IF(eq(Survey!$J63, 0), Survey!W63, Survey!$J63))</f>
        <v>#NAME?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customFormat="false" ht="15.75" hidden="false" customHeight="false" outlineLevel="0" collapsed="false">
      <c r="A63" s="9" t="e">
        <f aca="false">IF(eq(Survey!$J64,Survey!L64), 0, (Survey!$J64-Survey!L64)/IF(eq(Survey!$J64, 0), Survey!L64, Survey!$J64))</f>
        <v>#NAME?</v>
      </c>
      <c r="B63" s="9" t="e">
        <f aca="false">IF(eq(Survey!$J64,Survey!M64), 0, (Survey!$J64-Survey!M64)/IF(eq(Survey!$J64, 0), Survey!M64, Survey!$J64))</f>
        <v>#NAME?</v>
      </c>
      <c r="C63" s="9" t="e">
        <f aca="false">IF(eq(Survey!$J64,Survey!N64), 0, (Survey!$J64-Survey!N64)/IF(eq(Survey!$J64, 0), Survey!N64, Survey!$J64))</f>
        <v>#NAME?</v>
      </c>
      <c r="D63" s="9" t="e">
        <f aca="false">IF(eq(Survey!$J64,Survey!O64), 0, (Survey!$J64-Survey!O64)/IF(eq(Survey!$J64, 0), Survey!O64, Survey!$J64))</f>
        <v>#NAME?</v>
      </c>
      <c r="E63" s="9" t="e">
        <f aca="false">IF(eq(Survey!$J64,Survey!P64), 0, (Survey!$J64-Survey!P64)/IF(eq(Survey!$J64, 0), Survey!P64, Survey!$J64))</f>
        <v>#NAME?</v>
      </c>
      <c r="F63" s="9" t="e">
        <f aca="false">IF(eq(Survey!$J64,Survey!Q64), 0, (Survey!$J64-Survey!Q64)/IF(eq(Survey!$J64, 0), Survey!Q64, Survey!$J64))</f>
        <v>#NAME?</v>
      </c>
      <c r="G63" s="9" t="e">
        <f aca="false">IF(eq(Survey!$J64,Survey!R64), 0, (Survey!$J64-Survey!R64)/IF(eq(Survey!$J64, 0), Survey!R64, Survey!$J64))</f>
        <v>#NAME?</v>
      </c>
      <c r="H63" s="9" t="e">
        <f aca="false">IF(eq(Survey!$J64,Survey!S64), 0, (Survey!$J64-Survey!S64)/IF(eq(Survey!$J64, 0), Survey!S64, Survey!$J64))</f>
        <v>#NAME?</v>
      </c>
      <c r="I63" s="9" t="e">
        <f aca="false">IF(eq(Survey!$J64,Survey!T64), 0, (Survey!$J64-Survey!T64)/IF(eq(Survey!$J64, 0), Survey!T64, Survey!$J64))</f>
        <v>#NAME?</v>
      </c>
      <c r="J63" s="9" t="e">
        <f aca="false">IF(eq(Survey!$J64,Survey!U64), 0, (Survey!$J64-Survey!U64)/IF(eq(Survey!$J64, 0), Survey!U64, Survey!$J64))</f>
        <v>#NAME?</v>
      </c>
      <c r="K63" s="9" t="e">
        <f aca="false">IF(eq(Survey!$J64,Survey!V64), 0, (Survey!$J64-Survey!V64)/IF(eq(Survey!$J64, 0), Survey!V64, Survey!$J64))</f>
        <v>#NAME?</v>
      </c>
      <c r="L63" s="9" t="e">
        <f aca="false">IF(eq(Survey!$J64,Survey!W64), 0, (Survey!$J64-Survey!W64)/IF(eq(Survey!$J64, 0), Survey!W64, Survey!$J64))</f>
        <v>#NAME?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customFormat="false" ht="15.75" hidden="false" customHeight="false" outlineLevel="0" collapsed="false">
      <c r="A64" s="9" t="e">
        <f aca="false">IF(eq(Survey!$J65,Survey!L65), 0, (Survey!$J65-Survey!L65)/IF(eq(Survey!$J65, 0), Survey!L65, Survey!$J65))</f>
        <v>#NAME?</v>
      </c>
      <c r="B64" s="9" t="e">
        <f aca="false">IF(eq(Survey!$J65,Survey!M65), 0, (Survey!$J65-Survey!M65)/IF(eq(Survey!$J65, 0), Survey!M65, Survey!$J65))</f>
        <v>#NAME?</v>
      </c>
      <c r="C64" s="9" t="e">
        <f aca="false">IF(eq(Survey!$J65,Survey!N65), 0, (Survey!$J65-Survey!N65)/IF(eq(Survey!$J65, 0), Survey!N65, Survey!$J65))</f>
        <v>#NAME?</v>
      </c>
      <c r="D64" s="9" t="e">
        <f aca="false">IF(eq(Survey!$J65,Survey!O65), 0, (Survey!$J65-Survey!O65)/IF(eq(Survey!$J65, 0), Survey!O65, Survey!$J65))</f>
        <v>#NAME?</v>
      </c>
      <c r="E64" s="9" t="e">
        <f aca="false">IF(eq(Survey!$J65,Survey!P65), 0, (Survey!$J65-Survey!P65)/IF(eq(Survey!$J65, 0), Survey!P65, Survey!$J65))</f>
        <v>#NAME?</v>
      </c>
      <c r="F64" s="9" t="e">
        <f aca="false">IF(eq(Survey!$J65,Survey!Q65), 0, (Survey!$J65-Survey!Q65)/IF(eq(Survey!$J65, 0), Survey!Q65, Survey!$J65))</f>
        <v>#NAME?</v>
      </c>
      <c r="G64" s="9" t="e">
        <f aca="false">IF(eq(Survey!$J65,Survey!R65), 0, (Survey!$J65-Survey!R65)/IF(eq(Survey!$J65, 0), Survey!R65, Survey!$J65))</f>
        <v>#NAME?</v>
      </c>
      <c r="H64" s="9" t="e">
        <f aca="false">IF(eq(Survey!$J65,Survey!S65), 0, (Survey!$J65-Survey!S65)/IF(eq(Survey!$J65, 0), Survey!S65, Survey!$J65))</f>
        <v>#NAME?</v>
      </c>
      <c r="I64" s="9" t="e">
        <f aca="false">IF(eq(Survey!$J65,Survey!T65), 0, (Survey!$J65-Survey!T65)/IF(eq(Survey!$J65, 0), Survey!T65, Survey!$J65))</f>
        <v>#NAME?</v>
      </c>
      <c r="J64" s="9" t="e">
        <f aca="false">IF(eq(Survey!$J65,Survey!U65), 0, (Survey!$J65-Survey!U65)/IF(eq(Survey!$J65, 0), Survey!U65, Survey!$J65))</f>
        <v>#NAME?</v>
      </c>
      <c r="K64" s="9" t="e">
        <f aca="false">IF(eq(Survey!$J65,Survey!V65), 0, (Survey!$J65-Survey!V65)/IF(eq(Survey!$J65, 0), Survey!V65, Survey!$J65))</f>
        <v>#NAME?</v>
      </c>
      <c r="L64" s="9" t="e">
        <f aca="false">IF(eq(Survey!$J65,Survey!W65), 0, (Survey!$J65-Survey!W65)/IF(eq(Survey!$J65, 0), Survey!W65, Survey!$J65))</f>
        <v>#NAME?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customFormat="false" ht="15.75" hidden="false" customHeight="false" outlineLevel="0" collapsed="false">
      <c r="A65" s="9" t="e">
        <f aca="false">IF(eq(Survey!$J66,Survey!L66), 0, (Survey!$J66-Survey!L66)/IF(eq(Survey!$J66, 0), Survey!L66, Survey!$J66))</f>
        <v>#NAME?</v>
      </c>
      <c r="B65" s="9" t="e">
        <f aca="false">IF(eq(Survey!$J66,Survey!M66), 0, (Survey!$J66-Survey!M66)/IF(eq(Survey!$J66, 0), Survey!M66, Survey!$J66))</f>
        <v>#NAME?</v>
      </c>
      <c r="C65" s="9" t="e">
        <f aca="false">IF(eq(Survey!$J66,Survey!N66), 0, (Survey!$J66-Survey!N66)/IF(eq(Survey!$J66, 0), Survey!N66, Survey!$J66))</f>
        <v>#NAME?</v>
      </c>
      <c r="D65" s="9" t="e">
        <f aca="false">IF(eq(Survey!$J66,Survey!O66), 0, (Survey!$J66-Survey!O66)/IF(eq(Survey!$J66, 0), Survey!O66, Survey!$J66))</f>
        <v>#NAME?</v>
      </c>
      <c r="E65" s="9" t="e">
        <f aca="false">IF(eq(Survey!$J66,Survey!P66), 0, (Survey!$J66-Survey!P66)/IF(eq(Survey!$J66, 0), Survey!P66, Survey!$J66))</f>
        <v>#NAME?</v>
      </c>
      <c r="F65" s="9" t="e">
        <f aca="false">IF(eq(Survey!$J66,Survey!Q66), 0, (Survey!$J66-Survey!Q66)/IF(eq(Survey!$J66, 0), Survey!Q66, Survey!$J66))</f>
        <v>#NAME?</v>
      </c>
      <c r="G65" s="9" t="e">
        <f aca="false">IF(eq(Survey!$J66,Survey!R66), 0, (Survey!$J66-Survey!R66)/IF(eq(Survey!$J66, 0), Survey!R66, Survey!$J66))</f>
        <v>#NAME?</v>
      </c>
      <c r="H65" s="9" t="e">
        <f aca="false">IF(eq(Survey!$J66,Survey!S66), 0, (Survey!$J66-Survey!S66)/IF(eq(Survey!$J66, 0), Survey!S66, Survey!$J66))</f>
        <v>#NAME?</v>
      </c>
      <c r="I65" s="9" t="e">
        <f aca="false">IF(eq(Survey!$J66,Survey!T66), 0, (Survey!$J66-Survey!T66)/IF(eq(Survey!$J66, 0), Survey!T66, Survey!$J66))</f>
        <v>#NAME?</v>
      </c>
      <c r="J65" s="9" t="e">
        <f aca="false">IF(eq(Survey!$J66,Survey!U66), 0, (Survey!$J66-Survey!U66)/IF(eq(Survey!$J66, 0), Survey!U66, Survey!$J66))</f>
        <v>#NAME?</v>
      </c>
      <c r="K65" s="9" t="e">
        <f aca="false">IF(eq(Survey!$J66,Survey!V66), 0, (Survey!$J66-Survey!V66)/IF(eq(Survey!$J66, 0), Survey!V66, Survey!$J66))</f>
        <v>#NAME?</v>
      </c>
      <c r="L65" s="9" t="e">
        <f aca="false">IF(eq(Survey!$J66,Survey!W66), 0, (Survey!$J66-Survey!W66)/IF(eq(Survey!$J66, 0), Survey!W66, Survey!$J66))</f>
        <v>#NAME?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customFormat="false" ht="15.75" hidden="false" customHeight="false" outlineLevel="0" collapsed="false">
      <c r="A66" s="9" t="e">
        <f aca="false">IF(eq(Survey!$J67,Survey!L67), 0, (Survey!$J67-Survey!L67)/IF(eq(Survey!$J67, 0), Survey!L67, Survey!$J67))</f>
        <v>#NAME?</v>
      </c>
      <c r="B66" s="9" t="e">
        <f aca="false">IF(eq(Survey!$J67,Survey!M67), 0, (Survey!$J67-Survey!M67)/IF(eq(Survey!$J67, 0), Survey!M67, Survey!$J67))</f>
        <v>#NAME?</v>
      </c>
      <c r="C66" s="9" t="e">
        <f aca="false">IF(eq(Survey!$J67,Survey!N67), 0, (Survey!$J67-Survey!N67)/IF(eq(Survey!$J67, 0), Survey!N67, Survey!$J67))</f>
        <v>#NAME?</v>
      </c>
      <c r="D66" s="9" t="e">
        <f aca="false">IF(eq(Survey!$J67,Survey!O67), 0, (Survey!$J67-Survey!O67)/IF(eq(Survey!$J67, 0), Survey!O67, Survey!$J67))</f>
        <v>#NAME?</v>
      </c>
      <c r="E66" s="9" t="e">
        <f aca="false">IF(eq(Survey!$J67,Survey!P67), 0, (Survey!$J67-Survey!P67)/IF(eq(Survey!$J67, 0), Survey!P67, Survey!$J67))</f>
        <v>#NAME?</v>
      </c>
      <c r="F66" s="9" t="e">
        <f aca="false">IF(eq(Survey!$J67,Survey!Q67), 0, (Survey!$J67-Survey!Q67)/IF(eq(Survey!$J67, 0), Survey!Q67, Survey!$J67))</f>
        <v>#NAME?</v>
      </c>
      <c r="G66" s="9" t="e">
        <f aca="false">IF(eq(Survey!$J67,Survey!R67), 0, (Survey!$J67-Survey!R67)/IF(eq(Survey!$J67, 0), Survey!R67, Survey!$J67))</f>
        <v>#NAME?</v>
      </c>
      <c r="H66" s="9" t="e">
        <f aca="false">IF(eq(Survey!$J67,Survey!S67), 0, (Survey!$J67-Survey!S67)/IF(eq(Survey!$J67, 0), Survey!S67, Survey!$J67))</f>
        <v>#NAME?</v>
      </c>
      <c r="I66" s="9" t="e">
        <f aca="false">IF(eq(Survey!$J67,Survey!T67), 0, (Survey!$J67-Survey!T67)/IF(eq(Survey!$J67, 0), Survey!T67, Survey!$J67))</f>
        <v>#NAME?</v>
      </c>
      <c r="J66" s="9" t="e">
        <f aca="false">IF(eq(Survey!$J67,Survey!U67), 0, (Survey!$J67-Survey!U67)/IF(eq(Survey!$J67, 0), Survey!U67, Survey!$J67))</f>
        <v>#NAME?</v>
      </c>
      <c r="K66" s="9" t="e">
        <f aca="false">IF(eq(Survey!$J67,Survey!V67), 0, (Survey!$J67-Survey!V67)/IF(eq(Survey!$J67, 0), Survey!V67, Survey!$J67))</f>
        <v>#NAME?</v>
      </c>
      <c r="L66" s="9" t="e">
        <f aca="false">IF(eq(Survey!$J67,Survey!W67), 0, (Survey!$J67-Survey!W67)/IF(eq(Survey!$J67, 0), Survey!W67, Survey!$J67))</f>
        <v>#NAME?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customFormat="false" ht="15.75" hidden="false" customHeight="false" outlineLevel="0" collapsed="false">
      <c r="A67" s="9" t="e">
        <f aca="false">IF(eq(Survey!$J68,Survey!L68), 0, (Survey!$J68-Survey!L68)/IF(eq(Survey!$J68, 0), Survey!L68, Survey!$J68))</f>
        <v>#NAME?</v>
      </c>
      <c r="B67" s="9" t="e">
        <f aca="false">IF(eq(Survey!$J68,Survey!M68), 0, (Survey!$J68-Survey!M68)/IF(eq(Survey!$J68, 0), Survey!M68, Survey!$J68))</f>
        <v>#NAME?</v>
      </c>
      <c r="C67" s="9" t="e">
        <f aca="false">IF(eq(Survey!$J68,Survey!N68), 0, (Survey!$J68-Survey!N68)/IF(eq(Survey!$J68, 0), Survey!N68, Survey!$J68))</f>
        <v>#NAME?</v>
      </c>
      <c r="D67" s="9" t="e">
        <f aca="false">IF(eq(Survey!$J68,Survey!O68), 0, (Survey!$J68-Survey!O68)/IF(eq(Survey!$J68, 0), Survey!O68, Survey!$J68))</f>
        <v>#NAME?</v>
      </c>
      <c r="E67" s="9" t="e">
        <f aca="false">IF(eq(Survey!$J68,Survey!P68), 0, (Survey!$J68-Survey!P68)/IF(eq(Survey!$J68, 0), Survey!P68, Survey!$J68))</f>
        <v>#NAME?</v>
      </c>
      <c r="F67" s="9" t="e">
        <f aca="false">IF(eq(Survey!$J68,Survey!Q68), 0, (Survey!$J68-Survey!Q68)/IF(eq(Survey!$J68, 0), Survey!Q68, Survey!$J68))</f>
        <v>#NAME?</v>
      </c>
      <c r="G67" s="9" t="e">
        <f aca="false">IF(eq(Survey!$J68,Survey!R68), 0, (Survey!$J68-Survey!R68)/IF(eq(Survey!$J68, 0), Survey!R68, Survey!$J68))</f>
        <v>#NAME?</v>
      </c>
      <c r="H67" s="9" t="e">
        <f aca="false">IF(eq(Survey!$J68,Survey!S68), 0, (Survey!$J68-Survey!S68)/IF(eq(Survey!$J68, 0), Survey!S68, Survey!$J68))</f>
        <v>#NAME?</v>
      </c>
      <c r="I67" s="9" t="e">
        <f aca="false">IF(eq(Survey!$J68,Survey!T68), 0, (Survey!$J68-Survey!T68)/IF(eq(Survey!$J68, 0), Survey!T68, Survey!$J68))</f>
        <v>#NAME?</v>
      </c>
      <c r="J67" s="9" t="e">
        <f aca="false">IF(eq(Survey!$J68,Survey!U68), 0, (Survey!$J68-Survey!U68)/IF(eq(Survey!$J68, 0), Survey!U68, Survey!$J68))</f>
        <v>#NAME?</v>
      </c>
      <c r="K67" s="9" t="e">
        <f aca="false">IF(eq(Survey!$J68,Survey!V68), 0, (Survey!$J68-Survey!V68)/IF(eq(Survey!$J68, 0), Survey!V68, Survey!$J68))</f>
        <v>#NAME?</v>
      </c>
      <c r="L67" s="9" t="e">
        <f aca="false">IF(eq(Survey!$J68,Survey!W68), 0, (Survey!$J68-Survey!W68)/IF(eq(Survey!$J68, 0), Survey!W68, Survey!$J68))</f>
        <v>#NAME?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customFormat="false" ht="15.75" hidden="false" customHeight="false" outlineLevel="0" collapsed="false">
      <c r="A68" s="9" t="e">
        <f aca="false">IF(eq(Survey!$J69,Survey!L69), 0, (Survey!$J69-Survey!L69)/IF(eq(Survey!$J69, 0), Survey!L69, Survey!$J69))</f>
        <v>#NAME?</v>
      </c>
      <c r="B68" s="9" t="e">
        <f aca="false">IF(eq(Survey!$J69,Survey!M69), 0, (Survey!$J69-Survey!M69)/IF(eq(Survey!$J69, 0), Survey!M69, Survey!$J69))</f>
        <v>#NAME?</v>
      </c>
      <c r="C68" s="9" t="e">
        <f aca="false">IF(eq(Survey!$J69,Survey!N69), 0, (Survey!$J69-Survey!N69)/IF(eq(Survey!$J69, 0), Survey!N69, Survey!$J69))</f>
        <v>#NAME?</v>
      </c>
      <c r="D68" s="9" t="e">
        <f aca="false">IF(eq(Survey!$J69,Survey!O69), 0, (Survey!$J69-Survey!O69)/IF(eq(Survey!$J69, 0), Survey!O69, Survey!$J69))</f>
        <v>#NAME?</v>
      </c>
      <c r="E68" s="9" t="e">
        <f aca="false">IF(eq(Survey!$J69,Survey!P69), 0, (Survey!$J69-Survey!P69)/IF(eq(Survey!$J69, 0), Survey!P69, Survey!$J69))</f>
        <v>#NAME?</v>
      </c>
      <c r="F68" s="9" t="e">
        <f aca="false">IF(eq(Survey!$J69,Survey!Q69), 0, (Survey!$J69-Survey!Q69)/IF(eq(Survey!$J69, 0), Survey!Q69, Survey!$J69))</f>
        <v>#NAME?</v>
      </c>
      <c r="G68" s="9" t="e">
        <f aca="false">IF(eq(Survey!$J69,Survey!R69), 0, (Survey!$J69-Survey!R69)/IF(eq(Survey!$J69, 0), Survey!R69, Survey!$J69))</f>
        <v>#NAME?</v>
      </c>
      <c r="H68" s="9" t="e">
        <f aca="false">IF(eq(Survey!$J69,Survey!S69), 0, (Survey!$J69-Survey!S69)/IF(eq(Survey!$J69, 0), Survey!S69, Survey!$J69))</f>
        <v>#NAME?</v>
      </c>
      <c r="I68" s="9" t="e">
        <f aca="false">IF(eq(Survey!$J69,Survey!T69), 0, (Survey!$J69-Survey!T69)/IF(eq(Survey!$J69, 0), Survey!T69, Survey!$J69))</f>
        <v>#NAME?</v>
      </c>
      <c r="J68" s="9" t="e">
        <f aca="false">IF(eq(Survey!$J69,Survey!U69), 0, (Survey!$J69-Survey!U69)/IF(eq(Survey!$J69, 0), Survey!U69, Survey!$J69))</f>
        <v>#NAME?</v>
      </c>
      <c r="K68" s="9" t="e">
        <f aca="false">IF(eq(Survey!$J69,Survey!V69), 0, (Survey!$J69-Survey!V69)/IF(eq(Survey!$J69, 0), Survey!V69, Survey!$J69))</f>
        <v>#NAME?</v>
      </c>
      <c r="L68" s="9" t="e">
        <f aca="false">IF(eq(Survey!$J69,Survey!W69), 0, (Survey!$J69-Survey!W69)/IF(eq(Survey!$J69, 0), Survey!W69, Survey!$J69))</f>
        <v>#NAME?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customFormat="false" ht="15.75" hidden="false" customHeight="false" outlineLevel="0" collapsed="false">
      <c r="A69" s="9" t="e">
        <f aca="false">IF(eq(Survey!$J70,Survey!L70), 0, (Survey!$J70-Survey!L70)/IF(eq(Survey!$J70, 0), Survey!L70, Survey!$J70))</f>
        <v>#NAME?</v>
      </c>
      <c r="B69" s="9" t="e">
        <f aca="false">IF(eq(Survey!$J70,Survey!M70), 0, (Survey!$J70-Survey!M70)/IF(eq(Survey!$J70, 0), Survey!M70, Survey!$J70))</f>
        <v>#NAME?</v>
      </c>
      <c r="C69" s="9" t="e">
        <f aca="false">IF(eq(Survey!$J70,Survey!N70), 0, (Survey!$J70-Survey!N70)/IF(eq(Survey!$J70, 0), Survey!N70, Survey!$J70))</f>
        <v>#NAME?</v>
      </c>
      <c r="D69" s="9" t="e">
        <f aca="false">IF(eq(Survey!$J70,Survey!O70), 0, (Survey!$J70-Survey!O70)/IF(eq(Survey!$J70, 0), Survey!O70, Survey!$J70))</f>
        <v>#NAME?</v>
      </c>
      <c r="E69" s="9" t="e">
        <f aca="false">IF(eq(Survey!$J70,Survey!P70), 0, (Survey!$J70-Survey!P70)/IF(eq(Survey!$J70, 0), Survey!P70, Survey!$J70))</f>
        <v>#NAME?</v>
      </c>
      <c r="F69" s="9" t="e">
        <f aca="false">IF(eq(Survey!$J70,Survey!Q70), 0, (Survey!$J70-Survey!Q70)/IF(eq(Survey!$J70, 0), Survey!Q70, Survey!$J70))</f>
        <v>#NAME?</v>
      </c>
      <c r="G69" s="9" t="e">
        <f aca="false">IF(eq(Survey!$J70,Survey!R70), 0, (Survey!$J70-Survey!R70)/IF(eq(Survey!$J70, 0), Survey!R70, Survey!$J70))</f>
        <v>#NAME?</v>
      </c>
      <c r="H69" s="9" t="e">
        <f aca="false">IF(eq(Survey!$J70,Survey!S70), 0, (Survey!$J70-Survey!S70)/IF(eq(Survey!$J70, 0), Survey!S70, Survey!$J70))</f>
        <v>#NAME?</v>
      </c>
      <c r="I69" s="9" t="e">
        <f aca="false">IF(eq(Survey!$J70,Survey!T70), 0, (Survey!$J70-Survey!T70)/IF(eq(Survey!$J70, 0), Survey!T70, Survey!$J70))</f>
        <v>#NAME?</v>
      </c>
      <c r="J69" s="9" t="e">
        <f aca="false">IF(eq(Survey!$J70,Survey!U70), 0, (Survey!$J70-Survey!U70)/IF(eq(Survey!$J70, 0), Survey!U70, Survey!$J70))</f>
        <v>#NAME?</v>
      </c>
      <c r="K69" s="9" t="e">
        <f aca="false">IF(eq(Survey!$J70,Survey!V70), 0, (Survey!$J70-Survey!V70)/IF(eq(Survey!$J70, 0), Survey!V70, Survey!$J70))</f>
        <v>#NAME?</v>
      </c>
      <c r="L69" s="9" t="e">
        <f aca="false">IF(eq(Survey!$J70,Survey!W70), 0, (Survey!$J70-Survey!W70)/IF(eq(Survey!$J70, 0), Survey!W70, Survey!$J70))</f>
        <v>#NAME?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customFormat="false" ht="15.75" hidden="false" customHeight="false" outlineLevel="0" collapsed="false">
      <c r="A70" s="9" t="e">
        <f aca="false">IF(eq(Survey!$J71,Survey!L71), 0, (Survey!$J71-Survey!L71)/IF(eq(Survey!$J71, 0), Survey!L71, Survey!$J71))</f>
        <v>#NAME?</v>
      </c>
      <c r="B70" s="9" t="e">
        <f aca="false">IF(eq(Survey!$J71,Survey!M71), 0, (Survey!$J71-Survey!M71)/IF(eq(Survey!$J71, 0), Survey!M71, Survey!$J71))</f>
        <v>#NAME?</v>
      </c>
      <c r="C70" s="9" t="e">
        <f aca="false">IF(eq(Survey!$J71,Survey!N71), 0, (Survey!$J71-Survey!N71)/IF(eq(Survey!$J71, 0), Survey!N71, Survey!$J71))</f>
        <v>#NAME?</v>
      </c>
      <c r="D70" s="9" t="e">
        <f aca="false">IF(eq(Survey!$J71,Survey!O71), 0, (Survey!$J71-Survey!O71)/IF(eq(Survey!$J71, 0), Survey!O71, Survey!$J71))</f>
        <v>#NAME?</v>
      </c>
      <c r="E70" s="9" t="e">
        <f aca="false">IF(eq(Survey!$J71,Survey!P71), 0, (Survey!$J71-Survey!P71)/IF(eq(Survey!$J71, 0), Survey!P71, Survey!$J71))</f>
        <v>#NAME?</v>
      </c>
      <c r="F70" s="9" t="e">
        <f aca="false">IF(eq(Survey!$J71,Survey!Q71), 0, (Survey!$J71-Survey!Q71)/IF(eq(Survey!$J71, 0), Survey!Q71, Survey!$J71))</f>
        <v>#NAME?</v>
      </c>
      <c r="G70" s="9" t="e">
        <f aca="false">IF(eq(Survey!$J71,Survey!R71), 0, (Survey!$J71-Survey!R71)/IF(eq(Survey!$J71, 0), Survey!R71, Survey!$J71))</f>
        <v>#NAME?</v>
      </c>
      <c r="H70" s="9" t="e">
        <f aca="false">IF(eq(Survey!$J71,Survey!S71), 0, (Survey!$J71-Survey!S71)/IF(eq(Survey!$J71, 0), Survey!S71, Survey!$J71))</f>
        <v>#NAME?</v>
      </c>
      <c r="I70" s="9" t="e">
        <f aca="false">IF(eq(Survey!$J71,Survey!T71), 0, (Survey!$J71-Survey!T71)/IF(eq(Survey!$J71, 0), Survey!T71, Survey!$J71))</f>
        <v>#NAME?</v>
      </c>
      <c r="J70" s="9" t="e">
        <f aca="false">IF(eq(Survey!$J71,Survey!U71), 0, (Survey!$J71-Survey!U71)/IF(eq(Survey!$J71, 0), Survey!U71, Survey!$J71))</f>
        <v>#NAME?</v>
      </c>
      <c r="K70" s="9" t="e">
        <f aca="false">IF(eq(Survey!$J71,Survey!V71), 0, (Survey!$J71-Survey!V71)/IF(eq(Survey!$J71, 0), Survey!V71, Survey!$J71))</f>
        <v>#NAME?</v>
      </c>
      <c r="L70" s="9" t="e">
        <f aca="false">IF(eq(Survey!$J71,Survey!W71), 0, (Survey!$J71-Survey!W71)/IF(eq(Survey!$J71, 0), Survey!W71, Survey!$J71))</f>
        <v>#NAME?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customFormat="false" ht="15.75" hidden="false" customHeight="false" outlineLevel="0" collapsed="false">
      <c r="A71" s="9" t="e">
        <f aca="false">IF(eq(Survey!$J72,Survey!L72), 0, (Survey!$J72-Survey!L72)/IF(eq(Survey!$J72, 0), Survey!L72, Survey!$J72))</f>
        <v>#NAME?</v>
      </c>
      <c r="B71" s="9" t="e">
        <f aca="false">IF(eq(Survey!$J72,Survey!M72), 0, (Survey!$J72-Survey!M72)/IF(eq(Survey!$J72, 0), Survey!M72, Survey!$J72))</f>
        <v>#NAME?</v>
      </c>
      <c r="C71" s="9" t="e">
        <f aca="false">IF(eq(Survey!$J72,Survey!N72), 0, (Survey!$J72-Survey!N72)/IF(eq(Survey!$J72, 0), Survey!N72, Survey!$J72))</f>
        <v>#NAME?</v>
      </c>
      <c r="D71" s="9" t="e">
        <f aca="false">IF(eq(Survey!$J72,Survey!O72), 0, (Survey!$J72-Survey!O72)/IF(eq(Survey!$J72, 0), Survey!O72, Survey!$J72))</f>
        <v>#NAME?</v>
      </c>
      <c r="E71" s="9" t="e">
        <f aca="false">IF(eq(Survey!$J72,Survey!P72), 0, (Survey!$J72-Survey!P72)/IF(eq(Survey!$J72, 0), Survey!P72, Survey!$J72))</f>
        <v>#NAME?</v>
      </c>
      <c r="F71" s="9" t="e">
        <f aca="false">IF(eq(Survey!$J72,Survey!Q72), 0, (Survey!$J72-Survey!Q72)/IF(eq(Survey!$J72, 0), Survey!Q72, Survey!$J72))</f>
        <v>#NAME?</v>
      </c>
      <c r="G71" s="9" t="e">
        <f aca="false">IF(eq(Survey!$J72,Survey!R72), 0, (Survey!$J72-Survey!R72)/IF(eq(Survey!$J72, 0), Survey!R72, Survey!$J72))</f>
        <v>#NAME?</v>
      </c>
      <c r="H71" s="9" t="e">
        <f aca="false">IF(eq(Survey!$J72,Survey!S72), 0, (Survey!$J72-Survey!S72)/IF(eq(Survey!$J72, 0), Survey!S72, Survey!$J72))</f>
        <v>#NAME?</v>
      </c>
      <c r="I71" s="9" t="e">
        <f aca="false">IF(eq(Survey!$J72,Survey!T72), 0, (Survey!$J72-Survey!T72)/IF(eq(Survey!$J72, 0), Survey!T72, Survey!$J72))</f>
        <v>#NAME?</v>
      </c>
      <c r="J71" s="9" t="e">
        <f aca="false">IF(eq(Survey!$J72,Survey!U72), 0, (Survey!$J72-Survey!U72)/IF(eq(Survey!$J72, 0), Survey!U72, Survey!$J72))</f>
        <v>#NAME?</v>
      </c>
      <c r="K71" s="9" t="e">
        <f aca="false">IF(eq(Survey!$J72,Survey!V72), 0, (Survey!$J72-Survey!V72)/IF(eq(Survey!$J72, 0), Survey!V72, Survey!$J72))</f>
        <v>#NAME?</v>
      </c>
      <c r="L71" s="9" t="e">
        <f aca="false">IF(eq(Survey!$J72,Survey!W72), 0, (Survey!$J72-Survey!W72)/IF(eq(Survey!$J72, 0), Survey!W72, Survey!$J72))</f>
        <v>#NAME?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customFormat="false" ht="15.75" hidden="false" customHeight="false" outlineLevel="0" collapsed="false">
      <c r="A72" s="9" t="e">
        <f aca="false">IF(eq(Survey!$J73,Survey!L73), 0, (Survey!$J73-Survey!L73)/IF(eq(Survey!$J73, 0), Survey!L73, Survey!$J73))</f>
        <v>#NAME?</v>
      </c>
      <c r="B72" s="9" t="e">
        <f aca="false">IF(eq(Survey!$J73,Survey!M73), 0, (Survey!$J73-Survey!M73)/IF(eq(Survey!$J73, 0), Survey!M73, Survey!$J73))</f>
        <v>#NAME?</v>
      </c>
      <c r="C72" s="9" t="e">
        <f aca="false">IF(eq(Survey!$J73,Survey!N73), 0, (Survey!$J73-Survey!N73)/IF(eq(Survey!$J73, 0), Survey!N73, Survey!$J73))</f>
        <v>#NAME?</v>
      </c>
      <c r="D72" s="9" t="e">
        <f aca="false">IF(eq(Survey!$J73,Survey!O73), 0, (Survey!$J73-Survey!O73)/IF(eq(Survey!$J73, 0), Survey!O73, Survey!$J73))</f>
        <v>#NAME?</v>
      </c>
      <c r="E72" s="9" t="e">
        <f aca="false">IF(eq(Survey!$J73,Survey!P73), 0, (Survey!$J73-Survey!P73)/IF(eq(Survey!$J73, 0), Survey!P73, Survey!$J73))</f>
        <v>#NAME?</v>
      </c>
      <c r="F72" s="9" t="e">
        <f aca="false">IF(eq(Survey!$J73,Survey!Q73), 0, (Survey!$J73-Survey!Q73)/IF(eq(Survey!$J73, 0), Survey!Q73, Survey!$J73))</f>
        <v>#NAME?</v>
      </c>
      <c r="G72" s="9" t="e">
        <f aca="false">IF(eq(Survey!$J73,Survey!R73), 0, (Survey!$J73-Survey!R73)/IF(eq(Survey!$J73, 0), Survey!R73, Survey!$J73))</f>
        <v>#NAME?</v>
      </c>
      <c r="H72" s="9" t="e">
        <f aca="false">IF(eq(Survey!$J73,Survey!S73), 0, (Survey!$J73-Survey!S73)/IF(eq(Survey!$J73, 0), Survey!S73, Survey!$J73))</f>
        <v>#NAME?</v>
      </c>
      <c r="I72" s="9" t="e">
        <f aca="false">IF(eq(Survey!$J73,Survey!T73), 0, (Survey!$J73-Survey!T73)/IF(eq(Survey!$J73, 0), Survey!T73, Survey!$J73))</f>
        <v>#NAME?</v>
      </c>
      <c r="J72" s="9" t="e">
        <f aca="false">IF(eq(Survey!$J73,Survey!U73), 0, (Survey!$J73-Survey!U73)/IF(eq(Survey!$J73, 0), Survey!U73, Survey!$J73))</f>
        <v>#NAME?</v>
      </c>
      <c r="K72" s="9" t="e">
        <f aca="false">IF(eq(Survey!$J73,Survey!V73), 0, (Survey!$J73-Survey!V73)/IF(eq(Survey!$J73, 0), Survey!V73, Survey!$J73))</f>
        <v>#NAME?</v>
      </c>
      <c r="L72" s="9" t="e">
        <f aca="false">IF(eq(Survey!$J73,Survey!W73), 0, (Survey!$J73-Survey!W73)/IF(eq(Survey!$J73, 0), Survey!W73, Survey!$J73))</f>
        <v>#NAME?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customFormat="false" ht="15.75" hidden="false" customHeight="false" outlineLevel="0" collapsed="false">
      <c r="A73" s="9" t="e">
        <f aca="false">IF(eq(Survey!$J74,Survey!L74), 0, (Survey!$J74-Survey!L74)/IF(eq(Survey!$J74, 0), Survey!L74, Survey!$J74))</f>
        <v>#NAME?</v>
      </c>
      <c r="B73" s="9" t="e">
        <f aca="false">IF(eq(Survey!$J74,Survey!M74), 0, (Survey!$J74-Survey!M74)/IF(eq(Survey!$J74, 0), Survey!M74, Survey!$J74))</f>
        <v>#NAME?</v>
      </c>
      <c r="C73" s="9" t="e">
        <f aca="false">IF(eq(Survey!$J74,Survey!N74), 0, (Survey!$J74-Survey!N74)/IF(eq(Survey!$J74, 0), Survey!N74, Survey!$J74))</f>
        <v>#NAME?</v>
      </c>
      <c r="D73" s="9" t="e">
        <f aca="false">IF(eq(Survey!$J74,Survey!O74), 0, (Survey!$J74-Survey!O74)/IF(eq(Survey!$J74, 0), Survey!O74, Survey!$J74))</f>
        <v>#NAME?</v>
      </c>
      <c r="E73" s="9" t="e">
        <f aca="false">IF(eq(Survey!$J74,Survey!P74), 0, (Survey!$J74-Survey!P74)/IF(eq(Survey!$J74, 0), Survey!P74, Survey!$J74))</f>
        <v>#NAME?</v>
      </c>
      <c r="F73" s="9" t="e">
        <f aca="false">IF(eq(Survey!$J74,Survey!Q74), 0, (Survey!$J74-Survey!Q74)/IF(eq(Survey!$J74, 0), Survey!Q74, Survey!$J74))</f>
        <v>#NAME?</v>
      </c>
      <c r="G73" s="9" t="e">
        <f aca="false">IF(eq(Survey!$J74,Survey!R74), 0, (Survey!$J74-Survey!R74)/IF(eq(Survey!$J74, 0), Survey!R74, Survey!$J74))</f>
        <v>#NAME?</v>
      </c>
      <c r="H73" s="9" t="e">
        <f aca="false">IF(eq(Survey!$J74,Survey!S74), 0, (Survey!$J74-Survey!S74)/IF(eq(Survey!$J74, 0), Survey!S74, Survey!$J74))</f>
        <v>#NAME?</v>
      </c>
      <c r="I73" s="9" t="e">
        <f aca="false">IF(eq(Survey!$J74,Survey!T74), 0, (Survey!$J74-Survey!T74)/IF(eq(Survey!$J74, 0), Survey!T74, Survey!$J74))</f>
        <v>#NAME?</v>
      </c>
      <c r="J73" s="9" t="e">
        <f aca="false">IF(eq(Survey!$J74,Survey!U74), 0, (Survey!$J74-Survey!U74)/IF(eq(Survey!$J74, 0), Survey!U74, Survey!$J74))</f>
        <v>#NAME?</v>
      </c>
      <c r="K73" s="9" t="e">
        <f aca="false">IF(eq(Survey!$J74,Survey!V74), 0, (Survey!$J74-Survey!V74)/IF(eq(Survey!$J74, 0), Survey!V74, Survey!$J74))</f>
        <v>#NAME?</v>
      </c>
      <c r="L73" s="9" t="e">
        <f aca="false">IF(eq(Survey!$J74,Survey!W74), 0, (Survey!$J74-Survey!W74)/IF(eq(Survey!$J74, 0), Survey!W74, Survey!$J74))</f>
        <v>#NAME?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customFormat="false" ht="15.75" hidden="false" customHeight="false" outlineLevel="0" collapsed="false">
      <c r="A74" s="9" t="e">
        <f aca="false">IF(eq(Survey!$J75,Survey!L75), 0, (Survey!$J75-Survey!L75)/IF(eq(Survey!$J75, 0), Survey!L75, Survey!$J75))</f>
        <v>#NAME?</v>
      </c>
      <c r="B74" s="9" t="e">
        <f aca="false">IF(eq(Survey!$J75,Survey!M75), 0, (Survey!$J75-Survey!M75)/IF(eq(Survey!$J75, 0), Survey!M75, Survey!$J75))</f>
        <v>#NAME?</v>
      </c>
      <c r="C74" s="9" t="e">
        <f aca="false">IF(eq(Survey!$J75,Survey!N75), 0, (Survey!$J75-Survey!N75)/IF(eq(Survey!$J75, 0), Survey!N75, Survey!$J75))</f>
        <v>#NAME?</v>
      </c>
      <c r="D74" s="9" t="e">
        <f aca="false">IF(eq(Survey!$J75,Survey!O75), 0, (Survey!$J75-Survey!O75)/IF(eq(Survey!$J75, 0), Survey!O75, Survey!$J75))</f>
        <v>#NAME?</v>
      </c>
      <c r="E74" s="9" t="e">
        <f aca="false">IF(eq(Survey!$J75,Survey!P75), 0, (Survey!$J75-Survey!P75)/IF(eq(Survey!$J75, 0), Survey!P75, Survey!$J75))</f>
        <v>#NAME?</v>
      </c>
      <c r="F74" s="9" t="e">
        <f aca="false">IF(eq(Survey!$J75,Survey!Q75), 0, (Survey!$J75-Survey!Q75)/IF(eq(Survey!$J75, 0), Survey!Q75, Survey!$J75))</f>
        <v>#NAME?</v>
      </c>
      <c r="G74" s="9" t="e">
        <f aca="false">IF(eq(Survey!$J75,Survey!R75), 0, (Survey!$J75-Survey!R75)/IF(eq(Survey!$J75, 0), Survey!R75, Survey!$J75))</f>
        <v>#NAME?</v>
      </c>
      <c r="H74" s="9" t="e">
        <f aca="false">IF(eq(Survey!$J75,Survey!S75), 0, (Survey!$J75-Survey!S75)/IF(eq(Survey!$J75, 0), Survey!S75, Survey!$J75))</f>
        <v>#NAME?</v>
      </c>
      <c r="I74" s="9" t="e">
        <f aca="false">IF(eq(Survey!$J75,Survey!T75), 0, (Survey!$J75-Survey!T75)/IF(eq(Survey!$J75, 0), Survey!T75, Survey!$J75))</f>
        <v>#NAME?</v>
      </c>
      <c r="J74" s="9" t="e">
        <f aca="false">IF(eq(Survey!$J75,Survey!U75), 0, (Survey!$J75-Survey!U75)/IF(eq(Survey!$J75, 0), Survey!U75, Survey!$J75))</f>
        <v>#NAME?</v>
      </c>
      <c r="K74" s="9" t="e">
        <f aca="false">IF(eq(Survey!$J75,Survey!V75), 0, (Survey!$J75-Survey!V75)/IF(eq(Survey!$J75, 0), Survey!V75, Survey!$J75))</f>
        <v>#NAME?</v>
      </c>
      <c r="L74" s="9" t="e">
        <f aca="false">IF(eq(Survey!$J75,Survey!W75), 0, (Survey!$J75-Survey!W75)/IF(eq(Survey!$J75, 0), Survey!W75, Survey!$J75))</f>
        <v>#NAME?</v>
      </c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customFormat="false" ht="15.75" hidden="false" customHeight="false" outlineLevel="0" collapsed="false">
      <c r="A75" s="9" t="e">
        <f aca="false">IF(eq(Survey!$J76,Survey!L76), 0, (Survey!$J76-Survey!L76)/IF(eq(Survey!$J76, 0), Survey!L76, Survey!$J76))</f>
        <v>#NAME?</v>
      </c>
      <c r="B75" s="9" t="e">
        <f aca="false">IF(eq(Survey!$J76,Survey!M76), 0, (Survey!$J76-Survey!M76)/IF(eq(Survey!$J76, 0), Survey!M76, Survey!$J76))</f>
        <v>#NAME?</v>
      </c>
      <c r="C75" s="9" t="e">
        <f aca="false">IF(eq(Survey!$J76,Survey!N76), 0, (Survey!$J76-Survey!N76)/IF(eq(Survey!$J76, 0), Survey!N76, Survey!$J76))</f>
        <v>#NAME?</v>
      </c>
      <c r="D75" s="9" t="e">
        <f aca="false">IF(eq(Survey!$J76,Survey!O76), 0, (Survey!$J76-Survey!O76)/IF(eq(Survey!$J76, 0), Survey!O76, Survey!$J76))</f>
        <v>#NAME?</v>
      </c>
      <c r="E75" s="9" t="e">
        <f aca="false">IF(eq(Survey!$J76,Survey!P76), 0, (Survey!$J76-Survey!P76)/IF(eq(Survey!$J76, 0), Survey!P76, Survey!$J76))</f>
        <v>#NAME?</v>
      </c>
      <c r="F75" s="9" t="e">
        <f aca="false">IF(eq(Survey!$J76,Survey!Q76), 0, (Survey!$J76-Survey!Q76)/IF(eq(Survey!$J76, 0), Survey!Q76, Survey!$J76))</f>
        <v>#NAME?</v>
      </c>
      <c r="G75" s="9" t="e">
        <f aca="false">IF(eq(Survey!$J76,Survey!R76), 0, (Survey!$J76-Survey!R76)/IF(eq(Survey!$J76, 0), Survey!R76, Survey!$J76))</f>
        <v>#NAME?</v>
      </c>
      <c r="H75" s="9" t="e">
        <f aca="false">IF(eq(Survey!$J76,Survey!S76), 0, (Survey!$J76-Survey!S76)/IF(eq(Survey!$J76, 0), Survey!S76, Survey!$J76))</f>
        <v>#NAME?</v>
      </c>
      <c r="I75" s="9" t="e">
        <f aca="false">IF(eq(Survey!$J76,Survey!T76), 0, (Survey!$J76-Survey!T76)/IF(eq(Survey!$J76, 0), Survey!T76, Survey!$J76))</f>
        <v>#NAME?</v>
      </c>
      <c r="J75" s="9" t="e">
        <f aca="false">IF(eq(Survey!$J76,Survey!U76), 0, (Survey!$J76-Survey!U76)/IF(eq(Survey!$J76, 0), Survey!U76, Survey!$J76))</f>
        <v>#NAME?</v>
      </c>
      <c r="K75" s="9" t="e">
        <f aca="false">IF(eq(Survey!$J76,Survey!V76), 0, (Survey!$J76-Survey!V76)/IF(eq(Survey!$J76, 0), Survey!V76, Survey!$J76))</f>
        <v>#NAME?</v>
      </c>
      <c r="L75" s="9" t="e">
        <f aca="false">IF(eq(Survey!$J76,Survey!W76), 0, (Survey!$J76-Survey!W76)/IF(eq(Survey!$J76, 0), Survey!W76, Survey!$J76))</f>
        <v>#NAME?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customFormat="false" ht="15.75" hidden="false" customHeight="false" outlineLevel="0" collapsed="false">
      <c r="A76" s="9" t="e">
        <f aca="false">IF(eq(Survey!$J77,Survey!L77), 0, (Survey!$J77-Survey!L77)/IF(eq(Survey!$J77, 0), Survey!L77, Survey!$J77))</f>
        <v>#NAME?</v>
      </c>
      <c r="B76" s="9" t="e">
        <f aca="false">IF(eq(Survey!$J77,Survey!M77), 0, (Survey!$J77-Survey!M77)/IF(eq(Survey!$J77, 0), Survey!M77, Survey!$J77))</f>
        <v>#NAME?</v>
      </c>
      <c r="C76" s="9" t="e">
        <f aca="false">IF(eq(Survey!$J77,Survey!N77), 0, (Survey!$J77-Survey!N77)/IF(eq(Survey!$J77, 0), Survey!N77, Survey!$J77))</f>
        <v>#NAME?</v>
      </c>
      <c r="D76" s="9" t="e">
        <f aca="false">IF(eq(Survey!$J77,Survey!O77), 0, (Survey!$J77-Survey!O77)/IF(eq(Survey!$J77, 0), Survey!O77, Survey!$J77))</f>
        <v>#NAME?</v>
      </c>
      <c r="E76" s="9" t="e">
        <f aca="false">IF(eq(Survey!$J77,Survey!P77), 0, (Survey!$J77-Survey!P77)/IF(eq(Survey!$J77, 0), Survey!P77, Survey!$J77))</f>
        <v>#NAME?</v>
      </c>
      <c r="F76" s="9" t="e">
        <f aca="false">IF(eq(Survey!$J77,Survey!Q77), 0, (Survey!$J77-Survey!Q77)/IF(eq(Survey!$J77, 0), Survey!Q77, Survey!$J77))</f>
        <v>#NAME?</v>
      </c>
      <c r="G76" s="9" t="e">
        <f aca="false">IF(eq(Survey!$J77,Survey!R77), 0, (Survey!$J77-Survey!R77)/IF(eq(Survey!$J77, 0), Survey!R77, Survey!$J77))</f>
        <v>#NAME?</v>
      </c>
      <c r="H76" s="9" t="e">
        <f aca="false">IF(eq(Survey!$J77,Survey!S77), 0, (Survey!$J77-Survey!S77)/IF(eq(Survey!$J77, 0), Survey!S77, Survey!$J77))</f>
        <v>#NAME?</v>
      </c>
      <c r="I76" s="9" t="e">
        <f aca="false">IF(eq(Survey!$J77,Survey!T77), 0, (Survey!$J77-Survey!T77)/IF(eq(Survey!$J77, 0), Survey!T77, Survey!$J77))</f>
        <v>#NAME?</v>
      </c>
      <c r="J76" s="9" t="e">
        <f aca="false">IF(eq(Survey!$J77,Survey!U77), 0, (Survey!$J77-Survey!U77)/IF(eq(Survey!$J77, 0), Survey!U77, Survey!$J77))</f>
        <v>#NAME?</v>
      </c>
      <c r="K76" s="9" t="e">
        <f aca="false">IF(eq(Survey!$J77,Survey!V77), 0, (Survey!$J77-Survey!V77)/IF(eq(Survey!$J77, 0), Survey!V77, Survey!$J77))</f>
        <v>#NAME?</v>
      </c>
      <c r="L76" s="9" t="e">
        <f aca="false">IF(eq(Survey!$J77,Survey!W77), 0, (Survey!$J77-Survey!W77)/IF(eq(Survey!$J77, 0), Survey!W77, Survey!$J77))</f>
        <v>#NAME?</v>
      </c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customFormat="false" ht="15.75" hidden="false" customHeight="false" outlineLevel="0" collapsed="false">
      <c r="A77" s="9" t="e">
        <f aca="false">IF(eq(Survey!$J78,Survey!L78), 0, (Survey!$J78-Survey!L78)/IF(eq(Survey!$J78, 0), Survey!L78, Survey!$J78))</f>
        <v>#NAME?</v>
      </c>
      <c r="B77" s="9" t="e">
        <f aca="false">IF(eq(Survey!$J78,Survey!M78), 0, (Survey!$J78-Survey!M78)/IF(eq(Survey!$J78, 0), Survey!M78, Survey!$J78))</f>
        <v>#NAME?</v>
      </c>
      <c r="C77" s="9" t="e">
        <f aca="false">IF(eq(Survey!$J78,Survey!N78), 0, (Survey!$J78-Survey!N78)/IF(eq(Survey!$J78, 0), Survey!N78, Survey!$J78))</f>
        <v>#NAME?</v>
      </c>
      <c r="D77" s="9" t="e">
        <f aca="false">IF(eq(Survey!$J78,Survey!O78), 0, (Survey!$J78-Survey!O78)/IF(eq(Survey!$J78, 0), Survey!O78, Survey!$J78))</f>
        <v>#NAME?</v>
      </c>
      <c r="E77" s="9" t="e">
        <f aca="false">IF(eq(Survey!$J78,Survey!P78), 0, (Survey!$J78-Survey!P78)/IF(eq(Survey!$J78, 0), Survey!P78, Survey!$J78))</f>
        <v>#NAME?</v>
      </c>
      <c r="F77" s="9" t="e">
        <f aca="false">IF(eq(Survey!$J78,Survey!Q78), 0, (Survey!$J78-Survey!Q78)/IF(eq(Survey!$J78, 0), Survey!Q78, Survey!$J78))</f>
        <v>#NAME?</v>
      </c>
      <c r="G77" s="9" t="e">
        <f aca="false">IF(eq(Survey!$J78,Survey!R78), 0, (Survey!$J78-Survey!R78)/IF(eq(Survey!$J78, 0), Survey!R78, Survey!$J78))</f>
        <v>#NAME?</v>
      </c>
      <c r="H77" s="9" t="e">
        <f aca="false">IF(eq(Survey!$J78,Survey!S78), 0, (Survey!$J78-Survey!S78)/IF(eq(Survey!$J78, 0), Survey!S78, Survey!$J78))</f>
        <v>#NAME?</v>
      </c>
      <c r="I77" s="9" t="e">
        <f aca="false">IF(eq(Survey!$J78,Survey!T78), 0, (Survey!$J78-Survey!T78)/IF(eq(Survey!$J78, 0), Survey!T78, Survey!$J78))</f>
        <v>#NAME?</v>
      </c>
      <c r="J77" s="9" t="e">
        <f aca="false">IF(eq(Survey!$J78,Survey!U78), 0, (Survey!$J78-Survey!U78)/IF(eq(Survey!$J78, 0), Survey!U78, Survey!$J78))</f>
        <v>#NAME?</v>
      </c>
      <c r="K77" s="9" t="e">
        <f aca="false">IF(eq(Survey!$J78,Survey!V78), 0, (Survey!$J78-Survey!V78)/IF(eq(Survey!$J78, 0), Survey!V78, Survey!$J78))</f>
        <v>#NAME?</v>
      </c>
      <c r="L77" s="9" t="e">
        <f aca="false">IF(eq(Survey!$J78,Survey!W78), 0, (Survey!$J78-Survey!W78)/IF(eq(Survey!$J78, 0), Survey!W78, Survey!$J78))</f>
        <v>#NAME?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customFormat="false" ht="15.75" hidden="false" customHeight="false" outlineLevel="0" collapsed="false">
      <c r="A78" s="9" t="e">
        <f aca="false">IF(eq(Survey!$J79,Survey!L79), 0, (Survey!$J79-Survey!L79)/IF(eq(Survey!$J79, 0), Survey!L79, Survey!$J79))</f>
        <v>#NAME?</v>
      </c>
      <c r="B78" s="9" t="e">
        <f aca="false">IF(eq(Survey!$J79,Survey!M79), 0, (Survey!$J79-Survey!M79)/IF(eq(Survey!$J79, 0), Survey!M79, Survey!$J79))</f>
        <v>#NAME?</v>
      </c>
      <c r="C78" s="9" t="e">
        <f aca="false">IF(eq(Survey!$J79,Survey!N79), 0, (Survey!$J79-Survey!N79)/IF(eq(Survey!$J79, 0), Survey!N79, Survey!$J79))</f>
        <v>#NAME?</v>
      </c>
      <c r="D78" s="9" t="e">
        <f aca="false">IF(eq(Survey!$J79,Survey!O79), 0, (Survey!$J79-Survey!O79)/IF(eq(Survey!$J79, 0), Survey!O79, Survey!$J79))</f>
        <v>#NAME?</v>
      </c>
      <c r="E78" s="9" t="e">
        <f aca="false">IF(eq(Survey!$J79,Survey!P79), 0, (Survey!$J79-Survey!P79)/IF(eq(Survey!$J79, 0), Survey!P79, Survey!$J79))</f>
        <v>#NAME?</v>
      </c>
      <c r="F78" s="9" t="e">
        <f aca="false">IF(eq(Survey!$J79,Survey!Q79), 0, (Survey!$J79-Survey!Q79)/IF(eq(Survey!$J79, 0), Survey!Q79, Survey!$J79))</f>
        <v>#NAME?</v>
      </c>
      <c r="G78" s="9" t="e">
        <f aca="false">IF(eq(Survey!$J79,Survey!R79), 0, (Survey!$J79-Survey!R79)/IF(eq(Survey!$J79, 0), Survey!R79, Survey!$J79))</f>
        <v>#NAME?</v>
      </c>
      <c r="H78" s="9" t="e">
        <f aca="false">IF(eq(Survey!$J79,Survey!S79), 0, (Survey!$J79-Survey!S79)/IF(eq(Survey!$J79, 0), Survey!S79, Survey!$J79))</f>
        <v>#NAME?</v>
      </c>
      <c r="I78" s="9" t="e">
        <f aca="false">IF(eq(Survey!$J79,Survey!T79), 0, (Survey!$J79-Survey!T79)/IF(eq(Survey!$J79, 0), Survey!T79, Survey!$J79))</f>
        <v>#NAME?</v>
      </c>
      <c r="J78" s="9" t="e">
        <f aca="false">IF(eq(Survey!$J79,Survey!U79), 0, (Survey!$J79-Survey!U79)/IF(eq(Survey!$J79, 0), Survey!U79, Survey!$J79))</f>
        <v>#NAME?</v>
      </c>
      <c r="K78" s="9" t="e">
        <f aca="false">IF(eq(Survey!$J79,Survey!V79), 0, (Survey!$J79-Survey!V79)/IF(eq(Survey!$J79, 0), Survey!V79, Survey!$J79))</f>
        <v>#NAME?</v>
      </c>
      <c r="L78" s="9" t="e">
        <f aca="false">IF(eq(Survey!$J79,Survey!W79), 0, (Survey!$J79-Survey!W79)/IF(eq(Survey!$J79, 0), Survey!W79, Survey!$J79))</f>
        <v>#NAME?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customFormat="false" ht="15.75" hidden="false" customHeight="false" outlineLevel="0" collapsed="false">
      <c r="A79" s="9" t="e">
        <f aca="false">IF(eq(Survey!$J80,Survey!L80), 0, (Survey!$J80-Survey!L80)/IF(eq(Survey!$J80, 0), Survey!L80, Survey!$J80))</f>
        <v>#NAME?</v>
      </c>
      <c r="B79" s="9" t="e">
        <f aca="false">IF(eq(Survey!$J80,Survey!M80), 0, (Survey!$J80-Survey!M80)/IF(eq(Survey!$J80, 0), Survey!M80, Survey!$J80))</f>
        <v>#NAME?</v>
      </c>
      <c r="C79" s="9" t="e">
        <f aca="false">IF(eq(Survey!$J80,Survey!N80), 0, (Survey!$J80-Survey!N80)/IF(eq(Survey!$J80, 0), Survey!N80, Survey!$J80))</f>
        <v>#NAME?</v>
      </c>
      <c r="D79" s="9" t="e">
        <f aca="false">IF(eq(Survey!$J80,Survey!O80), 0, (Survey!$J80-Survey!O80)/IF(eq(Survey!$J80, 0), Survey!O80, Survey!$J80))</f>
        <v>#NAME?</v>
      </c>
      <c r="E79" s="9" t="e">
        <f aca="false">IF(eq(Survey!$J80,Survey!P80), 0, (Survey!$J80-Survey!P80)/IF(eq(Survey!$J80, 0), Survey!P80, Survey!$J80))</f>
        <v>#NAME?</v>
      </c>
      <c r="F79" s="9" t="e">
        <f aca="false">IF(eq(Survey!$J80,Survey!Q80), 0, (Survey!$J80-Survey!Q80)/IF(eq(Survey!$J80, 0), Survey!Q80, Survey!$J80))</f>
        <v>#NAME?</v>
      </c>
      <c r="G79" s="9" t="e">
        <f aca="false">IF(eq(Survey!$J80,Survey!R80), 0, (Survey!$J80-Survey!R80)/IF(eq(Survey!$J80, 0), Survey!R80, Survey!$J80))</f>
        <v>#NAME?</v>
      </c>
      <c r="H79" s="9" t="e">
        <f aca="false">IF(eq(Survey!$J80,Survey!S80), 0, (Survey!$J80-Survey!S80)/IF(eq(Survey!$J80, 0), Survey!S80, Survey!$J80))</f>
        <v>#NAME?</v>
      </c>
      <c r="I79" s="9" t="e">
        <f aca="false">IF(eq(Survey!$J80,Survey!T80), 0, (Survey!$J80-Survey!T80)/IF(eq(Survey!$J80, 0), Survey!T80, Survey!$J80))</f>
        <v>#NAME?</v>
      </c>
      <c r="J79" s="9" t="e">
        <f aca="false">IF(eq(Survey!$J80,Survey!U80), 0, (Survey!$J80-Survey!U80)/IF(eq(Survey!$J80, 0), Survey!U80, Survey!$J80))</f>
        <v>#NAME?</v>
      </c>
      <c r="K79" s="9" t="e">
        <f aca="false">IF(eq(Survey!$J80,Survey!V80), 0, (Survey!$J80-Survey!V80)/IF(eq(Survey!$J80, 0), Survey!V80, Survey!$J80))</f>
        <v>#NAME?</v>
      </c>
      <c r="L79" s="9" t="e">
        <f aca="false">IF(eq(Survey!$J80,Survey!W80), 0, (Survey!$J80-Survey!W80)/IF(eq(Survey!$J80, 0), Survey!W80, Survey!$J80))</f>
        <v>#NAME?</v>
      </c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customFormat="false" ht="15.75" hidden="false" customHeight="false" outlineLevel="0" collapsed="false">
      <c r="A80" s="9" t="e">
        <f aca="false">IF(eq(Survey!$J81,Survey!L81), 0, (Survey!$J81-Survey!L81)/IF(eq(Survey!$J81, 0), Survey!L81, Survey!$J81))</f>
        <v>#NAME?</v>
      </c>
      <c r="B80" s="9" t="e">
        <f aca="false">IF(eq(Survey!$J81,Survey!M81), 0, (Survey!$J81-Survey!M81)/IF(eq(Survey!$J81, 0), Survey!M81, Survey!$J81))</f>
        <v>#NAME?</v>
      </c>
      <c r="C80" s="9" t="e">
        <f aca="false">IF(eq(Survey!$J81,Survey!N81), 0, (Survey!$J81-Survey!N81)/IF(eq(Survey!$J81, 0), Survey!N81, Survey!$J81))</f>
        <v>#NAME?</v>
      </c>
      <c r="D80" s="9" t="e">
        <f aca="false">IF(eq(Survey!$J81,Survey!O81), 0, (Survey!$J81-Survey!O81)/IF(eq(Survey!$J81, 0), Survey!O81, Survey!$J81))</f>
        <v>#NAME?</v>
      </c>
      <c r="E80" s="9" t="e">
        <f aca="false">IF(eq(Survey!$J81,Survey!P81), 0, (Survey!$J81-Survey!P81)/IF(eq(Survey!$J81, 0), Survey!P81, Survey!$J81))</f>
        <v>#NAME?</v>
      </c>
      <c r="F80" s="9" t="e">
        <f aca="false">IF(eq(Survey!$J81,Survey!Q81), 0, (Survey!$J81-Survey!Q81)/IF(eq(Survey!$J81, 0), Survey!Q81, Survey!$J81))</f>
        <v>#NAME?</v>
      </c>
      <c r="G80" s="9" t="e">
        <f aca="false">IF(eq(Survey!$J81,Survey!R81), 0, (Survey!$J81-Survey!R81)/IF(eq(Survey!$J81, 0), Survey!R81, Survey!$J81))</f>
        <v>#NAME?</v>
      </c>
      <c r="H80" s="9" t="e">
        <f aca="false">IF(eq(Survey!$J81,Survey!S81), 0, (Survey!$J81-Survey!S81)/IF(eq(Survey!$J81, 0), Survey!S81, Survey!$J81))</f>
        <v>#NAME?</v>
      </c>
      <c r="I80" s="9" t="e">
        <f aca="false">IF(eq(Survey!$J81,Survey!T81), 0, (Survey!$J81-Survey!T81)/IF(eq(Survey!$J81, 0), Survey!T81, Survey!$J81))</f>
        <v>#NAME?</v>
      </c>
      <c r="J80" s="9" t="e">
        <f aca="false">IF(eq(Survey!$J81,Survey!U81), 0, (Survey!$J81-Survey!U81)/IF(eq(Survey!$J81, 0), Survey!U81, Survey!$J81))</f>
        <v>#NAME?</v>
      </c>
      <c r="K80" s="9" t="e">
        <f aca="false">IF(eq(Survey!$J81,Survey!V81), 0, (Survey!$J81-Survey!V81)/IF(eq(Survey!$J81, 0), Survey!V81, Survey!$J81))</f>
        <v>#NAME?</v>
      </c>
      <c r="L80" s="9" t="e">
        <f aca="false">IF(eq(Survey!$J81,Survey!W81), 0, (Survey!$J81-Survey!W81)/IF(eq(Survey!$J81, 0), Survey!W81, Survey!$J81))</f>
        <v>#NAME?</v>
      </c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customFormat="false" ht="15.75" hidden="false" customHeight="false" outlineLevel="0" collapsed="false">
      <c r="A81" s="9" t="e">
        <f aca="false">IF(eq(Survey!$J82,Survey!L82), 0, (Survey!$J82-Survey!L82)/IF(eq(Survey!$J82, 0), Survey!L82, Survey!$J82))</f>
        <v>#NAME?</v>
      </c>
      <c r="B81" s="9" t="e">
        <f aca="false">IF(eq(Survey!$J82,Survey!M82), 0, (Survey!$J82-Survey!M82)/IF(eq(Survey!$J82, 0), Survey!M82, Survey!$J82))</f>
        <v>#NAME?</v>
      </c>
      <c r="C81" s="9" t="e">
        <f aca="false">IF(eq(Survey!$J82,Survey!N82), 0, (Survey!$J82-Survey!N82)/IF(eq(Survey!$J82, 0), Survey!N82, Survey!$J82))</f>
        <v>#NAME?</v>
      </c>
      <c r="D81" s="9" t="e">
        <f aca="false">IF(eq(Survey!$J82,Survey!O82), 0, (Survey!$J82-Survey!O82)/IF(eq(Survey!$J82, 0), Survey!O82, Survey!$J82))</f>
        <v>#NAME?</v>
      </c>
      <c r="E81" s="9" t="e">
        <f aca="false">IF(eq(Survey!$J82,Survey!P82), 0, (Survey!$J82-Survey!P82)/IF(eq(Survey!$J82, 0), Survey!P82, Survey!$J82))</f>
        <v>#NAME?</v>
      </c>
      <c r="F81" s="9" t="e">
        <f aca="false">IF(eq(Survey!$J82,Survey!Q82), 0, (Survey!$J82-Survey!Q82)/IF(eq(Survey!$J82, 0), Survey!Q82, Survey!$J82))</f>
        <v>#NAME?</v>
      </c>
      <c r="G81" s="9" t="e">
        <f aca="false">IF(eq(Survey!$J82,Survey!R82), 0, (Survey!$J82-Survey!R82)/IF(eq(Survey!$J82, 0), Survey!R82, Survey!$J82))</f>
        <v>#NAME?</v>
      </c>
      <c r="H81" s="9" t="e">
        <f aca="false">IF(eq(Survey!$J82,Survey!S82), 0, (Survey!$J82-Survey!S82)/IF(eq(Survey!$J82, 0), Survey!S82, Survey!$J82))</f>
        <v>#NAME?</v>
      </c>
      <c r="I81" s="9" t="e">
        <f aca="false">IF(eq(Survey!$J82,Survey!T82), 0, (Survey!$J82-Survey!T82)/IF(eq(Survey!$J82, 0), Survey!T82, Survey!$J82))</f>
        <v>#NAME?</v>
      </c>
      <c r="J81" s="9" t="e">
        <f aca="false">IF(eq(Survey!$J82,Survey!U82), 0, (Survey!$J82-Survey!U82)/IF(eq(Survey!$J82, 0), Survey!U82, Survey!$J82))</f>
        <v>#NAME?</v>
      </c>
      <c r="K81" s="9" t="e">
        <f aca="false">IF(eq(Survey!$J82,Survey!V82), 0, (Survey!$J82-Survey!V82)/IF(eq(Survey!$J82, 0), Survey!V82, Survey!$J82))</f>
        <v>#NAME?</v>
      </c>
      <c r="L81" s="9" t="e">
        <f aca="false">IF(eq(Survey!$J82,Survey!W82), 0, (Survey!$J82-Survey!W82)/IF(eq(Survey!$J82, 0), Survey!W82, Survey!$J82))</f>
        <v>#NAME?</v>
      </c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customFormat="false" ht="15.75" hidden="false" customHeight="false" outlineLevel="0" collapsed="false">
      <c r="A82" s="9" t="e">
        <f aca="false">IF(eq(Survey!$J83,Survey!L83), 0, (Survey!$J83-Survey!L83)/IF(eq(Survey!$J83, 0), Survey!L83, Survey!$J83))</f>
        <v>#NAME?</v>
      </c>
      <c r="B82" s="9" t="e">
        <f aca="false">IF(eq(Survey!$J83,Survey!M83), 0, (Survey!$J83-Survey!M83)/IF(eq(Survey!$J83, 0), Survey!M83, Survey!$J83))</f>
        <v>#NAME?</v>
      </c>
      <c r="C82" s="9" t="e">
        <f aca="false">IF(eq(Survey!$J83,Survey!N83), 0, (Survey!$J83-Survey!N83)/IF(eq(Survey!$J83, 0), Survey!N83, Survey!$J83))</f>
        <v>#NAME?</v>
      </c>
      <c r="D82" s="9" t="e">
        <f aca="false">IF(eq(Survey!$J83,Survey!O83), 0, (Survey!$J83-Survey!O83)/IF(eq(Survey!$J83, 0), Survey!O83, Survey!$J83))</f>
        <v>#NAME?</v>
      </c>
      <c r="E82" s="9" t="e">
        <f aca="false">IF(eq(Survey!$J83,Survey!P83), 0, (Survey!$J83-Survey!P83)/IF(eq(Survey!$J83, 0), Survey!P83, Survey!$J83))</f>
        <v>#NAME?</v>
      </c>
      <c r="F82" s="9" t="e">
        <f aca="false">IF(eq(Survey!$J83,Survey!Q83), 0, (Survey!$J83-Survey!Q83)/IF(eq(Survey!$J83, 0), Survey!Q83, Survey!$J83))</f>
        <v>#NAME?</v>
      </c>
      <c r="G82" s="9" t="e">
        <f aca="false">IF(eq(Survey!$J83,Survey!R83), 0, (Survey!$J83-Survey!R83)/IF(eq(Survey!$J83, 0), Survey!R83, Survey!$J83))</f>
        <v>#NAME?</v>
      </c>
      <c r="H82" s="9" t="e">
        <f aca="false">IF(eq(Survey!$J83,Survey!S83), 0, (Survey!$J83-Survey!S83)/IF(eq(Survey!$J83, 0), Survey!S83, Survey!$J83))</f>
        <v>#NAME?</v>
      </c>
      <c r="I82" s="9" t="e">
        <f aca="false">IF(eq(Survey!$J83,Survey!T83), 0, (Survey!$J83-Survey!T83)/IF(eq(Survey!$J83, 0), Survey!T83, Survey!$J83))</f>
        <v>#NAME?</v>
      </c>
      <c r="J82" s="9" t="e">
        <f aca="false">IF(eq(Survey!$J83,Survey!U83), 0, (Survey!$J83-Survey!U83)/IF(eq(Survey!$J83, 0), Survey!U83, Survey!$J83))</f>
        <v>#NAME?</v>
      </c>
      <c r="K82" s="9" t="e">
        <f aca="false">IF(eq(Survey!$J83,Survey!V83), 0, (Survey!$J83-Survey!V83)/IF(eq(Survey!$J83, 0), Survey!V83, Survey!$J83))</f>
        <v>#NAME?</v>
      </c>
      <c r="L82" s="9" t="e">
        <f aca="false">IF(eq(Survey!$J83,Survey!W83), 0, (Survey!$J83-Survey!W83)/IF(eq(Survey!$J83, 0), Survey!W83, Survey!$J83))</f>
        <v>#NAME?</v>
      </c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customFormat="false" ht="15.75" hidden="false" customHeight="false" outlineLevel="0" collapsed="false">
      <c r="A83" s="9" t="e">
        <f aca="false">IF(eq(Survey!$J84,Survey!L84), 0, (Survey!$J84-Survey!L84)/IF(eq(Survey!$J84, 0), Survey!L84, Survey!$J84))</f>
        <v>#NAME?</v>
      </c>
      <c r="B83" s="9" t="e">
        <f aca="false">IF(eq(Survey!$J84,Survey!M84), 0, (Survey!$J84-Survey!M84)/IF(eq(Survey!$J84, 0), Survey!M84, Survey!$J84))</f>
        <v>#NAME?</v>
      </c>
      <c r="C83" s="9" t="e">
        <f aca="false">IF(eq(Survey!$J84,Survey!N84), 0, (Survey!$J84-Survey!N84)/IF(eq(Survey!$J84, 0), Survey!N84, Survey!$J84))</f>
        <v>#NAME?</v>
      </c>
      <c r="D83" s="9" t="e">
        <f aca="false">IF(eq(Survey!$J84,Survey!O84), 0, (Survey!$J84-Survey!O84)/IF(eq(Survey!$J84, 0), Survey!O84, Survey!$J84))</f>
        <v>#NAME?</v>
      </c>
      <c r="E83" s="9" t="e">
        <f aca="false">IF(eq(Survey!$J84,Survey!P84), 0, (Survey!$J84-Survey!P84)/IF(eq(Survey!$J84, 0), Survey!P84, Survey!$J84))</f>
        <v>#NAME?</v>
      </c>
      <c r="F83" s="9" t="e">
        <f aca="false">IF(eq(Survey!$J84,Survey!Q84), 0, (Survey!$J84-Survey!Q84)/IF(eq(Survey!$J84, 0), Survey!Q84, Survey!$J84))</f>
        <v>#NAME?</v>
      </c>
      <c r="G83" s="9" t="e">
        <f aca="false">IF(eq(Survey!$J84,Survey!R84), 0, (Survey!$J84-Survey!R84)/IF(eq(Survey!$J84, 0), Survey!R84, Survey!$J84))</f>
        <v>#NAME?</v>
      </c>
      <c r="H83" s="9" t="e">
        <f aca="false">IF(eq(Survey!$J84,Survey!S84), 0, (Survey!$J84-Survey!S84)/IF(eq(Survey!$J84, 0), Survey!S84, Survey!$J84))</f>
        <v>#NAME?</v>
      </c>
      <c r="I83" s="9" t="e">
        <f aca="false">IF(eq(Survey!$J84,Survey!T84), 0, (Survey!$J84-Survey!T84)/IF(eq(Survey!$J84, 0), Survey!T84, Survey!$J84))</f>
        <v>#NAME?</v>
      </c>
      <c r="J83" s="9" t="e">
        <f aca="false">IF(eq(Survey!$J84,Survey!U84), 0, (Survey!$J84-Survey!U84)/IF(eq(Survey!$J84, 0), Survey!U84, Survey!$J84))</f>
        <v>#NAME?</v>
      </c>
      <c r="K83" s="9" t="e">
        <f aca="false">IF(eq(Survey!$J84,Survey!V84), 0, (Survey!$J84-Survey!V84)/IF(eq(Survey!$J84, 0), Survey!V84, Survey!$J84))</f>
        <v>#NAME?</v>
      </c>
      <c r="L83" s="9" t="e">
        <f aca="false">IF(eq(Survey!$J84,Survey!W84), 0, (Survey!$J84-Survey!W84)/IF(eq(Survey!$J84, 0), Survey!W84, Survey!$J84))</f>
        <v>#NAME?</v>
      </c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customFormat="false" ht="15.75" hidden="false" customHeight="false" outlineLevel="0" collapsed="false">
      <c r="A84" s="9" t="e">
        <f aca="false">IF(eq(Survey!$J85,Survey!L85), 0, (Survey!$J85-Survey!L85)/IF(eq(Survey!$J85, 0), Survey!L85, Survey!$J85))</f>
        <v>#NAME?</v>
      </c>
      <c r="B84" s="9" t="e">
        <f aca="false">IF(eq(Survey!$J85,Survey!M85), 0, (Survey!$J85-Survey!M85)/IF(eq(Survey!$J85, 0), Survey!M85, Survey!$J85))</f>
        <v>#NAME?</v>
      </c>
      <c r="C84" s="9" t="e">
        <f aca="false">IF(eq(Survey!$J85,Survey!N85), 0, (Survey!$J85-Survey!N85)/IF(eq(Survey!$J85, 0), Survey!N85, Survey!$J85))</f>
        <v>#NAME?</v>
      </c>
      <c r="D84" s="9" t="e">
        <f aca="false">IF(eq(Survey!$J85,Survey!O85), 0, (Survey!$J85-Survey!O85)/IF(eq(Survey!$J85, 0), Survey!O85, Survey!$J85))</f>
        <v>#NAME?</v>
      </c>
      <c r="E84" s="9" t="e">
        <f aca="false">IF(eq(Survey!$J85,Survey!P85), 0, (Survey!$J85-Survey!P85)/IF(eq(Survey!$J85, 0), Survey!P85, Survey!$J85))</f>
        <v>#NAME?</v>
      </c>
      <c r="F84" s="9" t="e">
        <f aca="false">IF(eq(Survey!$J85,Survey!Q85), 0, (Survey!$J85-Survey!Q85)/IF(eq(Survey!$J85, 0), Survey!Q85, Survey!$J85))</f>
        <v>#NAME?</v>
      </c>
      <c r="G84" s="9" t="e">
        <f aca="false">IF(eq(Survey!$J85,Survey!R85), 0, (Survey!$J85-Survey!R85)/IF(eq(Survey!$J85, 0), Survey!R85, Survey!$J85))</f>
        <v>#NAME?</v>
      </c>
      <c r="H84" s="9" t="e">
        <f aca="false">IF(eq(Survey!$J85,Survey!S85), 0, (Survey!$J85-Survey!S85)/IF(eq(Survey!$J85, 0), Survey!S85, Survey!$J85))</f>
        <v>#NAME?</v>
      </c>
      <c r="I84" s="9" t="e">
        <f aca="false">IF(eq(Survey!$J85,Survey!T85), 0, (Survey!$J85-Survey!T85)/IF(eq(Survey!$J85, 0), Survey!T85, Survey!$J85))</f>
        <v>#NAME?</v>
      </c>
      <c r="J84" s="9" t="e">
        <f aca="false">IF(eq(Survey!$J85,Survey!U85), 0, (Survey!$J85-Survey!U85)/IF(eq(Survey!$J85, 0), Survey!U85, Survey!$J85))</f>
        <v>#NAME?</v>
      </c>
      <c r="K84" s="9" t="e">
        <f aca="false">IF(eq(Survey!$J85,Survey!V85), 0, (Survey!$J85-Survey!V85)/IF(eq(Survey!$J85, 0), Survey!V85, Survey!$J85))</f>
        <v>#NAME?</v>
      </c>
      <c r="L84" s="9" t="e">
        <f aca="false">IF(eq(Survey!$J85,Survey!W85), 0, (Survey!$J85-Survey!W85)/IF(eq(Survey!$J85, 0), Survey!W85, Survey!$J85))</f>
        <v>#NAME?</v>
      </c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customFormat="false" ht="15.75" hidden="false" customHeight="false" outlineLevel="0" collapsed="false">
      <c r="A85" s="9" t="e">
        <f aca="false">IF(eq(Survey!$J86,Survey!L86), 0, (Survey!$J86-Survey!L86)/IF(eq(Survey!$J86, 0), Survey!L86, Survey!$J86))</f>
        <v>#NAME?</v>
      </c>
      <c r="B85" s="9" t="e">
        <f aca="false">IF(eq(Survey!$J86,Survey!M86), 0, (Survey!$J86-Survey!M86)/IF(eq(Survey!$J86, 0), Survey!M86, Survey!$J86))</f>
        <v>#NAME?</v>
      </c>
      <c r="C85" s="9" t="e">
        <f aca="false">IF(eq(Survey!$J86,Survey!N86), 0, (Survey!$J86-Survey!N86)/IF(eq(Survey!$J86, 0), Survey!N86, Survey!$J86))</f>
        <v>#NAME?</v>
      </c>
      <c r="D85" s="9" t="e">
        <f aca="false">IF(eq(Survey!$J86,Survey!O86), 0, (Survey!$J86-Survey!O86)/IF(eq(Survey!$J86, 0), Survey!O86, Survey!$J86))</f>
        <v>#NAME?</v>
      </c>
      <c r="E85" s="9" t="e">
        <f aca="false">IF(eq(Survey!$J86,Survey!P86), 0, (Survey!$J86-Survey!P86)/IF(eq(Survey!$J86, 0), Survey!P86, Survey!$J86))</f>
        <v>#NAME?</v>
      </c>
      <c r="F85" s="9" t="e">
        <f aca="false">IF(eq(Survey!$J86,Survey!Q86), 0, (Survey!$J86-Survey!Q86)/IF(eq(Survey!$J86, 0), Survey!Q86, Survey!$J86))</f>
        <v>#NAME?</v>
      </c>
      <c r="G85" s="9" t="e">
        <f aca="false">IF(eq(Survey!$J86,Survey!R86), 0, (Survey!$J86-Survey!R86)/IF(eq(Survey!$J86, 0), Survey!R86, Survey!$J86))</f>
        <v>#NAME?</v>
      </c>
      <c r="H85" s="9" t="e">
        <f aca="false">IF(eq(Survey!$J86,Survey!S86), 0, (Survey!$J86-Survey!S86)/IF(eq(Survey!$J86, 0), Survey!S86, Survey!$J86))</f>
        <v>#NAME?</v>
      </c>
      <c r="I85" s="9" t="e">
        <f aca="false">IF(eq(Survey!$J86,Survey!T86), 0, (Survey!$J86-Survey!T86)/IF(eq(Survey!$J86, 0), Survey!T86, Survey!$J86))</f>
        <v>#NAME?</v>
      </c>
      <c r="J85" s="9" t="e">
        <f aca="false">IF(eq(Survey!$J86,Survey!U86), 0, (Survey!$J86-Survey!U86)/IF(eq(Survey!$J86, 0), Survey!U86, Survey!$J86))</f>
        <v>#NAME?</v>
      </c>
      <c r="K85" s="9" t="e">
        <f aca="false">IF(eq(Survey!$J86,Survey!V86), 0, (Survey!$J86-Survey!V86)/IF(eq(Survey!$J86, 0), Survey!V86, Survey!$J86))</f>
        <v>#NAME?</v>
      </c>
      <c r="L85" s="9" t="e">
        <f aca="false">IF(eq(Survey!$J86,Survey!W86), 0, (Survey!$J86-Survey!W86)/IF(eq(Survey!$J86, 0), Survey!W86, Survey!$J86))</f>
        <v>#NAME?</v>
      </c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customFormat="false" ht="15.75" hidden="false" customHeight="false" outlineLevel="0" collapsed="false">
      <c r="A86" s="9" t="e">
        <f aca="false">IF(eq(Survey!$J87,Survey!L87), 0, (Survey!$J87-Survey!L87)/IF(eq(Survey!$J87, 0), Survey!L87, Survey!$J87))</f>
        <v>#NAME?</v>
      </c>
      <c r="B86" s="9" t="e">
        <f aca="false">IF(eq(Survey!$J87,Survey!M87), 0, (Survey!$J87-Survey!M87)/IF(eq(Survey!$J87, 0), Survey!M87, Survey!$J87))</f>
        <v>#NAME?</v>
      </c>
      <c r="C86" s="9" t="e">
        <f aca="false">IF(eq(Survey!$J87,Survey!N87), 0, (Survey!$J87-Survey!N87)/IF(eq(Survey!$J87, 0), Survey!N87, Survey!$J87))</f>
        <v>#NAME?</v>
      </c>
      <c r="D86" s="9" t="e">
        <f aca="false">IF(eq(Survey!$J87,Survey!O87), 0, (Survey!$J87-Survey!O87)/IF(eq(Survey!$J87, 0), Survey!O87, Survey!$J87))</f>
        <v>#NAME?</v>
      </c>
      <c r="E86" s="9" t="e">
        <f aca="false">IF(eq(Survey!$J87,Survey!P87), 0, (Survey!$J87-Survey!P87)/IF(eq(Survey!$J87, 0), Survey!P87, Survey!$J87))</f>
        <v>#NAME?</v>
      </c>
      <c r="F86" s="9" t="e">
        <f aca="false">IF(eq(Survey!$J87,Survey!Q87), 0, (Survey!$J87-Survey!Q87)/IF(eq(Survey!$J87, 0), Survey!Q87, Survey!$J87))</f>
        <v>#NAME?</v>
      </c>
      <c r="G86" s="9" t="e">
        <f aca="false">IF(eq(Survey!$J87,Survey!R87), 0, (Survey!$J87-Survey!R87)/IF(eq(Survey!$J87, 0), Survey!R87, Survey!$J87))</f>
        <v>#NAME?</v>
      </c>
      <c r="H86" s="9" t="e">
        <f aca="false">IF(eq(Survey!$J87,Survey!S87), 0, (Survey!$J87-Survey!S87)/IF(eq(Survey!$J87, 0), Survey!S87, Survey!$J87))</f>
        <v>#NAME?</v>
      </c>
      <c r="I86" s="9" t="e">
        <f aca="false">IF(eq(Survey!$J87,Survey!T87), 0, (Survey!$J87-Survey!T87)/IF(eq(Survey!$J87, 0), Survey!T87, Survey!$J87))</f>
        <v>#NAME?</v>
      </c>
      <c r="J86" s="9" t="e">
        <f aca="false">IF(eq(Survey!$J87,Survey!U87), 0, (Survey!$J87-Survey!U87)/IF(eq(Survey!$J87, 0), Survey!U87, Survey!$J87))</f>
        <v>#NAME?</v>
      </c>
      <c r="K86" s="9" t="e">
        <f aca="false">IF(eq(Survey!$J87,Survey!V87), 0, (Survey!$J87-Survey!V87)/IF(eq(Survey!$J87, 0), Survey!V87, Survey!$J87))</f>
        <v>#NAME?</v>
      </c>
      <c r="L86" s="9" t="e">
        <f aca="false">IF(eq(Survey!$J87,Survey!W87), 0, (Survey!$J87-Survey!W87)/IF(eq(Survey!$J87, 0), Survey!W87, Survey!$J87))</f>
        <v>#NAME?</v>
      </c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customFormat="false" ht="15.75" hidden="false" customHeight="false" outlineLevel="0" collapsed="false">
      <c r="A87" s="9" t="e">
        <f aca="false">IF(eq(Survey!$J88,Survey!L88), 0, (Survey!$J88-Survey!L88)/IF(eq(Survey!$J88, 0), Survey!L88, Survey!$J88))</f>
        <v>#NAME?</v>
      </c>
      <c r="B87" s="9" t="e">
        <f aca="false">IF(eq(Survey!$J88,Survey!M88), 0, (Survey!$J88-Survey!M88)/IF(eq(Survey!$J88, 0), Survey!M88, Survey!$J88))</f>
        <v>#NAME?</v>
      </c>
      <c r="C87" s="9" t="e">
        <f aca="false">IF(eq(Survey!$J88,Survey!N88), 0, (Survey!$J88-Survey!N88)/IF(eq(Survey!$J88, 0), Survey!N88, Survey!$J88))</f>
        <v>#NAME?</v>
      </c>
      <c r="D87" s="9" t="e">
        <f aca="false">IF(eq(Survey!$J88,Survey!O88), 0, (Survey!$J88-Survey!O88)/IF(eq(Survey!$J88, 0), Survey!O88, Survey!$J88))</f>
        <v>#NAME?</v>
      </c>
      <c r="E87" s="9" t="e">
        <f aca="false">IF(eq(Survey!$J88,Survey!P88), 0, (Survey!$J88-Survey!P88)/IF(eq(Survey!$J88, 0), Survey!P88, Survey!$J88))</f>
        <v>#NAME?</v>
      </c>
      <c r="F87" s="9" t="e">
        <f aca="false">IF(eq(Survey!$J88,Survey!Q88), 0, (Survey!$J88-Survey!Q88)/IF(eq(Survey!$J88, 0), Survey!Q88, Survey!$J88))</f>
        <v>#NAME?</v>
      </c>
      <c r="G87" s="9" t="e">
        <f aca="false">IF(eq(Survey!$J88,Survey!R88), 0, (Survey!$J88-Survey!R88)/IF(eq(Survey!$J88, 0), Survey!R88, Survey!$J88))</f>
        <v>#NAME?</v>
      </c>
      <c r="H87" s="9" t="e">
        <f aca="false">IF(eq(Survey!$J88,Survey!S88), 0, (Survey!$J88-Survey!S88)/IF(eq(Survey!$J88, 0), Survey!S88, Survey!$J88))</f>
        <v>#NAME?</v>
      </c>
      <c r="I87" s="9" t="e">
        <f aca="false">IF(eq(Survey!$J88,Survey!T88), 0, (Survey!$J88-Survey!T88)/IF(eq(Survey!$J88, 0), Survey!T88, Survey!$J88))</f>
        <v>#NAME?</v>
      </c>
      <c r="J87" s="9" t="e">
        <f aca="false">IF(eq(Survey!$J88,Survey!U88), 0, (Survey!$J88-Survey!U88)/IF(eq(Survey!$J88, 0), Survey!U88, Survey!$J88))</f>
        <v>#NAME?</v>
      </c>
      <c r="K87" s="9" t="e">
        <f aca="false">IF(eq(Survey!$J88,Survey!V88), 0, (Survey!$J88-Survey!V88)/IF(eq(Survey!$J88, 0), Survey!V88, Survey!$J88))</f>
        <v>#NAME?</v>
      </c>
      <c r="L87" s="9" t="e">
        <f aca="false">IF(eq(Survey!$J88,Survey!W88), 0, (Survey!$J88-Survey!W88)/IF(eq(Survey!$J88, 0), Survey!W88, Survey!$J88))</f>
        <v>#NAME?</v>
      </c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customFormat="false" ht="15.75" hidden="false" customHeight="false" outlineLevel="0" collapsed="false">
      <c r="A88" s="9" t="e">
        <f aca="false">IF(eq(Survey!$J89,Survey!L89), 0, (Survey!$J89-Survey!L89)/IF(eq(Survey!$J89, 0), Survey!L89, Survey!$J89))</f>
        <v>#NAME?</v>
      </c>
      <c r="B88" s="9" t="e">
        <f aca="false">IF(eq(Survey!$J89,Survey!M89), 0, (Survey!$J89-Survey!M89)/IF(eq(Survey!$J89, 0), Survey!M89, Survey!$J89))</f>
        <v>#NAME?</v>
      </c>
      <c r="C88" s="9" t="e">
        <f aca="false">IF(eq(Survey!$J89,Survey!N89), 0, (Survey!$J89-Survey!N89)/IF(eq(Survey!$J89, 0), Survey!N89, Survey!$J89))</f>
        <v>#NAME?</v>
      </c>
      <c r="D88" s="9" t="e">
        <f aca="false">IF(eq(Survey!$J89,Survey!O89), 0, (Survey!$J89-Survey!O89)/IF(eq(Survey!$J89, 0), Survey!O89, Survey!$J89))</f>
        <v>#NAME?</v>
      </c>
      <c r="E88" s="9" t="e">
        <f aca="false">IF(eq(Survey!$J89,Survey!P89), 0, (Survey!$J89-Survey!P89)/IF(eq(Survey!$J89, 0), Survey!P89, Survey!$J89))</f>
        <v>#NAME?</v>
      </c>
      <c r="F88" s="9" t="e">
        <f aca="false">IF(eq(Survey!$J89,Survey!Q89), 0, (Survey!$J89-Survey!Q89)/IF(eq(Survey!$J89, 0), Survey!Q89, Survey!$J89))</f>
        <v>#NAME?</v>
      </c>
      <c r="G88" s="9" t="e">
        <f aca="false">IF(eq(Survey!$J89,Survey!R89), 0, (Survey!$J89-Survey!R89)/IF(eq(Survey!$J89, 0), Survey!R89, Survey!$J89))</f>
        <v>#NAME?</v>
      </c>
      <c r="H88" s="9" t="e">
        <f aca="false">IF(eq(Survey!$J89,Survey!S89), 0, (Survey!$J89-Survey!S89)/IF(eq(Survey!$J89, 0), Survey!S89, Survey!$J89))</f>
        <v>#NAME?</v>
      </c>
      <c r="I88" s="9" t="e">
        <f aca="false">IF(eq(Survey!$J89,Survey!T89), 0, (Survey!$J89-Survey!T89)/IF(eq(Survey!$J89, 0), Survey!T89, Survey!$J89))</f>
        <v>#NAME?</v>
      </c>
      <c r="J88" s="9" t="e">
        <f aca="false">IF(eq(Survey!$J89,Survey!U89), 0, (Survey!$J89-Survey!U89)/IF(eq(Survey!$J89, 0), Survey!U89, Survey!$J89))</f>
        <v>#NAME?</v>
      </c>
      <c r="K88" s="9" t="e">
        <f aca="false">IF(eq(Survey!$J89,Survey!V89), 0, (Survey!$J89-Survey!V89)/IF(eq(Survey!$J89, 0), Survey!V89, Survey!$J89))</f>
        <v>#NAME?</v>
      </c>
      <c r="L88" s="9" t="e">
        <f aca="false">IF(eq(Survey!$J89,Survey!W89), 0, (Survey!$J89-Survey!W89)/IF(eq(Survey!$J89, 0), Survey!W89, Survey!$J89))</f>
        <v>#NAME?</v>
      </c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customFormat="false" ht="15.75" hidden="false" customHeight="false" outlineLevel="0" collapsed="false">
      <c r="A89" s="9" t="e">
        <f aca="false">IF(eq(Survey!$J90,Survey!L90), 0, (Survey!$J90-Survey!L90)/IF(eq(Survey!$J90, 0), Survey!L90, Survey!$J90))</f>
        <v>#NAME?</v>
      </c>
      <c r="B89" s="9" t="e">
        <f aca="false">IF(eq(Survey!$J90,Survey!M90), 0, (Survey!$J90-Survey!M90)/IF(eq(Survey!$J90, 0), Survey!M90, Survey!$J90))</f>
        <v>#NAME?</v>
      </c>
      <c r="C89" s="9" t="e">
        <f aca="false">IF(eq(Survey!$J90,Survey!N90), 0, (Survey!$J90-Survey!N90)/IF(eq(Survey!$J90, 0), Survey!N90, Survey!$J90))</f>
        <v>#NAME?</v>
      </c>
      <c r="D89" s="9" t="e">
        <f aca="false">IF(eq(Survey!$J90,Survey!O90), 0, (Survey!$J90-Survey!O90)/IF(eq(Survey!$J90, 0), Survey!O90, Survey!$J90))</f>
        <v>#NAME?</v>
      </c>
      <c r="E89" s="9" t="e">
        <f aca="false">IF(eq(Survey!$J90,Survey!P90), 0, (Survey!$J90-Survey!P90)/IF(eq(Survey!$J90, 0), Survey!P90, Survey!$J90))</f>
        <v>#NAME?</v>
      </c>
      <c r="F89" s="9" t="e">
        <f aca="false">IF(eq(Survey!$J90,Survey!Q90), 0, (Survey!$J90-Survey!Q90)/IF(eq(Survey!$J90, 0), Survey!Q90, Survey!$J90))</f>
        <v>#NAME?</v>
      </c>
      <c r="G89" s="9" t="e">
        <f aca="false">IF(eq(Survey!$J90,Survey!R90), 0, (Survey!$J90-Survey!R90)/IF(eq(Survey!$J90, 0), Survey!R90, Survey!$J90))</f>
        <v>#NAME?</v>
      </c>
      <c r="H89" s="9" t="e">
        <f aca="false">IF(eq(Survey!$J90,Survey!S90), 0, (Survey!$J90-Survey!S90)/IF(eq(Survey!$J90, 0), Survey!S90, Survey!$J90))</f>
        <v>#NAME?</v>
      </c>
      <c r="I89" s="9" t="e">
        <f aca="false">IF(eq(Survey!$J90,Survey!T90), 0, (Survey!$J90-Survey!T90)/IF(eq(Survey!$J90, 0), Survey!T90, Survey!$J90))</f>
        <v>#NAME?</v>
      </c>
      <c r="J89" s="9" t="e">
        <f aca="false">IF(eq(Survey!$J90,Survey!U90), 0, (Survey!$J90-Survey!U90)/IF(eq(Survey!$J90, 0), Survey!U90, Survey!$J90))</f>
        <v>#NAME?</v>
      </c>
      <c r="K89" s="9" t="e">
        <f aca="false">IF(eq(Survey!$J90,Survey!V90), 0, (Survey!$J90-Survey!V90)/IF(eq(Survey!$J90, 0), Survey!V90, Survey!$J90))</f>
        <v>#NAME?</v>
      </c>
      <c r="L89" s="9" t="e">
        <f aca="false">IF(eq(Survey!$J90,Survey!W90), 0, (Survey!$J90-Survey!W90)/IF(eq(Survey!$J90, 0), Survey!W90, Survey!$J90))</f>
        <v>#NAME?</v>
      </c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customFormat="false" ht="15.75" hidden="false" customHeight="false" outlineLevel="0" collapsed="false">
      <c r="A90" s="9" t="e">
        <f aca="false">IF(eq(Survey!$J91,Survey!L91), 0, (Survey!$J91-Survey!L91)/IF(eq(Survey!$J91, 0), Survey!L91, Survey!$J91))</f>
        <v>#NAME?</v>
      </c>
      <c r="B90" s="9" t="e">
        <f aca="false">IF(eq(Survey!$J91,Survey!M91), 0, (Survey!$J91-Survey!M91)/IF(eq(Survey!$J91, 0), Survey!M91, Survey!$J91))</f>
        <v>#NAME?</v>
      </c>
      <c r="C90" s="9" t="e">
        <f aca="false">IF(eq(Survey!$J91,Survey!N91), 0, (Survey!$J91-Survey!N91)/IF(eq(Survey!$J91, 0), Survey!N91, Survey!$J91))</f>
        <v>#NAME?</v>
      </c>
      <c r="D90" s="9" t="e">
        <f aca="false">IF(eq(Survey!$J91,Survey!O91), 0, (Survey!$J91-Survey!O91)/IF(eq(Survey!$J91, 0), Survey!O91, Survey!$J91))</f>
        <v>#NAME?</v>
      </c>
      <c r="E90" s="9" t="e">
        <f aca="false">IF(eq(Survey!$J91,Survey!P91), 0, (Survey!$J91-Survey!P91)/IF(eq(Survey!$J91, 0), Survey!P91, Survey!$J91))</f>
        <v>#NAME?</v>
      </c>
      <c r="F90" s="9" t="e">
        <f aca="false">IF(eq(Survey!$J91,Survey!Q91), 0, (Survey!$J91-Survey!Q91)/IF(eq(Survey!$J91, 0), Survey!Q91, Survey!$J91))</f>
        <v>#NAME?</v>
      </c>
      <c r="G90" s="9" t="e">
        <f aca="false">IF(eq(Survey!$J91,Survey!R91), 0, (Survey!$J91-Survey!R91)/IF(eq(Survey!$J91, 0), Survey!R91, Survey!$J91))</f>
        <v>#NAME?</v>
      </c>
      <c r="H90" s="9" t="e">
        <f aca="false">IF(eq(Survey!$J91,Survey!S91), 0, (Survey!$J91-Survey!S91)/IF(eq(Survey!$J91, 0), Survey!S91, Survey!$J91))</f>
        <v>#NAME?</v>
      </c>
      <c r="I90" s="9" t="e">
        <f aca="false">IF(eq(Survey!$J91,Survey!T91), 0, (Survey!$J91-Survey!T91)/IF(eq(Survey!$J91, 0), Survey!T91, Survey!$J91))</f>
        <v>#NAME?</v>
      </c>
      <c r="J90" s="9" t="e">
        <f aca="false">IF(eq(Survey!$J91,Survey!U91), 0, (Survey!$J91-Survey!U91)/IF(eq(Survey!$J91, 0), Survey!U91, Survey!$J91))</f>
        <v>#NAME?</v>
      </c>
      <c r="K90" s="9" t="e">
        <f aca="false">IF(eq(Survey!$J91,Survey!V91), 0, (Survey!$J91-Survey!V91)/IF(eq(Survey!$J91, 0), Survey!V91, Survey!$J91))</f>
        <v>#NAME?</v>
      </c>
      <c r="L90" s="9" t="e">
        <f aca="false">IF(eq(Survey!$J91,Survey!W91), 0, (Survey!$J91-Survey!W91)/IF(eq(Survey!$J91, 0), Survey!W91, Survey!$J91))</f>
        <v>#NAME?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customFormat="false" ht="15.75" hidden="false" customHeight="false" outlineLevel="0" collapsed="false">
      <c r="A91" s="9" t="e">
        <f aca="false">IF(eq(Survey!$J92,Survey!L92), 0, (Survey!$J92-Survey!L92)/IF(eq(Survey!$J92, 0), Survey!L92, Survey!$J92))</f>
        <v>#NAME?</v>
      </c>
      <c r="B91" s="9" t="e">
        <f aca="false">IF(eq(Survey!$J92,Survey!M92), 0, (Survey!$J92-Survey!M92)/IF(eq(Survey!$J92, 0), Survey!M92, Survey!$J92))</f>
        <v>#NAME?</v>
      </c>
      <c r="C91" s="9" t="e">
        <f aca="false">IF(eq(Survey!$J92,Survey!N92), 0, (Survey!$J92-Survey!N92)/IF(eq(Survey!$J92, 0), Survey!N92, Survey!$J92))</f>
        <v>#NAME?</v>
      </c>
      <c r="D91" s="9" t="e">
        <f aca="false">IF(eq(Survey!$J92,Survey!O92), 0, (Survey!$J92-Survey!O92)/IF(eq(Survey!$J92, 0), Survey!O92, Survey!$J92))</f>
        <v>#NAME?</v>
      </c>
      <c r="E91" s="9" t="e">
        <f aca="false">IF(eq(Survey!$J92,Survey!P92), 0, (Survey!$J92-Survey!P92)/IF(eq(Survey!$J92, 0), Survey!P92, Survey!$J92))</f>
        <v>#NAME?</v>
      </c>
      <c r="F91" s="9" t="e">
        <f aca="false">IF(eq(Survey!$J92,Survey!Q92), 0, (Survey!$J92-Survey!Q92)/IF(eq(Survey!$J92, 0), Survey!Q92, Survey!$J92))</f>
        <v>#NAME?</v>
      </c>
      <c r="G91" s="9" t="e">
        <f aca="false">IF(eq(Survey!$J92,Survey!R92), 0, (Survey!$J92-Survey!R92)/IF(eq(Survey!$J92, 0), Survey!R92, Survey!$J92))</f>
        <v>#NAME?</v>
      </c>
      <c r="H91" s="9" t="e">
        <f aca="false">IF(eq(Survey!$J92,Survey!S92), 0, (Survey!$J92-Survey!S92)/IF(eq(Survey!$J92, 0), Survey!S92, Survey!$J92))</f>
        <v>#NAME?</v>
      </c>
      <c r="I91" s="9" t="e">
        <f aca="false">IF(eq(Survey!$J92,Survey!T92), 0, (Survey!$J92-Survey!T92)/IF(eq(Survey!$J92, 0), Survey!T92, Survey!$J92))</f>
        <v>#NAME?</v>
      </c>
      <c r="J91" s="9" t="e">
        <f aca="false">IF(eq(Survey!$J92,Survey!U92), 0, (Survey!$J92-Survey!U92)/IF(eq(Survey!$J92, 0), Survey!U92, Survey!$J92))</f>
        <v>#NAME?</v>
      </c>
      <c r="K91" s="9" t="e">
        <f aca="false">IF(eq(Survey!$J92,Survey!V92), 0, (Survey!$J92-Survey!V92)/IF(eq(Survey!$J92, 0), Survey!V92, Survey!$J92))</f>
        <v>#NAME?</v>
      </c>
      <c r="L91" s="9" t="e">
        <f aca="false">IF(eq(Survey!$J92,Survey!W92), 0, (Survey!$J92-Survey!W92)/IF(eq(Survey!$J92, 0), Survey!W92, Survey!$J92))</f>
        <v>#NAME?</v>
      </c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customFormat="false" ht="15.75" hidden="false" customHeight="false" outlineLevel="0" collapsed="false">
      <c r="A92" s="9" t="e">
        <f aca="false">IF(eq(Survey!$J93,Survey!L93), 0, (Survey!$J93-Survey!L93)/IF(eq(Survey!$J93, 0), Survey!L93, Survey!$J93))</f>
        <v>#NAME?</v>
      </c>
      <c r="B92" s="9" t="e">
        <f aca="false">IF(eq(Survey!$J93,Survey!M93), 0, (Survey!$J93-Survey!M93)/IF(eq(Survey!$J93, 0), Survey!M93, Survey!$J93))</f>
        <v>#NAME?</v>
      </c>
      <c r="C92" s="9" t="e">
        <f aca="false">IF(eq(Survey!$J93,Survey!N93), 0, (Survey!$J93-Survey!N93)/IF(eq(Survey!$J93, 0), Survey!N93, Survey!$J93))</f>
        <v>#NAME?</v>
      </c>
      <c r="D92" s="9" t="e">
        <f aca="false">IF(eq(Survey!$J93,Survey!O93), 0, (Survey!$J93-Survey!O93)/IF(eq(Survey!$J93, 0), Survey!O93, Survey!$J93))</f>
        <v>#NAME?</v>
      </c>
      <c r="E92" s="9" t="e">
        <f aca="false">IF(eq(Survey!$J93,Survey!P93), 0, (Survey!$J93-Survey!P93)/IF(eq(Survey!$J93, 0), Survey!P93, Survey!$J93))</f>
        <v>#NAME?</v>
      </c>
      <c r="F92" s="9" t="e">
        <f aca="false">IF(eq(Survey!$J93,Survey!Q93), 0, (Survey!$J93-Survey!Q93)/IF(eq(Survey!$J93, 0), Survey!Q93, Survey!$J93))</f>
        <v>#NAME?</v>
      </c>
      <c r="G92" s="9" t="e">
        <f aca="false">IF(eq(Survey!$J93,Survey!R93), 0, (Survey!$J93-Survey!R93)/IF(eq(Survey!$J93, 0), Survey!R93, Survey!$J93))</f>
        <v>#NAME?</v>
      </c>
      <c r="H92" s="9" t="e">
        <f aca="false">IF(eq(Survey!$J93,Survey!S93), 0, (Survey!$J93-Survey!S93)/IF(eq(Survey!$J93, 0), Survey!S93, Survey!$J93))</f>
        <v>#NAME?</v>
      </c>
      <c r="I92" s="9" t="e">
        <f aca="false">IF(eq(Survey!$J93,Survey!T93), 0, (Survey!$J93-Survey!T93)/IF(eq(Survey!$J93, 0), Survey!T93, Survey!$J93))</f>
        <v>#NAME?</v>
      </c>
      <c r="J92" s="9" t="e">
        <f aca="false">IF(eq(Survey!$J93,Survey!U93), 0, (Survey!$J93-Survey!U93)/IF(eq(Survey!$J93, 0), Survey!U93, Survey!$J93))</f>
        <v>#NAME?</v>
      </c>
      <c r="K92" s="9" t="e">
        <f aca="false">IF(eq(Survey!$J93,Survey!V93), 0, (Survey!$J93-Survey!V93)/IF(eq(Survey!$J93, 0), Survey!V93, Survey!$J93))</f>
        <v>#NAME?</v>
      </c>
      <c r="L92" s="9" t="e">
        <f aca="false">IF(eq(Survey!$J93,Survey!W93), 0, (Survey!$J93-Survey!W93)/IF(eq(Survey!$J93, 0), Survey!W93, Survey!$J93))</f>
        <v>#NAME?</v>
      </c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customFormat="false" ht="15.75" hidden="false" customHeight="false" outlineLevel="0" collapsed="false">
      <c r="A93" s="9" t="e">
        <f aca="false">IF(eq(Survey!$J94,Survey!L94), 0, (Survey!$J94-Survey!L94)/IF(eq(Survey!$J94, 0), Survey!L94, Survey!$J94))</f>
        <v>#NAME?</v>
      </c>
      <c r="B93" s="9" t="e">
        <f aca="false">IF(eq(Survey!$J94,Survey!M94), 0, (Survey!$J94-Survey!M94)/IF(eq(Survey!$J94, 0), Survey!M94, Survey!$J94))</f>
        <v>#NAME?</v>
      </c>
      <c r="C93" s="9" t="e">
        <f aca="false">IF(eq(Survey!$J94,Survey!N94), 0, (Survey!$J94-Survey!N94)/IF(eq(Survey!$J94, 0), Survey!N94, Survey!$J94))</f>
        <v>#NAME?</v>
      </c>
      <c r="D93" s="9" t="e">
        <f aca="false">IF(eq(Survey!$J94,Survey!O94), 0, (Survey!$J94-Survey!O94)/IF(eq(Survey!$J94, 0), Survey!O94, Survey!$J94))</f>
        <v>#NAME?</v>
      </c>
      <c r="E93" s="9" t="e">
        <f aca="false">IF(eq(Survey!$J94,Survey!P94), 0, (Survey!$J94-Survey!P94)/IF(eq(Survey!$J94, 0), Survey!P94, Survey!$J94))</f>
        <v>#NAME?</v>
      </c>
      <c r="F93" s="9" t="e">
        <f aca="false">IF(eq(Survey!$J94,Survey!Q94), 0, (Survey!$J94-Survey!Q94)/IF(eq(Survey!$J94, 0), Survey!Q94, Survey!$J94))</f>
        <v>#NAME?</v>
      </c>
      <c r="G93" s="9" t="e">
        <f aca="false">IF(eq(Survey!$J94,Survey!R94), 0, (Survey!$J94-Survey!R94)/IF(eq(Survey!$J94, 0), Survey!R94, Survey!$J94))</f>
        <v>#NAME?</v>
      </c>
      <c r="H93" s="9" t="e">
        <f aca="false">IF(eq(Survey!$J94,Survey!S94), 0, (Survey!$J94-Survey!S94)/IF(eq(Survey!$J94, 0), Survey!S94, Survey!$J94))</f>
        <v>#NAME?</v>
      </c>
      <c r="I93" s="9" t="e">
        <f aca="false">IF(eq(Survey!$J94,Survey!T94), 0, (Survey!$J94-Survey!T94)/IF(eq(Survey!$J94, 0), Survey!T94, Survey!$J94))</f>
        <v>#NAME?</v>
      </c>
      <c r="J93" s="9" t="e">
        <f aca="false">IF(eq(Survey!$J94,Survey!U94), 0, (Survey!$J94-Survey!U94)/IF(eq(Survey!$J94, 0), Survey!U94, Survey!$J94))</f>
        <v>#NAME?</v>
      </c>
      <c r="K93" s="9" t="e">
        <f aca="false">IF(eq(Survey!$J94,Survey!V94), 0, (Survey!$J94-Survey!V94)/IF(eq(Survey!$J94, 0), Survey!V94, Survey!$J94))</f>
        <v>#NAME?</v>
      </c>
      <c r="L93" s="9" t="e">
        <f aca="false">IF(eq(Survey!$J94,Survey!W94), 0, (Survey!$J94-Survey!W94)/IF(eq(Survey!$J94, 0), Survey!W94, Survey!$J94))</f>
        <v>#NAME?</v>
      </c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customFormat="false" ht="15.75" hidden="false" customHeight="false" outlineLevel="0" collapsed="false">
      <c r="A94" s="9" t="e">
        <f aca="false">IF(eq(Survey!$J95,Survey!L95), 0, (Survey!$J95-Survey!L95)/IF(eq(Survey!$J95, 0), Survey!L95, Survey!$J95))</f>
        <v>#NAME?</v>
      </c>
      <c r="B94" s="9" t="e">
        <f aca="false">IF(eq(Survey!$J95,Survey!M95), 0, (Survey!$J95-Survey!M95)/IF(eq(Survey!$J95, 0), Survey!M95, Survey!$J95))</f>
        <v>#NAME?</v>
      </c>
      <c r="C94" s="9" t="e">
        <f aca="false">IF(eq(Survey!$J95,Survey!N95), 0, (Survey!$J95-Survey!N95)/IF(eq(Survey!$J95, 0), Survey!N95, Survey!$J95))</f>
        <v>#NAME?</v>
      </c>
      <c r="D94" s="9" t="e">
        <f aca="false">IF(eq(Survey!$J95,Survey!O95), 0, (Survey!$J95-Survey!O95)/IF(eq(Survey!$J95, 0), Survey!O95, Survey!$J95))</f>
        <v>#NAME?</v>
      </c>
      <c r="E94" s="9" t="e">
        <f aca="false">IF(eq(Survey!$J95,Survey!P95), 0, (Survey!$J95-Survey!P95)/IF(eq(Survey!$J95, 0), Survey!P95, Survey!$J95))</f>
        <v>#NAME?</v>
      </c>
      <c r="F94" s="9" t="e">
        <f aca="false">IF(eq(Survey!$J95,Survey!Q95), 0, (Survey!$J95-Survey!Q95)/IF(eq(Survey!$J95, 0), Survey!Q95, Survey!$J95))</f>
        <v>#NAME?</v>
      </c>
      <c r="G94" s="9" t="e">
        <f aca="false">IF(eq(Survey!$J95,Survey!R95), 0, (Survey!$J95-Survey!R95)/IF(eq(Survey!$J95, 0), Survey!R95, Survey!$J95))</f>
        <v>#NAME?</v>
      </c>
      <c r="H94" s="9" t="e">
        <f aca="false">IF(eq(Survey!$J95,Survey!S95), 0, (Survey!$J95-Survey!S95)/IF(eq(Survey!$J95, 0), Survey!S95, Survey!$J95))</f>
        <v>#NAME?</v>
      </c>
      <c r="I94" s="9" t="e">
        <f aca="false">IF(eq(Survey!$J95,Survey!T95), 0, (Survey!$J95-Survey!T95)/IF(eq(Survey!$J95, 0), Survey!T95, Survey!$J95))</f>
        <v>#NAME?</v>
      </c>
      <c r="J94" s="9" t="e">
        <f aca="false">IF(eq(Survey!$J95,Survey!U95), 0, (Survey!$J95-Survey!U95)/IF(eq(Survey!$J95, 0), Survey!U95, Survey!$J95))</f>
        <v>#NAME?</v>
      </c>
      <c r="K94" s="9" t="e">
        <f aca="false">IF(eq(Survey!$J95,Survey!V95), 0, (Survey!$J95-Survey!V95)/IF(eq(Survey!$J95, 0), Survey!V95, Survey!$J95))</f>
        <v>#NAME?</v>
      </c>
      <c r="L94" s="9" t="e">
        <f aca="false">IF(eq(Survey!$J95,Survey!W95), 0, (Survey!$J95-Survey!W95)/IF(eq(Survey!$J95, 0), Survey!W95, Survey!$J95))</f>
        <v>#NAME?</v>
      </c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customFormat="false" ht="15.75" hidden="false" customHeight="false" outlineLevel="0" collapsed="false">
      <c r="A95" s="9" t="e">
        <f aca="false">IF(eq(Survey!$J96,Survey!L96), 0, (Survey!$J96-Survey!L96)/IF(eq(Survey!$J96, 0), Survey!L96, Survey!$J96))</f>
        <v>#NAME?</v>
      </c>
      <c r="B95" s="9" t="e">
        <f aca="false">IF(eq(Survey!$J96,Survey!M96), 0, (Survey!$J96-Survey!M96)/IF(eq(Survey!$J96, 0), Survey!M96, Survey!$J96))</f>
        <v>#NAME?</v>
      </c>
      <c r="C95" s="9" t="e">
        <f aca="false">IF(eq(Survey!$J96,Survey!N96), 0, (Survey!$J96-Survey!N96)/IF(eq(Survey!$J96, 0), Survey!N96, Survey!$J96))</f>
        <v>#NAME?</v>
      </c>
      <c r="D95" s="9" t="e">
        <f aca="false">IF(eq(Survey!$J96,Survey!O96), 0, (Survey!$J96-Survey!O96)/IF(eq(Survey!$J96, 0), Survey!O96, Survey!$J96))</f>
        <v>#NAME?</v>
      </c>
      <c r="E95" s="9" t="e">
        <f aca="false">IF(eq(Survey!$J96,Survey!P96), 0, (Survey!$J96-Survey!P96)/IF(eq(Survey!$J96, 0), Survey!P96, Survey!$J96))</f>
        <v>#NAME?</v>
      </c>
      <c r="F95" s="9" t="e">
        <f aca="false">IF(eq(Survey!$J96,Survey!Q96), 0, (Survey!$J96-Survey!Q96)/IF(eq(Survey!$J96, 0), Survey!Q96, Survey!$J96))</f>
        <v>#NAME?</v>
      </c>
      <c r="G95" s="9" t="e">
        <f aca="false">IF(eq(Survey!$J96,Survey!R96), 0, (Survey!$J96-Survey!R96)/IF(eq(Survey!$J96, 0), Survey!R96, Survey!$J96))</f>
        <v>#NAME?</v>
      </c>
      <c r="H95" s="9" t="e">
        <f aca="false">IF(eq(Survey!$J96,Survey!S96), 0, (Survey!$J96-Survey!S96)/IF(eq(Survey!$J96, 0), Survey!S96, Survey!$J96))</f>
        <v>#NAME?</v>
      </c>
      <c r="I95" s="9" t="e">
        <f aca="false">IF(eq(Survey!$J96,Survey!T96), 0, (Survey!$J96-Survey!T96)/IF(eq(Survey!$J96, 0), Survey!T96, Survey!$J96))</f>
        <v>#NAME?</v>
      </c>
      <c r="J95" s="9" t="e">
        <f aca="false">IF(eq(Survey!$J96,Survey!U96), 0, (Survey!$J96-Survey!U96)/IF(eq(Survey!$J96, 0), Survey!U96, Survey!$J96))</f>
        <v>#NAME?</v>
      </c>
      <c r="K95" s="9" t="e">
        <f aca="false">IF(eq(Survey!$J96,Survey!V96), 0, (Survey!$J96-Survey!V96)/IF(eq(Survey!$J96, 0), Survey!V96, Survey!$J96))</f>
        <v>#NAME?</v>
      </c>
      <c r="L95" s="9" t="e">
        <f aca="false">IF(eq(Survey!$J96,Survey!W96), 0, (Survey!$J96-Survey!W96)/IF(eq(Survey!$J96, 0), Survey!W96, Survey!$J96))</f>
        <v>#NAME?</v>
      </c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customFormat="false" ht="15.75" hidden="false" customHeight="false" outlineLevel="0" collapsed="false">
      <c r="A96" s="9" t="e">
        <f aca="false">IF(eq(Survey!$J97,Survey!L97), 0, (Survey!$J97-Survey!L97)/IF(eq(Survey!$J97, 0), Survey!L97, Survey!$J97))</f>
        <v>#NAME?</v>
      </c>
      <c r="B96" s="9" t="e">
        <f aca="false">IF(eq(Survey!$J97,Survey!M97), 0, (Survey!$J97-Survey!M97)/IF(eq(Survey!$J97, 0), Survey!M97, Survey!$J97))</f>
        <v>#NAME?</v>
      </c>
      <c r="C96" s="9" t="e">
        <f aca="false">IF(eq(Survey!$J97,Survey!N97), 0, (Survey!$J97-Survey!N97)/IF(eq(Survey!$J97, 0), Survey!N97, Survey!$J97))</f>
        <v>#NAME?</v>
      </c>
      <c r="D96" s="9" t="e">
        <f aca="false">IF(eq(Survey!$J97,Survey!O97), 0, (Survey!$J97-Survey!O97)/IF(eq(Survey!$J97, 0), Survey!O97, Survey!$J97))</f>
        <v>#NAME?</v>
      </c>
      <c r="E96" s="9" t="e">
        <f aca="false">IF(eq(Survey!$J97,Survey!P97), 0, (Survey!$J97-Survey!P97)/IF(eq(Survey!$J97, 0), Survey!P97, Survey!$J97))</f>
        <v>#NAME?</v>
      </c>
      <c r="F96" s="9" t="e">
        <f aca="false">IF(eq(Survey!$J97,Survey!Q97), 0, (Survey!$J97-Survey!Q97)/IF(eq(Survey!$J97, 0), Survey!Q97, Survey!$J97))</f>
        <v>#NAME?</v>
      </c>
      <c r="G96" s="9" t="e">
        <f aca="false">IF(eq(Survey!$J97,Survey!R97), 0, (Survey!$J97-Survey!R97)/IF(eq(Survey!$J97, 0), Survey!R97, Survey!$J97))</f>
        <v>#NAME?</v>
      </c>
      <c r="H96" s="9" t="e">
        <f aca="false">IF(eq(Survey!$J97,Survey!S97), 0, (Survey!$J97-Survey!S97)/IF(eq(Survey!$J97, 0), Survey!S97, Survey!$J97))</f>
        <v>#NAME?</v>
      </c>
      <c r="I96" s="9" t="e">
        <f aca="false">IF(eq(Survey!$J97,Survey!T97), 0, (Survey!$J97-Survey!T97)/IF(eq(Survey!$J97, 0), Survey!T97, Survey!$J97))</f>
        <v>#NAME?</v>
      </c>
      <c r="J96" s="9" t="e">
        <f aca="false">IF(eq(Survey!$J97,Survey!U97), 0, (Survey!$J97-Survey!U97)/IF(eq(Survey!$J97, 0), Survey!U97, Survey!$J97))</f>
        <v>#NAME?</v>
      </c>
      <c r="K96" s="9" t="e">
        <f aca="false">IF(eq(Survey!$J97,Survey!V97), 0, (Survey!$J97-Survey!V97)/IF(eq(Survey!$J97, 0), Survey!V97, Survey!$J97))</f>
        <v>#NAME?</v>
      </c>
      <c r="L96" s="9" t="e">
        <f aca="false">IF(eq(Survey!$J97,Survey!W97), 0, (Survey!$J97-Survey!W97)/IF(eq(Survey!$J97, 0), Survey!W97, Survey!$J97))</f>
        <v>#NAME?</v>
      </c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customFormat="false" ht="15.75" hidden="false" customHeight="false" outlineLevel="0" collapsed="false">
      <c r="A97" s="9" t="e">
        <f aca="false">IF(eq(Survey!$J98,Survey!L98), 0, (Survey!$J98-Survey!L98)/IF(eq(Survey!$J98, 0), Survey!L98, Survey!$J98))</f>
        <v>#NAME?</v>
      </c>
      <c r="B97" s="9" t="e">
        <f aca="false">IF(eq(Survey!$J98,Survey!M98), 0, (Survey!$J98-Survey!M98)/IF(eq(Survey!$J98, 0), Survey!M98, Survey!$J98))</f>
        <v>#NAME?</v>
      </c>
      <c r="C97" s="9" t="e">
        <f aca="false">IF(eq(Survey!$J98,Survey!N98), 0, (Survey!$J98-Survey!N98)/IF(eq(Survey!$J98, 0), Survey!N98, Survey!$J98))</f>
        <v>#NAME?</v>
      </c>
      <c r="D97" s="9" t="e">
        <f aca="false">IF(eq(Survey!$J98,Survey!O98), 0, (Survey!$J98-Survey!O98)/IF(eq(Survey!$J98, 0), Survey!O98, Survey!$J98))</f>
        <v>#NAME?</v>
      </c>
      <c r="E97" s="9" t="e">
        <f aca="false">IF(eq(Survey!$J98,Survey!P98), 0, (Survey!$J98-Survey!P98)/IF(eq(Survey!$J98, 0), Survey!P98, Survey!$J98))</f>
        <v>#NAME?</v>
      </c>
      <c r="F97" s="9" t="e">
        <f aca="false">IF(eq(Survey!$J98,Survey!Q98), 0, (Survey!$J98-Survey!Q98)/IF(eq(Survey!$J98, 0), Survey!Q98, Survey!$J98))</f>
        <v>#NAME?</v>
      </c>
      <c r="G97" s="9" t="e">
        <f aca="false">IF(eq(Survey!$J98,Survey!R98), 0, (Survey!$J98-Survey!R98)/IF(eq(Survey!$J98, 0), Survey!R98, Survey!$J98))</f>
        <v>#NAME?</v>
      </c>
      <c r="H97" s="9" t="e">
        <f aca="false">IF(eq(Survey!$J98,Survey!S98), 0, (Survey!$J98-Survey!S98)/IF(eq(Survey!$J98, 0), Survey!S98, Survey!$J98))</f>
        <v>#NAME?</v>
      </c>
      <c r="I97" s="9" t="e">
        <f aca="false">IF(eq(Survey!$J98,Survey!T98), 0, (Survey!$J98-Survey!T98)/IF(eq(Survey!$J98, 0), Survey!T98, Survey!$J98))</f>
        <v>#NAME?</v>
      </c>
      <c r="J97" s="9" t="e">
        <f aca="false">IF(eq(Survey!$J98,Survey!U98), 0, (Survey!$J98-Survey!U98)/IF(eq(Survey!$J98, 0), Survey!U98, Survey!$J98))</f>
        <v>#NAME?</v>
      </c>
      <c r="K97" s="9" t="e">
        <f aca="false">IF(eq(Survey!$J98,Survey!V98), 0, (Survey!$J98-Survey!V98)/IF(eq(Survey!$J98, 0), Survey!V98, Survey!$J98))</f>
        <v>#NAME?</v>
      </c>
      <c r="L97" s="9" t="e">
        <f aca="false">IF(eq(Survey!$J98,Survey!W98), 0, (Survey!$J98-Survey!W98)/IF(eq(Survey!$J98, 0), Survey!W98, Survey!$J98))</f>
        <v>#NAME?</v>
      </c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customFormat="false" ht="15.75" hidden="false" customHeight="false" outlineLevel="0" collapsed="false">
      <c r="A98" s="9" t="e">
        <f aca="false">IF(eq(Survey!$J99,Survey!L99), 0, (Survey!$J99-Survey!L99)/IF(eq(Survey!$J99, 0), Survey!L99, Survey!$J99))</f>
        <v>#NAME?</v>
      </c>
      <c r="B98" s="9" t="e">
        <f aca="false">IF(eq(Survey!$J99,Survey!M99), 0, (Survey!$J99-Survey!M99)/IF(eq(Survey!$J99, 0), Survey!M99, Survey!$J99))</f>
        <v>#NAME?</v>
      </c>
      <c r="C98" s="9" t="e">
        <f aca="false">IF(eq(Survey!$J99,Survey!N99), 0, (Survey!$J99-Survey!N99)/IF(eq(Survey!$J99, 0), Survey!N99, Survey!$J99))</f>
        <v>#NAME?</v>
      </c>
      <c r="D98" s="9" t="e">
        <f aca="false">IF(eq(Survey!$J99,Survey!O99), 0, (Survey!$J99-Survey!O99)/IF(eq(Survey!$J99, 0), Survey!O99, Survey!$J99))</f>
        <v>#NAME?</v>
      </c>
      <c r="E98" s="9" t="e">
        <f aca="false">IF(eq(Survey!$J99,Survey!P99), 0, (Survey!$J99-Survey!P99)/IF(eq(Survey!$J99, 0), Survey!P99, Survey!$J99))</f>
        <v>#NAME?</v>
      </c>
      <c r="F98" s="9" t="e">
        <f aca="false">IF(eq(Survey!$J99,Survey!Q99), 0, (Survey!$J99-Survey!Q99)/IF(eq(Survey!$J99, 0), Survey!Q99, Survey!$J99))</f>
        <v>#NAME?</v>
      </c>
      <c r="G98" s="9" t="e">
        <f aca="false">IF(eq(Survey!$J99,Survey!R99), 0, (Survey!$J99-Survey!R99)/IF(eq(Survey!$J99, 0), Survey!R99, Survey!$J99))</f>
        <v>#NAME?</v>
      </c>
      <c r="H98" s="9" t="e">
        <f aca="false">IF(eq(Survey!$J99,Survey!S99), 0, (Survey!$J99-Survey!S99)/IF(eq(Survey!$J99, 0), Survey!S99, Survey!$J99))</f>
        <v>#NAME?</v>
      </c>
      <c r="I98" s="9" t="e">
        <f aca="false">IF(eq(Survey!$J99,Survey!T99), 0, (Survey!$J99-Survey!T99)/IF(eq(Survey!$J99, 0), Survey!T99, Survey!$J99))</f>
        <v>#NAME?</v>
      </c>
      <c r="J98" s="9" t="e">
        <f aca="false">IF(eq(Survey!$J99,Survey!U99), 0, (Survey!$J99-Survey!U99)/IF(eq(Survey!$J99, 0), Survey!U99, Survey!$J99))</f>
        <v>#NAME?</v>
      </c>
      <c r="K98" s="9" t="e">
        <f aca="false">IF(eq(Survey!$J99,Survey!V99), 0, (Survey!$J99-Survey!V99)/IF(eq(Survey!$J99, 0), Survey!V99, Survey!$J99))</f>
        <v>#NAME?</v>
      </c>
      <c r="L98" s="9" t="e">
        <f aca="false">IF(eq(Survey!$J99,Survey!W99), 0, (Survey!$J99-Survey!W99)/IF(eq(Survey!$J99, 0), Survey!W99, Survey!$J99))</f>
        <v>#NAME?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customFormat="false" ht="15.75" hidden="false" customHeight="fals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customFormat="false" ht="15.75" hidden="false" customHeight="fals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customFormat="false" ht="15.75" hidden="false" customHeight="fals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customFormat="false" ht="15.75" hidden="false" customHeight="fals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customFormat="false" ht="15.75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customFormat="false" ht="15.75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customFormat="false" ht="15.75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customFormat="false" ht="15.75" hidden="false" customHeight="fals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customFormat="false" ht="15.75" hidden="false" customHeight="fals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customFormat="false" ht="15.75" hidden="false" customHeight="fals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customFormat="false" ht="15.75" hidden="false" customHeight="fals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customFormat="false" ht="15.75" hidden="false" customHeight="fals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customFormat="false" ht="15.75" hidden="false" customHeight="fals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customFormat="false" ht="15.75" hidden="false" customHeight="fals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customFormat="false" ht="15.75" hidden="false" customHeight="fals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customFormat="false" ht="15.75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customFormat="false" ht="15.75" hidden="false" customHeight="fals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customFormat="false" ht="15.75" hidden="false" customHeight="fals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customFormat="false" ht="15.7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customFormat="false" ht="15.75" hidden="false" customHeight="fals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customFormat="false" ht="15.75" hidden="false" customHeight="fals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customFormat="false" ht="15.75" hidden="false" customHeight="fals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customFormat="false" ht="15.75" hidden="false" customHeight="fals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customFormat="false" ht="15.75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customFormat="false" ht="15.75" hidden="false" customHeight="fals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customFormat="false" ht="15.75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customFormat="false" ht="15.75" hidden="false" customHeight="fals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customFormat="false" ht="15.75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customFormat="false" ht="15.75" hidden="false" customHeight="fals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customFormat="false" ht="15.75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customFormat="false" ht="15.75" hidden="false" customHeight="fals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customFormat="false" ht="15.75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customFormat="false" ht="15.75" hidden="false" customHeight="fals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customFormat="false" ht="15.75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customFormat="false" ht="15.75" hidden="false" customHeight="fals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customFormat="false" ht="15.75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customFormat="false" ht="15.75" hidden="false" customHeight="fals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customFormat="false" ht="15.75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customFormat="false" ht="15.75" hidden="false" customHeight="fals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customFormat="false" ht="15.75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customFormat="false" ht="15.75" hidden="false" customHeight="fals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customFormat="false" ht="15.75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customFormat="false" ht="15.75" hidden="false" customHeight="fals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customFormat="false" ht="15.75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customFormat="false" ht="15.75" hidden="false" customHeight="fals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customFormat="false" ht="15.75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customFormat="false" ht="15.75" hidden="false" customHeight="fals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customFormat="false" ht="15.75" hidden="false" customHeight="fals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customFormat="false" ht="15.75" hidden="false" customHeight="fals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customFormat="false" ht="15.75" hidden="false" customHeight="fals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customFormat="false" ht="15.75" hidden="false" customHeight="fals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customFormat="false" ht="15.75" hidden="false" customHeight="fals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customFormat="false" ht="15.75" hidden="false" customHeight="fals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customFormat="false" ht="15.75" hidden="false" customHeight="fals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customFormat="false" ht="15.75" hidden="false" customHeight="fals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customFormat="false" ht="15.75" hidden="false" customHeight="fals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customFormat="false" ht="15.75" hidden="false" customHeight="fals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customFormat="false" ht="15.75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customFormat="false" ht="15.75" hidden="false" customHeight="fals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customFormat="false" ht="15.75" hidden="false" customHeight="fals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customFormat="false" ht="15.75" hidden="false" customHeight="fals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customFormat="false" ht="15.75" hidden="false" customHeight="fals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customFormat="false" ht="15.75" hidden="false" customHeight="fals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customFormat="false" ht="15.75" hidden="false" customHeight="fals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customFormat="false" ht="15.75" hidden="false" customHeight="fals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customFormat="false" ht="15.75" hidden="false" customHeight="fals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customFormat="false" ht="15.75" hidden="false" customHeight="fals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customFormat="false" ht="15.75" hidden="false" customHeight="fals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customFormat="false" ht="15.75" hidden="false" customHeight="fals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customFormat="false" ht="15.75" hidden="false" customHeight="fals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customFormat="false" ht="15.75" hidden="false" customHeight="fals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customFormat="false" ht="15.75" hidden="false" customHeight="fals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customFormat="false" ht="15.75" hidden="false" customHeight="fals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customFormat="false" ht="15.75" hidden="false" customHeight="fals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customFormat="false" ht="15.75" hidden="false" customHeight="fals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customFormat="false" ht="15.75" hidden="false" customHeight="fals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customFormat="false" ht="15.7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customFormat="false" ht="15.75" hidden="false" customHeight="fals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customFormat="false" ht="15.75" hidden="false" customHeight="fals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customFormat="false" ht="15.75" hidden="false" customHeight="fals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customFormat="false" ht="15.75" hidden="false" customHeight="fals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customFormat="false" ht="15.75" hidden="false" customHeight="fals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customFormat="false" ht="15.75" hidden="false" customHeight="fals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customFormat="false" ht="15.75" hidden="false" customHeight="fals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customFormat="false" ht="15.75" hidden="false" customHeight="fals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customFormat="false" ht="15.75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customFormat="false" ht="15.75" hidden="false" customHeight="fals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customFormat="false" ht="15.75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customFormat="false" ht="15.75" hidden="false" customHeight="fals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customFormat="false" ht="15.75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customFormat="false" ht="15.75" hidden="false" customHeight="fals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customFormat="false" ht="15.75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customFormat="false" ht="15.75" hidden="false" customHeight="fals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customFormat="false" ht="15.75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customFormat="false" ht="15.75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customFormat="false" ht="15.75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customFormat="false" ht="15.75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customFormat="false" ht="15.75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customFormat="false" ht="15.75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customFormat="false" ht="15.75" hidden="false" customHeight="fals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customFormat="false" ht="15.75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customFormat="false" ht="15.75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customFormat="false" ht="15.75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customFormat="false" ht="15.75" hidden="false" customHeight="fals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customFormat="false" ht="15.75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customFormat="false" ht="15.75" hidden="false" customHeight="fals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customFormat="false" ht="15.75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customFormat="false" ht="15.75" hidden="false" customHeight="fals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customFormat="false" ht="15.75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customFormat="false" ht="15.75" hidden="false" customHeight="fals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customFormat="false" ht="15.75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customFormat="false" ht="15.75" hidden="false" customHeight="fals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customFormat="false" ht="15.75" hidden="false" customHeight="fals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customFormat="false" ht="15.75" hidden="false" customHeight="fals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customFormat="false" ht="15.75" hidden="false" customHeight="fals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customFormat="false" ht="15.75" hidden="false" customHeight="fals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customFormat="false" ht="15.75" hidden="false" customHeight="fals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customFormat="false" ht="15.75" hidden="false" customHeight="fals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customFormat="false" ht="15.75" hidden="false" customHeight="fals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customFormat="false" ht="15.75" hidden="false" customHeight="fals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customFormat="false" ht="15.75" hidden="false" customHeight="fals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customFormat="false" ht="15.75" hidden="false" customHeight="fals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customFormat="false" ht="15.75" hidden="false" customHeight="fals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customFormat="false" ht="15.75" hidden="false" customHeight="fals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customFormat="false" ht="15.75" hidden="false" customHeight="fals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customFormat="false" ht="15.75" hidden="false" customHeight="fals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customFormat="false" ht="15.75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customFormat="false" ht="15.75" hidden="false" customHeight="fals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customFormat="false" ht="15.75" hidden="false" customHeight="fals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customFormat="false" ht="15.75" hidden="false" customHeight="fals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customFormat="false" ht="15.75" hidden="false" customHeight="fals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customFormat="false" ht="15.75" hidden="false" customHeight="fals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customFormat="false" ht="15.75" hidden="false" customHeight="fals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customFormat="false" ht="15.75" hidden="false" customHeight="fals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customFormat="false" ht="15.75" hidden="false" customHeight="fals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customFormat="false" ht="15.7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customFormat="false" ht="15.75" hidden="false" customHeight="fals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customFormat="false" ht="15.75" hidden="false" customHeight="fals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customFormat="false" ht="15.75" hidden="false" customHeight="fals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customFormat="false" ht="15.75" hidden="false" customHeight="fals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customFormat="false" ht="15.75" hidden="false" customHeight="fals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customFormat="false" ht="15.75" hidden="false" customHeight="fals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customFormat="false" ht="15.75" hidden="false" customHeight="fals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customFormat="false" ht="15.75" hidden="false" customHeight="fals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customFormat="false" ht="15.75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customFormat="false" ht="15.75" hidden="false" customHeight="fals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customFormat="false" ht="15.75" hidden="false" customHeight="fals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</row>
    <row r="247" customFormat="false" ht="15.75" hidden="false" customHeight="fals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</row>
    <row r="248" customFormat="false" ht="15.75" hidden="false" customHeight="fals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</row>
    <row r="249" customFormat="false" ht="15.75" hidden="false" customHeight="fals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customFormat="false" ht="15.75" hidden="false" customHeight="fals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</row>
    <row r="251" customFormat="false" ht="15.75" hidden="false" customHeight="fals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</row>
    <row r="252" customFormat="false" ht="15.75" hidden="false" customHeight="fals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3" customFormat="false" ht="15.75" hidden="false" customHeight="fals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</row>
    <row r="254" customFormat="false" ht="15.75" hidden="false" customHeight="fals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</row>
    <row r="255" customFormat="false" ht="15.75" hidden="false" customHeight="fals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</row>
    <row r="256" customFormat="false" ht="15.75" hidden="false" customHeight="fals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</row>
    <row r="257" customFormat="false" ht="15.75" hidden="false" customHeight="fals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customFormat="false" ht="15.75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</row>
    <row r="259" customFormat="false" ht="15.75" hidden="false" customHeight="fals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customFormat="false" ht="15.75" hidden="false" customHeight="fals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customFormat="false" ht="15.75" hidden="false" customHeight="fals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</row>
    <row r="262" customFormat="false" ht="15.75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customFormat="false" ht="15.75" hidden="false" customHeight="fals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</row>
    <row r="264" customFormat="false" ht="15.75" hidden="false" customHeight="fals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</row>
    <row r="265" customFormat="false" ht="15.75" hidden="false" customHeight="fals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</row>
    <row r="266" customFormat="false" ht="15.75" hidden="false" customHeight="fals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</row>
    <row r="267" customFormat="false" ht="15.75" hidden="false" customHeight="fals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</row>
    <row r="268" customFormat="false" ht="15.75" hidden="false" customHeight="fals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</row>
    <row r="269" customFormat="false" ht="15.75" hidden="false" customHeight="fals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</row>
    <row r="270" customFormat="false" ht="15.75" hidden="false" customHeight="fals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</row>
    <row r="271" customFormat="false" ht="15.75" hidden="false" customHeight="fals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</row>
    <row r="272" customFormat="false" ht="15.75" hidden="false" customHeight="fals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</row>
    <row r="273" customFormat="false" ht="15.75" hidden="false" customHeight="fals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</row>
    <row r="274" customFormat="false" ht="15.75" hidden="false" customHeight="fals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</row>
    <row r="275" customFormat="false" ht="15.75" hidden="false" customHeight="fals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customFormat="false" ht="15.75" hidden="false" customHeight="fals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</row>
    <row r="277" customFormat="false" ht="15.75" hidden="false" customHeight="fals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</row>
    <row r="278" customFormat="false" ht="15.75" hidden="false" customHeight="fals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</row>
    <row r="279" customFormat="false" ht="15.75" hidden="false" customHeight="fals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</row>
    <row r="280" customFormat="false" ht="15.75" hidden="false" customHeight="fals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</row>
    <row r="281" customFormat="false" ht="15.75" hidden="false" customHeight="fals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</row>
    <row r="282" customFormat="false" ht="15.75" hidden="false" customHeight="fals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</row>
    <row r="283" customFormat="false" ht="15.75" hidden="false" customHeight="fals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customFormat="false" ht="15.75" hidden="false" customHeight="fals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customFormat="false" ht="15.75" hidden="false" customHeight="fals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customFormat="false" ht="15.75" hidden="false" customHeight="fals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</row>
    <row r="287" customFormat="false" ht="15.75" hidden="false" customHeight="fals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</row>
    <row r="288" customFormat="false" ht="15.75" hidden="false" customHeight="fals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customFormat="false" ht="15.75" hidden="false" customHeight="fals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</row>
    <row r="290" customFormat="false" ht="15.75" hidden="false" customHeight="fals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</row>
    <row r="291" customFormat="false" ht="15.75" hidden="false" customHeight="fals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</row>
    <row r="292" customFormat="false" ht="15.75" hidden="false" customHeight="fals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</row>
    <row r="293" customFormat="false" ht="15.75" hidden="false" customHeight="fals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</row>
    <row r="294" customFormat="false" ht="15.75" hidden="false" customHeight="fals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</row>
    <row r="295" customFormat="false" ht="15.75" hidden="false" customHeight="fals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</row>
    <row r="296" customFormat="false" ht="15.7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</row>
    <row r="297" customFormat="false" ht="15.75" hidden="false" customHeight="fals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</row>
    <row r="298" customFormat="false" ht="15.75" hidden="false" customHeight="fals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</row>
    <row r="299" customFormat="false" ht="15.75" hidden="false" customHeight="fals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</row>
    <row r="300" customFormat="false" ht="15.75" hidden="false" customHeight="fals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</row>
    <row r="301" customFormat="false" ht="15.75" hidden="false" customHeight="fals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customFormat="false" ht="15.75" hidden="false" customHeight="fals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</row>
    <row r="303" customFormat="false" ht="15.75" hidden="false" customHeight="fals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</row>
    <row r="304" customFormat="false" ht="15.75" hidden="false" customHeight="fals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</row>
    <row r="305" customFormat="false" ht="15.75" hidden="false" customHeight="fals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  <row r="306" customFormat="false" ht="15.75" hidden="false" customHeight="fals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</row>
    <row r="307" customFormat="false" ht="15.75" hidden="false" customHeight="fals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8" customFormat="false" ht="15.75" hidden="false" customHeight="fals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customFormat="false" ht="15.75" hidden="false" customHeight="fals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</row>
    <row r="310" customFormat="false" ht="15.75" hidden="false" customHeight="fals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</row>
    <row r="311" customFormat="false" ht="15.75" hidden="false" customHeight="fals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</row>
    <row r="312" customFormat="false" ht="15.75" hidden="false" customHeight="fals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</row>
    <row r="313" customFormat="false" ht="15.75" hidden="false" customHeight="fals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</row>
    <row r="314" customFormat="false" ht="15.75" hidden="false" customHeight="fals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customFormat="false" ht="15.75" hidden="false" customHeight="fals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</row>
    <row r="316" customFormat="false" ht="15.75" hidden="false" customHeight="fals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</row>
    <row r="317" customFormat="false" ht="15.75" hidden="false" customHeight="fals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</row>
    <row r="318" customFormat="false" ht="15.75" hidden="false" customHeight="fals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</row>
    <row r="319" customFormat="false" ht="15.75" hidden="false" customHeight="fals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</row>
    <row r="320" customFormat="false" ht="15.75" hidden="false" customHeight="fals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</row>
    <row r="321" customFormat="false" ht="15.75" hidden="false" customHeight="fals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</row>
    <row r="322" customFormat="false" ht="15.75" hidden="false" customHeight="fals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</row>
    <row r="323" customFormat="false" ht="15.75" hidden="false" customHeight="fals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</row>
    <row r="324" customFormat="false" ht="15.75" hidden="false" customHeight="fals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</row>
    <row r="325" customFormat="false" ht="15.75" hidden="false" customHeight="fals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</row>
    <row r="326" customFormat="false" ht="15.75" hidden="false" customHeight="fals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</row>
    <row r="327" customFormat="false" ht="15.75" hidden="false" customHeight="fals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customFormat="false" ht="15.75" hidden="false" customHeight="fals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</row>
    <row r="329" customFormat="false" ht="15.75" hidden="false" customHeight="fals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customFormat="false" ht="15.75" hidden="false" customHeight="fals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customFormat="false" ht="15.75" hidden="false" customHeight="fals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customFormat="false" ht="15.75" hidden="false" customHeight="fals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</row>
    <row r="333" customFormat="false" ht="15.75" hidden="false" customHeight="fals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</row>
    <row r="334" customFormat="false" ht="15.75" hidden="false" customHeight="fals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</row>
    <row r="335" customFormat="false" ht="15.75" hidden="false" customHeight="fals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</row>
    <row r="336" customFormat="false" ht="15.75" hidden="false" customHeight="fals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</row>
    <row r="337" customFormat="false" ht="15.75" hidden="false" customHeight="fals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</row>
    <row r="338" customFormat="false" ht="15.75" hidden="false" customHeight="fals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</row>
    <row r="339" customFormat="false" ht="15.75" hidden="false" customHeight="fals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</row>
    <row r="340" customFormat="false" ht="15.75" hidden="false" customHeight="fals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customFormat="false" ht="15.75" hidden="false" customHeight="fals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</row>
    <row r="342" customFormat="false" ht="15.75" hidden="false" customHeight="fals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</row>
    <row r="343" customFormat="false" ht="15.75" hidden="false" customHeight="fals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</row>
    <row r="344" customFormat="false" ht="15.75" hidden="false" customHeight="fals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</row>
    <row r="345" customFormat="false" ht="15.75" hidden="false" customHeight="fals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</row>
    <row r="346" customFormat="false" ht="15.75" hidden="false" customHeight="fals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</row>
    <row r="347" customFormat="false" ht="15.75" hidden="false" customHeight="fals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</row>
    <row r="348" customFormat="false" ht="15.75" hidden="false" customHeight="fals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</row>
    <row r="349" customFormat="false" ht="15.75" hidden="false" customHeight="fals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</row>
    <row r="350" customFormat="false" ht="15.75" hidden="false" customHeight="fals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</row>
    <row r="351" customFormat="false" ht="15.75" hidden="false" customHeight="fals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</row>
    <row r="352" customFormat="false" ht="15.75" hidden="false" customHeight="fals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</row>
    <row r="353" customFormat="false" ht="15.75" hidden="false" customHeight="fals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customFormat="false" ht="15.75" hidden="false" customHeight="fals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customFormat="false" ht="15.75" hidden="false" customHeight="fals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</row>
    <row r="356" customFormat="false" ht="15.7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</row>
    <row r="357" customFormat="false" ht="15.75" hidden="false" customHeight="fals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</row>
    <row r="358" customFormat="false" ht="15.75" hidden="false" customHeight="fals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</row>
    <row r="359" customFormat="false" ht="15.75" hidden="false" customHeight="fals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</row>
    <row r="360" customFormat="false" ht="15.75" hidden="false" customHeight="fals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</row>
    <row r="361" customFormat="false" ht="15.75" hidden="false" customHeight="fals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</row>
    <row r="362" customFormat="false" ht="15.75" hidden="false" customHeight="fals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</row>
    <row r="363" customFormat="false" ht="15.75" hidden="false" customHeight="fals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</row>
    <row r="364" customFormat="false" ht="15.75" hidden="false" customHeight="fals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</row>
    <row r="365" customFormat="false" ht="15.75" hidden="false" customHeight="fals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</row>
    <row r="366" customFormat="false" ht="15.75" hidden="false" customHeight="fals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customFormat="false" ht="15.75" hidden="false" customHeight="fals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</row>
    <row r="368" customFormat="false" ht="15.75" hidden="false" customHeight="fals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</row>
    <row r="369" customFormat="false" ht="15.75" hidden="false" customHeight="fals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</row>
    <row r="370" customFormat="false" ht="15.75" hidden="false" customHeight="fals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</row>
    <row r="371" customFormat="false" ht="15.75" hidden="false" customHeight="fals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</row>
    <row r="372" customFormat="false" ht="15.75" hidden="false" customHeight="fals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</row>
    <row r="373" customFormat="false" ht="15.75" hidden="false" customHeight="fals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</row>
    <row r="374" customFormat="false" ht="15.75" hidden="false" customHeight="fals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</row>
    <row r="375" customFormat="false" ht="15.75" hidden="false" customHeight="fals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customFormat="false" ht="15.75" hidden="false" customHeight="fals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customFormat="false" ht="15.75" hidden="false" customHeight="fals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customFormat="false" ht="15.75" hidden="false" customHeight="fals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</row>
    <row r="379" customFormat="false" ht="15.75" hidden="false" customHeight="fals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</row>
    <row r="380" customFormat="false" ht="15.75" hidden="false" customHeight="fals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</row>
    <row r="381" customFormat="false" ht="15.75" hidden="false" customHeight="fals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</row>
    <row r="382" customFormat="false" ht="15.75" hidden="false" customHeight="fals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</row>
    <row r="383" customFormat="false" ht="15.75" hidden="false" customHeight="fals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</row>
    <row r="384" customFormat="false" ht="15.75" hidden="false" customHeight="fals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</row>
    <row r="385" customFormat="false" ht="15.75" hidden="false" customHeight="fals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</row>
    <row r="386" customFormat="false" ht="15.75" hidden="false" customHeight="fals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</row>
    <row r="387" customFormat="false" ht="15.75" hidden="false" customHeight="fals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</row>
    <row r="388" customFormat="false" ht="15.75" hidden="false" customHeight="fals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</row>
    <row r="389" customFormat="false" ht="15.75" hidden="false" customHeight="fals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</row>
    <row r="390" customFormat="false" ht="15.75" hidden="false" customHeight="fals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</row>
    <row r="391" customFormat="false" ht="15.75" hidden="false" customHeight="fals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</row>
    <row r="392" customFormat="false" ht="15.75" hidden="false" customHeight="fals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</row>
    <row r="393" customFormat="false" ht="15.75" hidden="false" customHeight="fals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</row>
    <row r="394" customFormat="false" ht="15.75" hidden="false" customHeight="fals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</row>
    <row r="395" customFormat="false" ht="15.75" hidden="false" customHeight="fals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</row>
    <row r="396" customFormat="false" ht="15.75" hidden="false" customHeight="fals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</row>
    <row r="397" customFormat="false" ht="15.75" hidden="false" customHeight="fals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</row>
    <row r="398" customFormat="false" ht="15.75" hidden="false" customHeight="fals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</row>
    <row r="399" customFormat="false" ht="15.75" hidden="false" customHeight="fals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</row>
    <row r="400" customFormat="false" ht="15.75" hidden="false" customHeight="fals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customFormat="false" ht="15.75" hidden="false" customHeight="fals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</row>
    <row r="402" customFormat="false" ht="15.75" hidden="false" customHeight="fals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</row>
    <row r="403" customFormat="false" ht="15.75" hidden="false" customHeight="fals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</row>
    <row r="404" customFormat="false" ht="15.75" hidden="false" customHeight="fals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</row>
    <row r="405" customFormat="false" ht="15.75" hidden="false" customHeight="fals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</row>
    <row r="406" customFormat="false" ht="15.75" hidden="false" customHeight="fals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</row>
    <row r="407" customFormat="false" ht="15.75" hidden="false" customHeight="fals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</row>
    <row r="408" customFormat="false" ht="15.75" hidden="false" customHeight="fals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customFormat="false" ht="15.75" hidden="false" customHeight="fals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customFormat="false" ht="15.75" hidden="false" customHeight="fals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customFormat="false" ht="15.75" hidden="false" customHeight="fals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customFormat="false" ht="15.75" hidden="false" customHeight="fals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customFormat="false" ht="15.75" hidden="false" customHeight="fals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  <row r="414" customFormat="false" ht="15.75" hidden="false" customHeight="fals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</row>
    <row r="415" customFormat="false" ht="15.75" hidden="false" customHeight="fals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</row>
    <row r="416" customFormat="false" ht="15.75" hidden="false" customHeight="fals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</row>
    <row r="417" customFormat="false" ht="15.75" hidden="false" customHeight="fals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</row>
    <row r="418" customFormat="false" ht="15.75" hidden="false" customHeight="fals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</row>
    <row r="419" customFormat="false" ht="15.75" hidden="false" customHeight="fals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</row>
    <row r="420" customFormat="false" ht="15.75" hidden="false" customHeight="fals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</row>
    <row r="421" customFormat="false" ht="15.75" hidden="false" customHeight="fals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customFormat="false" ht="15.75" hidden="false" customHeight="fals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customFormat="false" ht="15.75" hidden="false" customHeight="fals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customFormat="false" ht="15.75" hidden="false" customHeight="fals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</row>
    <row r="425" customFormat="false" ht="15.75" hidden="false" customHeight="fals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</row>
    <row r="426" customFormat="false" ht="15.75" hidden="false" customHeight="fals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</row>
    <row r="427" customFormat="false" ht="15.75" hidden="false" customHeight="fals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</row>
    <row r="428" customFormat="false" ht="15.75" hidden="false" customHeight="fals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</row>
    <row r="429" customFormat="false" ht="15.75" hidden="false" customHeight="fals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</row>
    <row r="430" customFormat="false" ht="15.75" hidden="false" customHeight="fals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</row>
    <row r="431" customFormat="false" ht="15.75" hidden="false" customHeight="fals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</row>
    <row r="432" customFormat="false" ht="15.75" hidden="false" customHeight="fals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</row>
    <row r="433" customFormat="false" ht="15.75" hidden="false" customHeight="fals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</row>
    <row r="434" customFormat="false" ht="15.75" hidden="false" customHeight="fals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</row>
    <row r="435" customFormat="false" ht="15.75" hidden="false" customHeight="fals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</row>
    <row r="436" customFormat="false" ht="15.75" hidden="false" customHeight="fals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</row>
    <row r="437" customFormat="false" ht="15.75" hidden="false" customHeight="fals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</row>
    <row r="438" customFormat="false" ht="15.75" hidden="false" customHeight="fals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</row>
    <row r="439" customFormat="false" ht="15.75" hidden="false" customHeight="fals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</row>
    <row r="440" customFormat="false" ht="15.75" hidden="false" customHeight="fals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</row>
    <row r="441" customFormat="false" ht="15.75" hidden="false" customHeight="fals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</row>
    <row r="442" customFormat="false" ht="15.75" hidden="false" customHeight="fals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</row>
    <row r="443" customFormat="false" ht="15.75" hidden="false" customHeight="fals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</row>
    <row r="444" customFormat="false" ht="15.75" hidden="false" customHeight="fals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</row>
    <row r="445" customFormat="false" ht="15.75" hidden="false" customHeight="fals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</row>
    <row r="446" customFormat="false" ht="15.75" hidden="false" customHeight="fals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</row>
    <row r="447" customFormat="false" ht="15.75" hidden="false" customHeight="fals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</row>
    <row r="448" customFormat="false" ht="15.75" hidden="false" customHeight="fals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</row>
    <row r="449" customFormat="false" ht="15.75" hidden="false" customHeight="fals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</row>
    <row r="450" customFormat="false" ht="15.75" hidden="false" customHeight="fals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</row>
    <row r="451" customFormat="false" ht="15.75" hidden="false" customHeight="fals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</row>
    <row r="452" customFormat="false" ht="15.75" hidden="false" customHeight="fals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</row>
    <row r="453" customFormat="false" ht="15.75" hidden="false" customHeight="fals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</row>
    <row r="454" customFormat="false" ht="15.75" hidden="false" customHeight="fals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</row>
    <row r="455" customFormat="false" ht="15.75" hidden="false" customHeight="fals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</row>
    <row r="456" customFormat="false" ht="15.75" hidden="false" customHeight="fals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</row>
    <row r="457" customFormat="false" ht="15.75" hidden="false" customHeight="fals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</row>
    <row r="458" customFormat="false" ht="15.75" hidden="false" customHeight="fals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</row>
    <row r="459" customFormat="false" ht="15.75" hidden="false" customHeight="fals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</row>
    <row r="460" customFormat="false" ht="15.75" hidden="false" customHeight="fals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</row>
    <row r="461" customFormat="false" ht="15.75" hidden="false" customHeight="fals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</row>
    <row r="462" customFormat="false" ht="15.75" hidden="false" customHeight="fals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</row>
    <row r="463" customFormat="false" ht="15.75" hidden="false" customHeight="fals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</row>
    <row r="464" customFormat="false" ht="15.75" hidden="false" customHeight="fals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</row>
    <row r="465" customFormat="false" ht="15.75" hidden="false" customHeight="fals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</row>
    <row r="466" customFormat="false" ht="15.75" hidden="false" customHeight="fals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</row>
    <row r="467" customFormat="false" ht="15.75" hidden="false" customHeight="fals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</row>
    <row r="468" customFormat="false" ht="15.75" hidden="false" customHeight="fals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</row>
    <row r="469" customFormat="false" ht="15.75" hidden="false" customHeight="fals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</row>
    <row r="470" customFormat="false" ht="15.75" hidden="false" customHeight="fals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</row>
    <row r="471" customFormat="false" ht="15.75" hidden="false" customHeight="fals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</row>
    <row r="472" customFormat="false" ht="15.75" hidden="false" customHeight="fals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</row>
    <row r="473" customFormat="false" ht="15.75" hidden="false" customHeight="fals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</row>
    <row r="474" customFormat="false" ht="15.75" hidden="false" customHeight="fals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</row>
    <row r="475" customFormat="false" ht="15.75" hidden="false" customHeight="fals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</row>
    <row r="476" customFormat="false" ht="15.75" hidden="false" customHeight="fals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</row>
    <row r="477" customFormat="false" ht="15.75" hidden="false" customHeight="fals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</row>
    <row r="478" customFormat="false" ht="15.75" hidden="false" customHeight="fals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</row>
    <row r="479" customFormat="false" ht="15.75" hidden="false" customHeight="fals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</row>
    <row r="480" customFormat="false" ht="15.75" hidden="false" customHeight="fals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</row>
    <row r="481" customFormat="false" ht="15.75" hidden="false" customHeight="fals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</row>
    <row r="482" customFormat="false" ht="15.75" hidden="false" customHeight="fals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</row>
    <row r="483" customFormat="false" ht="15.75" hidden="false" customHeight="fals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</row>
    <row r="484" customFormat="false" ht="15.75" hidden="false" customHeight="fals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</row>
    <row r="485" customFormat="false" ht="15.75" hidden="false" customHeight="fals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</row>
    <row r="486" customFormat="false" ht="15.75" hidden="false" customHeight="fals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</row>
    <row r="487" customFormat="false" ht="15.75" hidden="false" customHeight="fals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</row>
    <row r="488" customFormat="false" ht="15.75" hidden="false" customHeight="fals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</row>
    <row r="489" customFormat="false" ht="15.75" hidden="false" customHeight="fals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</row>
    <row r="490" customFormat="false" ht="15.75" hidden="false" customHeight="fals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</row>
    <row r="491" customFormat="false" ht="15.75" hidden="false" customHeight="fals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</row>
    <row r="492" customFormat="false" ht="15.75" hidden="false" customHeight="fals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</row>
    <row r="493" customFormat="false" ht="15.75" hidden="false" customHeight="fals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</row>
    <row r="494" customFormat="false" ht="15.75" hidden="false" customHeight="fals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</row>
    <row r="495" customFormat="false" ht="15.75" hidden="false" customHeight="fals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</row>
    <row r="496" customFormat="false" ht="15.75" hidden="false" customHeight="fals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</row>
    <row r="497" customFormat="false" ht="15.75" hidden="false" customHeight="fals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</row>
    <row r="498" customFormat="false" ht="15.75" hidden="false" customHeight="fals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</row>
    <row r="499" customFormat="false" ht="15.75" hidden="false" customHeight="fals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</row>
    <row r="500" customFormat="false" ht="15.75" hidden="false" customHeight="fals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</row>
    <row r="501" customFormat="false" ht="15.75" hidden="false" customHeight="fals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</row>
    <row r="502" customFormat="false" ht="15.75" hidden="false" customHeight="fals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</row>
    <row r="503" customFormat="false" ht="15.75" hidden="false" customHeight="fals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</row>
    <row r="504" customFormat="false" ht="15.75" hidden="false" customHeight="fals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</row>
    <row r="505" customFormat="false" ht="15.75" hidden="false" customHeight="fals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</row>
    <row r="506" customFormat="false" ht="15.75" hidden="false" customHeight="fals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</row>
    <row r="507" customFormat="false" ht="15.75" hidden="false" customHeight="fals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</row>
    <row r="508" customFormat="false" ht="15.75" hidden="false" customHeight="fals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</row>
    <row r="509" customFormat="false" ht="15.75" hidden="false" customHeight="fals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</row>
    <row r="510" customFormat="false" ht="15.75" hidden="false" customHeight="fals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</row>
    <row r="511" customFormat="false" ht="15.75" hidden="false" customHeight="fals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</row>
    <row r="512" customFormat="false" ht="15.75" hidden="false" customHeight="fals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</row>
    <row r="513" customFormat="false" ht="15.75" hidden="false" customHeight="fals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</row>
    <row r="514" customFormat="false" ht="15.75" hidden="false" customHeight="fals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</row>
    <row r="515" customFormat="false" ht="15.75" hidden="false" customHeight="fals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</row>
    <row r="516" customFormat="false" ht="15.75" hidden="false" customHeight="fals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</row>
    <row r="517" customFormat="false" ht="15.75" hidden="false" customHeight="fals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</row>
    <row r="518" customFormat="false" ht="15.75" hidden="false" customHeight="fals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</row>
    <row r="519" customFormat="false" ht="15.75" hidden="false" customHeight="fals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</row>
    <row r="520" customFormat="false" ht="15.75" hidden="false" customHeight="fals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</row>
    <row r="521" customFormat="false" ht="15.75" hidden="false" customHeight="fals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</row>
    <row r="522" customFormat="false" ht="15.75" hidden="false" customHeight="fals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</row>
    <row r="523" customFormat="false" ht="15.75" hidden="false" customHeight="fals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</row>
    <row r="524" customFormat="false" ht="15.75" hidden="false" customHeight="fals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</row>
    <row r="525" customFormat="false" ht="15.75" hidden="false" customHeight="fals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</row>
    <row r="526" customFormat="false" ht="15.75" hidden="false" customHeight="fals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</row>
    <row r="527" customFormat="false" ht="15.75" hidden="false" customHeight="fals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</row>
    <row r="528" customFormat="false" ht="15.75" hidden="false" customHeight="fals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</row>
    <row r="529" customFormat="false" ht="15.75" hidden="false" customHeight="fals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</row>
    <row r="530" customFormat="false" ht="15.75" hidden="false" customHeight="fals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</row>
    <row r="531" customFormat="false" ht="15.75" hidden="false" customHeight="fals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</row>
    <row r="532" customFormat="false" ht="15.75" hidden="false" customHeight="fals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</row>
    <row r="533" customFormat="false" ht="15.75" hidden="false" customHeight="fals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</row>
    <row r="534" customFormat="false" ht="15.75" hidden="false" customHeight="fals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</row>
    <row r="535" customFormat="false" ht="15.75" hidden="false" customHeight="fals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</row>
    <row r="536" customFormat="false" ht="15.75" hidden="false" customHeight="fals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</row>
    <row r="537" customFormat="false" ht="15.75" hidden="false" customHeight="fals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</row>
    <row r="538" customFormat="false" ht="15.75" hidden="false" customHeight="fals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</row>
    <row r="539" customFormat="false" ht="15.75" hidden="false" customHeight="fals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</row>
    <row r="540" customFormat="false" ht="15.75" hidden="false" customHeight="fals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</row>
    <row r="541" customFormat="false" ht="15.75" hidden="false" customHeight="fals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</row>
    <row r="542" customFormat="false" ht="15.75" hidden="false" customHeight="fals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</row>
    <row r="543" customFormat="false" ht="15.75" hidden="false" customHeight="fals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</row>
    <row r="544" customFormat="false" ht="15.75" hidden="false" customHeight="fals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</row>
    <row r="545" customFormat="false" ht="15.75" hidden="false" customHeight="fals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</row>
    <row r="546" customFormat="false" ht="15.75" hidden="false" customHeight="fals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</row>
    <row r="547" customFormat="false" ht="15.75" hidden="false" customHeight="fals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</row>
    <row r="548" customFormat="false" ht="15.75" hidden="false" customHeight="fals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</row>
    <row r="549" customFormat="false" ht="15.75" hidden="false" customHeight="fals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</row>
    <row r="550" customFormat="false" ht="15.75" hidden="false" customHeight="fals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</row>
    <row r="551" customFormat="false" ht="15.75" hidden="false" customHeight="fals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</row>
    <row r="552" customFormat="false" ht="15.75" hidden="false" customHeight="fals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</row>
    <row r="553" customFormat="false" ht="15.75" hidden="false" customHeight="fals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</row>
    <row r="554" customFormat="false" ht="15.75" hidden="false" customHeight="fals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</row>
    <row r="555" customFormat="false" ht="15.75" hidden="false" customHeight="fals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</row>
    <row r="556" customFormat="false" ht="15.75" hidden="false" customHeight="fals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</row>
    <row r="557" customFormat="false" ht="15.75" hidden="false" customHeight="fals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</row>
    <row r="558" customFormat="false" ht="15.75" hidden="false" customHeight="fals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</row>
    <row r="559" customFormat="false" ht="15.75" hidden="false" customHeight="fals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</row>
    <row r="560" customFormat="false" ht="15.75" hidden="false" customHeight="fals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</row>
    <row r="561" customFormat="false" ht="15.75" hidden="false" customHeight="fals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</row>
    <row r="562" customFormat="false" ht="15.75" hidden="false" customHeight="fals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</row>
    <row r="563" customFormat="false" ht="15.75" hidden="false" customHeight="fals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</row>
    <row r="564" customFormat="false" ht="15.75" hidden="false" customHeight="fals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</row>
    <row r="565" customFormat="false" ht="15.75" hidden="false" customHeight="fals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</row>
    <row r="566" customFormat="false" ht="15.75" hidden="false" customHeight="fals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</row>
    <row r="567" customFormat="false" ht="15.75" hidden="false" customHeight="fals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</row>
    <row r="568" customFormat="false" ht="15.75" hidden="false" customHeight="fals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</row>
    <row r="569" customFormat="false" ht="15.75" hidden="false" customHeight="fals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</row>
    <row r="570" customFormat="false" ht="15.75" hidden="false" customHeight="fals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</row>
    <row r="571" customFormat="false" ht="15.75" hidden="false" customHeight="fals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</row>
    <row r="572" customFormat="false" ht="15.75" hidden="false" customHeight="fals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</row>
    <row r="573" customFormat="false" ht="15.75" hidden="false" customHeight="fals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</row>
    <row r="574" customFormat="false" ht="15.75" hidden="false" customHeight="fals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</row>
    <row r="575" customFormat="false" ht="15.75" hidden="false" customHeight="fals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</row>
    <row r="576" customFormat="false" ht="15.75" hidden="false" customHeight="fals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</row>
    <row r="577" customFormat="false" ht="15.75" hidden="false" customHeight="fals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</row>
    <row r="578" customFormat="false" ht="15.75" hidden="false" customHeight="fals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</row>
    <row r="579" customFormat="false" ht="15.75" hidden="false" customHeight="fals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</row>
    <row r="580" customFormat="false" ht="15.75" hidden="false" customHeight="fals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</row>
    <row r="581" customFormat="false" ht="15.75" hidden="false" customHeight="fals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</row>
    <row r="582" customFormat="false" ht="15.75" hidden="false" customHeight="fals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</row>
    <row r="583" customFormat="false" ht="15.75" hidden="false" customHeight="fals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</row>
    <row r="584" customFormat="false" ht="15.75" hidden="false" customHeight="fals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</row>
    <row r="585" customFormat="false" ht="15.75" hidden="false" customHeight="fals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</row>
    <row r="586" customFormat="false" ht="15.75" hidden="false" customHeight="fals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</row>
    <row r="587" customFormat="false" ht="15.75" hidden="false" customHeight="fals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</row>
    <row r="588" customFormat="false" ht="15.75" hidden="false" customHeight="fals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</row>
    <row r="589" customFormat="false" ht="15.75" hidden="false" customHeight="fals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</row>
    <row r="590" customFormat="false" ht="15.75" hidden="false" customHeight="fals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</row>
    <row r="591" customFormat="false" ht="15.75" hidden="false" customHeight="fals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</row>
    <row r="592" customFormat="false" ht="15.75" hidden="false" customHeight="fals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</row>
    <row r="593" customFormat="false" ht="15.75" hidden="false" customHeight="fals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</row>
    <row r="594" customFormat="false" ht="15.75" hidden="false" customHeight="fals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</row>
    <row r="595" customFormat="false" ht="15.75" hidden="false" customHeight="fals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</row>
    <row r="596" customFormat="false" ht="15.75" hidden="false" customHeight="fals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</row>
    <row r="597" customFormat="false" ht="15.75" hidden="false" customHeight="fals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</row>
    <row r="598" customFormat="false" ht="15.75" hidden="false" customHeight="fals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</row>
    <row r="599" customFormat="false" ht="15.75" hidden="false" customHeight="fals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</row>
    <row r="600" customFormat="false" ht="15.75" hidden="false" customHeight="fals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</row>
    <row r="601" customFormat="false" ht="15.75" hidden="false" customHeight="fals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</row>
    <row r="602" customFormat="false" ht="15.75" hidden="false" customHeight="fals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</row>
    <row r="603" customFormat="false" ht="15.75" hidden="false" customHeight="fals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</row>
    <row r="604" customFormat="false" ht="15.75" hidden="false" customHeight="fals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</row>
    <row r="605" customFormat="false" ht="15.75" hidden="false" customHeight="fals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</row>
    <row r="606" customFormat="false" ht="15.75" hidden="false" customHeight="fals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</row>
    <row r="607" customFormat="false" ht="15.75" hidden="false" customHeight="fals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</row>
    <row r="608" customFormat="false" ht="15.75" hidden="false" customHeight="fals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</row>
    <row r="609" customFormat="false" ht="15.75" hidden="false" customHeight="fals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</row>
    <row r="610" customFormat="false" ht="15.75" hidden="false" customHeight="fals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</row>
    <row r="611" customFormat="false" ht="15.75" hidden="false" customHeight="fals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</row>
    <row r="612" customFormat="false" ht="15.75" hidden="false" customHeight="fals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</row>
    <row r="613" customFormat="false" ht="15.75" hidden="false" customHeight="fals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</row>
    <row r="614" customFormat="false" ht="15.75" hidden="false" customHeight="fals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</row>
    <row r="615" customFormat="false" ht="15.75" hidden="false" customHeight="fals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</row>
    <row r="616" customFormat="false" ht="15.75" hidden="false" customHeight="fals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</row>
    <row r="617" customFormat="false" ht="15.75" hidden="false" customHeight="fals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</row>
    <row r="618" customFormat="false" ht="15.75" hidden="false" customHeight="fals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</row>
    <row r="619" customFormat="false" ht="15.75" hidden="false" customHeight="fals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</row>
    <row r="620" customFormat="false" ht="15.75" hidden="false" customHeight="fals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</row>
    <row r="621" customFormat="false" ht="15.75" hidden="false" customHeight="fals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</row>
    <row r="622" customFormat="false" ht="15.75" hidden="false" customHeight="fals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</row>
    <row r="623" customFormat="false" ht="15.75" hidden="false" customHeight="fals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</row>
    <row r="624" customFormat="false" ht="15.75" hidden="false" customHeight="fals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</row>
    <row r="625" customFormat="false" ht="15.75" hidden="false" customHeight="fals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</row>
    <row r="626" customFormat="false" ht="15.75" hidden="false" customHeight="fals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</row>
    <row r="627" customFormat="false" ht="15.75" hidden="false" customHeight="fals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</row>
    <row r="628" customFormat="false" ht="15.75" hidden="false" customHeight="fals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</row>
    <row r="629" customFormat="false" ht="15.75" hidden="false" customHeight="fals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</row>
    <row r="630" customFormat="false" ht="15.75" hidden="false" customHeight="fals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</row>
    <row r="631" customFormat="false" ht="15.75" hidden="false" customHeight="fals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</row>
    <row r="632" customFormat="false" ht="15.75" hidden="false" customHeight="fals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</row>
    <row r="633" customFormat="false" ht="15.75" hidden="false" customHeight="fals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</row>
    <row r="634" customFormat="false" ht="15.75" hidden="false" customHeight="fals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</row>
    <row r="635" customFormat="false" ht="15.75" hidden="false" customHeight="fals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</row>
    <row r="636" customFormat="false" ht="15.75" hidden="false" customHeight="fals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</row>
    <row r="637" customFormat="false" ht="15.75" hidden="false" customHeight="fals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</row>
    <row r="638" customFormat="false" ht="15.75" hidden="false" customHeight="fals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</row>
    <row r="639" customFormat="false" ht="15.75" hidden="false" customHeight="fals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</row>
    <row r="640" customFormat="false" ht="15.75" hidden="false" customHeight="fals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</row>
    <row r="641" customFormat="false" ht="15.75" hidden="false" customHeight="fals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</row>
    <row r="642" customFormat="false" ht="15.75" hidden="false" customHeight="fals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</row>
    <row r="643" customFormat="false" ht="15.75" hidden="false" customHeight="fals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</row>
    <row r="644" customFormat="false" ht="15.75" hidden="false" customHeight="fals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</row>
    <row r="645" customFormat="false" ht="15.75" hidden="false" customHeight="fals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</row>
    <row r="646" customFormat="false" ht="15.75" hidden="false" customHeight="fals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</row>
    <row r="647" customFormat="false" ht="15.75" hidden="false" customHeight="fals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</row>
    <row r="648" customFormat="false" ht="15.75" hidden="false" customHeight="fals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</row>
    <row r="649" customFormat="false" ht="15.75" hidden="false" customHeight="fals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</row>
    <row r="650" customFormat="false" ht="15.75" hidden="false" customHeight="fals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</row>
    <row r="651" customFormat="false" ht="15.75" hidden="false" customHeight="fals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</row>
    <row r="652" customFormat="false" ht="15.75" hidden="false" customHeight="fals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</row>
    <row r="653" customFormat="false" ht="15.75" hidden="false" customHeight="fals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</row>
    <row r="654" customFormat="false" ht="15.75" hidden="false" customHeight="fals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</row>
    <row r="655" customFormat="false" ht="15.75" hidden="false" customHeight="fals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</row>
    <row r="656" customFormat="false" ht="15.75" hidden="false" customHeight="fals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</row>
    <row r="657" customFormat="false" ht="15.75" hidden="false" customHeight="fals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</row>
    <row r="658" customFormat="false" ht="15.75" hidden="false" customHeight="fals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</row>
    <row r="659" customFormat="false" ht="15.75" hidden="false" customHeight="fals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</row>
    <row r="660" customFormat="false" ht="15.75" hidden="false" customHeight="fals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</row>
    <row r="661" customFormat="false" ht="15.75" hidden="false" customHeight="fals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</row>
    <row r="662" customFormat="false" ht="15.75" hidden="false" customHeight="fals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</row>
    <row r="663" customFormat="false" ht="15.75" hidden="false" customHeight="fals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</row>
    <row r="664" customFormat="false" ht="15.75" hidden="false" customHeight="fals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</row>
    <row r="665" customFormat="false" ht="15.75" hidden="false" customHeight="fals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</row>
    <row r="666" customFormat="false" ht="15.75" hidden="false" customHeight="fals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</row>
    <row r="667" customFormat="false" ht="15.75" hidden="false" customHeight="fals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</row>
    <row r="668" customFormat="false" ht="15.75" hidden="false" customHeight="fals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</row>
    <row r="669" customFormat="false" ht="15.75" hidden="false" customHeight="fals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</row>
    <row r="670" customFormat="false" ht="15.75" hidden="false" customHeight="fals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</row>
    <row r="671" customFormat="false" ht="15.75" hidden="false" customHeight="fals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</row>
    <row r="672" customFormat="false" ht="15.75" hidden="false" customHeight="fals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</row>
    <row r="673" customFormat="false" ht="15.75" hidden="false" customHeight="fals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</row>
    <row r="674" customFormat="false" ht="15.75" hidden="false" customHeight="fals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</row>
    <row r="675" customFormat="false" ht="15.75" hidden="false" customHeight="fals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</row>
    <row r="676" customFormat="false" ht="15.75" hidden="false" customHeight="fals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</row>
    <row r="677" customFormat="false" ht="15.75" hidden="false" customHeight="fals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</row>
    <row r="678" customFormat="false" ht="15.75" hidden="false" customHeight="fals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</row>
    <row r="679" customFormat="false" ht="15.75" hidden="false" customHeight="fals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</row>
    <row r="680" customFormat="false" ht="15.75" hidden="false" customHeight="fals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</row>
    <row r="681" customFormat="false" ht="15.75" hidden="false" customHeight="fals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</row>
    <row r="682" customFormat="false" ht="15.75" hidden="false" customHeight="fals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</row>
    <row r="683" customFormat="false" ht="15.75" hidden="false" customHeight="fals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</row>
    <row r="684" customFormat="false" ht="15.75" hidden="false" customHeight="fals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</row>
    <row r="685" customFormat="false" ht="15.75" hidden="false" customHeight="fals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</row>
    <row r="686" customFormat="false" ht="15.75" hidden="false" customHeight="fals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</row>
    <row r="687" customFormat="false" ht="15.75" hidden="false" customHeight="fals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</row>
    <row r="688" customFormat="false" ht="15.75" hidden="false" customHeight="fals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</row>
    <row r="689" customFormat="false" ht="15.75" hidden="false" customHeight="fals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</row>
    <row r="690" customFormat="false" ht="15.75" hidden="false" customHeight="fals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</row>
    <row r="691" customFormat="false" ht="15.75" hidden="false" customHeight="fals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</row>
    <row r="692" customFormat="false" ht="15.75" hidden="false" customHeight="fals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</row>
    <row r="693" customFormat="false" ht="15.75" hidden="false" customHeight="fals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</row>
    <row r="694" customFormat="false" ht="15.75" hidden="false" customHeight="fals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</row>
    <row r="695" customFormat="false" ht="15.75" hidden="false" customHeight="fals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</row>
    <row r="696" customFormat="false" ht="15.75" hidden="false" customHeight="fals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</row>
    <row r="697" customFormat="false" ht="15.75" hidden="false" customHeight="fals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</row>
    <row r="698" customFormat="false" ht="15.75" hidden="false" customHeight="fals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</row>
    <row r="699" customFormat="false" ht="15.75" hidden="false" customHeight="fals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</row>
    <row r="700" customFormat="false" ht="15.75" hidden="false" customHeight="fals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</row>
    <row r="701" customFormat="false" ht="15.75" hidden="false" customHeight="fals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</row>
    <row r="702" customFormat="false" ht="15.75" hidden="false" customHeight="fals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</row>
    <row r="703" customFormat="false" ht="15.75" hidden="false" customHeight="fals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</row>
    <row r="704" customFormat="false" ht="15.75" hidden="false" customHeight="fals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</row>
    <row r="705" customFormat="false" ht="15.75" hidden="false" customHeight="fals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</row>
    <row r="706" customFormat="false" ht="15.75" hidden="false" customHeight="fals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</row>
    <row r="707" customFormat="false" ht="15.75" hidden="false" customHeight="fals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</row>
    <row r="708" customFormat="false" ht="15.75" hidden="false" customHeight="fals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</row>
    <row r="709" customFormat="false" ht="15.75" hidden="false" customHeight="fals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</row>
    <row r="710" customFormat="false" ht="15.75" hidden="false" customHeight="fals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</row>
    <row r="711" customFormat="false" ht="15.75" hidden="false" customHeight="fals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</row>
    <row r="712" customFormat="false" ht="15.75" hidden="false" customHeight="fals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</row>
    <row r="713" customFormat="false" ht="15.75" hidden="false" customHeight="fals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</row>
    <row r="714" customFormat="false" ht="15.75" hidden="false" customHeight="fals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</row>
    <row r="715" customFormat="false" ht="15.75" hidden="false" customHeight="fals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</row>
    <row r="716" customFormat="false" ht="15.75" hidden="false" customHeight="fals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</row>
    <row r="717" customFormat="false" ht="15.75" hidden="false" customHeight="fals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</row>
    <row r="718" customFormat="false" ht="15.75" hidden="false" customHeight="fals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</row>
    <row r="719" customFormat="false" ht="15.75" hidden="false" customHeight="fals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</row>
    <row r="720" customFormat="false" ht="15.75" hidden="false" customHeight="fals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</row>
    <row r="721" customFormat="false" ht="15.75" hidden="false" customHeight="fals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</row>
    <row r="722" customFormat="false" ht="15.75" hidden="false" customHeight="fals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</row>
    <row r="723" customFormat="false" ht="15.75" hidden="false" customHeight="fals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</row>
    <row r="724" customFormat="false" ht="15.75" hidden="false" customHeight="fals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</row>
    <row r="725" customFormat="false" ht="15.75" hidden="false" customHeight="fals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</row>
    <row r="726" customFormat="false" ht="15.75" hidden="false" customHeight="fals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</row>
    <row r="727" customFormat="false" ht="15.75" hidden="false" customHeight="fals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</row>
    <row r="728" customFormat="false" ht="15.75" hidden="false" customHeight="fals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</row>
    <row r="729" customFormat="false" ht="15.75" hidden="false" customHeight="fals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</row>
    <row r="730" customFormat="false" ht="15.75" hidden="false" customHeight="fals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</row>
    <row r="731" customFormat="false" ht="15.75" hidden="false" customHeight="fals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</row>
    <row r="732" customFormat="false" ht="15.75" hidden="false" customHeight="fals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</row>
    <row r="733" customFormat="false" ht="15.75" hidden="false" customHeight="fals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</row>
    <row r="734" customFormat="false" ht="15.75" hidden="false" customHeight="fals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</row>
    <row r="735" customFormat="false" ht="15.75" hidden="false" customHeight="fals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</row>
    <row r="736" customFormat="false" ht="15.75" hidden="false" customHeight="fals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</row>
    <row r="737" customFormat="false" ht="15.75" hidden="false" customHeight="fals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</row>
    <row r="738" customFormat="false" ht="15.75" hidden="false" customHeight="fals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</row>
    <row r="739" customFormat="false" ht="15.75" hidden="false" customHeight="fals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</row>
    <row r="740" customFormat="false" ht="15.75" hidden="false" customHeight="fals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</row>
    <row r="741" customFormat="false" ht="15.75" hidden="false" customHeight="fals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</row>
    <row r="742" customFormat="false" ht="15.75" hidden="false" customHeight="fals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</row>
    <row r="743" customFormat="false" ht="15.75" hidden="false" customHeight="fals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</row>
    <row r="744" customFormat="false" ht="15.75" hidden="false" customHeight="fals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</row>
    <row r="745" customFormat="false" ht="15.75" hidden="false" customHeight="fals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</row>
    <row r="746" customFormat="false" ht="15.75" hidden="false" customHeight="fals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</row>
    <row r="747" customFormat="false" ht="15.75" hidden="false" customHeight="fals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</row>
    <row r="748" customFormat="false" ht="15.75" hidden="false" customHeight="fals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</row>
    <row r="749" customFormat="false" ht="15.75" hidden="false" customHeight="fals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</row>
    <row r="750" customFormat="false" ht="15.75" hidden="false" customHeight="fals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</row>
    <row r="751" customFormat="false" ht="15.75" hidden="false" customHeight="fals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</row>
    <row r="752" customFormat="false" ht="15.75" hidden="false" customHeight="fals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</row>
    <row r="753" customFormat="false" ht="15.75" hidden="false" customHeight="fals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</row>
    <row r="754" customFormat="false" ht="15.75" hidden="false" customHeight="fals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</row>
    <row r="755" customFormat="false" ht="15.75" hidden="false" customHeight="fals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</row>
    <row r="756" customFormat="false" ht="15.75" hidden="false" customHeight="fals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</row>
    <row r="757" customFormat="false" ht="15.75" hidden="false" customHeight="fals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</row>
    <row r="758" customFormat="false" ht="15.75" hidden="false" customHeight="fals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</row>
    <row r="759" customFormat="false" ht="15.75" hidden="false" customHeight="fals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</row>
    <row r="760" customFormat="false" ht="15.75" hidden="false" customHeight="fals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</row>
    <row r="761" customFormat="false" ht="15.75" hidden="false" customHeight="fals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</row>
    <row r="762" customFormat="false" ht="15.75" hidden="false" customHeight="fals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</row>
    <row r="763" customFormat="false" ht="15.75" hidden="false" customHeight="fals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</row>
    <row r="764" customFormat="false" ht="15.75" hidden="false" customHeight="fals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</row>
    <row r="765" customFormat="false" ht="15.75" hidden="false" customHeight="fals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</row>
    <row r="766" customFormat="false" ht="15.75" hidden="false" customHeight="fals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</row>
    <row r="767" customFormat="false" ht="15.75" hidden="false" customHeight="fals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</row>
    <row r="768" customFormat="false" ht="15.75" hidden="false" customHeight="fals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</row>
    <row r="769" customFormat="false" ht="15.75" hidden="false" customHeight="fals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</row>
    <row r="770" customFormat="false" ht="15.75" hidden="false" customHeight="fals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</row>
    <row r="771" customFormat="false" ht="15.75" hidden="false" customHeight="fals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</row>
    <row r="772" customFormat="false" ht="15.75" hidden="false" customHeight="fals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</row>
    <row r="773" customFormat="false" ht="15.75" hidden="false" customHeight="fals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</row>
    <row r="774" customFormat="false" ht="15.75" hidden="false" customHeight="fals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</row>
    <row r="775" customFormat="false" ht="15.75" hidden="false" customHeight="fals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</row>
    <row r="776" customFormat="false" ht="15.75" hidden="false" customHeight="fals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</row>
    <row r="777" customFormat="false" ht="15.75" hidden="false" customHeight="fals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</row>
    <row r="778" customFormat="false" ht="15.75" hidden="false" customHeight="fals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</row>
    <row r="779" customFormat="false" ht="15.75" hidden="false" customHeight="fals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</row>
    <row r="780" customFormat="false" ht="15.75" hidden="false" customHeight="fals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</row>
    <row r="781" customFormat="false" ht="15.75" hidden="false" customHeight="fals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</row>
    <row r="782" customFormat="false" ht="15.75" hidden="false" customHeight="fals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</row>
    <row r="783" customFormat="false" ht="15.75" hidden="false" customHeight="fals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</row>
    <row r="784" customFormat="false" ht="15.75" hidden="false" customHeight="fals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</row>
    <row r="785" customFormat="false" ht="15.75" hidden="false" customHeight="fals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</row>
    <row r="786" customFormat="false" ht="15.75" hidden="false" customHeight="fals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</row>
    <row r="787" customFormat="false" ht="15.75" hidden="false" customHeight="fals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</row>
    <row r="788" customFormat="false" ht="15.75" hidden="false" customHeight="fals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</row>
    <row r="789" customFormat="false" ht="15.75" hidden="false" customHeight="fals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</row>
    <row r="790" customFormat="false" ht="15.75" hidden="false" customHeight="fals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</row>
    <row r="791" customFormat="false" ht="15.75" hidden="false" customHeight="fals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</row>
    <row r="792" customFormat="false" ht="15.75" hidden="false" customHeight="fals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</row>
    <row r="793" customFormat="false" ht="15.75" hidden="false" customHeight="fals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</row>
    <row r="794" customFormat="false" ht="15.75" hidden="false" customHeight="fals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</row>
    <row r="795" customFormat="false" ht="15.75" hidden="false" customHeight="fals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</row>
    <row r="796" customFormat="false" ht="15.75" hidden="false" customHeight="fals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</row>
    <row r="797" customFormat="false" ht="15.75" hidden="false" customHeight="fals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</row>
    <row r="798" customFormat="false" ht="15.75" hidden="false" customHeight="fals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</row>
    <row r="799" customFormat="false" ht="15.75" hidden="false" customHeight="fals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</row>
    <row r="800" customFormat="false" ht="15.75" hidden="false" customHeight="fals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</row>
    <row r="801" customFormat="false" ht="15.75" hidden="false" customHeight="fals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</row>
    <row r="802" customFormat="false" ht="15.75" hidden="false" customHeight="fals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</row>
    <row r="803" customFormat="false" ht="15.75" hidden="false" customHeight="fals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</row>
    <row r="804" customFormat="false" ht="15.75" hidden="false" customHeight="fals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</row>
    <row r="805" customFormat="false" ht="15.75" hidden="false" customHeight="fals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</row>
    <row r="806" customFormat="false" ht="15.75" hidden="false" customHeight="fals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</row>
    <row r="807" customFormat="false" ht="15.75" hidden="false" customHeight="fals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</row>
    <row r="808" customFormat="false" ht="15.75" hidden="false" customHeight="fals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</row>
    <row r="809" customFormat="false" ht="15.75" hidden="false" customHeight="fals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</row>
    <row r="810" customFormat="false" ht="15.75" hidden="false" customHeight="fals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</row>
    <row r="811" customFormat="false" ht="15.75" hidden="false" customHeight="fals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</row>
    <row r="812" customFormat="false" ht="15.75" hidden="false" customHeight="fals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</row>
    <row r="813" customFormat="false" ht="15.75" hidden="false" customHeight="fals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</row>
    <row r="814" customFormat="false" ht="15.75" hidden="false" customHeight="fals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</row>
    <row r="815" customFormat="false" ht="15.75" hidden="false" customHeight="fals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</row>
    <row r="816" customFormat="false" ht="15.75" hidden="false" customHeight="fals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</row>
    <row r="817" customFormat="false" ht="15.75" hidden="false" customHeight="fals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</row>
    <row r="818" customFormat="false" ht="15.75" hidden="false" customHeight="fals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</row>
    <row r="819" customFormat="false" ht="15.75" hidden="false" customHeight="fals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</row>
    <row r="820" customFormat="false" ht="15.75" hidden="false" customHeight="fals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</row>
    <row r="821" customFormat="false" ht="15.75" hidden="false" customHeight="fals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</row>
    <row r="822" customFormat="false" ht="15.75" hidden="false" customHeight="fals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</row>
    <row r="823" customFormat="false" ht="15.75" hidden="false" customHeight="fals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</row>
    <row r="824" customFormat="false" ht="15.75" hidden="false" customHeight="fals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</row>
    <row r="825" customFormat="false" ht="15.75" hidden="false" customHeight="fals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</row>
    <row r="826" customFormat="false" ht="15.75" hidden="false" customHeight="fals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</row>
    <row r="827" customFormat="false" ht="15.75" hidden="false" customHeight="fals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</row>
    <row r="828" customFormat="false" ht="15.75" hidden="false" customHeight="fals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</row>
    <row r="829" customFormat="false" ht="15.75" hidden="false" customHeight="fals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</row>
    <row r="830" customFormat="false" ht="15.75" hidden="false" customHeight="fals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</row>
    <row r="831" customFormat="false" ht="15.75" hidden="false" customHeight="fals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</row>
    <row r="832" customFormat="false" ht="15.75" hidden="false" customHeight="fals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</row>
    <row r="833" customFormat="false" ht="15.75" hidden="false" customHeight="fals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</row>
    <row r="834" customFormat="false" ht="15.75" hidden="false" customHeight="fals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</row>
    <row r="835" customFormat="false" ht="15.75" hidden="false" customHeight="fals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</row>
    <row r="836" customFormat="false" ht="15.75" hidden="false" customHeight="fals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</row>
    <row r="837" customFormat="false" ht="15.75" hidden="false" customHeight="fals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</row>
    <row r="838" customFormat="false" ht="15.75" hidden="false" customHeight="fals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</row>
    <row r="839" customFormat="false" ht="15.75" hidden="false" customHeight="fals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</row>
    <row r="840" customFormat="false" ht="15.75" hidden="false" customHeight="fals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</row>
    <row r="841" customFormat="false" ht="15.75" hidden="false" customHeight="fals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</row>
    <row r="842" customFormat="false" ht="15.75" hidden="false" customHeight="fals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</row>
    <row r="843" customFormat="false" ht="15.75" hidden="false" customHeight="fals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</row>
    <row r="844" customFormat="false" ht="15.75" hidden="false" customHeight="fals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</row>
    <row r="845" customFormat="false" ht="15.75" hidden="false" customHeight="fals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</row>
    <row r="846" customFormat="false" ht="15.75" hidden="false" customHeight="fals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</row>
    <row r="847" customFormat="false" ht="15.75" hidden="false" customHeight="fals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</row>
    <row r="848" customFormat="false" ht="15.75" hidden="false" customHeight="fals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</row>
    <row r="849" customFormat="false" ht="15.75" hidden="false" customHeight="fals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</row>
    <row r="850" customFormat="false" ht="15.75" hidden="false" customHeight="fals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</row>
    <row r="851" customFormat="false" ht="15.75" hidden="false" customHeight="fals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</row>
    <row r="852" customFormat="false" ht="15.75" hidden="false" customHeight="fals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</row>
    <row r="853" customFormat="false" ht="15.75" hidden="false" customHeight="fals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</row>
    <row r="854" customFormat="false" ht="15.75" hidden="false" customHeight="fals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</row>
    <row r="855" customFormat="false" ht="15.75" hidden="false" customHeight="fals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</row>
    <row r="856" customFormat="false" ht="15.75" hidden="false" customHeight="fals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</row>
    <row r="857" customFormat="false" ht="15.75" hidden="false" customHeight="fals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</row>
    <row r="858" customFormat="false" ht="15.75" hidden="false" customHeight="fals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</row>
    <row r="859" customFormat="false" ht="15.75" hidden="false" customHeight="fals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</row>
    <row r="860" customFormat="false" ht="15.75" hidden="false" customHeight="fals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</row>
    <row r="861" customFormat="false" ht="15.75" hidden="false" customHeight="fals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</row>
    <row r="862" customFormat="false" ht="15.75" hidden="false" customHeight="fals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</row>
    <row r="863" customFormat="false" ht="15.75" hidden="false" customHeight="fals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</row>
    <row r="864" customFormat="false" ht="15.75" hidden="false" customHeight="fals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</row>
    <row r="865" customFormat="false" ht="15.75" hidden="false" customHeight="fals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</row>
    <row r="866" customFormat="false" ht="15.75" hidden="false" customHeight="fals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</row>
    <row r="867" customFormat="false" ht="15.75" hidden="false" customHeight="fals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</row>
    <row r="868" customFormat="false" ht="15.75" hidden="false" customHeight="fals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</row>
    <row r="869" customFormat="false" ht="15.75" hidden="false" customHeight="fals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</row>
    <row r="870" customFormat="false" ht="15.75" hidden="false" customHeight="fals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</row>
    <row r="871" customFormat="false" ht="15.75" hidden="false" customHeight="fals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</row>
    <row r="872" customFormat="false" ht="15.75" hidden="false" customHeight="fals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</row>
    <row r="873" customFormat="false" ht="15.75" hidden="false" customHeight="fals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</row>
    <row r="874" customFormat="false" ht="15.75" hidden="false" customHeight="fals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</row>
    <row r="875" customFormat="false" ht="15.75" hidden="false" customHeight="fals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</row>
    <row r="876" customFormat="false" ht="15.75" hidden="false" customHeight="fals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</row>
    <row r="877" customFormat="false" ht="15.75" hidden="false" customHeight="fals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</row>
    <row r="878" customFormat="false" ht="15.75" hidden="false" customHeight="fals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</row>
    <row r="879" customFormat="false" ht="15.75" hidden="false" customHeight="fals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</row>
    <row r="880" customFormat="false" ht="15.75" hidden="false" customHeight="fals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</row>
    <row r="881" customFormat="false" ht="15.75" hidden="false" customHeight="fals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</row>
    <row r="882" customFormat="false" ht="15.75" hidden="false" customHeight="fals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</row>
    <row r="883" customFormat="false" ht="15.75" hidden="false" customHeight="fals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</row>
    <row r="884" customFormat="false" ht="15.75" hidden="false" customHeight="fals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</row>
    <row r="885" customFormat="false" ht="15.75" hidden="false" customHeight="fals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</row>
    <row r="886" customFormat="false" ht="15.75" hidden="false" customHeight="fals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</row>
    <row r="887" customFormat="false" ht="15.75" hidden="false" customHeight="fals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</row>
    <row r="888" customFormat="false" ht="15.75" hidden="false" customHeight="fals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</row>
    <row r="889" customFormat="false" ht="15.75" hidden="false" customHeight="fals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</row>
    <row r="890" customFormat="false" ht="15.75" hidden="false" customHeight="fals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</row>
    <row r="891" customFormat="false" ht="15.75" hidden="false" customHeight="fals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</row>
    <row r="892" customFormat="false" ht="15.75" hidden="false" customHeight="fals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</row>
    <row r="893" customFormat="false" ht="15.75" hidden="false" customHeight="fals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</row>
    <row r="894" customFormat="false" ht="15.75" hidden="false" customHeight="fals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</row>
    <row r="895" customFormat="false" ht="15.75" hidden="false" customHeight="fals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</row>
    <row r="896" customFormat="false" ht="15.75" hidden="false" customHeight="fals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</row>
    <row r="897" customFormat="false" ht="15.75" hidden="false" customHeight="fals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</row>
    <row r="898" customFormat="false" ht="15.75" hidden="false" customHeight="fals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</row>
    <row r="899" customFormat="false" ht="15.75" hidden="false" customHeight="fals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</row>
    <row r="900" customFormat="false" ht="15.75" hidden="false" customHeight="fals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</row>
    <row r="901" customFormat="false" ht="15.75" hidden="false" customHeight="fals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</row>
    <row r="902" customFormat="false" ht="15.75" hidden="false" customHeight="fals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</row>
    <row r="903" customFormat="false" ht="15.75" hidden="false" customHeight="fals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</row>
    <row r="904" customFormat="false" ht="15.75" hidden="false" customHeight="fals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</row>
    <row r="905" customFormat="false" ht="15.75" hidden="false" customHeight="fals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</row>
    <row r="906" customFormat="false" ht="15.75" hidden="false" customHeight="fals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</row>
    <row r="907" customFormat="false" ht="15.75" hidden="false" customHeight="fals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</row>
    <row r="908" customFormat="false" ht="15.75" hidden="false" customHeight="fals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</row>
    <row r="909" customFormat="false" ht="15.75" hidden="false" customHeight="fals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</row>
    <row r="910" customFormat="false" ht="15.75" hidden="false" customHeight="fals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</row>
    <row r="911" customFormat="false" ht="15.75" hidden="false" customHeight="fals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</row>
    <row r="912" customFormat="false" ht="15.75" hidden="false" customHeight="fals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</row>
    <row r="913" customFormat="false" ht="15.75" hidden="false" customHeight="fals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</row>
    <row r="914" customFormat="false" ht="15.75" hidden="false" customHeight="fals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</row>
    <row r="915" customFormat="false" ht="15.75" hidden="false" customHeight="fals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</row>
    <row r="916" customFormat="false" ht="15.75" hidden="false" customHeight="fals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</row>
    <row r="917" customFormat="false" ht="15.75" hidden="false" customHeight="fals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</row>
    <row r="918" customFormat="false" ht="15.75" hidden="false" customHeight="fals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</row>
    <row r="919" customFormat="false" ht="15.75" hidden="false" customHeight="fals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</row>
    <row r="920" customFormat="false" ht="15.75" hidden="false" customHeight="fals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</row>
    <row r="921" customFormat="false" ht="15.75" hidden="false" customHeight="fals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</row>
    <row r="922" customFormat="false" ht="15.75" hidden="false" customHeight="fals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</row>
    <row r="923" customFormat="false" ht="15.75" hidden="false" customHeight="fals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</row>
    <row r="924" customFormat="false" ht="15.75" hidden="false" customHeight="fals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</row>
    <row r="925" customFormat="false" ht="15.75" hidden="false" customHeight="fals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</row>
    <row r="926" customFormat="false" ht="15.75" hidden="false" customHeight="fals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</row>
    <row r="927" customFormat="false" ht="15.75" hidden="false" customHeight="fals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</row>
    <row r="928" customFormat="false" ht="15.75" hidden="false" customHeight="fals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</row>
    <row r="929" customFormat="false" ht="15.75" hidden="false" customHeight="fals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</row>
    <row r="930" customFormat="false" ht="15.75" hidden="false" customHeight="fals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</row>
    <row r="931" customFormat="false" ht="15.75" hidden="false" customHeight="fals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</row>
    <row r="932" customFormat="false" ht="15.75" hidden="false" customHeight="fals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</row>
    <row r="933" customFormat="false" ht="15.75" hidden="false" customHeight="fals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</row>
    <row r="934" customFormat="false" ht="15.75" hidden="false" customHeight="fals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</row>
    <row r="935" customFormat="false" ht="15.75" hidden="false" customHeight="fals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</row>
    <row r="936" customFormat="false" ht="15.75" hidden="false" customHeight="fals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</row>
    <row r="937" customFormat="false" ht="15.75" hidden="false" customHeight="fals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</row>
    <row r="938" customFormat="false" ht="15.75" hidden="false" customHeight="fals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</row>
    <row r="939" customFormat="false" ht="15.75" hidden="false" customHeight="fals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</row>
    <row r="940" customFormat="false" ht="15.75" hidden="false" customHeight="fals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</row>
    <row r="941" customFormat="false" ht="15.75" hidden="false" customHeight="fals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</row>
    <row r="942" customFormat="false" ht="15.75" hidden="false" customHeight="fals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</row>
    <row r="943" customFormat="false" ht="15.75" hidden="false" customHeight="fals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</row>
    <row r="944" customFormat="false" ht="15.75" hidden="false" customHeight="fals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</row>
    <row r="945" customFormat="false" ht="15.75" hidden="false" customHeight="fals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</row>
    <row r="946" customFormat="false" ht="15.75" hidden="false" customHeight="fals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</row>
    <row r="947" customFormat="false" ht="15.75" hidden="false" customHeight="fals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</row>
    <row r="948" customFormat="false" ht="15.75" hidden="false" customHeight="fals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</row>
    <row r="949" customFormat="false" ht="15.75" hidden="false" customHeight="fals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</row>
    <row r="950" customFormat="false" ht="15.75" hidden="false" customHeight="fals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</row>
    <row r="951" customFormat="false" ht="15.75" hidden="false" customHeight="false" outlineLevel="0" collapsed="false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</row>
    <row r="952" customFormat="false" ht="15.75" hidden="false" customHeight="false" outlineLevel="0" collapsed="false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</row>
    <row r="953" customFormat="false" ht="15.75" hidden="false" customHeight="false" outlineLevel="0" collapsed="false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</row>
    <row r="954" customFormat="false" ht="15.75" hidden="false" customHeight="false" outlineLevel="0" collapsed="false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</row>
    <row r="955" customFormat="false" ht="15.75" hidden="false" customHeight="false" outlineLevel="0" collapsed="false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</row>
    <row r="956" customFormat="false" ht="15.75" hidden="false" customHeight="false" outlineLevel="0" collapsed="false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</row>
    <row r="957" customFormat="false" ht="15.75" hidden="false" customHeight="false" outlineLevel="0" collapsed="false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</row>
    <row r="958" customFormat="false" ht="15.75" hidden="false" customHeight="false" outlineLevel="0" collapsed="false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</row>
    <row r="959" customFormat="false" ht="15.75" hidden="false" customHeight="false" outlineLevel="0" collapsed="false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</row>
    <row r="960" customFormat="false" ht="15.75" hidden="false" customHeight="false" outlineLevel="0" collapsed="false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</row>
    <row r="961" customFormat="false" ht="15.75" hidden="false" customHeight="false" outlineLevel="0" collapsed="false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</row>
    <row r="962" customFormat="false" ht="15.75" hidden="false" customHeight="false" outlineLevel="0" collapsed="false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</row>
    <row r="963" customFormat="false" ht="15.75" hidden="false" customHeight="false" outlineLevel="0" collapsed="false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</row>
    <row r="964" customFormat="false" ht="15.75" hidden="false" customHeight="false" outlineLevel="0" collapsed="false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</row>
    <row r="965" customFormat="false" ht="15.75" hidden="false" customHeight="false" outlineLevel="0" collapsed="false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</row>
    <row r="966" customFormat="false" ht="15.75" hidden="false" customHeight="false" outlineLevel="0" collapsed="false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</row>
    <row r="967" customFormat="false" ht="15.75" hidden="false" customHeight="false" outlineLevel="0" collapsed="false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</row>
    <row r="968" customFormat="false" ht="15.75" hidden="false" customHeight="false" outlineLevel="0" collapsed="false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</row>
    <row r="969" customFormat="false" ht="15.75" hidden="false" customHeight="false" outlineLevel="0" collapsed="false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</row>
    <row r="970" customFormat="false" ht="15.75" hidden="false" customHeight="false" outlineLevel="0" collapsed="false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</row>
    <row r="971" customFormat="false" ht="15.75" hidden="false" customHeight="false" outlineLevel="0" collapsed="false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</row>
    <row r="972" customFormat="false" ht="15.75" hidden="false" customHeight="false" outlineLevel="0" collapsed="false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</row>
    <row r="973" customFormat="false" ht="15.75" hidden="false" customHeight="false" outlineLevel="0" collapsed="false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</row>
    <row r="974" customFormat="false" ht="15.75" hidden="false" customHeight="false" outlineLevel="0" collapsed="false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</row>
    <row r="975" customFormat="false" ht="15.75" hidden="false" customHeight="false" outlineLevel="0" collapsed="false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</row>
    <row r="976" customFormat="false" ht="15.75" hidden="false" customHeight="false" outlineLevel="0" collapsed="false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</row>
    <row r="977" customFormat="false" ht="15.75" hidden="false" customHeight="false" outlineLevel="0" collapsed="false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</row>
    <row r="978" customFormat="false" ht="15.75" hidden="false" customHeight="false" outlineLevel="0" collapsed="false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</row>
    <row r="979" customFormat="false" ht="15.75" hidden="false" customHeight="false" outlineLevel="0" collapsed="false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</row>
    <row r="980" customFormat="false" ht="15.75" hidden="false" customHeight="false" outlineLevel="0" collapsed="false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</row>
    <row r="981" customFormat="false" ht="15.75" hidden="false" customHeight="false" outlineLevel="0" collapsed="false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</row>
    <row r="982" customFormat="false" ht="15.75" hidden="false" customHeight="false" outlineLevel="0" collapsed="false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</row>
    <row r="983" customFormat="false" ht="15.75" hidden="false" customHeight="false" outlineLevel="0" collapsed="false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</row>
    <row r="984" customFormat="false" ht="15.75" hidden="false" customHeight="false" outlineLevel="0" collapsed="false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</row>
    <row r="985" customFormat="false" ht="15.75" hidden="false" customHeight="false" outlineLevel="0" collapsed="false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</row>
    <row r="986" customFormat="false" ht="15.75" hidden="false" customHeight="false" outlineLevel="0" collapsed="false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</row>
    <row r="987" customFormat="false" ht="15.75" hidden="false" customHeight="false" outlineLevel="0" collapsed="false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</row>
    <row r="988" customFormat="false" ht="15.75" hidden="false" customHeight="false" outlineLevel="0" collapsed="false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</row>
    <row r="989" customFormat="false" ht="15.75" hidden="false" customHeight="false" outlineLevel="0" collapsed="false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</row>
    <row r="990" customFormat="false" ht="15.75" hidden="false" customHeight="false" outlineLevel="0" collapsed="false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</row>
    <row r="991" customFormat="false" ht="15.75" hidden="false" customHeight="false" outlineLevel="0" collapsed="false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</row>
    <row r="992" customFormat="false" ht="15.75" hidden="false" customHeight="false" outlineLevel="0" collapsed="false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</row>
    <row r="993" customFormat="false" ht="15.75" hidden="false" customHeight="false" outlineLevel="0" collapsed="false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</row>
    <row r="994" customFormat="false" ht="15.75" hidden="false" customHeight="false" outlineLevel="0" collapsed="false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</row>
    <row r="995" customFormat="false" ht="15.75" hidden="false" customHeight="false" outlineLevel="0" collapsed="false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</row>
    <row r="996" customFormat="false" ht="15.75" hidden="false" customHeight="false" outlineLevel="0" collapsed="false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</row>
    <row r="997" customFormat="false" ht="15.75" hidden="false" customHeight="false" outlineLevel="0" collapsed="false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</row>
    <row r="998" customFormat="false" ht="15.75" hidden="false" customHeight="false" outlineLevel="0" collapsed="false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</row>
    <row r="999" customFormat="false" ht="15.75" hidden="false" customHeight="false" outlineLevel="0" collapsed="false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</row>
    <row r="1000" customFormat="false" ht="15.75" hidden="false" customHeight="false" outlineLevel="0" collapsed="false"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</row>
  </sheetData>
  <mergeCells count="23">
    <mergeCell ref="A1:L1"/>
    <mergeCell ref="H3:I3"/>
    <mergeCell ref="N4:N9"/>
    <mergeCell ref="O4:O6"/>
    <mergeCell ref="O7:O9"/>
    <mergeCell ref="N10:N15"/>
    <mergeCell ref="O10:O12"/>
    <mergeCell ref="O13:O15"/>
    <mergeCell ref="N16:N22"/>
    <mergeCell ref="O17:O19"/>
    <mergeCell ref="O20:O22"/>
    <mergeCell ref="N23:N29"/>
    <mergeCell ref="O24:O26"/>
    <mergeCell ref="O27:O29"/>
    <mergeCell ref="N30:N36"/>
    <mergeCell ref="O31:O33"/>
    <mergeCell ref="O34:O36"/>
    <mergeCell ref="N37:N43"/>
    <mergeCell ref="O38:O40"/>
    <mergeCell ref="O41:O43"/>
    <mergeCell ref="N44:N50"/>
    <mergeCell ref="O45:O47"/>
    <mergeCell ref="O48:O5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2023-05-22T12:22:03Z</dcterms:modified>
  <cp:revision>1</cp:revision>
  <dc:subject/>
  <dc:title/>
</cp:coreProperties>
</file>