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Model_Test_Final_Inputs\"/>
    </mc:Choice>
  </mc:AlternateContent>
  <xr:revisionPtr revIDLastSave="0" documentId="8_{4EB12630-6858-455C-8667-58DC98408F27}" xr6:coauthVersionLast="45" xr6:coauthVersionMax="45" xr10:uidLastSave="{00000000-0000-0000-0000-000000000000}"/>
  <bookViews>
    <workbookView xWindow="28680" yWindow="-120" windowWidth="29040" windowHeight="15990" xr2:uid="{286DCE04-AB12-484B-880B-42B53AAF1A4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" i="1" l="1"/>
  <c r="U31" i="1" s="1"/>
  <c r="U30" i="1"/>
  <c r="T30" i="1"/>
  <c r="T29" i="1"/>
  <c r="U29" i="1" s="1"/>
  <c r="T28" i="1"/>
  <c r="U28" i="1" s="1"/>
  <c r="W27" i="1"/>
  <c r="V27" i="1"/>
  <c r="T27" i="1"/>
  <c r="U27" i="1" s="1"/>
  <c r="W26" i="1"/>
  <c r="V26" i="1"/>
  <c r="T26" i="1"/>
  <c r="U26" i="1" s="1"/>
  <c r="V25" i="1"/>
  <c r="W25" i="1"/>
  <c r="V24" i="1"/>
  <c r="Q24" i="1"/>
  <c r="W24" i="1" s="1"/>
  <c r="V23" i="1"/>
  <c r="Q23" i="1"/>
  <c r="W23" i="1" s="1"/>
  <c r="V22" i="1"/>
  <c r="Q22" i="1"/>
  <c r="W22" i="1" s="1"/>
  <c r="V21" i="1"/>
  <c r="Q21" i="1"/>
  <c r="T21" i="1" s="1"/>
  <c r="U21" i="1" s="1"/>
  <c r="V20" i="1"/>
  <c r="Q20" i="1"/>
  <c r="W20" i="1" s="1"/>
  <c r="V19" i="1"/>
  <c r="Q19" i="1"/>
  <c r="W19" i="1" s="1"/>
  <c r="T25" i="1" l="1"/>
  <c r="U25" i="1" s="1"/>
  <c r="T24" i="1"/>
  <c r="U24" i="1" s="1"/>
  <c r="T23" i="1"/>
  <c r="U23" i="1" s="1"/>
  <c r="T22" i="1"/>
  <c r="U22" i="1" s="1"/>
  <c r="W21" i="1"/>
  <c r="T20" i="1"/>
  <c r="U20" i="1" s="1"/>
  <c r="T19" i="1"/>
  <c r="U19" i="1" s="1"/>
  <c r="Q13" i="1" l="1"/>
  <c r="Q18" i="1"/>
  <c r="W18" i="1" s="1"/>
  <c r="Q17" i="1"/>
  <c r="W17" i="1" s="1"/>
  <c r="V18" i="1"/>
  <c r="V17" i="1"/>
  <c r="V16" i="1"/>
  <c r="Q16" i="1"/>
  <c r="T16" i="1" s="1"/>
  <c r="U16" i="1" s="1"/>
  <c r="Q15" i="1"/>
  <c r="T15" i="1" s="1"/>
  <c r="U15" i="1" s="1"/>
  <c r="Q14" i="1"/>
  <c r="W14" i="1" s="1"/>
  <c r="V15" i="1"/>
  <c r="V14" i="1"/>
  <c r="T13" i="1"/>
  <c r="U13" i="1" s="1"/>
  <c r="V13" i="1"/>
  <c r="W8" i="1"/>
  <c r="V8" i="1"/>
  <c r="V9" i="1"/>
  <c r="W9" i="1"/>
  <c r="V10" i="1"/>
  <c r="W10" i="1"/>
  <c r="V11" i="1"/>
  <c r="W11" i="1"/>
  <c r="V12" i="1"/>
  <c r="W12" i="1"/>
  <c r="U8" i="1"/>
  <c r="T8" i="1"/>
  <c r="T9" i="1"/>
  <c r="U9" i="1" s="1"/>
  <c r="T10" i="1"/>
  <c r="U10" i="1" s="1"/>
  <c r="T11" i="1"/>
  <c r="U11" i="1" s="1"/>
  <c r="T12" i="1"/>
  <c r="U12" i="1" s="1"/>
  <c r="W16" i="1" l="1"/>
  <c r="T17" i="1"/>
  <c r="U17" i="1" s="1"/>
  <c r="T18" i="1"/>
  <c r="U18" i="1" s="1"/>
  <c r="T14" i="1"/>
  <c r="U14" i="1" s="1"/>
  <c r="W15" i="1"/>
  <c r="W13" i="1"/>
  <c r="T6" i="1" l="1"/>
  <c r="U6" i="1" s="1"/>
  <c r="T2" i="1"/>
  <c r="W4" i="1"/>
  <c r="W5" i="1"/>
  <c r="W6" i="1"/>
  <c r="W7" i="1"/>
  <c r="W2" i="1"/>
  <c r="W3" i="1"/>
  <c r="V3" i="1"/>
  <c r="V4" i="1"/>
  <c r="V5" i="1"/>
  <c r="V6" i="1"/>
  <c r="V7" i="1"/>
  <c r="V2" i="1"/>
  <c r="T3" i="1"/>
  <c r="U3" i="1" s="1"/>
  <c r="T4" i="1"/>
  <c r="U4" i="1" s="1"/>
  <c r="T5" i="1"/>
  <c r="U5" i="1" s="1"/>
  <c r="T7" i="1"/>
  <c r="U7" i="1" s="1"/>
  <c r="U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tc={E4FBA1A8-3896-447F-8379-9676652EBAE8}</author>
    <author>tc={6EC9B5E1-3E34-4261-8577-53AF5C7E5959}</author>
    <author>tc={79C06EF5-B69C-454F-BFA4-B041A89C6DB9}</author>
    <author>tc={6FBD09C8-B714-439D-8B4F-F9E2DCE6A204}</author>
    <author>tc={1B40A7D2-A0F4-42EF-A196-4850CB963AF3}</author>
    <author>tc={DCD31027-2AEE-4817-B184-BC471888A7ED}</author>
    <author>tc={28722C82-A188-4795-842F-553093425FB6}</author>
  </authors>
  <commentList>
    <comment ref="A2" authorId="0" shapeId="0" xr:uid="{E4FBA1A8-3896-447F-8379-9676652EBA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Bennet et al.</t>
      </text>
    </comment>
    <comment ref="A8" authorId="1" shapeId="0" xr:uid="{6EC9B5E1-3E34-4261-8577-53AF5C7E595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Sides et al</t>
      </text>
    </comment>
    <comment ref="A13" authorId="2" shapeId="0" xr:uid="{79C06EF5-B69C-454F-BFA4-B041A89C6DB9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6" authorId="3" shapeId="0" xr:uid="{6FBD09C8-B714-439D-8B4F-F9E2DCE6A204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9" authorId="4" shapeId="0" xr:uid="{1B40A7D2-A0F4-42EF-A196-4850CB963AF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SiO2 dependence</t>
      </text>
    </comment>
    <comment ref="A24" authorId="5" shapeId="0" xr:uid="{DCD31027-2AEE-4817-B184-BC471888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28" authorId="6" shapeId="0" xr:uid="{28722C82-A188-4795-842F-55309342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</commentList>
</comments>
</file>

<file path=xl/sharedStrings.xml><?xml version="1.0" encoding="utf-8"?>
<sst xmlns="http://schemas.openxmlformats.org/spreadsheetml/2006/main" count="29" uniqueCount="29">
  <si>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</si>
  <si>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</si>
  <si>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</si>
  <si>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</si>
  <si>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</si>
  <si>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</si>
  <si>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</si>
  <si>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</si>
  <si>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</si>
  <si>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</si>
  <si>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</si>
  <si>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</si>
  <si>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</si>
  <si>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</si>
  <si>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</si>
  <si>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</si>
  <si>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</si>
  <si>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</si>
  <si>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</si>
  <si>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Total</t>
  </si>
  <si>
    <t>VolatileCalc_H2Ov mol% (norm)</t>
  </si>
  <si>
    <t>VolatileCalc_P</t>
  </si>
  <si>
    <t>VolatileCalc_CO2vmol% (norm)</t>
  </si>
  <si>
    <t>DixonMacro_P</t>
  </si>
  <si>
    <t>DixonMacro_XH2O</t>
  </si>
  <si>
    <t>DixonMacro_XCO2</t>
  </si>
  <si>
    <t>NormSiO2</t>
  </si>
  <si>
    <t>NormH2O</t>
  </si>
  <si>
    <t>NormCO2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</si>
</sst>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6"/>
      <name val="Geneva"/>
    </font>
    <font>
      <sz val="9"/>
      <color indexed="12"/>
      <name val="Gene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0" fillId="2" borderId="0" xfId="0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/>
    <xf numFmtId="2" fontId="0" fillId="2" borderId="0" xfId="0" applyNumberFormat="1" applyFont="1" applyFill="1" applyAlignment="1">
      <alignment horizontal="center"/>
    </xf>
    <xf numFmtId="166" fontId="0" fillId="2" borderId="0" xfId="0" applyNumberFormat="1" applyFont="1" applyFill="1" applyAlignment="1">
      <alignment horizontal="center"/>
    </xf>
    <xf numFmtId="165" fontId="0" fillId="2" borderId="0" xfId="0" applyNumberFormat="1" applyFill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166" fontId="0" fillId="2" borderId="0" xfId="0" applyNumberFormat="1" applyFont="1" applyFill="1" applyBorder="1" applyAlignment="1">
      <alignment horizontal="center"/>
    </xf>
    <xf numFmtId="165" fontId="0" fillId="2" borderId="0" xfId="0" applyNumberFormat="1" applyFill="1" applyBorder="1"/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5" fontId="0" fillId="4" borderId="0" xfId="0" applyNumberFormat="1" applyFill="1"/>
    <xf numFmtId="0" fontId="3" fillId="4" borderId="0" xfId="0" applyFont="1" applyFill="1"/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5" fontId="0" fillId="0" borderId="1" xfId="0" applyNumberFormat="1" applyBorder="1"/>
    <xf numFmtId="165" fontId="0" fillId="4" borderId="1" xfId="0" applyNumberFormat="1" applyFill="1" applyBorder="1"/>
    <xf numFmtId="0" fontId="3" fillId="4" borderId="1" xfId="0" applyFont="1" applyFill="1" applyBorder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6" fontId="0" fillId="5" borderId="0" xfId="0" applyNumberFormat="1" applyFont="1" applyFill="1" applyBorder="1" applyAlignment="1">
      <alignment horizontal="center"/>
    </xf>
    <xf numFmtId="165" fontId="0" fillId="5" borderId="0" xfId="0" applyNumberFormat="1" applyFill="1" applyBorder="1"/>
    <xf numFmtId="0" fontId="3" fillId="5" borderId="0" xfId="0" applyFont="1" applyFill="1" applyBorder="1"/>
    <xf numFmtId="165" fontId="0" fillId="3" borderId="0" xfId="0" applyNumberFormat="1" applyFill="1" applyBorder="1"/>
    <xf numFmtId="0" fontId="3" fillId="3" borderId="0" xfId="0" applyFont="1" applyFill="1" applyBorder="1"/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166" fontId="0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/>
    <xf numFmtId="0" fontId="3" fillId="5" borderId="1" xfId="0" applyFont="1" applyFill="1" applyBorder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59B7FF0C-69A1-40F6-A840-903BA158E44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6-18T11:21:27.57" personId="{59B7FF0C-69A1-40F6-A840-903BA158E44B}" id="{E4FBA1A8-3896-447F-8379-9676652EBAE8}">
    <text>From Bennet et al.</text>
  </threadedComment>
  <threadedComment ref="A8" dT="2020-06-18T11:21:34.72" personId="{59B7FF0C-69A1-40F6-A840-903BA158E44B}" id="{6EC9B5E1-3E34-4261-8577-53AF5C7E5959}">
    <text>From Sides et al</text>
  </threadedComment>
  <threadedComment ref="A13" dT="2020-06-18T11:41:08.79" personId="{59B7FF0C-69A1-40F6-A840-903BA158E44B}" id="{79C06EF5-B69C-454F-BFA4-B041A89C6DB9}">
    <text>Synthetic data using major element comp of Sides et al. 2014, testing variable CO2-H2O contents</text>
  </threadedComment>
  <threadedComment ref="A16" dT="2020-06-18T11:41:08.79" personId="{59B7FF0C-69A1-40F6-A840-903BA158E44B}" id="{6FBD09C8-B714-439D-8B4F-F9E2DCE6A204}">
    <text>Synthetic data using major element comp of Sides et al. 2014, testing variable CO2-H2O contents</text>
  </threadedComment>
  <threadedComment ref="A19" dT="2020-06-19T11:16:51.39" personId="{59B7FF0C-69A1-40F6-A840-903BA158E44B}" id="{1B40A7D2-A0F4-42EF-A196-4850CB963AF3}">
    <text>Testing SiO2 dependence</text>
  </threadedComment>
  <threadedComment ref="A24" dT="2020-06-19T11:42:55.98" personId="{59B7FF0C-69A1-40F6-A840-903BA158E44B}" id="{DCD31027-2AEE-4817-B184-BC471888A7ED}">
    <text>Just CO2, no H2O</text>
  </threadedComment>
  <threadedComment ref="A28" dT="2020-06-19T11:42:55.98" personId="{59B7FF0C-69A1-40F6-A840-903BA158E44B}" id="{28722C82-A188-4795-842F-553093425FB6}">
    <text>Just CO2, no H2O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AC31"/>
  <sheetViews>
    <sheetView tabSelected="1" zoomScale="90" zoomScaleNormal="90" workbookViewId="0">
      <pane ySplit="1" topLeftCell="A9" activePane="bottomLeft" state="frozen"/>
      <selection activeCell="O1" sqref="O1"/>
      <selection pane="bottomLeft" activeCell="A28" sqref="A28"/>
    </sheetView>
  </sheetViews>
  <sheetFormatPr defaultColWidth="10.796875" defaultRowHeight="15.6"/>
  <cols>
    <col min="1" max="1" width="16.5" style="1" bestFit="1" customWidth="1"/>
    <col min="2" max="2" width="10.796875" style="1"/>
    <col min="3" max="3" width="16.5" style="1" bestFit="1" customWidth="1"/>
    <col min="4" max="20" width="10.796875" style="1"/>
    <col min="21" max="21" width="11.3984375" style="1" bestFit="1" customWidth="1"/>
    <col min="22" max="22" width="10.8984375" style="1" bestFit="1" customWidth="1"/>
    <col min="23" max="23" width="13.5" style="1" bestFit="1" customWidth="1"/>
    <col min="24" max="28" width="10.796875" style="1"/>
    <col min="29" max="29" width="10.796875" style="20"/>
    <col min="30" max="16384" width="10.796875" style="1"/>
  </cols>
  <sheetData>
    <row r="1" spans="1:29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19</v>
      </c>
      <c r="U1" s="1" t="s">
        <v>26</v>
      </c>
      <c r="V1" s="1" t="s">
        <v>27</v>
      </c>
      <c r="W1" s="1" t="s">
        <v>28</v>
      </c>
      <c r="X1" s="1" t="s">
        <v>21</v>
      </c>
      <c r="Y1" s="2" t="s">
        <v>20</v>
      </c>
      <c r="Z1" s="2" t="s">
        <v>22</v>
      </c>
      <c r="AA1" s="1" t="s">
        <v>23</v>
      </c>
      <c r="AB1" s="1" t="s">
        <v>24</v>
      </c>
      <c r="AC1" s="20" t="s">
        <v>25</v>
      </c>
    </row>
    <row r="2" spans="1:29" s="5" customFormat="1">
      <c r="A2" s="5">
        <v>1</v>
      </c>
      <c r="B2" s="5">
        <v>50.278940484376754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8.0559705373844643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>
        <v>0</v>
      </c>
      <c r="P2" s="5">
        <v>0.39356846574792992</v>
      </c>
      <c r="Q2" s="5">
        <v>0.19530806491187541</v>
      </c>
      <c r="R2" s="6">
        <v>3687.5</v>
      </c>
      <c r="S2" s="7">
        <v>1205.6154022173628</v>
      </c>
      <c r="T2" s="5">
        <f>SUM(B2:Q2)</f>
        <v>99.556538911714867</v>
      </c>
      <c r="U2" s="8">
        <f t="shared" ref="U2:U7" si="0">B2/(T2/100)</f>
        <v>50.5029011996523</v>
      </c>
      <c r="V2" s="9">
        <f>P2</f>
        <v>0.39356846574792992</v>
      </c>
      <c r="W2" s="8">
        <f>10000*Q2</f>
        <v>1953.0806491187541</v>
      </c>
      <c r="X2" s="6">
        <v>3687.5</v>
      </c>
      <c r="Y2" s="10">
        <v>0.55848449302071013</v>
      </c>
      <c r="Z2" s="10">
        <v>99.442357717493053</v>
      </c>
      <c r="AA2" s="5">
        <v>3682</v>
      </c>
      <c r="AB2" s="5">
        <v>4.7514220060549178E-3</v>
      </c>
      <c r="AC2" s="21">
        <v>0.99531182179535038</v>
      </c>
    </row>
    <row r="3" spans="1:29" s="5" customFormat="1">
      <c r="A3" s="5">
        <v>2</v>
      </c>
      <c r="B3" s="5">
        <v>49.611292708741992</v>
      </c>
      <c r="C3" s="5">
        <v>1.1948046055701</v>
      </c>
      <c r="D3" s="5">
        <v>14.81914368998139</v>
      </c>
      <c r="E3" s="5">
        <v>1.0227112294914409</v>
      </c>
      <c r="F3" s="5">
        <v>0</v>
      </c>
      <c r="G3" s="5">
        <v>8.2815977523950899</v>
      </c>
      <c r="H3" s="5">
        <v>0</v>
      </c>
      <c r="I3" s="5">
        <v>9.4245413125203239</v>
      </c>
      <c r="J3" s="5">
        <v>0</v>
      </c>
      <c r="K3" s="5">
        <v>0</v>
      </c>
      <c r="L3" s="5">
        <v>12.055043483065486</v>
      </c>
      <c r="M3" s="5">
        <v>2.4609408293831909</v>
      </c>
      <c r="N3" s="5">
        <v>0.26749356841121641</v>
      </c>
      <c r="O3" s="5">
        <v>0</v>
      </c>
      <c r="P3" s="5">
        <v>0.33533268817243189</v>
      </c>
      <c r="Q3" s="5">
        <v>0.1882729456131233</v>
      </c>
      <c r="R3" s="6">
        <v>3571.875</v>
      </c>
      <c r="S3" s="7">
        <v>1231.2412636894474</v>
      </c>
      <c r="T3" s="5">
        <f t="shared" ref="T3:T12" si="1">SUM(B3:Q3)</f>
        <v>99.661174813345767</v>
      </c>
      <c r="U3" s="8">
        <f t="shared" si="0"/>
        <v>49.779959750282288</v>
      </c>
      <c r="V3" s="9">
        <f>P3</f>
        <v>0.33533268817243189</v>
      </c>
      <c r="W3" s="8">
        <f>10000*Q3</f>
        <v>1882.7294561312331</v>
      </c>
      <c r="X3" s="6">
        <v>3572.65625</v>
      </c>
      <c r="Y3" s="10">
        <v>0.41777151529489681</v>
      </c>
      <c r="Z3" s="10">
        <v>99.587985607741061</v>
      </c>
      <c r="AA3" s="5">
        <v>3566.5</v>
      </c>
      <c r="AB3" s="5">
        <v>3.4896896567003402E-3</v>
      </c>
      <c r="AC3" s="21">
        <v>0.99654603351877957</v>
      </c>
    </row>
    <row r="4" spans="1:29" s="5" customFormat="1">
      <c r="A4" s="5">
        <v>3</v>
      </c>
      <c r="B4" s="5">
        <v>49.905928964869538</v>
      </c>
      <c r="C4" s="5">
        <v>1.1587804404254605</v>
      </c>
      <c r="D4" s="5">
        <v>15.432440284115822</v>
      </c>
      <c r="E4" s="5">
        <v>0.95823167645896468</v>
      </c>
      <c r="F4" s="5">
        <v>0</v>
      </c>
      <c r="G4" s="5">
        <v>7.7594623674783421</v>
      </c>
      <c r="H4" s="5">
        <v>0</v>
      </c>
      <c r="I4" s="5">
        <v>8.8972987857372772</v>
      </c>
      <c r="J4" s="5">
        <v>0</v>
      </c>
      <c r="K4" s="5">
        <v>0</v>
      </c>
      <c r="L4" s="5">
        <v>12.216599992082374</v>
      </c>
      <c r="M4" s="5">
        <v>2.4702683807519508</v>
      </c>
      <c r="N4" s="5">
        <v>0.27846661746658352</v>
      </c>
      <c r="O4" s="5">
        <v>0</v>
      </c>
      <c r="P4" s="5">
        <v>0.33788083561612087</v>
      </c>
      <c r="Q4" s="5">
        <v>0.19838150818910022</v>
      </c>
      <c r="R4" s="6">
        <v>3734.375</v>
      </c>
      <c r="S4" s="7">
        <v>1221.4397529136177</v>
      </c>
      <c r="T4" s="5">
        <f t="shared" si="1"/>
        <v>99.613739853191518</v>
      </c>
      <c r="U4" s="8">
        <f t="shared" si="0"/>
        <v>50.099443147521384</v>
      </c>
      <c r="V4" s="9">
        <f t="shared" ref="V4:V7" si="2">P4</f>
        <v>0.33788083561612087</v>
      </c>
      <c r="W4" s="8">
        <f t="shared" ref="W4:W7" si="3">10000*Q4</f>
        <v>1983.8150818910021</v>
      </c>
      <c r="X4" s="6">
        <v>3734.375</v>
      </c>
      <c r="Y4" s="10">
        <v>0.41099921389503458</v>
      </c>
      <c r="Z4" s="10">
        <v>99.598510816731249</v>
      </c>
      <c r="AA4" s="5">
        <v>3728.5</v>
      </c>
      <c r="AB4" s="5">
        <v>3.4134148372802621E-3</v>
      </c>
      <c r="AC4" s="21">
        <v>0.99673961474004169</v>
      </c>
    </row>
    <row r="5" spans="1:29" s="11" customFormat="1" ht="24.6" customHeight="1">
      <c r="A5" s="11">
        <v>10</v>
      </c>
      <c r="B5" s="12">
        <v>47.723104306036177</v>
      </c>
      <c r="C5" s="12">
        <v>0.89481187714942445</v>
      </c>
      <c r="D5" s="12">
        <v>17.842548830359526</v>
      </c>
      <c r="E5" s="12">
        <v>0.88346683078361565</v>
      </c>
      <c r="F5" s="12">
        <v>0</v>
      </c>
      <c r="G5" s="12">
        <v>7.1540398786580823</v>
      </c>
      <c r="H5" s="12">
        <v>0</v>
      </c>
      <c r="I5" s="12">
        <v>10.705107542399167</v>
      </c>
      <c r="J5" s="12">
        <v>0</v>
      </c>
      <c r="K5" s="12">
        <v>0</v>
      </c>
      <c r="L5" s="12">
        <v>11.695191234342978</v>
      </c>
      <c r="M5" s="12">
        <v>2.630746918819308</v>
      </c>
      <c r="N5" s="12">
        <v>3.579247508597698E-2</v>
      </c>
      <c r="O5" s="12">
        <v>0</v>
      </c>
      <c r="P5" s="12">
        <v>0.1484409693208609</v>
      </c>
      <c r="Q5" s="13">
        <v>9.3574551285640836E-3</v>
      </c>
      <c r="R5" s="6">
        <v>133.046875</v>
      </c>
      <c r="S5" s="7">
        <v>1256.5173480409708</v>
      </c>
      <c r="T5" s="5">
        <f t="shared" si="1"/>
        <v>99.722608318083687</v>
      </c>
      <c r="U5" s="8">
        <f t="shared" si="0"/>
        <v>47.855852460070558</v>
      </c>
      <c r="V5" s="9">
        <f t="shared" si="2"/>
        <v>0.1484409693208609</v>
      </c>
      <c r="W5" s="8">
        <f t="shared" si="3"/>
        <v>93.574551285640837</v>
      </c>
      <c r="X5" s="6">
        <v>136.171875</v>
      </c>
      <c r="Y5" s="10">
        <v>2.0262218370791221</v>
      </c>
      <c r="Z5" s="10">
        <v>97.96958121620743</v>
      </c>
      <c r="AA5" s="11">
        <v>136</v>
      </c>
      <c r="AB5" s="11">
        <v>1.3678829586014005E-2</v>
      </c>
      <c r="AC5" s="21">
        <v>0.98876362081732139</v>
      </c>
    </row>
    <row r="6" spans="1:29" s="5" customFormat="1">
      <c r="A6" s="5">
        <v>19</v>
      </c>
      <c r="B6" s="5">
        <v>46.808719808308126</v>
      </c>
      <c r="C6" s="5">
        <v>1.0870477552641609</v>
      </c>
      <c r="D6" s="5">
        <v>16.226817701564212</v>
      </c>
      <c r="E6" s="5">
        <v>1.3065862807396336</v>
      </c>
      <c r="F6" s="5">
        <v>0</v>
      </c>
      <c r="G6" s="5">
        <v>10.580329709750361</v>
      </c>
      <c r="H6" s="5">
        <v>0</v>
      </c>
      <c r="I6" s="5">
        <v>10.042098071786363</v>
      </c>
      <c r="J6" s="5">
        <v>0</v>
      </c>
      <c r="K6" s="5">
        <v>0</v>
      </c>
      <c r="L6" s="5">
        <v>10.774045896932693</v>
      </c>
      <c r="M6" s="5">
        <v>2.5685886475193485</v>
      </c>
      <c r="N6" s="5">
        <v>5.2599084932136816E-2</v>
      </c>
      <c r="O6" s="5">
        <v>0</v>
      </c>
      <c r="P6" s="5">
        <v>0.18497344867801449</v>
      </c>
      <c r="Q6" s="5">
        <v>3.5066056621424549E-2</v>
      </c>
      <c r="R6" s="6">
        <v>387.3046875</v>
      </c>
      <c r="S6" s="5">
        <v>1244.4151157506071</v>
      </c>
      <c r="T6" s="5">
        <f>SUM(B6:Q6)</f>
        <v>99.666872462096464</v>
      </c>
      <c r="U6" s="8">
        <f t="shared" si="0"/>
        <v>46.965173735244463</v>
      </c>
      <c r="V6" s="9">
        <f t="shared" si="2"/>
        <v>0.18497344867801449</v>
      </c>
      <c r="W6" s="8">
        <f t="shared" si="3"/>
        <v>350.66056621424548</v>
      </c>
      <c r="X6" s="6">
        <v>401.171875</v>
      </c>
      <c r="Y6" s="10">
        <v>1.1064928619891816</v>
      </c>
      <c r="Z6" s="10">
        <v>98.8897047805997</v>
      </c>
      <c r="AA6" s="5">
        <v>399</v>
      </c>
      <c r="AB6" s="5">
        <v>7.8664611551497541E-3</v>
      </c>
      <c r="AC6" s="21">
        <v>0.99312163456031666</v>
      </c>
    </row>
    <row r="7" spans="1:29" s="11" customFormat="1">
      <c r="A7" s="11">
        <v>64</v>
      </c>
      <c r="B7" s="11">
        <v>52.346800455644527</v>
      </c>
      <c r="C7" s="11">
        <v>1.2239013708473614</v>
      </c>
      <c r="D7" s="11">
        <v>16.655450258936966</v>
      </c>
      <c r="E7" s="11">
        <v>0.78109071630348892</v>
      </c>
      <c r="F7" s="11">
        <v>0</v>
      </c>
      <c r="G7" s="11">
        <v>6.4143208322459513</v>
      </c>
      <c r="H7" s="11">
        <v>0</v>
      </c>
      <c r="I7" s="11">
        <v>6.6845028329801783</v>
      </c>
      <c r="J7" s="11">
        <v>0</v>
      </c>
      <c r="K7" s="11">
        <v>0</v>
      </c>
      <c r="L7" s="11">
        <v>11.087853645516235</v>
      </c>
      <c r="M7" s="11">
        <v>3.4053708582570597</v>
      </c>
      <c r="N7" s="11">
        <v>0.36101241693547953</v>
      </c>
      <c r="O7" s="11">
        <v>0</v>
      </c>
      <c r="P7" s="11">
        <v>0.52351130785209643</v>
      </c>
      <c r="Q7" s="11">
        <v>0.14670564535692585</v>
      </c>
      <c r="R7" s="14">
        <v>2891.40625</v>
      </c>
      <c r="S7" s="11">
        <v>1179.2290166240095</v>
      </c>
      <c r="T7" s="11">
        <f t="shared" si="1"/>
        <v>99.630520340876259</v>
      </c>
      <c r="U7" s="12">
        <f t="shared" si="0"/>
        <v>52.540928499163684</v>
      </c>
      <c r="V7" s="15">
        <f t="shared" si="2"/>
        <v>0.52351130785209643</v>
      </c>
      <c r="W7" s="12">
        <f t="shared" si="3"/>
        <v>1467.0564535692586</v>
      </c>
      <c r="X7" s="14">
        <v>2891.796875</v>
      </c>
      <c r="Y7" s="16">
        <v>1.191285537997929</v>
      </c>
      <c r="Z7" s="16">
        <v>98.809346953801807</v>
      </c>
      <c r="AA7" s="11">
        <v>2883.5</v>
      </c>
      <c r="AB7" s="11">
        <v>1.0682480611334502E-2</v>
      </c>
      <c r="AC7" s="21">
        <v>0.98944325271445699</v>
      </c>
    </row>
    <row r="8" spans="1:29" s="17" customFormat="1">
      <c r="A8" s="17">
        <v>1</v>
      </c>
      <c r="B8" s="17">
        <v>49.45</v>
      </c>
      <c r="C8" s="17">
        <v>2.33</v>
      </c>
      <c r="D8" s="17">
        <v>12.36</v>
      </c>
      <c r="E8" s="17">
        <v>1.898331435</v>
      </c>
      <c r="F8" s="17">
        <v>0</v>
      </c>
      <c r="G8" s="17">
        <v>9.6814999999999998</v>
      </c>
      <c r="H8" s="17">
        <v>0.185</v>
      </c>
      <c r="I8" s="17">
        <v>10.16</v>
      </c>
      <c r="J8" s="17">
        <v>0</v>
      </c>
      <c r="K8" s="17">
        <v>0</v>
      </c>
      <c r="L8" s="17">
        <v>11.39</v>
      </c>
      <c r="M8" s="17">
        <v>2.34</v>
      </c>
      <c r="N8" s="17">
        <v>0.41799999999999998</v>
      </c>
      <c r="O8" s="17">
        <v>0.36699999999999999</v>
      </c>
      <c r="P8" s="17">
        <v>0.68</v>
      </c>
      <c r="Q8" s="17">
        <v>3.2781999999999999E-2</v>
      </c>
      <c r="S8" s="17">
        <v>1218.2159999999999</v>
      </c>
      <c r="T8" s="17">
        <f>SUM(B8:Q8)</f>
        <v>101.29261343500002</v>
      </c>
      <c r="U8" s="18">
        <f t="shared" ref="U8:U12" si="4">B8/(T8/100)</f>
        <v>48.818959569773874</v>
      </c>
      <c r="V8" s="19">
        <f t="shared" ref="V8:V12" si="5">P8</f>
        <v>0.68</v>
      </c>
      <c r="W8" s="18">
        <f>10000*Q8</f>
        <v>327.82</v>
      </c>
      <c r="X8" s="3">
        <v>691.796875</v>
      </c>
      <c r="Y8" s="4">
        <v>6.5742651552668576</v>
      </c>
      <c r="Z8" s="4">
        <v>93.432890853967038</v>
      </c>
      <c r="AA8" s="17">
        <v>689.5</v>
      </c>
      <c r="AB8" s="17">
        <v>6.6535972193409038E-2</v>
      </c>
      <c r="AC8" s="22">
        <v>0.93391317372081306</v>
      </c>
    </row>
    <row r="9" spans="1:29" s="17" customFormat="1">
      <c r="A9" s="17">
        <v>2</v>
      </c>
      <c r="B9" s="17">
        <v>49.09</v>
      </c>
      <c r="C9" s="17">
        <v>2.4</v>
      </c>
      <c r="D9" s="17">
        <v>12.17</v>
      </c>
      <c r="E9" s="17">
        <v>1.9149980849999999</v>
      </c>
      <c r="F9" s="17">
        <v>0</v>
      </c>
      <c r="G9" s="17">
        <v>9.7665000000000006</v>
      </c>
      <c r="H9" s="17">
        <v>0.16600000000000001</v>
      </c>
      <c r="I9" s="17">
        <v>10.08</v>
      </c>
      <c r="J9" s="17">
        <v>0</v>
      </c>
      <c r="K9" s="17">
        <v>0</v>
      </c>
      <c r="L9" s="17">
        <v>11.15</v>
      </c>
      <c r="M9" s="17">
        <v>2.15</v>
      </c>
      <c r="N9" s="17">
        <v>0.41399999999999998</v>
      </c>
      <c r="O9" s="17">
        <v>0.40300000000000002</v>
      </c>
      <c r="P9" s="17">
        <v>0.68</v>
      </c>
      <c r="Q9" s="17">
        <v>3.9219999999999998E-2</v>
      </c>
      <c r="S9" s="17">
        <v>1216.6079999999999</v>
      </c>
      <c r="T9" s="17">
        <f t="shared" si="1"/>
        <v>100.42371808500003</v>
      </c>
      <c r="U9" s="18">
        <f t="shared" si="4"/>
        <v>48.882874420612012</v>
      </c>
      <c r="V9" s="19">
        <f t="shared" si="5"/>
        <v>0.68</v>
      </c>
      <c r="W9" s="18">
        <f t="shared" ref="W9:W12" si="6">10000*Q9</f>
        <v>392.2</v>
      </c>
      <c r="X9" s="3">
        <v>835.05859375</v>
      </c>
      <c r="Y9" s="4">
        <v>5.5050418018268328</v>
      </c>
      <c r="Z9" s="4">
        <v>94.494192480752943</v>
      </c>
      <c r="AA9" s="17">
        <v>833.5</v>
      </c>
      <c r="AB9" s="17">
        <v>5.5702365159651213E-2</v>
      </c>
      <c r="AC9" s="22">
        <v>0.94470681608779028</v>
      </c>
    </row>
    <row r="10" spans="1:29" s="17" customFormat="1">
      <c r="A10" s="17">
        <v>3</v>
      </c>
      <c r="B10" s="17">
        <v>49.52</v>
      </c>
      <c r="C10" s="17">
        <v>2.54</v>
      </c>
      <c r="D10" s="17">
        <v>12.5</v>
      </c>
      <c r="E10" s="17">
        <v>2.0849979150000002</v>
      </c>
      <c r="F10" s="17">
        <v>0</v>
      </c>
      <c r="G10" s="17">
        <v>10.6335</v>
      </c>
      <c r="H10" s="17">
        <v>0.16400000000000001</v>
      </c>
      <c r="I10" s="17">
        <v>8.74</v>
      </c>
      <c r="J10" s="17">
        <v>0</v>
      </c>
      <c r="K10" s="17">
        <v>0</v>
      </c>
      <c r="L10" s="17">
        <v>11.79</v>
      </c>
      <c r="M10" s="17">
        <v>2.1800000000000002</v>
      </c>
      <c r="N10" s="17">
        <v>0.46899999999999997</v>
      </c>
      <c r="O10" s="17">
        <v>0.311</v>
      </c>
      <c r="P10" s="17">
        <v>0.66</v>
      </c>
      <c r="Q10" s="17">
        <v>0</v>
      </c>
      <c r="S10" s="17">
        <v>1189.674</v>
      </c>
      <c r="T10" s="17">
        <f t="shared" si="1"/>
        <v>101.592497915</v>
      </c>
      <c r="U10" s="18">
        <f t="shared" si="4"/>
        <v>48.743756691003107</v>
      </c>
      <c r="V10" s="19">
        <f t="shared" si="5"/>
        <v>0.66</v>
      </c>
      <c r="W10" s="18">
        <f t="shared" si="6"/>
        <v>0</v>
      </c>
      <c r="X10" s="3">
        <v>40.126953125</v>
      </c>
      <c r="Y10" s="4">
        <v>100.00213129827142</v>
      </c>
      <c r="Z10" s="4">
        <v>0</v>
      </c>
      <c r="AA10" s="17">
        <v>40</v>
      </c>
      <c r="AB10" s="17">
        <v>1.0031861179035082</v>
      </c>
      <c r="AC10" s="22">
        <v>0</v>
      </c>
    </row>
    <row r="11" spans="1:29" s="17" customFormat="1">
      <c r="A11" s="17">
        <v>4</v>
      </c>
      <c r="B11" s="17">
        <v>49.03</v>
      </c>
      <c r="C11" s="17">
        <v>2.67</v>
      </c>
      <c r="D11" s="17">
        <v>12.7</v>
      </c>
      <c r="E11" s="17">
        <v>1.954998045</v>
      </c>
      <c r="F11" s="17">
        <v>0</v>
      </c>
      <c r="G11" s="17">
        <v>9.9704999999999995</v>
      </c>
      <c r="H11" s="17">
        <v>0.16800000000000001</v>
      </c>
      <c r="I11" s="17">
        <v>8.33</v>
      </c>
      <c r="J11" s="17">
        <v>0</v>
      </c>
      <c r="K11" s="17">
        <v>0</v>
      </c>
      <c r="L11" s="17">
        <v>11.64</v>
      </c>
      <c r="M11" s="17">
        <v>2.27</v>
      </c>
      <c r="N11" s="17">
        <v>0.497</v>
      </c>
      <c r="O11" s="17">
        <v>0.26400000000000001</v>
      </c>
      <c r="P11" s="17">
        <v>0.64</v>
      </c>
      <c r="Q11" s="17">
        <v>7.2153999999999996E-2</v>
      </c>
      <c r="S11" s="17">
        <v>1181.433</v>
      </c>
      <c r="T11" s="17">
        <f t="shared" si="1"/>
        <v>100.206652045</v>
      </c>
      <c r="U11" s="18">
        <f t="shared" si="4"/>
        <v>48.928887453481636</v>
      </c>
      <c r="V11" s="19">
        <f t="shared" si="5"/>
        <v>0.64</v>
      </c>
      <c r="W11" s="18">
        <f t="shared" si="6"/>
        <v>721.54</v>
      </c>
      <c r="X11" s="3">
        <v>1491.40625</v>
      </c>
      <c r="Y11" s="4">
        <v>2.8857199533251046</v>
      </c>
      <c r="Z11" s="4">
        <v>97.107812689235416</v>
      </c>
      <c r="AA11" s="17">
        <v>1528.5</v>
      </c>
      <c r="AB11" s="17">
        <v>2.8277125429794766E-2</v>
      </c>
      <c r="AC11" s="22">
        <v>0.97202665753766604</v>
      </c>
    </row>
    <row r="12" spans="1:29" s="17" customFormat="1">
      <c r="A12" s="17">
        <v>5</v>
      </c>
      <c r="B12" s="17">
        <v>49.83</v>
      </c>
      <c r="C12" s="17">
        <v>2.5099999999999998</v>
      </c>
      <c r="D12" s="17">
        <v>12.5</v>
      </c>
      <c r="E12" s="17">
        <v>1.9266647400000001</v>
      </c>
      <c r="F12" s="17">
        <v>0</v>
      </c>
      <c r="G12" s="17">
        <v>9.8260000000000005</v>
      </c>
      <c r="H12" s="17">
        <v>0.17699999999999999</v>
      </c>
      <c r="I12" s="17">
        <v>8.7799999999999994</v>
      </c>
      <c r="J12" s="17">
        <v>0</v>
      </c>
      <c r="K12" s="17">
        <v>0</v>
      </c>
      <c r="L12" s="17">
        <v>11.46</v>
      </c>
      <c r="M12" s="17">
        <v>2.29</v>
      </c>
      <c r="N12" s="17">
        <v>0.49399999999999999</v>
      </c>
      <c r="O12" s="17">
        <v>0.32600000000000001</v>
      </c>
      <c r="P12" s="17">
        <v>0.53</v>
      </c>
      <c r="Q12" s="17">
        <v>4.9383999999999997E-2</v>
      </c>
      <c r="S12" s="17">
        <v>1190.4780000000001</v>
      </c>
      <c r="T12" s="17">
        <f t="shared" si="1"/>
        <v>100.69904874000001</v>
      </c>
      <c r="U12" s="18">
        <f t="shared" si="4"/>
        <v>49.484082147249076</v>
      </c>
      <c r="V12" s="19">
        <f t="shared" si="5"/>
        <v>0.53</v>
      </c>
      <c r="W12" s="18">
        <f t="shared" si="6"/>
        <v>493.84</v>
      </c>
      <c r="X12" s="3">
        <v>1071.09375</v>
      </c>
      <c r="Y12" s="4">
        <v>2.8936562862835777</v>
      </c>
      <c r="Z12" s="4">
        <v>97.11140426163081</v>
      </c>
      <c r="AA12" s="17">
        <v>1064</v>
      </c>
      <c r="AB12" s="17">
        <v>2.6189656389680818E-2</v>
      </c>
      <c r="AC12" s="22">
        <v>0.97391571335796279</v>
      </c>
    </row>
    <row r="13" spans="1:29" s="23" customFormat="1">
      <c r="A13" s="23">
        <v>6</v>
      </c>
      <c r="B13" s="24">
        <v>49.83</v>
      </c>
      <c r="C13" s="24">
        <v>2.5099999999999998</v>
      </c>
      <c r="D13" s="24">
        <v>12.5</v>
      </c>
      <c r="E13" s="24">
        <v>1.9266647400000001</v>
      </c>
      <c r="F13" s="24">
        <v>0</v>
      </c>
      <c r="G13" s="24">
        <v>9.8260000000000005</v>
      </c>
      <c r="H13" s="24">
        <v>0.17699999999999999</v>
      </c>
      <c r="I13" s="24">
        <v>8.7799999999999994</v>
      </c>
      <c r="J13" s="24">
        <v>0</v>
      </c>
      <c r="K13" s="24">
        <v>0</v>
      </c>
      <c r="L13" s="24">
        <v>11.46</v>
      </c>
      <c r="M13" s="24">
        <v>2.29</v>
      </c>
      <c r="N13" s="24">
        <v>0.49399999999999999</v>
      </c>
      <c r="O13" s="24">
        <v>0.32600000000000001</v>
      </c>
      <c r="P13" s="24">
        <v>0.53</v>
      </c>
      <c r="Q13" s="24">
        <f>1000/10^4</f>
        <v>0.1</v>
      </c>
      <c r="R13" s="24"/>
      <c r="S13" s="24">
        <v>1190.4780000000001</v>
      </c>
      <c r="T13" s="24">
        <f t="shared" ref="T13:T31" si="7">SUM(B13:Q13)</f>
        <v>100.74966474</v>
      </c>
      <c r="U13" s="25">
        <f t="shared" ref="U13" si="8">B13/(T13/100)</f>
        <v>49.459221654577192</v>
      </c>
      <c r="V13" s="26">
        <f t="shared" ref="V13" si="9">P13</f>
        <v>0.53</v>
      </c>
      <c r="W13" s="25">
        <f t="shared" ref="W13" si="10">10000*Q13</f>
        <v>1000</v>
      </c>
      <c r="X13" s="3">
        <v>2056.25</v>
      </c>
      <c r="Y13" s="4">
        <v>1.6239436162078489</v>
      </c>
      <c r="Z13" s="4">
        <v>98.371611990551315</v>
      </c>
      <c r="AA13" s="23">
        <v>2047.5</v>
      </c>
      <c r="AB13" s="23">
        <v>1.4707056270667766E-2</v>
      </c>
      <c r="AC13" s="27">
        <v>0.98547603706547349</v>
      </c>
    </row>
    <row r="14" spans="1:29" s="23" customFormat="1">
      <c r="A14" s="23">
        <v>7</v>
      </c>
      <c r="B14" s="24">
        <v>49.83</v>
      </c>
      <c r="C14" s="24">
        <v>2.5099999999999998</v>
      </c>
      <c r="D14" s="24">
        <v>12.5</v>
      </c>
      <c r="E14" s="24">
        <v>1.9266647400000001</v>
      </c>
      <c r="F14" s="24">
        <v>0</v>
      </c>
      <c r="G14" s="24">
        <v>9.8260000000000005</v>
      </c>
      <c r="H14" s="24">
        <v>0.17699999999999999</v>
      </c>
      <c r="I14" s="24">
        <v>8.7799999999999994</v>
      </c>
      <c r="J14" s="24">
        <v>0</v>
      </c>
      <c r="K14" s="24">
        <v>0</v>
      </c>
      <c r="L14" s="24">
        <v>11.46</v>
      </c>
      <c r="M14" s="24">
        <v>2.29</v>
      </c>
      <c r="N14" s="24">
        <v>0.49399999999999999</v>
      </c>
      <c r="O14" s="24">
        <v>0.32600000000000001</v>
      </c>
      <c r="P14" s="24">
        <v>0.53</v>
      </c>
      <c r="Q14" s="24">
        <f>2000/10^4</f>
        <v>0.2</v>
      </c>
      <c r="R14" s="24"/>
      <c r="S14" s="24">
        <v>1190.4780000000001</v>
      </c>
      <c r="T14" s="24">
        <f t="shared" si="7"/>
        <v>100.84966474000001</v>
      </c>
      <c r="U14" s="25">
        <f t="shared" ref="U14:U15" si="11">B14/(T14/100)</f>
        <v>49.410179129961868</v>
      </c>
      <c r="V14" s="26">
        <f t="shared" ref="V14:V15" si="12">P14</f>
        <v>0.53</v>
      </c>
      <c r="W14" s="25">
        <f t="shared" ref="W14:W15" si="13">10000*Q14</f>
        <v>2000</v>
      </c>
      <c r="X14" s="3">
        <v>3770.3125</v>
      </c>
      <c r="Y14" s="4">
        <v>0.9590048399694644</v>
      </c>
      <c r="Z14" s="4">
        <v>99.036545147724155</v>
      </c>
      <c r="AA14" s="23">
        <v>3765.5</v>
      </c>
      <c r="AB14" s="23">
        <v>8.7282564990261002E-3</v>
      </c>
      <c r="AC14" s="27">
        <v>0.99129300718917079</v>
      </c>
    </row>
    <row r="15" spans="1:29" s="23" customFormat="1">
      <c r="A15" s="23">
        <v>8</v>
      </c>
      <c r="B15" s="24">
        <v>49.83</v>
      </c>
      <c r="C15" s="24">
        <v>2.5099999999999998</v>
      </c>
      <c r="D15" s="24">
        <v>12.5</v>
      </c>
      <c r="E15" s="24">
        <v>1.9266647400000001</v>
      </c>
      <c r="F15" s="24">
        <v>0</v>
      </c>
      <c r="G15" s="24">
        <v>9.8260000000000005</v>
      </c>
      <c r="H15" s="24">
        <v>0.17699999999999999</v>
      </c>
      <c r="I15" s="24">
        <v>8.7799999999999994</v>
      </c>
      <c r="J15" s="24">
        <v>0</v>
      </c>
      <c r="K15" s="24">
        <v>0</v>
      </c>
      <c r="L15" s="24">
        <v>11.46</v>
      </c>
      <c r="M15" s="24">
        <v>2.29</v>
      </c>
      <c r="N15" s="24">
        <v>0.49399999999999999</v>
      </c>
      <c r="O15" s="24">
        <v>0.32600000000000001</v>
      </c>
      <c r="P15" s="24">
        <v>0.53</v>
      </c>
      <c r="Q15" s="24">
        <f>3000/10^4</f>
        <v>0.3</v>
      </c>
      <c r="R15" s="24"/>
      <c r="S15" s="24">
        <v>1190.4780000000001</v>
      </c>
      <c r="T15" s="24">
        <f t="shared" si="7"/>
        <v>100.94966474</v>
      </c>
      <c r="U15" s="25">
        <f t="shared" si="11"/>
        <v>49.361233767679373</v>
      </c>
      <c r="V15" s="26">
        <f t="shared" si="12"/>
        <v>0.53</v>
      </c>
      <c r="W15" s="25">
        <f t="shared" si="13"/>
        <v>3000</v>
      </c>
      <c r="X15" s="3">
        <v>5241.40625</v>
      </c>
      <c r="Y15" s="4">
        <v>0.71547665272074912</v>
      </c>
      <c r="Z15" s="4">
        <v>99.28690551572916</v>
      </c>
      <c r="AA15" s="23">
        <v>5245</v>
      </c>
      <c r="AB15" s="23">
        <v>6.5564175747842152E-3</v>
      </c>
      <c r="AC15" s="27">
        <v>0.9934931764632623</v>
      </c>
    </row>
    <row r="16" spans="1:29" s="23" customFormat="1">
      <c r="A16" s="23">
        <v>6</v>
      </c>
      <c r="B16" s="24">
        <v>49.83</v>
      </c>
      <c r="C16" s="24">
        <v>2.5099999999999998</v>
      </c>
      <c r="D16" s="24">
        <v>12.5</v>
      </c>
      <c r="E16" s="24">
        <v>1.9266647400000001</v>
      </c>
      <c r="F16" s="24">
        <v>0</v>
      </c>
      <c r="G16" s="24">
        <v>9.8260000000000005</v>
      </c>
      <c r="H16" s="24">
        <v>0.17699999999999999</v>
      </c>
      <c r="I16" s="24">
        <v>8.7799999999999994</v>
      </c>
      <c r="J16" s="24">
        <v>0</v>
      </c>
      <c r="K16" s="24">
        <v>0</v>
      </c>
      <c r="L16" s="24">
        <v>11.46</v>
      </c>
      <c r="M16" s="24">
        <v>2.29</v>
      </c>
      <c r="N16" s="24">
        <v>0.49399999999999999</v>
      </c>
      <c r="O16" s="24">
        <v>0.32600000000000001</v>
      </c>
      <c r="P16" s="24">
        <v>0.6</v>
      </c>
      <c r="Q16" s="24">
        <f t="shared" ref="Q16:Q24" si="14">1000/10^4</f>
        <v>0.1</v>
      </c>
      <c r="R16" s="24"/>
      <c r="S16" s="24">
        <v>1190.4780000000001</v>
      </c>
      <c r="T16" s="24">
        <f t="shared" si="7"/>
        <v>100.81966473999999</v>
      </c>
      <c r="U16" s="25">
        <f t="shared" ref="U16:U17" si="15">B16/(T16/100)</f>
        <v>49.424881672146697</v>
      </c>
      <c r="V16" s="26">
        <f t="shared" ref="V16:V17" si="16">P16</f>
        <v>0.6</v>
      </c>
      <c r="W16" s="25">
        <f t="shared" ref="W16:W17" si="17">10000*Q16</f>
        <v>1000</v>
      </c>
      <c r="X16" s="3">
        <v>2059.765625</v>
      </c>
      <c r="Y16" s="4">
        <v>1.8792989092866574</v>
      </c>
      <c r="Z16" s="4">
        <v>98.118070380182644</v>
      </c>
      <c r="AA16" s="23">
        <v>2054.5</v>
      </c>
      <c r="AB16" s="23">
        <v>1.9065033935578176E-2</v>
      </c>
      <c r="AC16" s="27">
        <v>0.98112044292302714</v>
      </c>
    </row>
    <row r="17" spans="1:29" s="23" customFormat="1">
      <c r="A17" s="23">
        <v>7</v>
      </c>
      <c r="B17" s="24">
        <v>49.83</v>
      </c>
      <c r="C17" s="24">
        <v>2.5099999999999998</v>
      </c>
      <c r="D17" s="24">
        <v>12.5</v>
      </c>
      <c r="E17" s="24">
        <v>1.9266647400000001</v>
      </c>
      <c r="F17" s="24">
        <v>0</v>
      </c>
      <c r="G17" s="24">
        <v>9.8260000000000005</v>
      </c>
      <c r="H17" s="24">
        <v>0.17699999999999999</v>
      </c>
      <c r="I17" s="24">
        <v>8.7799999999999994</v>
      </c>
      <c r="J17" s="24">
        <v>0</v>
      </c>
      <c r="K17" s="24">
        <v>0</v>
      </c>
      <c r="L17" s="24">
        <v>11.46</v>
      </c>
      <c r="M17" s="24">
        <v>2.29</v>
      </c>
      <c r="N17" s="24">
        <v>0.49399999999999999</v>
      </c>
      <c r="O17" s="24">
        <v>0.32600000000000001</v>
      </c>
      <c r="P17" s="24">
        <v>0.8</v>
      </c>
      <c r="Q17" s="24">
        <f t="shared" si="14"/>
        <v>0.1</v>
      </c>
      <c r="R17" s="24"/>
      <c r="S17" s="24">
        <v>1190.4780000000001</v>
      </c>
      <c r="T17" s="24">
        <f t="shared" si="7"/>
        <v>101.01966474</v>
      </c>
      <c r="U17" s="25">
        <f t="shared" si="15"/>
        <v>49.327029671153909</v>
      </c>
      <c r="V17" s="26">
        <f t="shared" si="16"/>
        <v>0.8</v>
      </c>
      <c r="W17" s="25">
        <f t="shared" si="17"/>
        <v>1000</v>
      </c>
      <c r="X17" s="3">
        <v>2085.9375</v>
      </c>
      <c r="Y17" s="4">
        <v>3.4271962533450959</v>
      </c>
      <c r="Z17" s="4">
        <v>96.577381189222095</v>
      </c>
      <c r="AA17" s="23">
        <v>2081</v>
      </c>
      <c r="AB17" s="23">
        <v>3.464486325363763E-2</v>
      </c>
      <c r="AC17" s="27">
        <v>0.96555014408938944</v>
      </c>
    </row>
    <row r="18" spans="1:29" s="30" customFormat="1">
      <c r="A18" s="30">
        <v>9</v>
      </c>
      <c r="B18" s="30">
        <v>49.83</v>
      </c>
      <c r="C18" s="30">
        <v>2.5099999999999998</v>
      </c>
      <c r="D18" s="30">
        <v>12.5</v>
      </c>
      <c r="E18" s="30">
        <v>1.9266647400000001</v>
      </c>
      <c r="F18" s="30">
        <v>0</v>
      </c>
      <c r="G18" s="30">
        <v>9.8260000000000005</v>
      </c>
      <c r="H18" s="30">
        <v>0.17699999999999999</v>
      </c>
      <c r="I18" s="30">
        <v>8.7799999999999994</v>
      </c>
      <c r="J18" s="30">
        <v>0</v>
      </c>
      <c r="K18" s="30">
        <v>0</v>
      </c>
      <c r="L18" s="30">
        <v>11.46</v>
      </c>
      <c r="M18" s="30">
        <v>2.29</v>
      </c>
      <c r="N18" s="30">
        <v>0.49399999999999999</v>
      </c>
      <c r="O18" s="30">
        <v>0.32600000000000001</v>
      </c>
      <c r="P18" s="30">
        <v>1.3</v>
      </c>
      <c r="Q18" s="30">
        <f t="shared" si="14"/>
        <v>0.1</v>
      </c>
      <c r="S18" s="30">
        <v>1190.4780000000001</v>
      </c>
      <c r="T18" s="30">
        <f t="shared" si="7"/>
        <v>101.51966474</v>
      </c>
      <c r="U18" s="31">
        <f t="shared" ref="U18" si="18">B18/(T18/100)</f>
        <v>49.084086445339061</v>
      </c>
      <c r="V18" s="32">
        <f t="shared" ref="V18" si="19">P18</f>
        <v>1.3</v>
      </c>
      <c r="W18" s="31">
        <f t="shared" ref="W18" si="20">10000*Q18</f>
        <v>1000</v>
      </c>
      <c r="X18" s="33">
        <v>2193.359375</v>
      </c>
      <c r="Y18" s="34">
        <v>9.0528723226520427</v>
      </c>
      <c r="Z18" s="34">
        <v>90.945820564119913</v>
      </c>
      <c r="AA18" s="35">
        <v>2189</v>
      </c>
      <c r="AB18" s="35">
        <v>9.1067475766298839E-2</v>
      </c>
      <c r="AC18" s="36">
        <v>0.90900525812128141</v>
      </c>
    </row>
    <row r="19" spans="1:29" s="23" customFormat="1">
      <c r="A19" s="23">
        <v>9</v>
      </c>
      <c r="B19" s="24">
        <v>48.83</v>
      </c>
      <c r="C19" s="24">
        <v>2.5099999999999998</v>
      </c>
      <c r="D19" s="24">
        <v>12.5</v>
      </c>
      <c r="E19" s="24">
        <v>1.9266647400000001</v>
      </c>
      <c r="F19" s="24">
        <v>0</v>
      </c>
      <c r="G19" s="24">
        <v>9.8260000000000005</v>
      </c>
      <c r="H19" s="24">
        <v>0.17699999999999999</v>
      </c>
      <c r="I19" s="24">
        <v>9.7799999999999994</v>
      </c>
      <c r="J19" s="24">
        <v>0</v>
      </c>
      <c r="K19" s="24">
        <v>0</v>
      </c>
      <c r="L19" s="24">
        <v>11.46</v>
      </c>
      <c r="M19" s="24">
        <v>2.29</v>
      </c>
      <c r="N19" s="24">
        <v>0.49399999999999999</v>
      </c>
      <c r="O19" s="24">
        <v>0.32600000000000001</v>
      </c>
      <c r="P19" s="24">
        <v>1.3</v>
      </c>
      <c r="Q19" s="24">
        <f t="shared" si="14"/>
        <v>0.1</v>
      </c>
      <c r="R19" s="24"/>
      <c r="S19" s="24">
        <v>1190.4780000000001</v>
      </c>
      <c r="T19" s="24">
        <f t="shared" si="7"/>
        <v>101.51966474</v>
      </c>
      <c r="U19" s="25">
        <f t="shared" ref="U19" si="21">B19/(T19/100)</f>
        <v>48.099055611597556</v>
      </c>
      <c r="V19" s="26">
        <f t="shared" ref="V19" si="22">P19</f>
        <v>1.3</v>
      </c>
      <c r="W19" s="25">
        <f t="shared" ref="W19" si="23">10000*Q19</f>
        <v>1000</v>
      </c>
      <c r="X19" s="3">
        <v>1654.6875</v>
      </c>
      <c r="Y19" s="4">
        <v>12.006702604216493</v>
      </c>
      <c r="Z19" s="4">
        <v>87.993105644876508</v>
      </c>
      <c r="AA19" s="28">
        <v>1652.5</v>
      </c>
      <c r="AB19" s="28">
        <v>0.12079674426760996</v>
      </c>
      <c r="AC19" s="29">
        <v>0.87935920293212733</v>
      </c>
    </row>
    <row r="20" spans="1:29" s="23" customFormat="1">
      <c r="A20" s="23">
        <v>9</v>
      </c>
      <c r="B20" s="24">
        <v>47.83</v>
      </c>
      <c r="C20" s="24">
        <v>2.5099999999999998</v>
      </c>
      <c r="D20" s="24">
        <v>12.5</v>
      </c>
      <c r="E20" s="24">
        <v>1.9266647400000001</v>
      </c>
      <c r="F20" s="24">
        <v>0</v>
      </c>
      <c r="G20" s="24">
        <v>9.8260000000000005</v>
      </c>
      <c r="H20" s="24">
        <v>0.17699999999999999</v>
      </c>
      <c r="I20" s="24">
        <v>10.78</v>
      </c>
      <c r="J20" s="24">
        <v>0</v>
      </c>
      <c r="K20" s="24">
        <v>0</v>
      </c>
      <c r="L20" s="24">
        <v>11.46</v>
      </c>
      <c r="M20" s="24">
        <v>2.29</v>
      </c>
      <c r="N20" s="24">
        <v>0.49399999999999999</v>
      </c>
      <c r="O20" s="24">
        <v>0.32600000000000001</v>
      </c>
      <c r="P20" s="24">
        <v>1.3</v>
      </c>
      <c r="Q20" s="24">
        <f t="shared" si="14"/>
        <v>0.1</v>
      </c>
      <c r="R20" s="24"/>
      <c r="S20" s="24">
        <v>1190.4780000000001</v>
      </c>
      <c r="T20" s="24">
        <f t="shared" si="7"/>
        <v>101.51966474</v>
      </c>
      <c r="U20" s="25">
        <f t="shared" ref="U20" si="24">B20/(T20/100)</f>
        <v>47.114024777856052</v>
      </c>
      <c r="V20" s="26">
        <f t="shared" ref="V20" si="25">P20</f>
        <v>1.3</v>
      </c>
      <c r="W20" s="25">
        <f t="shared" ref="W20" si="26">10000*Q20</f>
        <v>1000</v>
      </c>
      <c r="X20" s="3">
        <v>1323.4375</v>
      </c>
      <c r="Y20" s="4">
        <v>15.243809675807823</v>
      </c>
      <c r="Z20" s="4">
        <v>84.761645381777797</v>
      </c>
      <c r="AA20" s="28">
        <v>1324</v>
      </c>
      <c r="AB20" s="28">
        <v>0.15322276164731755</v>
      </c>
      <c r="AC20" s="29">
        <v>0.84705616324719635</v>
      </c>
    </row>
    <row r="21" spans="1:29" s="23" customFormat="1">
      <c r="A21" s="23">
        <v>9</v>
      </c>
      <c r="B21" s="24">
        <v>46.83</v>
      </c>
      <c r="C21" s="24">
        <v>2.5099999999999998</v>
      </c>
      <c r="D21" s="24">
        <v>12.5</v>
      </c>
      <c r="E21" s="24">
        <v>1.9266647400000001</v>
      </c>
      <c r="F21" s="24">
        <v>0</v>
      </c>
      <c r="G21" s="24">
        <v>9.8260000000000005</v>
      </c>
      <c r="H21" s="24">
        <v>0.17699999999999999</v>
      </c>
      <c r="I21" s="24">
        <v>11.78</v>
      </c>
      <c r="J21" s="24">
        <v>0</v>
      </c>
      <c r="K21" s="24">
        <v>0</v>
      </c>
      <c r="L21" s="24">
        <v>11.46</v>
      </c>
      <c r="M21" s="24">
        <v>2.29</v>
      </c>
      <c r="N21" s="24">
        <v>0.49399999999999999</v>
      </c>
      <c r="O21" s="24">
        <v>0.32600000000000001</v>
      </c>
      <c r="P21" s="24">
        <v>1.3</v>
      </c>
      <c r="Q21" s="24">
        <f t="shared" si="14"/>
        <v>0.1</v>
      </c>
      <c r="R21" s="24"/>
      <c r="S21" s="24">
        <v>1190.4780000000001</v>
      </c>
      <c r="T21" s="24">
        <f t="shared" si="7"/>
        <v>101.51966474</v>
      </c>
      <c r="U21" s="25">
        <f t="shared" ref="U21" si="27">B21/(T21/100)</f>
        <v>46.128993944114555</v>
      </c>
      <c r="V21" s="26">
        <f t="shared" ref="V21" si="28">P21</f>
        <v>1.3</v>
      </c>
      <c r="W21" s="25">
        <f t="shared" ref="W21" si="29">10000*Q21</f>
        <v>1000</v>
      </c>
      <c r="X21" s="3">
        <v>1120.703125</v>
      </c>
      <c r="Y21" s="4">
        <v>18.46513792484367</v>
      </c>
      <c r="Z21" s="4">
        <v>81.527520571754849</v>
      </c>
      <c r="AA21" s="28">
        <v>1120.5</v>
      </c>
      <c r="AB21" s="28">
        <v>0.18579104852233252</v>
      </c>
      <c r="AC21" s="29">
        <v>0.81457666911692905</v>
      </c>
    </row>
    <row r="22" spans="1:29" s="23" customFormat="1">
      <c r="A22" s="23">
        <v>9</v>
      </c>
      <c r="B22" s="24">
        <v>45.83</v>
      </c>
      <c r="C22" s="24">
        <v>2.5099999999999998</v>
      </c>
      <c r="D22" s="24">
        <v>12.5</v>
      </c>
      <c r="E22" s="24">
        <v>1.9266647400000001</v>
      </c>
      <c r="F22" s="24">
        <v>0</v>
      </c>
      <c r="G22" s="24">
        <v>9.8260000000000005</v>
      </c>
      <c r="H22" s="24">
        <v>0.17699999999999999</v>
      </c>
      <c r="I22" s="24">
        <v>12.78</v>
      </c>
      <c r="J22" s="24">
        <v>0</v>
      </c>
      <c r="K22" s="24">
        <v>0</v>
      </c>
      <c r="L22" s="24">
        <v>11.46</v>
      </c>
      <c r="M22" s="24">
        <v>2.29</v>
      </c>
      <c r="N22" s="24">
        <v>0.49399999999999999</v>
      </c>
      <c r="O22" s="24">
        <v>0.32600000000000001</v>
      </c>
      <c r="P22" s="24">
        <v>1.3</v>
      </c>
      <c r="Q22" s="24">
        <f t="shared" si="14"/>
        <v>0.1</v>
      </c>
      <c r="R22" s="24"/>
      <c r="S22" s="24"/>
      <c r="T22" s="24">
        <f t="shared" si="7"/>
        <v>101.51966474</v>
      </c>
      <c r="U22" s="25">
        <f t="shared" ref="U22" si="30">B22/(T22/100)</f>
        <v>45.143963110373051</v>
      </c>
      <c r="V22" s="26">
        <f t="shared" ref="V22" si="31">P22</f>
        <v>1.3</v>
      </c>
      <c r="W22" s="25">
        <f t="shared" ref="W22" si="32">10000*Q22</f>
        <v>1000</v>
      </c>
      <c r="X22" s="3">
        <v>983.0078125</v>
      </c>
      <c r="Y22" s="4">
        <v>21.742975471990338</v>
      </c>
      <c r="Z22" s="4">
        <v>78.255673405809347</v>
      </c>
      <c r="AA22" s="28">
        <v>984</v>
      </c>
      <c r="AB22" s="28">
        <v>0.21858141485483784</v>
      </c>
      <c r="AC22" s="29">
        <v>0.78178639302484676</v>
      </c>
    </row>
    <row r="23" spans="1:29" s="30" customFormat="1">
      <c r="A23" s="30">
        <v>9</v>
      </c>
      <c r="B23" s="30">
        <v>44.83</v>
      </c>
      <c r="C23" s="30">
        <v>2.5099999999999998</v>
      </c>
      <c r="D23" s="30">
        <v>12.5</v>
      </c>
      <c r="E23" s="30">
        <v>1.9266647400000001</v>
      </c>
      <c r="F23" s="30">
        <v>0</v>
      </c>
      <c r="G23" s="30">
        <v>9.8260000000000005</v>
      </c>
      <c r="H23" s="30">
        <v>0.17699999999999999</v>
      </c>
      <c r="I23" s="30">
        <v>13.78</v>
      </c>
      <c r="J23" s="30">
        <v>0</v>
      </c>
      <c r="K23" s="30">
        <v>0</v>
      </c>
      <c r="L23" s="30">
        <v>11.46</v>
      </c>
      <c r="M23" s="30">
        <v>2.29</v>
      </c>
      <c r="N23" s="30">
        <v>0.49399999999999999</v>
      </c>
      <c r="O23" s="30">
        <v>0.32600000000000001</v>
      </c>
      <c r="P23" s="30">
        <v>1.3</v>
      </c>
      <c r="Q23" s="30">
        <f t="shared" si="14"/>
        <v>0.1</v>
      </c>
      <c r="S23" s="30">
        <v>1190.4780000000001</v>
      </c>
      <c r="T23" s="30">
        <f t="shared" si="7"/>
        <v>101.51966474</v>
      </c>
      <c r="U23" s="31">
        <f t="shared" ref="U23" si="33">B23/(T23/100)</f>
        <v>44.158932276631546</v>
      </c>
      <c r="V23" s="32">
        <f t="shared" ref="V23" si="34">P23</f>
        <v>1.3</v>
      </c>
      <c r="W23" s="31">
        <f t="shared" ref="W23" si="35">10000*Q23</f>
        <v>1000</v>
      </c>
      <c r="X23" s="33">
        <v>886.9140625</v>
      </c>
      <c r="Y23" s="34">
        <v>25.019908127126929</v>
      </c>
      <c r="Z23" s="34">
        <v>74.984482317235461</v>
      </c>
      <c r="AA23" s="35">
        <v>888</v>
      </c>
      <c r="AB23" s="35">
        <v>0.25157728289841197</v>
      </c>
      <c r="AC23" s="36">
        <v>0.74848003491714221</v>
      </c>
    </row>
    <row r="24" spans="1:29" s="37" customFormat="1">
      <c r="A24" s="37">
        <v>9</v>
      </c>
      <c r="B24" s="37">
        <v>44.83</v>
      </c>
      <c r="C24" s="37">
        <v>2.5099999999999998</v>
      </c>
      <c r="D24" s="37">
        <v>12.5</v>
      </c>
      <c r="E24" s="37">
        <v>1.9266647400000001</v>
      </c>
      <c r="F24" s="37">
        <v>0</v>
      </c>
      <c r="G24" s="37">
        <v>9.8260000000000005</v>
      </c>
      <c r="H24" s="37">
        <v>0.17699999999999999</v>
      </c>
      <c r="I24" s="37">
        <v>13.78</v>
      </c>
      <c r="J24" s="37">
        <v>0</v>
      </c>
      <c r="K24" s="37">
        <v>0</v>
      </c>
      <c r="L24" s="37">
        <v>11.46</v>
      </c>
      <c r="M24" s="37">
        <v>2.29</v>
      </c>
      <c r="N24" s="37">
        <v>0.49399999999999999</v>
      </c>
      <c r="O24" s="37">
        <v>0.32600000000000001</v>
      </c>
      <c r="P24" s="37">
        <v>0</v>
      </c>
      <c r="Q24" s="37">
        <f t="shared" si="14"/>
        <v>0.1</v>
      </c>
      <c r="S24" s="37">
        <v>1190.4780000000001</v>
      </c>
      <c r="T24" s="37">
        <f t="shared" si="7"/>
        <v>100.21966474</v>
      </c>
      <c r="U24" s="38">
        <f t="shared" ref="U24" si="36">B24/(T24/100)</f>
        <v>44.731740139325474</v>
      </c>
      <c r="V24" s="39">
        <f t="shared" ref="V24" si="37">P24</f>
        <v>0</v>
      </c>
      <c r="W24" s="38">
        <f t="shared" ref="W24" si="38">10000*Q24</f>
        <v>1000</v>
      </c>
      <c r="X24" s="3">
        <v>736.9140625</v>
      </c>
      <c r="Y24" s="4">
        <v>0</v>
      </c>
      <c r="Z24" s="4">
        <v>99.994032816032117</v>
      </c>
      <c r="AA24" s="40">
        <v>736.5</v>
      </c>
      <c r="AB24" s="40">
        <v>-1.3455374810468199E-5</v>
      </c>
      <c r="AC24" s="41">
        <v>1.0000547506173822</v>
      </c>
    </row>
    <row r="25" spans="1:29" s="37" customFormat="1">
      <c r="A25" s="37">
        <v>9</v>
      </c>
      <c r="B25" s="37">
        <v>44.83</v>
      </c>
      <c r="C25" s="37">
        <v>2.5099999999999998</v>
      </c>
      <c r="D25" s="37">
        <v>12.5</v>
      </c>
      <c r="E25" s="37">
        <v>1.9266647400000001</v>
      </c>
      <c r="F25" s="37">
        <v>0</v>
      </c>
      <c r="G25" s="37">
        <v>9.8260000000000005</v>
      </c>
      <c r="H25" s="37">
        <v>0.17699999999999999</v>
      </c>
      <c r="I25" s="37">
        <v>13.78</v>
      </c>
      <c r="J25" s="37">
        <v>0</v>
      </c>
      <c r="K25" s="37">
        <v>0</v>
      </c>
      <c r="L25" s="37">
        <v>11.46</v>
      </c>
      <c r="M25" s="37">
        <v>2.29</v>
      </c>
      <c r="N25" s="37">
        <v>0.49399999999999999</v>
      </c>
      <c r="O25" s="37">
        <v>0.32600000000000001</v>
      </c>
      <c r="P25" s="37">
        <v>0</v>
      </c>
      <c r="Q25" s="37">
        <v>0.2</v>
      </c>
      <c r="S25" s="37">
        <v>1190.4780000000001</v>
      </c>
      <c r="T25" s="37">
        <f t="shared" si="7"/>
        <v>100.31966474000001</v>
      </c>
      <c r="U25" s="38">
        <f t="shared" ref="U25" si="39">B25/(T25/100)</f>
        <v>44.687150935149745</v>
      </c>
      <c r="V25" s="39">
        <f t="shared" ref="V25" si="40">P25</f>
        <v>0</v>
      </c>
      <c r="W25" s="38">
        <f t="shared" ref="W25" si="41">10000*Q25</f>
        <v>2000</v>
      </c>
      <c r="X25" s="3">
        <v>1435.7421875</v>
      </c>
      <c r="Y25" s="4">
        <v>0</v>
      </c>
      <c r="Z25" s="4">
        <v>100.00213322841076</v>
      </c>
      <c r="AA25" s="40">
        <v>1426.5</v>
      </c>
      <c r="AB25" s="40">
        <v>-7.3808476480031245E-6</v>
      </c>
      <c r="AC25" s="41">
        <v>1.0003267085882706</v>
      </c>
    </row>
    <row r="26" spans="1:29" s="37" customFormat="1">
      <c r="A26" s="37">
        <v>9</v>
      </c>
      <c r="B26" s="37">
        <v>44.83</v>
      </c>
      <c r="C26" s="37">
        <v>2.5099999999999998</v>
      </c>
      <c r="D26" s="37">
        <v>12.5</v>
      </c>
      <c r="E26" s="37">
        <v>1.9266647400000001</v>
      </c>
      <c r="F26" s="37">
        <v>0</v>
      </c>
      <c r="G26" s="37">
        <v>9.8260000000000005</v>
      </c>
      <c r="H26" s="37">
        <v>0.17699999999999999</v>
      </c>
      <c r="I26" s="37">
        <v>13.78</v>
      </c>
      <c r="J26" s="37">
        <v>0</v>
      </c>
      <c r="K26" s="37">
        <v>0</v>
      </c>
      <c r="L26" s="37">
        <v>11.46</v>
      </c>
      <c r="M26" s="37">
        <v>2.29</v>
      </c>
      <c r="N26" s="37">
        <v>0.49399999999999999</v>
      </c>
      <c r="O26" s="37">
        <v>0.32600000000000001</v>
      </c>
      <c r="P26" s="37">
        <v>0</v>
      </c>
      <c r="Q26" s="37">
        <v>0.3</v>
      </c>
      <c r="S26" s="37">
        <v>1190.4780000000001</v>
      </c>
      <c r="T26" s="37">
        <f t="shared" si="7"/>
        <v>100.41966474</v>
      </c>
      <c r="U26" s="38">
        <f t="shared" ref="U26" si="42">B26/(T26/100)</f>
        <v>44.642650536696067</v>
      </c>
      <c r="V26" s="39">
        <f t="shared" ref="V26" si="43">P26</f>
        <v>0</v>
      </c>
      <c r="W26" s="38">
        <f t="shared" ref="W26" si="44">10000*Q26</f>
        <v>3000</v>
      </c>
      <c r="X26" s="3">
        <v>2094.53125</v>
      </c>
      <c r="Y26" s="4">
        <v>0</v>
      </c>
      <c r="Z26" s="4">
        <v>100.00449875342905</v>
      </c>
      <c r="AA26" s="40">
        <v>2070.5</v>
      </c>
      <c r="AB26" s="40">
        <v>-5.3186936033825745E-6</v>
      </c>
      <c r="AC26" s="41">
        <v>1.0001485040503444</v>
      </c>
    </row>
    <row r="27" spans="1:29" s="44" customFormat="1">
      <c r="A27" s="44">
        <v>9</v>
      </c>
      <c r="B27" s="44">
        <v>44.83</v>
      </c>
      <c r="C27" s="44">
        <v>2.5099999999999998</v>
      </c>
      <c r="D27" s="44">
        <v>12.5</v>
      </c>
      <c r="E27" s="44">
        <v>1.9266647400000001</v>
      </c>
      <c r="F27" s="44">
        <v>0</v>
      </c>
      <c r="G27" s="44">
        <v>9.8260000000000005</v>
      </c>
      <c r="H27" s="44">
        <v>0.17699999999999999</v>
      </c>
      <c r="I27" s="44">
        <v>13.78</v>
      </c>
      <c r="J27" s="44">
        <v>0</v>
      </c>
      <c r="K27" s="44">
        <v>0</v>
      </c>
      <c r="L27" s="44">
        <v>11.46</v>
      </c>
      <c r="M27" s="44">
        <v>2.29</v>
      </c>
      <c r="N27" s="44">
        <v>0.49399999999999999</v>
      </c>
      <c r="O27" s="44">
        <v>0.32600000000000001</v>
      </c>
      <c r="P27" s="44">
        <v>0</v>
      </c>
      <c r="Q27" s="44">
        <v>0.4</v>
      </c>
      <c r="S27" s="44">
        <v>1190.4780000000001</v>
      </c>
      <c r="T27" s="44">
        <f t="shared" si="7"/>
        <v>100.51966474000001</v>
      </c>
      <c r="U27" s="45">
        <f t="shared" ref="U27:U30" si="45">B27/(T27/100)</f>
        <v>44.598238678924581</v>
      </c>
      <c r="V27" s="46">
        <f t="shared" ref="V27" si="46">P27</f>
        <v>0</v>
      </c>
      <c r="W27" s="45">
        <f t="shared" ref="W27" si="47">10000*Q27</f>
        <v>4000</v>
      </c>
      <c r="X27" s="33">
        <v>2715.625</v>
      </c>
      <c r="Y27" s="34">
        <v>0</v>
      </c>
      <c r="Z27" s="34">
        <v>100.00227204612382</v>
      </c>
      <c r="AA27" s="47">
        <v>2671.5</v>
      </c>
      <c r="AB27" s="47">
        <v>-4.2624170620816738E-6</v>
      </c>
      <c r="AC27" s="48">
        <v>1.000038048806418</v>
      </c>
    </row>
    <row r="28" spans="1:29" s="17" customFormat="1">
      <c r="A28" s="17">
        <v>9</v>
      </c>
      <c r="B28" s="17">
        <v>44.83</v>
      </c>
      <c r="C28" s="17">
        <v>2.5099999999999998</v>
      </c>
      <c r="D28" s="17">
        <v>12.5</v>
      </c>
      <c r="E28" s="17">
        <v>1.9266647400000001</v>
      </c>
      <c r="F28" s="17">
        <v>0</v>
      </c>
      <c r="G28" s="17">
        <v>9.8260000000000005</v>
      </c>
      <c r="H28" s="17">
        <v>0.17699999999999999</v>
      </c>
      <c r="I28" s="17">
        <v>13.78</v>
      </c>
      <c r="J28" s="17">
        <v>0</v>
      </c>
      <c r="K28" s="17">
        <v>0</v>
      </c>
      <c r="L28" s="17">
        <v>11.46</v>
      </c>
      <c r="M28" s="17">
        <v>2.29</v>
      </c>
      <c r="N28" s="17">
        <v>0.49399999999999999</v>
      </c>
      <c r="O28" s="17">
        <v>0.32600000000000001</v>
      </c>
      <c r="P28" s="17">
        <v>0.5</v>
      </c>
      <c r="Q28" s="17">
        <v>0</v>
      </c>
      <c r="S28" s="17">
        <v>1190.4780000000001</v>
      </c>
      <c r="T28" s="17">
        <f t="shared" si="7"/>
        <v>100.61966474</v>
      </c>
      <c r="U28" s="18">
        <f t="shared" si="45"/>
        <v>44.553915097849085</v>
      </c>
      <c r="V28" s="19">
        <v>0.5</v>
      </c>
      <c r="W28" s="18">
        <v>0</v>
      </c>
      <c r="X28" s="3">
        <v>29.9462890625</v>
      </c>
      <c r="Y28" s="4">
        <v>99.994986493445424</v>
      </c>
      <c r="Z28" s="4">
        <v>0</v>
      </c>
      <c r="AA28" s="42">
        <v>26</v>
      </c>
      <c r="AB28" s="42">
        <v>1.0178892042204406</v>
      </c>
      <c r="AC28" s="43">
        <v>0</v>
      </c>
    </row>
    <row r="29" spans="1:29" s="17" customFormat="1">
      <c r="A29" s="17">
        <v>9</v>
      </c>
      <c r="B29" s="17">
        <v>44.83</v>
      </c>
      <c r="C29" s="17">
        <v>2.5099999999999998</v>
      </c>
      <c r="D29" s="17">
        <v>12.5</v>
      </c>
      <c r="E29" s="17">
        <v>1.9266647400000001</v>
      </c>
      <c r="F29" s="17">
        <v>0</v>
      </c>
      <c r="G29" s="17">
        <v>9.8260000000000005</v>
      </c>
      <c r="H29" s="17">
        <v>0.17699999999999999</v>
      </c>
      <c r="I29" s="17">
        <v>13.78</v>
      </c>
      <c r="J29" s="17">
        <v>0</v>
      </c>
      <c r="K29" s="17">
        <v>0</v>
      </c>
      <c r="L29" s="17">
        <v>11.46</v>
      </c>
      <c r="M29" s="17">
        <v>2.29</v>
      </c>
      <c r="N29" s="17">
        <v>0.49399999999999999</v>
      </c>
      <c r="O29" s="17">
        <v>0.32600000000000001</v>
      </c>
      <c r="P29" s="17">
        <v>1</v>
      </c>
      <c r="Q29" s="17">
        <v>0</v>
      </c>
      <c r="S29" s="17">
        <v>1190.4780000000001</v>
      </c>
      <c r="T29" s="17">
        <f t="shared" si="7"/>
        <v>101.11966474</v>
      </c>
      <c r="U29" s="18">
        <f t="shared" si="45"/>
        <v>44.333612176491478</v>
      </c>
      <c r="V29" s="19">
        <v>1</v>
      </c>
      <c r="W29" s="18">
        <v>0</v>
      </c>
      <c r="X29" s="3">
        <v>115.7421875</v>
      </c>
      <c r="Y29" s="4">
        <v>99.995688946668409</v>
      </c>
      <c r="Z29" s="4">
        <v>0</v>
      </c>
      <c r="AA29" s="42">
        <v>115.5</v>
      </c>
      <c r="AB29" s="42">
        <v>1.0038775389757175</v>
      </c>
      <c r="AC29" s="43">
        <v>0</v>
      </c>
    </row>
    <row r="30" spans="1:29" s="17" customFormat="1">
      <c r="A30" s="17">
        <v>9</v>
      </c>
      <c r="B30" s="17">
        <v>44.83</v>
      </c>
      <c r="C30" s="17">
        <v>2.5099999999999998</v>
      </c>
      <c r="D30" s="17">
        <v>12.5</v>
      </c>
      <c r="E30" s="17">
        <v>1.9266647400000001</v>
      </c>
      <c r="F30" s="17">
        <v>0</v>
      </c>
      <c r="G30" s="17">
        <v>9.8260000000000005</v>
      </c>
      <c r="H30" s="17">
        <v>0.17699999999999999</v>
      </c>
      <c r="I30" s="17">
        <v>13.78</v>
      </c>
      <c r="J30" s="17">
        <v>0</v>
      </c>
      <c r="K30" s="17">
        <v>0</v>
      </c>
      <c r="L30" s="17">
        <v>11.46</v>
      </c>
      <c r="M30" s="17">
        <v>2.29</v>
      </c>
      <c r="N30" s="17">
        <v>0.49399999999999999</v>
      </c>
      <c r="O30" s="17">
        <v>0.32600000000000001</v>
      </c>
      <c r="P30" s="17">
        <v>1.5</v>
      </c>
      <c r="Q30" s="17">
        <v>0</v>
      </c>
      <c r="S30" s="17">
        <v>1190.4780000000001</v>
      </c>
      <c r="T30" s="17">
        <f t="shared" si="7"/>
        <v>101.61966474</v>
      </c>
      <c r="U30" s="18">
        <f t="shared" si="45"/>
        <v>44.115477171372518</v>
      </c>
      <c r="V30" s="19">
        <v>1.5</v>
      </c>
      <c r="W30" s="18">
        <v>0</v>
      </c>
      <c r="X30" s="3">
        <v>270.8984375</v>
      </c>
      <c r="Y30" s="4">
        <v>99.999507336913112</v>
      </c>
      <c r="Z30" s="4">
        <v>0</v>
      </c>
      <c r="AA30" s="42">
        <v>271.5</v>
      </c>
      <c r="AB30" s="42">
        <v>1.0013174032275445</v>
      </c>
      <c r="AC30" s="43">
        <v>0</v>
      </c>
    </row>
    <row r="31" spans="1:29" s="17" customFormat="1">
      <c r="A31" s="17">
        <v>9</v>
      </c>
      <c r="B31" s="17">
        <v>44.83</v>
      </c>
      <c r="C31" s="17">
        <v>2.5099999999999998</v>
      </c>
      <c r="D31" s="17">
        <v>12.5</v>
      </c>
      <c r="E31" s="17">
        <v>1.9266647400000001</v>
      </c>
      <c r="F31" s="17">
        <v>0</v>
      </c>
      <c r="G31" s="17">
        <v>9.8260000000000005</v>
      </c>
      <c r="H31" s="17">
        <v>0.17699999999999999</v>
      </c>
      <c r="I31" s="17">
        <v>13.78</v>
      </c>
      <c r="J31" s="17">
        <v>0</v>
      </c>
      <c r="K31" s="17">
        <v>0</v>
      </c>
      <c r="L31" s="17">
        <v>11.46</v>
      </c>
      <c r="M31" s="17">
        <v>2.29</v>
      </c>
      <c r="N31" s="17">
        <v>0.49399999999999999</v>
      </c>
      <c r="O31" s="17">
        <v>0.32600000000000001</v>
      </c>
      <c r="P31" s="17">
        <v>2</v>
      </c>
      <c r="Q31" s="17">
        <v>0</v>
      </c>
      <c r="S31" s="17">
        <v>1190.4780000000001</v>
      </c>
      <c r="T31" s="17">
        <f t="shared" si="7"/>
        <v>102.11966474</v>
      </c>
      <c r="U31" s="18">
        <f t="shared" ref="U31" si="48">B31/(T31/100)</f>
        <v>43.899478238729671</v>
      </c>
      <c r="V31" s="19">
        <v>2</v>
      </c>
      <c r="W31" s="18">
        <v>0</v>
      </c>
      <c r="X31" s="3">
        <v>486.5234375</v>
      </c>
      <c r="Y31" s="4">
        <v>100.00138177709412</v>
      </c>
      <c r="Z31" s="4">
        <v>0</v>
      </c>
      <c r="AA31" s="42">
        <v>489</v>
      </c>
      <c r="AB31" s="42">
        <v>1.0001356519642117</v>
      </c>
      <c r="AC31" s="4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2020-06-29T16:01:29Z</dcterms:modified>
</cp:coreProperties>
</file>