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60" windowHeight="83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R17" i="1" l="1"/>
  <c r="Q1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P17" i="1"/>
  <c r="O17" i="1"/>
  <c r="O3" i="1"/>
  <c r="P3" i="1" s="1"/>
  <c r="O4" i="1"/>
  <c r="O5" i="1"/>
  <c r="O6" i="1"/>
  <c r="O7" i="1"/>
  <c r="O8" i="1"/>
  <c r="P8" i="1" s="1"/>
  <c r="O9" i="1"/>
  <c r="P9" i="1" s="1"/>
  <c r="O10" i="1"/>
  <c r="P10" i="1" s="1"/>
  <c r="O11" i="1"/>
  <c r="O12" i="1"/>
  <c r="O13" i="1"/>
  <c r="O14" i="1"/>
  <c r="O15" i="1"/>
  <c r="P15" i="1" s="1"/>
  <c r="O16" i="1"/>
  <c r="P16" i="1" s="1"/>
  <c r="P4" i="1"/>
  <c r="P7" i="1"/>
  <c r="O2" i="1"/>
  <c r="P14" i="1"/>
  <c r="P13" i="1"/>
  <c r="P12" i="1"/>
  <c r="P11" i="1"/>
  <c r="P6" i="1"/>
  <c r="P5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M3" i="1"/>
  <c r="N2" i="1"/>
  <c r="L2" i="1"/>
  <c r="K17" i="1"/>
  <c r="J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<sst xmlns="http://schemas.openxmlformats.org/spreadsheetml/2006/main" count="16" uniqueCount="16">
  <si>
    <t>x-x'</t>
  </si>
  <si>
    <t>y-y'</t>
  </si>
  <si>
    <t>y'</t>
  </si>
  <si>
    <t>x'</t>
  </si>
  <si>
    <t>y</t>
  </si>
  <si>
    <t>x</t>
  </si>
  <si>
    <t>(x-x')(y-y')</t>
  </si>
  <si>
    <t>(x-x')^2</t>
  </si>
  <si>
    <t>m</t>
  </si>
  <si>
    <t>c</t>
  </si>
  <si>
    <t>y pred</t>
  </si>
  <si>
    <t>|y pred-y|</t>
  </si>
  <si>
    <t>|y pred-y|^2</t>
  </si>
  <si>
    <t>(y-y pred)^2</t>
  </si>
  <si>
    <t>(y-ymean)^2</t>
  </si>
  <si>
    <t>R2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</si>
</sst>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7"/>
  <sheetViews>
    <sheetView tabSelected="1" topLeftCell="H1" workbookViewId="0">
      <selection activeCell="S4" sqref="S4"/>
    </sheetView>
  </sheetViews>
  <sheetFormatPr defaultRowHeight="15" x14ac:dyDescent="0.25"/>
  <cols>
    <col min="4" max="4" width="3" customWidth="1"/>
    <col min="5" max="5" width="2.85546875" customWidth="1"/>
    <col min="6" max="6" width="5.42578125" customWidth="1"/>
    <col min="7" max="7" width="5.5703125" customWidth="1"/>
    <col min="10" max="10" width="12" customWidth="1"/>
    <col min="12" max="12" width="13.42578125" customWidth="1"/>
    <col min="13" max="13" width="13.5703125" customWidth="1"/>
    <col min="15" max="15" width="11.140625" customWidth="1"/>
    <col min="16" max="16" width="15.28515625" customWidth="1"/>
    <col min="17" max="17" width="12.85546875" customWidth="1"/>
    <col min="18" max="18" width="13.28515625" customWidth="1"/>
    <col min="19" max="19" width="19.7109375" customWidth="1"/>
  </cols>
  <sheetData>
    <row r="1" spans="4:19" x14ac:dyDescent="0.25">
      <c r="D1" t="s">
        <v>5</v>
      </c>
      <c r="E1" t="s">
        <v>4</v>
      </c>
      <c r="F1" t="s">
        <v>3</v>
      </c>
      <c r="G1" t="s">
        <v>2</v>
      </c>
      <c r="H1" t="s">
        <v>0</v>
      </c>
      <c r="I1" t="s">
        <v>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4:19" x14ac:dyDescent="0.25">
      <c r="D2">
        <v>15</v>
      </c>
      <c r="E2">
        <v>49</v>
      </c>
      <c r="F2">
        <v>19.93</v>
      </c>
      <c r="G2">
        <v>56.8</v>
      </c>
      <c r="H2">
        <f>D2-F2</f>
        <v>-4.93</v>
      </c>
      <c r="I2">
        <f>E2-G2</f>
        <v>-7.7999999999999972</v>
      </c>
      <c r="J2">
        <f>H2*I2</f>
        <v>38.453999999999986</v>
      </c>
      <c r="K2">
        <f>H2^2</f>
        <v>24.304899999999996</v>
      </c>
      <c r="L2">
        <f>J17/K17</f>
        <v>1.8939469051506277</v>
      </c>
      <c r="M2">
        <f>G2-L2*F2</f>
        <v>19.053638180347988</v>
      </c>
      <c r="N2">
        <f>L2*D2+M2</f>
        <v>47.462841757607407</v>
      </c>
      <c r="O2">
        <f>ABS(N2-E2)</f>
        <v>1.5371582423925929</v>
      </c>
      <c r="P2">
        <f>O2^2</f>
        <v>2.3628554621554856</v>
      </c>
      <c r="Q2">
        <f>(E2-N2)^2</f>
        <v>2.3628554621554856</v>
      </c>
      <c r="R2">
        <f>(E2-G2)^2</f>
        <v>60.839999999999954</v>
      </c>
    </row>
    <row r="3" spans="4:19" x14ac:dyDescent="0.25">
      <c r="D3">
        <v>23</v>
      </c>
      <c r="E3">
        <v>63</v>
      </c>
      <c r="F3">
        <v>19.93</v>
      </c>
      <c r="G3">
        <v>56.8</v>
      </c>
      <c r="H3">
        <f t="shared" ref="H3:H16" si="0">D3-F3</f>
        <v>3.0700000000000003</v>
      </c>
      <c r="I3">
        <f t="shared" ref="I3:I16" si="1">E3-G3</f>
        <v>6.2000000000000028</v>
      </c>
      <c r="J3">
        <f t="shared" ref="J3:J16" si="2">H3*I3</f>
        <v>19.03400000000001</v>
      </c>
      <c r="K3">
        <f t="shared" ref="K3:K16" si="3">H3^2</f>
        <v>9.4249000000000009</v>
      </c>
      <c r="L3">
        <v>1.893946905</v>
      </c>
      <c r="M3">
        <f>G3-L3*F3</f>
        <v>19.053638183349996</v>
      </c>
      <c r="N3">
        <f t="shared" ref="N3:N16" si="4">L3*D3+M3</f>
        <v>62.614416998349995</v>
      </c>
      <c r="O3">
        <f t="shared" ref="O3:O16" si="5">ABS(N3-E3)</f>
        <v>0.38558300165000503</v>
      </c>
      <c r="P3">
        <f t="shared" ref="P3:P16" si="6">O3^2</f>
        <v>0.1486742511614278</v>
      </c>
      <c r="Q3">
        <f t="shared" ref="Q3:Q16" si="7">(E3-N3)^2</f>
        <v>0.1486742511614278</v>
      </c>
      <c r="R3">
        <f t="shared" ref="R3:R16" si="8">(E3-G3)^2</f>
        <v>38.440000000000033</v>
      </c>
      <c r="S3">
        <f>1-(Q17/R17)</f>
        <v>0.70882826526598497</v>
      </c>
    </row>
    <row r="4" spans="4:19" x14ac:dyDescent="0.25">
      <c r="D4">
        <v>18</v>
      </c>
      <c r="E4">
        <v>58</v>
      </c>
      <c r="F4">
        <v>19.93</v>
      </c>
      <c r="G4">
        <v>56.8</v>
      </c>
      <c r="H4">
        <f t="shared" si="0"/>
        <v>-1.9299999999999997</v>
      </c>
      <c r="I4">
        <f t="shared" si="1"/>
        <v>1.2000000000000028</v>
      </c>
      <c r="J4">
        <f t="shared" si="2"/>
        <v>-2.3160000000000052</v>
      </c>
      <c r="K4">
        <f t="shared" si="3"/>
        <v>3.724899999999999</v>
      </c>
      <c r="L4">
        <v>1.893946905</v>
      </c>
      <c r="M4">
        <f t="shared" ref="M4:M16" si="9">G4-L4*F4</f>
        <v>19.053638183349996</v>
      </c>
      <c r="N4">
        <f t="shared" si="4"/>
        <v>53.144682473349995</v>
      </c>
      <c r="O4">
        <f t="shared" si="5"/>
        <v>4.8553175266500048</v>
      </c>
      <c r="P4">
        <f t="shared" si="6"/>
        <v>23.574108284594722</v>
      </c>
      <c r="Q4">
        <f t="shared" si="7"/>
        <v>23.574108284594722</v>
      </c>
      <c r="R4">
        <f t="shared" si="8"/>
        <v>1.4400000000000068</v>
      </c>
    </row>
    <row r="5" spans="4:19" x14ac:dyDescent="0.25">
      <c r="D5">
        <v>23</v>
      </c>
      <c r="E5">
        <v>60</v>
      </c>
      <c r="F5">
        <v>19.93</v>
      </c>
      <c r="G5">
        <v>56.8</v>
      </c>
      <c r="H5">
        <f t="shared" si="0"/>
        <v>3.0700000000000003</v>
      </c>
      <c r="I5">
        <f t="shared" si="1"/>
        <v>3.2000000000000028</v>
      </c>
      <c r="J5">
        <f t="shared" si="2"/>
        <v>9.8240000000000105</v>
      </c>
      <c r="K5">
        <f t="shared" si="3"/>
        <v>9.4249000000000009</v>
      </c>
      <c r="L5">
        <v>1.893946905</v>
      </c>
      <c r="M5">
        <f t="shared" si="9"/>
        <v>19.053638183349996</v>
      </c>
      <c r="N5">
        <f t="shared" si="4"/>
        <v>62.614416998349995</v>
      </c>
      <c r="O5">
        <f t="shared" si="5"/>
        <v>2.614416998349995</v>
      </c>
      <c r="P5">
        <f t="shared" si="6"/>
        <v>6.8351762412613972</v>
      </c>
      <c r="Q5">
        <f t="shared" si="7"/>
        <v>6.8351762412613972</v>
      </c>
      <c r="R5">
        <f t="shared" si="8"/>
        <v>10.240000000000018</v>
      </c>
    </row>
    <row r="6" spans="4:19" x14ac:dyDescent="0.25">
      <c r="D6">
        <v>24</v>
      </c>
      <c r="E6">
        <v>58</v>
      </c>
      <c r="F6">
        <v>19.93</v>
      </c>
      <c r="G6">
        <v>56.8</v>
      </c>
      <c r="H6">
        <f t="shared" si="0"/>
        <v>4.07</v>
      </c>
      <c r="I6">
        <f t="shared" si="1"/>
        <v>1.2000000000000028</v>
      </c>
      <c r="J6">
        <f t="shared" si="2"/>
        <v>4.8840000000000119</v>
      </c>
      <c r="K6">
        <f t="shared" si="3"/>
        <v>16.564900000000002</v>
      </c>
      <c r="L6">
        <v>1.893946905</v>
      </c>
      <c r="M6">
        <f t="shared" si="9"/>
        <v>19.053638183349996</v>
      </c>
      <c r="N6">
        <f t="shared" si="4"/>
        <v>64.508363903349988</v>
      </c>
      <c r="O6">
        <f t="shared" si="5"/>
        <v>6.5083639033499878</v>
      </c>
      <c r="P6">
        <f t="shared" si="6"/>
        <v>42.358800698429093</v>
      </c>
      <c r="Q6">
        <f t="shared" si="7"/>
        <v>42.358800698429093</v>
      </c>
      <c r="R6">
        <f t="shared" si="8"/>
        <v>1.4400000000000068</v>
      </c>
    </row>
    <row r="7" spans="4:19" x14ac:dyDescent="0.25">
      <c r="D7">
        <v>22</v>
      </c>
      <c r="E7">
        <v>61</v>
      </c>
      <c r="F7">
        <v>19.93</v>
      </c>
      <c r="G7">
        <v>56.8</v>
      </c>
      <c r="H7">
        <f t="shared" si="0"/>
        <v>2.0700000000000003</v>
      </c>
      <c r="I7">
        <f t="shared" si="1"/>
        <v>4.2000000000000028</v>
      </c>
      <c r="J7">
        <f t="shared" si="2"/>
        <v>8.6940000000000079</v>
      </c>
      <c r="K7">
        <f t="shared" si="3"/>
        <v>4.2849000000000013</v>
      </c>
      <c r="L7">
        <v>1.893946905</v>
      </c>
      <c r="M7">
        <f t="shared" si="9"/>
        <v>19.053638183349996</v>
      </c>
      <c r="N7">
        <f t="shared" si="4"/>
        <v>60.720470093349995</v>
      </c>
      <c r="O7">
        <f t="shared" si="5"/>
        <v>0.27952990665000499</v>
      </c>
      <c r="P7">
        <f t="shared" si="6"/>
        <v>7.8136968711760499E-2</v>
      </c>
      <c r="Q7">
        <f t="shared" si="7"/>
        <v>7.8136968711760499E-2</v>
      </c>
      <c r="R7">
        <f t="shared" si="8"/>
        <v>17.640000000000025</v>
      </c>
    </row>
    <row r="8" spans="4:19" x14ac:dyDescent="0.25">
      <c r="D8">
        <v>22</v>
      </c>
      <c r="E8">
        <v>60</v>
      </c>
      <c r="F8">
        <v>19.93</v>
      </c>
      <c r="G8">
        <v>56.8</v>
      </c>
      <c r="H8">
        <f t="shared" si="0"/>
        <v>2.0700000000000003</v>
      </c>
      <c r="I8">
        <f t="shared" si="1"/>
        <v>3.2000000000000028</v>
      </c>
      <c r="J8">
        <f t="shared" si="2"/>
        <v>6.6240000000000068</v>
      </c>
      <c r="K8">
        <f t="shared" si="3"/>
        <v>4.2849000000000013</v>
      </c>
      <c r="L8">
        <v>1.893946905</v>
      </c>
      <c r="M8">
        <f t="shared" si="9"/>
        <v>19.053638183349996</v>
      </c>
      <c r="N8">
        <f t="shared" si="4"/>
        <v>60.720470093349995</v>
      </c>
      <c r="O8">
        <f t="shared" si="5"/>
        <v>0.72047009334999501</v>
      </c>
      <c r="P8">
        <f t="shared" si="6"/>
        <v>0.51907715541175048</v>
      </c>
      <c r="Q8">
        <f t="shared" si="7"/>
        <v>0.51907715541175048</v>
      </c>
      <c r="R8">
        <f t="shared" si="8"/>
        <v>10.240000000000018</v>
      </c>
    </row>
    <row r="9" spans="4:19" x14ac:dyDescent="0.25">
      <c r="D9">
        <v>19</v>
      </c>
      <c r="E9">
        <v>63</v>
      </c>
      <c r="F9">
        <v>19.93</v>
      </c>
      <c r="G9">
        <v>56.8</v>
      </c>
      <c r="H9">
        <f t="shared" si="0"/>
        <v>-0.92999999999999972</v>
      </c>
      <c r="I9">
        <f t="shared" si="1"/>
        <v>6.2000000000000028</v>
      </c>
      <c r="J9">
        <f t="shared" si="2"/>
        <v>-5.7660000000000009</v>
      </c>
      <c r="K9">
        <f t="shared" si="3"/>
        <v>0.86489999999999945</v>
      </c>
      <c r="L9">
        <v>1.893946905</v>
      </c>
      <c r="M9">
        <f t="shared" si="9"/>
        <v>19.053638183349996</v>
      </c>
      <c r="N9">
        <f t="shared" si="4"/>
        <v>55.038629378349995</v>
      </c>
      <c r="O9">
        <f t="shared" si="5"/>
        <v>7.9613706216500049</v>
      </c>
      <c r="P9">
        <f t="shared" si="6"/>
        <v>63.383422175271782</v>
      </c>
      <c r="Q9">
        <f t="shared" si="7"/>
        <v>63.383422175271782</v>
      </c>
      <c r="R9">
        <f t="shared" si="8"/>
        <v>38.440000000000033</v>
      </c>
    </row>
    <row r="10" spans="4:19" x14ac:dyDescent="0.25">
      <c r="D10">
        <v>19</v>
      </c>
      <c r="E10">
        <v>60</v>
      </c>
      <c r="F10">
        <v>19.93</v>
      </c>
      <c r="G10">
        <v>56.8</v>
      </c>
      <c r="H10">
        <f t="shared" si="0"/>
        <v>-0.92999999999999972</v>
      </c>
      <c r="I10">
        <f t="shared" si="1"/>
        <v>3.2000000000000028</v>
      </c>
      <c r="J10">
        <f t="shared" si="2"/>
        <v>-2.9760000000000018</v>
      </c>
      <c r="K10">
        <f t="shared" si="3"/>
        <v>0.86489999999999945</v>
      </c>
      <c r="L10">
        <v>1.893946905</v>
      </c>
      <c r="M10">
        <f t="shared" si="9"/>
        <v>19.053638183349996</v>
      </c>
      <c r="N10">
        <f t="shared" si="4"/>
        <v>55.038629378349995</v>
      </c>
      <c r="O10">
        <f t="shared" si="5"/>
        <v>4.9613706216500049</v>
      </c>
      <c r="P10">
        <f t="shared" si="6"/>
        <v>24.615198445371757</v>
      </c>
      <c r="Q10">
        <f t="shared" si="7"/>
        <v>24.615198445371757</v>
      </c>
      <c r="R10">
        <f t="shared" si="8"/>
        <v>10.240000000000018</v>
      </c>
    </row>
    <row r="11" spans="4:19" x14ac:dyDescent="0.25">
      <c r="D11">
        <v>16</v>
      </c>
      <c r="E11">
        <v>52</v>
      </c>
      <c r="F11">
        <v>19.93</v>
      </c>
      <c r="G11">
        <v>56.8</v>
      </c>
      <c r="H11">
        <f t="shared" si="0"/>
        <v>-3.9299999999999997</v>
      </c>
      <c r="I11">
        <f t="shared" si="1"/>
        <v>-4.7999999999999972</v>
      </c>
      <c r="J11">
        <f t="shared" si="2"/>
        <v>18.863999999999987</v>
      </c>
      <c r="K11">
        <f t="shared" si="3"/>
        <v>15.444899999999997</v>
      </c>
      <c r="L11">
        <v>1.893946905</v>
      </c>
      <c r="M11">
        <f t="shared" si="9"/>
        <v>19.053638183349996</v>
      </c>
      <c r="N11">
        <f t="shared" si="4"/>
        <v>49.356788663349995</v>
      </c>
      <c r="O11">
        <f t="shared" si="5"/>
        <v>2.6432113366500047</v>
      </c>
      <c r="P11">
        <f t="shared" si="6"/>
        <v>6.986566170195105</v>
      </c>
      <c r="Q11">
        <f t="shared" si="7"/>
        <v>6.986566170195105</v>
      </c>
      <c r="R11">
        <f t="shared" si="8"/>
        <v>23.039999999999974</v>
      </c>
    </row>
    <row r="12" spans="4:19" x14ac:dyDescent="0.25">
      <c r="D12">
        <v>24</v>
      </c>
      <c r="E12">
        <v>62</v>
      </c>
      <c r="F12">
        <v>19.93</v>
      </c>
      <c r="G12">
        <v>56.8</v>
      </c>
      <c r="H12">
        <f t="shared" si="0"/>
        <v>4.07</v>
      </c>
      <c r="I12">
        <f t="shared" si="1"/>
        <v>5.2000000000000028</v>
      </c>
      <c r="J12">
        <f t="shared" si="2"/>
        <v>21.164000000000012</v>
      </c>
      <c r="K12">
        <f t="shared" si="3"/>
        <v>16.564900000000002</v>
      </c>
      <c r="L12">
        <v>1.893946905</v>
      </c>
      <c r="M12">
        <f t="shared" si="9"/>
        <v>19.053638183349996</v>
      </c>
      <c r="N12">
        <f t="shared" si="4"/>
        <v>64.508363903349988</v>
      </c>
      <c r="O12">
        <f t="shared" si="5"/>
        <v>2.5083639033499878</v>
      </c>
      <c r="P12">
        <f t="shared" si="6"/>
        <v>6.2918894716291867</v>
      </c>
      <c r="Q12">
        <f t="shared" si="7"/>
        <v>6.2918894716291867</v>
      </c>
      <c r="R12">
        <f t="shared" si="8"/>
        <v>27.040000000000031</v>
      </c>
    </row>
    <row r="13" spans="4:19" x14ac:dyDescent="0.25">
      <c r="D13">
        <v>11</v>
      </c>
      <c r="E13">
        <v>30</v>
      </c>
      <c r="F13">
        <v>19.93</v>
      </c>
      <c r="G13">
        <v>56.8</v>
      </c>
      <c r="H13">
        <f t="shared" si="0"/>
        <v>-8.93</v>
      </c>
      <c r="I13">
        <f t="shared" si="1"/>
        <v>-26.799999999999997</v>
      </c>
      <c r="J13">
        <f t="shared" si="2"/>
        <v>239.32399999999996</v>
      </c>
      <c r="K13">
        <f t="shared" si="3"/>
        <v>79.744900000000001</v>
      </c>
      <c r="L13">
        <v>1.893946905</v>
      </c>
      <c r="M13">
        <f t="shared" si="9"/>
        <v>19.053638183349996</v>
      </c>
      <c r="N13">
        <f t="shared" si="4"/>
        <v>39.887054138349995</v>
      </c>
      <c r="O13">
        <f t="shared" si="5"/>
        <v>9.8870541383499955</v>
      </c>
      <c r="P13">
        <f t="shared" si="6"/>
        <v>97.753839534663769</v>
      </c>
      <c r="Q13">
        <f t="shared" si="7"/>
        <v>97.753839534663769</v>
      </c>
      <c r="R13">
        <f t="shared" si="8"/>
        <v>718.2399999999999</v>
      </c>
    </row>
    <row r="14" spans="4:19" x14ac:dyDescent="0.25">
      <c r="D14">
        <v>24</v>
      </c>
      <c r="E14">
        <v>59</v>
      </c>
      <c r="F14">
        <v>19.93</v>
      </c>
      <c r="G14">
        <v>56.8</v>
      </c>
      <c r="H14">
        <f t="shared" si="0"/>
        <v>4.07</v>
      </c>
      <c r="I14">
        <f t="shared" si="1"/>
        <v>2.2000000000000028</v>
      </c>
      <c r="J14">
        <f t="shared" si="2"/>
        <v>8.9540000000000131</v>
      </c>
      <c r="K14">
        <f t="shared" si="3"/>
        <v>16.564900000000002</v>
      </c>
      <c r="L14">
        <v>1.893946905</v>
      </c>
      <c r="M14">
        <f t="shared" si="9"/>
        <v>19.053638183349996</v>
      </c>
      <c r="N14">
        <f t="shared" si="4"/>
        <v>64.508363903349988</v>
      </c>
      <c r="O14">
        <f t="shared" si="5"/>
        <v>5.5083639033499878</v>
      </c>
      <c r="P14">
        <f t="shared" si="6"/>
        <v>30.342072891729114</v>
      </c>
      <c r="Q14">
        <f t="shared" si="7"/>
        <v>30.342072891729114</v>
      </c>
      <c r="R14">
        <f t="shared" si="8"/>
        <v>4.8400000000000123</v>
      </c>
    </row>
    <row r="15" spans="4:19" x14ac:dyDescent="0.25">
      <c r="D15">
        <v>16</v>
      </c>
      <c r="E15">
        <v>49</v>
      </c>
      <c r="F15">
        <v>19.93</v>
      </c>
      <c r="G15">
        <v>56.8</v>
      </c>
      <c r="H15">
        <f t="shared" si="0"/>
        <v>-3.9299999999999997</v>
      </c>
      <c r="I15">
        <f t="shared" si="1"/>
        <v>-7.7999999999999972</v>
      </c>
      <c r="J15">
        <f t="shared" si="2"/>
        <v>30.653999999999986</v>
      </c>
      <c r="K15">
        <f t="shared" si="3"/>
        <v>15.444899999999997</v>
      </c>
      <c r="L15">
        <v>1.893946905</v>
      </c>
      <c r="M15">
        <f t="shared" si="9"/>
        <v>19.053638183349996</v>
      </c>
      <c r="N15">
        <f t="shared" si="4"/>
        <v>49.356788663349995</v>
      </c>
      <c r="O15">
        <f t="shared" si="5"/>
        <v>0.35678866334999526</v>
      </c>
      <c r="P15">
        <f t="shared" si="6"/>
        <v>0.12729815029507624</v>
      </c>
      <c r="Q15">
        <f t="shared" si="7"/>
        <v>0.12729815029507624</v>
      </c>
      <c r="R15">
        <f t="shared" si="8"/>
        <v>60.839999999999954</v>
      </c>
    </row>
    <row r="16" spans="4:19" x14ac:dyDescent="0.25">
      <c r="D16">
        <v>23</v>
      </c>
      <c r="E16">
        <v>68</v>
      </c>
      <c r="F16">
        <v>19.93</v>
      </c>
      <c r="G16">
        <v>56.8</v>
      </c>
      <c r="H16">
        <f t="shared" si="0"/>
        <v>3.0700000000000003</v>
      </c>
      <c r="I16">
        <f t="shared" si="1"/>
        <v>11.200000000000003</v>
      </c>
      <c r="J16">
        <f t="shared" si="2"/>
        <v>34.384000000000015</v>
      </c>
      <c r="K16">
        <f t="shared" si="3"/>
        <v>9.4249000000000009</v>
      </c>
      <c r="L16">
        <v>1.893946905</v>
      </c>
      <c r="M16">
        <f t="shared" si="9"/>
        <v>19.053638183349996</v>
      </c>
      <c r="N16">
        <f t="shared" si="4"/>
        <v>62.614416998349995</v>
      </c>
      <c r="O16">
        <f t="shared" si="5"/>
        <v>5.385583001650005</v>
      </c>
      <c r="P16">
        <f t="shared" si="6"/>
        <v>29.004504267661478</v>
      </c>
      <c r="Q16">
        <f t="shared" si="7"/>
        <v>29.004504267661478</v>
      </c>
      <c r="R16">
        <f t="shared" si="8"/>
        <v>125.44000000000007</v>
      </c>
    </row>
    <row r="17" spans="10:18" x14ac:dyDescent="0.25">
      <c r="J17">
        <f>SUM(J2:J16)</f>
        <v>429.8</v>
      </c>
      <c r="K17">
        <f>SUM(K2:K16)</f>
        <v>226.93350000000001</v>
      </c>
      <c r="O17" s="1">
        <f>AVERAGE(O2:O16)</f>
        <v>3.7408630574928381</v>
      </c>
      <c r="P17" s="1">
        <f>AVERAGE(P2:P16)</f>
        <v>22.292108011236198</v>
      </c>
      <c r="Q17" s="1">
        <f>SUM(Q2:Q16)</f>
        <v>334.38162016854295</v>
      </c>
      <c r="R17" s="1">
        <f>SUM(R2:R16)</f>
        <v>1148.4000000000001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2025-04-23T03:14:14Z</dcterms:created>
  <dcterms:modified xsi:type="dcterms:W3CDTF">2025-04-23T05:06:31Z</dcterms:modified>
</cp:coreProperties>
</file>