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4" i="1"/>
  <c r="P24"/>
  <c r="Q24"/>
  <c r="R24"/>
  <c r="S24"/>
  <c r="T24"/>
  <c r="U24"/>
  <c r="V24"/>
  <c r="W24"/>
  <c r="O25"/>
  <c r="P25"/>
  <c r="Q25"/>
  <c r="R25"/>
  <c r="S25"/>
  <c r="T25"/>
  <c r="U25"/>
  <c r="V25"/>
  <c r="W25"/>
  <c r="O26"/>
  <c r="P26"/>
  <c r="Q26"/>
  <c r="R26"/>
  <c r="S26"/>
  <c r="T26"/>
  <c r="U26"/>
  <c r="V26"/>
  <c r="O27"/>
  <c r="P27"/>
  <c r="Q27"/>
  <c r="R27"/>
  <c r="S27"/>
  <c r="T27"/>
  <c r="U27"/>
  <c r="O28"/>
  <c r="P28"/>
  <c r="Q28"/>
  <c r="R28"/>
  <c r="S28"/>
  <c r="T28"/>
  <c r="O29"/>
  <c r="P29"/>
  <c r="Q29"/>
  <c r="R29"/>
  <c r="S29"/>
  <c r="O30"/>
  <c r="P30"/>
  <c r="Q30"/>
  <c r="R30"/>
  <c r="O31"/>
  <c r="P31"/>
  <c r="Q31"/>
  <c r="O32"/>
  <c r="P32"/>
  <c r="O33"/>
  <c r="X24"/>
  <c r="Y25"/>
  <c r="Y26"/>
  <c r="Y27"/>
  <c r="Y28"/>
  <c r="Y29"/>
  <c r="Y30"/>
  <c r="Y31"/>
  <c r="Y32"/>
  <c r="Y33"/>
  <c r="Y34"/>
  <c r="Y24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B27"/>
  <c r="C27"/>
  <c r="D27"/>
  <c r="E27"/>
  <c r="F27"/>
  <c r="G27"/>
  <c r="H27"/>
  <c r="B28"/>
  <c r="C28"/>
  <c r="D28"/>
  <c r="E28"/>
  <c r="F28"/>
  <c r="G28"/>
  <c r="B29"/>
  <c r="C29"/>
  <c r="D29"/>
  <c r="E29"/>
  <c r="F29"/>
  <c r="B30"/>
  <c r="C30"/>
  <c r="D30"/>
  <c r="E30"/>
  <c r="B31"/>
  <c r="C31"/>
  <c r="D31"/>
  <c r="B32"/>
  <c r="C32"/>
  <c r="B33"/>
  <c r="K24"/>
  <c r="D10"/>
  <c r="E10"/>
  <c r="F10"/>
  <c r="G10"/>
  <c r="H10"/>
  <c r="I10"/>
  <c r="J10"/>
  <c r="K10"/>
  <c r="D11"/>
  <c r="E11"/>
  <c r="F11"/>
  <c r="G11"/>
  <c r="H11"/>
  <c r="I11"/>
  <c r="J11"/>
  <c r="D12"/>
  <c r="E12"/>
  <c r="F12"/>
  <c r="G12"/>
  <c r="H12"/>
  <c r="I12"/>
  <c r="D13"/>
  <c r="E13"/>
  <c r="F13"/>
  <c r="G13"/>
  <c r="H13"/>
  <c r="D14"/>
  <c r="E14"/>
  <c r="F14"/>
  <c r="G14"/>
  <c r="D15"/>
  <c r="E15"/>
  <c r="F15"/>
  <c r="D16"/>
  <c r="E16"/>
  <c r="D17"/>
  <c r="C10"/>
  <c r="C11"/>
  <c r="C12"/>
  <c r="C13"/>
  <c r="C14"/>
  <c r="C15"/>
  <c r="C16"/>
  <c r="C17"/>
  <c r="C18"/>
  <c r="C19"/>
  <c r="D18" s="1"/>
  <c r="C20"/>
  <c r="D20" s="1"/>
  <c r="E20" s="1"/>
  <c r="F20" s="1"/>
  <c r="G20" s="1"/>
  <c r="H20" s="1"/>
  <c r="I20" s="1"/>
  <c r="J20" s="1"/>
  <c r="K20" s="1"/>
  <c r="L20" s="1"/>
  <c r="B20"/>
  <c r="B4"/>
  <c r="B6"/>
  <c r="X34" l="1"/>
  <c r="K34"/>
  <c r="D19"/>
  <c r="E19" s="1"/>
  <c r="F19" s="1"/>
  <c r="G19" s="1"/>
  <c r="H19" s="1"/>
  <c r="I19" s="1"/>
  <c r="J19" s="1"/>
  <c r="K19" s="1"/>
  <c r="E17"/>
  <c r="E18"/>
  <c r="F18" s="1"/>
  <c r="G18" s="1"/>
  <c r="H18" s="1"/>
  <c r="I18" s="1"/>
  <c r="J18" s="1"/>
  <c r="K18" s="1"/>
  <c r="K33" l="1"/>
  <c r="X33"/>
  <c r="W34" s="1"/>
  <c r="K32"/>
  <c r="X32"/>
  <c r="J34"/>
  <c r="L19"/>
  <c r="L18"/>
  <c r="F16"/>
  <c r="F17"/>
  <c r="G17" s="1"/>
  <c r="H17" s="1"/>
  <c r="I17" s="1"/>
  <c r="J17" s="1"/>
  <c r="K17" s="1"/>
  <c r="J33" l="1"/>
  <c r="W33"/>
  <c r="V34" s="1"/>
  <c r="K31"/>
  <c r="J32" s="1"/>
  <c r="X31"/>
  <c r="W32" s="1"/>
  <c r="I34"/>
  <c r="L17"/>
  <c r="G16"/>
  <c r="H16" s="1"/>
  <c r="I16" s="1"/>
  <c r="J16" s="1"/>
  <c r="K16" s="1"/>
  <c r="G15"/>
  <c r="I33" l="1"/>
  <c r="V33"/>
  <c r="U34" s="1"/>
  <c r="K30"/>
  <c r="J31" s="1"/>
  <c r="I32" s="1"/>
  <c r="X30"/>
  <c r="W31" s="1"/>
  <c r="V32" s="1"/>
  <c r="U33" s="1"/>
  <c r="T34" s="1"/>
  <c r="H34"/>
  <c r="L16"/>
  <c r="H15"/>
  <c r="I15" s="1"/>
  <c r="J15" s="1"/>
  <c r="K15" s="1"/>
  <c r="H14"/>
  <c r="G34" l="1"/>
  <c r="H33"/>
  <c r="K29"/>
  <c r="J30" s="1"/>
  <c r="I31" s="1"/>
  <c r="H32" s="1"/>
  <c r="X29"/>
  <c r="W30" s="1"/>
  <c r="V31" s="1"/>
  <c r="U32" s="1"/>
  <c r="T33" s="1"/>
  <c r="S34" s="1"/>
  <c r="L15"/>
  <c r="I14"/>
  <c r="J14" s="1"/>
  <c r="K14" s="1"/>
  <c r="I13"/>
  <c r="G33" l="1"/>
  <c r="F34" s="1"/>
  <c r="K28"/>
  <c r="J29" s="1"/>
  <c r="I30" s="1"/>
  <c r="H31" s="1"/>
  <c r="G32" s="1"/>
  <c r="X28"/>
  <c r="W29" s="1"/>
  <c r="V30" s="1"/>
  <c r="U31" s="1"/>
  <c r="T32" s="1"/>
  <c r="S33" s="1"/>
  <c r="R34" s="1"/>
  <c r="L14"/>
  <c r="J12"/>
  <c r="J13"/>
  <c r="K13" s="1"/>
  <c r="F33" l="1"/>
  <c r="E34" s="1"/>
  <c r="K27"/>
  <c r="J28" s="1"/>
  <c r="I29" s="1"/>
  <c r="H30" s="1"/>
  <c r="G31" s="1"/>
  <c r="F32" s="1"/>
  <c r="E33" s="1"/>
  <c r="D34" s="1"/>
  <c r="X27"/>
  <c r="W28" s="1"/>
  <c r="V29" s="1"/>
  <c r="U30" s="1"/>
  <c r="T31" s="1"/>
  <c r="S32" s="1"/>
  <c r="R33" s="1"/>
  <c r="Q34" s="1"/>
  <c r="L13"/>
  <c r="K12"/>
  <c r="K11"/>
  <c r="K26" l="1"/>
  <c r="J27" s="1"/>
  <c r="I28" s="1"/>
  <c r="H29" s="1"/>
  <c r="G30" s="1"/>
  <c r="F31" s="1"/>
  <c r="E32" s="1"/>
  <c r="D33" s="1"/>
  <c r="C34" s="1"/>
  <c r="X26"/>
  <c r="W27" s="1"/>
  <c r="V28" s="1"/>
  <c r="U29" s="1"/>
  <c r="T30" s="1"/>
  <c r="S31" s="1"/>
  <c r="R32" s="1"/>
  <c r="Q33" s="1"/>
  <c r="P34" s="1"/>
  <c r="K25"/>
  <c r="X25"/>
  <c r="L12"/>
  <c r="L10"/>
  <c r="L11"/>
  <c r="W26" l="1"/>
  <c r="V27" s="1"/>
  <c r="U28" s="1"/>
  <c r="T29" s="1"/>
  <c r="S30" s="1"/>
  <c r="R31" s="1"/>
  <c r="Q32" s="1"/>
  <c r="P33" s="1"/>
  <c r="O34" s="1"/>
  <c r="J26"/>
  <c r="I27" s="1"/>
  <c r="H28" s="1"/>
  <c r="G29" s="1"/>
  <c r="F30" s="1"/>
  <c r="E31" s="1"/>
  <c r="D32" s="1"/>
  <c r="C33" s="1"/>
  <c r="B34" s="1"/>
</calcChain>
</file>

<file path=xl/sharedStrings.xml><?xml version="1.0" encoding="utf-8"?>
<sst xmlns="http://schemas.openxmlformats.org/spreadsheetml/2006/main" count="9" uniqueCount="9">
  <si>
    <t>Term Structure Lattice</t>
  </si>
  <si>
    <t>r(0,0)</t>
  </si>
  <si>
    <t>u</t>
  </si>
  <si>
    <t>d</t>
  </si>
  <si>
    <t>q</t>
  </si>
  <si>
    <t>1-q</t>
  </si>
  <si>
    <t>Short-Rate Lattice</t>
  </si>
  <si>
    <t>5-Year Zero-Coupon Bond</t>
  </si>
  <si>
    <t>5-Year 5.5% Coupon Bond</t>
  </si>
</sst>
</file>

<file path=xl/styles.xml><?xml version="1.0" encoding="utf-8"?>
<styleSheet xmlns="http://schemas.openxmlformats.org/spreadsheetml/2006/main">
  <numFmts count="1">
    <numFmt numFmtId="187" formatCode="0.000"/>
  </numFmts>
  <fonts count="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2" borderId="2" xfId="0" quotePrefix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10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87" fontId="2" fillId="2" borderId="9" xfId="0" applyNumberFormat="1" applyFont="1" applyFill="1" applyBorder="1" applyAlignment="1">
      <alignment horizontal="center"/>
    </xf>
    <xf numFmtId="187" fontId="2" fillId="2" borderId="10" xfId="0" applyNumberFormat="1" applyFont="1" applyFill="1" applyBorder="1" applyAlignment="1">
      <alignment horizontal="center"/>
    </xf>
    <xf numFmtId="10" fontId="4" fillId="4" borderId="0" xfId="1" applyNumberFormat="1" applyFont="1" applyFill="1" applyBorder="1" applyAlignment="1">
      <alignment horizontal="center" vertical="center"/>
    </xf>
    <xf numFmtId="10" fontId="4" fillId="4" borderId="4" xfId="1" applyNumberFormat="1" applyFont="1" applyFill="1" applyBorder="1" applyAlignment="1">
      <alignment horizontal="center" vertical="center"/>
    </xf>
    <xf numFmtId="10" fontId="4" fillId="4" borderId="11" xfId="1" applyNumberFormat="1" applyFont="1" applyFill="1" applyBorder="1" applyAlignment="1">
      <alignment horizontal="center" vertical="center"/>
    </xf>
    <xf numFmtId="10" fontId="4" fillId="4" borderId="7" xfId="1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2" fontId="4" fillId="4" borderId="11" xfId="1" applyNumberFormat="1" applyFont="1" applyFill="1" applyBorder="1" applyAlignment="1">
      <alignment horizontal="center" vertical="center"/>
    </xf>
    <xf numFmtId="2" fontId="4" fillId="4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4"/>
  <sheetViews>
    <sheetView tabSelected="1" topLeftCell="A11" workbookViewId="0">
      <selection activeCell="W26" sqref="W26"/>
    </sheetView>
  </sheetViews>
  <sheetFormatPr defaultRowHeight="15"/>
  <cols>
    <col min="1" max="1" width="4.75" style="9" bestFit="1" customWidth="1"/>
    <col min="2" max="2" width="14.25" style="9" customWidth="1"/>
    <col min="3" max="4" width="5.625" style="9" bestFit="1" customWidth="1"/>
    <col min="5" max="5" width="6.5" style="9" bestFit="1" customWidth="1"/>
    <col min="6" max="6" width="7.375" style="9" bestFit="1" customWidth="1"/>
    <col min="7" max="12" width="6.5" style="9" bestFit="1" customWidth="1"/>
    <col min="13" max="16384" width="9" style="9"/>
  </cols>
  <sheetData>
    <row r="1" spans="1:12" ht="15.75" thickBot="1">
      <c r="A1" s="1" t="s">
        <v>0</v>
      </c>
      <c r="B1" s="2"/>
    </row>
    <row r="2" spans="1:12">
      <c r="A2" s="3" t="s">
        <v>1</v>
      </c>
      <c r="B2" s="10">
        <v>0.06</v>
      </c>
    </row>
    <row r="3" spans="1:12">
      <c r="A3" s="4" t="s">
        <v>2</v>
      </c>
      <c r="B3" s="5">
        <v>1.25</v>
      </c>
    </row>
    <row r="4" spans="1:12">
      <c r="A4" s="4" t="s">
        <v>3</v>
      </c>
      <c r="B4" s="6">
        <f>1/B3</f>
        <v>0.8</v>
      </c>
    </row>
    <row r="5" spans="1:12">
      <c r="A5" s="4" t="s">
        <v>4</v>
      </c>
      <c r="B5" s="11">
        <v>0.5</v>
      </c>
    </row>
    <row r="6" spans="1:12" ht="15.75" thickBot="1">
      <c r="A6" s="7" t="s">
        <v>5</v>
      </c>
      <c r="B6" s="8">
        <f>1-B5</f>
        <v>0.5</v>
      </c>
    </row>
    <row r="7" spans="1:12" ht="15.75" thickBot="1"/>
    <row r="8" spans="1:12" ht="15.75" thickBot="1">
      <c r="A8" s="12" t="s">
        <v>6</v>
      </c>
      <c r="B8" s="13"/>
    </row>
    <row r="9" spans="1:12" ht="15.75" thickBot="1">
      <c r="A9" s="20"/>
      <c r="B9" s="21">
        <v>0</v>
      </c>
      <c r="C9" s="21">
        <v>1</v>
      </c>
      <c r="D9" s="21">
        <v>2</v>
      </c>
      <c r="E9" s="21">
        <v>3</v>
      </c>
      <c r="F9" s="21">
        <v>4</v>
      </c>
      <c r="G9" s="21">
        <v>5</v>
      </c>
      <c r="H9" s="21">
        <v>6</v>
      </c>
      <c r="I9" s="21">
        <v>7</v>
      </c>
      <c r="J9" s="21">
        <v>8</v>
      </c>
      <c r="K9" s="21">
        <v>9</v>
      </c>
      <c r="L9" s="22">
        <v>10</v>
      </c>
    </row>
    <row r="10" spans="1:12">
      <c r="A10" s="18">
        <v>10</v>
      </c>
      <c r="B10" s="14"/>
      <c r="C10" s="14" t="str">
        <f t="shared" ref="C10:L20" ca="1" si="0">IF($A10 &lt; C$9, $B$4*OFFSET(C10,0,-1),IF($A10=C$9,$B$3*OFFSET(C10,1,-1),""))</f>
        <v/>
      </c>
      <c r="D10" s="14" t="str">
        <f t="shared" ca="1" si="0"/>
        <v/>
      </c>
      <c r="E10" s="14" t="str">
        <f t="shared" ca="1" si="0"/>
        <v/>
      </c>
      <c r="F10" s="14" t="str">
        <f t="shared" ca="1" si="0"/>
        <v/>
      </c>
      <c r="G10" s="14" t="str">
        <f t="shared" ca="1" si="0"/>
        <v/>
      </c>
      <c r="H10" s="14" t="str">
        <f t="shared" ca="1" si="0"/>
        <v/>
      </c>
      <c r="I10" s="14" t="str">
        <f t="shared" ca="1" si="0"/>
        <v/>
      </c>
      <c r="J10" s="14" t="str">
        <f t="shared" ca="1" si="0"/>
        <v/>
      </c>
      <c r="K10" s="14" t="str">
        <f t="shared" ca="1" si="0"/>
        <v/>
      </c>
      <c r="L10" s="15">
        <f t="shared" ca="1" si="0"/>
        <v>0.55879354476928711</v>
      </c>
    </row>
    <row r="11" spans="1:12">
      <c r="A11" s="18">
        <v>9</v>
      </c>
      <c r="B11" s="14"/>
      <c r="C11" s="14" t="str">
        <f t="shared" ca="1" si="0"/>
        <v/>
      </c>
      <c r="D11" s="14" t="str">
        <f t="shared" ca="1" si="0"/>
        <v/>
      </c>
      <c r="E11" s="14" t="str">
        <f t="shared" ca="1" si="0"/>
        <v/>
      </c>
      <c r="F11" s="14" t="str">
        <f t="shared" ca="1" si="0"/>
        <v/>
      </c>
      <c r="G11" s="14" t="str">
        <f t="shared" ca="1" si="0"/>
        <v/>
      </c>
      <c r="H11" s="14" t="str">
        <f t="shared" ca="1" si="0"/>
        <v/>
      </c>
      <c r="I11" s="14" t="str">
        <f t="shared" ca="1" si="0"/>
        <v/>
      </c>
      <c r="J11" s="14" t="str">
        <f t="shared" ca="1" si="0"/>
        <v/>
      </c>
      <c r="K11" s="14">
        <f t="shared" ca="1" si="0"/>
        <v>0.44703483581542969</v>
      </c>
      <c r="L11" s="15">
        <f t="shared" ca="1" si="0"/>
        <v>0.35762786865234375</v>
      </c>
    </row>
    <row r="12" spans="1:12">
      <c r="A12" s="18">
        <v>8</v>
      </c>
      <c r="B12" s="14"/>
      <c r="C12" s="14" t="str">
        <f t="shared" ca="1" si="0"/>
        <v/>
      </c>
      <c r="D12" s="14" t="str">
        <f t="shared" ca="1" si="0"/>
        <v/>
      </c>
      <c r="E12" s="14" t="str">
        <f t="shared" ca="1" si="0"/>
        <v/>
      </c>
      <c r="F12" s="14" t="str">
        <f t="shared" ca="1" si="0"/>
        <v/>
      </c>
      <c r="G12" s="14" t="str">
        <f t="shared" ca="1" si="0"/>
        <v/>
      </c>
      <c r="H12" s="14" t="str">
        <f t="shared" ca="1" si="0"/>
        <v/>
      </c>
      <c r="I12" s="14" t="str">
        <f t="shared" ca="1" si="0"/>
        <v/>
      </c>
      <c r="J12" s="14">
        <f t="shared" ca="1" si="0"/>
        <v>0.35762786865234375</v>
      </c>
      <c r="K12" s="14">
        <f t="shared" ca="1" si="0"/>
        <v>0.286102294921875</v>
      </c>
      <c r="L12" s="15">
        <f t="shared" ca="1" si="0"/>
        <v>0.2288818359375</v>
      </c>
    </row>
    <row r="13" spans="1:12">
      <c r="A13" s="18">
        <v>7</v>
      </c>
      <c r="B13" s="14"/>
      <c r="C13" s="14" t="str">
        <f t="shared" ca="1" si="0"/>
        <v/>
      </c>
      <c r="D13" s="14" t="str">
        <f t="shared" ca="1" si="0"/>
        <v/>
      </c>
      <c r="E13" s="14" t="str">
        <f t="shared" ca="1" si="0"/>
        <v/>
      </c>
      <c r="F13" s="14" t="str">
        <f t="shared" ca="1" si="0"/>
        <v/>
      </c>
      <c r="G13" s="14" t="str">
        <f t="shared" ca="1" si="0"/>
        <v/>
      </c>
      <c r="H13" s="14" t="str">
        <f t="shared" ca="1" si="0"/>
        <v/>
      </c>
      <c r="I13" s="14">
        <f t="shared" ca="1" si="0"/>
        <v>0.286102294921875</v>
      </c>
      <c r="J13" s="14">
        <f t="shared" ca="1" si="0"/>
        <v>0.2288818359375</v>
      </c>
      <c r="K13" s="14">
        <f t="shared" ca="1" si="0"/>
        <v>0.18310546875</v>
      </c>
      <c r="L13" s="15">
        <f t="shared" ca="1" si="0"/>
        <v>0.146484375</v>
      </c>
    </row>
    <row r="14" spans="1:12">
      <c r="A14" s="18">
        <v>6</v>
      </c>
      <c r="B14" s="14"/>
      <c r="C14" s="14" t="str">
        <f t="shared" ca="1" si="0"/>
        <v/>
      </c>
      <c r="D14" s="14" t="str">
        <f t="shared" ca="1" si="0"/>
        <v/>
      </c>
      <c r="E14" s="14" t="str">
        <f t="shared" ca="1" si="0"/>
        <v/>
      </c>
      <c r="F14" s="14" t="str">
        <f t="shared" ca="1" si="0"/>
        <v/>
      </c>
      <c r="G14" s="14" t="str">
        <f t="shared" ca="1" si="0"/>
        <v/>
      </c>
      <c r="H14" s="14">
        <f t="shared" ca="1" si="0"/>
        <v>0.2288818359375</v>
      </c>
      <c r="I14" s="14">
        <f t="shared" ca="1" si="0"/>
        <v>0.18310546875</v>
      </c>
      <c r="J14" s="14">
        <f t="shared" ca="1" si="0"/>
        <v>0.146484375</v>
      </c>
      <c r="K14" s="14">
        <f t="shared" ca="1" si="0"/>
        <v>0.1171875</v>
      </c>
      <c r="L14" s="15">
        <f t="shared" ca="1" si="0"/>
        <v>9.375E-2</v>
      </c>
    </row>
    <row r="15" spans="1:12">
      <c r="A15" s="18">
        <v>5</v>
      </c>
      <c r="B15" s="14"/>
      <c r="C15" s="14" t="str">
        <f t="shared" ca="1" si="0"/>
        <v/>
      </c>
      <c r="D15" s="14" t="str">
        <f t="shared" ca="1" si="0"/>
        <v/>
      </c>
      <c r="E15" s="14" t="str">
        <f t="shared" ca="1" si="0"/>
        <v/>
      </c>
      <c r="F15" s="14" t="str">
        <f t="shared" ca="1" si="0"/>
        <v/>
      </c>
      <c r="G15" s="14">
        <f t="shared" ca="1" si="0"/>
        <v>0.18310546875</v>
      </c>
      <c r="H15" s="14">
        <f t="shared" ca="1" si="0"/>
        <v>0.146484375</v>
      </c>
      <c r="I15" s="14">
        <f t="shared" ca="1" si="0"/>
        <v>0.1171875</v>
      </c>
      <c r="J15" s="14">
        <f t="shared" ca="1" si="0"/>
        <v>9.375E-2</v>
      </c>
      <c r="K15" s="14">
        <f t="shared" ca="1" si="0"/>
        <v>7.5000000000000011E-2</v>
      </c>
      <c r="L15" s="15">
        <f t="shared" ca="1" si="0"/>
        <v>6.0000000000000012E-2</v>
      </c>
    </row>
    <row r="16" spans="1:12">
      <c r="A16" s="18">
        <v>4</v>
      </c>
      <c r="B16" s="14"/>
      <c r="C16" s="14" t="str">
        <f t="shared" ca="1" si="0"/>
        <v/>
      </c>
      <c r="D16" s="14" t="str">
        <f t="shared" ca="1" si="0"/>
        <v/>
      </c>
      <c r="E16" s="14" t="str">
        <f t="shared" ca="1" si="0"/>
        <v/>
      </c>
      <c r="F16" s="14">
        <f t="shared" ca="1" si="0"/>
        <v>0.146484375</v>
      </c>
      <c r="G16" s="14">
        <f t="shared" ca="1" si="0"/>
        <v>0.1171875</v>
      </c>
      <c r="H16" s="14">
        <f t="shared" ca="1" si="0"/>
        <v>9.375E-2</v>
      </c>
      <c r="I16" s="14">
        <f t="shared" ca="1" si="0"/>
        <v>7.5000000000000011E-2</v>
      </c>
      <c r="J16" s="14">
        <f t="shared" ca="1" si="0"/>
        <v>6.0000000000000012E-2</v>
      </c>
      <c r="K16" s="14">
        <f t="shared" ca="1" si="0"/>
        <v>4.8000000000000015E-2</v>
      </c>
      <c r="L16" s="15">
        <f t="shared" ca="1" si="0"/>
        <v>3.8400000000000017E-2</v>
      </c>
    </row>
    <row r="17" spans="1:25">
      <c r="A17" s="18">
        <v>3</v>
      </c>
      <c r="B17" s="14"/>
      <c r="C17" s="14" t="str">
        <f t="shared" ca="1" si="0"/>
        <v/>
      </c>
      <c r="D17" s="14" t="str">
        <f t="shared" ca="1" si="0"/>
        <v/>
      </c>
      <c r="E17" s="14">
        <f t="shared" ca="1" si="0"/>
        <v>0.1171875</v>
      </c>
      <c r="F17" s="14">
        <f t="shared" ca="1" si="0"/>
        <v>9.375E-2</v>
      </c>
      <c r="G17" s="14">
        <f t="shared" ca="1" si="0"/>
        <v>7.5000000000000011E-2</v>
      </c>
      <c r="H17" s="14">
        <f t="shared" ca="1" si="0"/>
        <v>6.0000000000000012E-2</v>
      </c>
      <c r="I17" s="14">
        <f t="shared" ca="1" si="0"/>
        <v>4.8000000000000015E-2</v>
      </c>
      <c r="J17" s="14">
        <f t="shared" ca="1" si="0"/>
        <v>3.8400000000000017E-2</v>
      </c>
      <c r="K17" s="14">
        <f t="shared" ca="1" si="0"/>
        <v>3.0720000000000015E-2</v>
      </c>
      <c r="L17" s="15">
        <f t="shared" ca="1" si="0"/>
        <v>2.4576000000000015E-2</v>
      </c>
    </row>
    <row r="18" spans="1:25">
      <c r="A18" s="18">
        <v>2</v>
      </c>
      <c r="B18" s="14"/>
      <c r="C18" s="14" t="str">
        <f t="shared" ca="1" si="0"/>
        <v/>
      </c>
      <c r="D18" s="14">
        <f t="shared" ca="1" si="0"/>
        <v>9.375E-2</v>
      </c>
      <c r="E18" s="14">
        <f t="shared" ca="1" si="0"/>
        <v>7.5000000000000011E-2</v>
      </c>
      <c r="F18" s="14">
        <f t="shared" ca="1" si="0"/>
        <v>6.0000000000000012E-2</v>
      </c>
      <c r="G18" s="14">
        <f t="shared" ca="1" si="0"/>
        <v>4.8000000000000015E-2</v>
      </c>
      <c r="H18" s="14">
        <f t="shared" ca="1" si="0"/>
        <v>3.8400000000000017E-2</v>
      </c>
      <c r="I18" s="14">
        <f t="shared" ca="1" si="0"/>
        <v>3.0720000000000015E-2</v>
      </c>
      <c r="J18" s="14">
        <f t="shared" ca="1" si="0"/>
        <v>2.4576000000000015E-2</v>
      </c>
      <c r="K18" s="14">
        <f t="shared" ca="1" si="0"/>
        <v>1.9660800000000013E-2</v>
      </c>
      <c r="L18" s="15">
        <f t="shared" ca="1" si="0"/>
        <v>1.5728640000000012E-2</v>
      </c>
    </row>
    <row r="19" spans="1:25">
      <c r="A19" s="18">
        <v>1</v>
      </c>
      <c r="B19" s="14"/>
      <c r="C19" s="14">
        <f t="shared" ca="1" si="0"/>
        <v>7.4999999999999997E-2</v>
      </c>
      <c r="D19" s="14">
        <f t="shared" ca="1" si="0"/>
        <v>0.06</v>
      </c>
      <c r="E19" s="14">
        <f t="shared" ca="1" si="0"/>
        <v>4.8000000000000001E-2</v>
      </c>
      <c r="F19" s="14">
        <f t="shared" ca="1" si="0"/>
        <v>3.8400000000000004E-2</v>
      </c>
      <c r="G19" s="14">
        <f t="shared" ca="1" si="0"/>
        <v>3.0720000000000004E-2</v>
      </c>
      <c r="H19" s="14">
        <f t="shared" ca="1" si="0"/>
        <v>2.4576000000000004E-2</v>
      </c>
      <c r="I19" s="14">
        <f t="shared" ca="1" si="0"/>
        <v>1.9660800000000006E-2</v>
      </c>
      <c r="J19" s="14">
        <f t="shared" ca="1" si="0"/>
        <v>1.5728640000000006E-2</v>
      </c>
      <c r="K19" s="14">
        <f t="shared" ca="1" si="0"/>
        <v>1.2582912000000005E-2</v>
      </c>
      <c r="L19" s="15">
        <f t="shared" ca="1" si="0"/>
        <v>1.0066329600000005E-2</v>
      </c>
    </row>
    <row r="20" spans="1:25" ht="15.75" thickBot="1">
      <c r="A20" s="19">
        <v>0</v>
      </c>
      <c r="B20" s="16">
        <f>B2</f>
        <v>0.06</v>
      </c>
      <c r="C20" s="16">
        <f ca="1">IF($A20 &lt; C$9, $B$4*OFFSET(C20,0,-1),IF($A20=C$9,$B$3*OFFSET(C20,1,-1),""))</f>
        <v>4.8000000000000001E-2</v>
      </c>
      <c r="D20" s="16">
        <f t="shared" ca="1" si="0"/>
        <v>3.8400000000000004E-2</v>
      </c>
      <c r="E20" s="16">
        <f t="shared" ca="1" si="0"/>
        <v>3.0720000000000004E-2</v>
      </c>
      <c r="F20" s="16">
        <f t="shared" ca="1" si="0"/>
        <v>2.4576000000000004E-2</v>
      </c>
      <c r="G20" s="16">
        <f t="shared" ca="1" si="0"/>
        <v>1.9660800000000006E-2</v>
      </c>
      <c r="H20" s="16">
        <f t="shared" ca="1" si="0"/>
        <v>1.5728640000000006E-2</v>
      </c>
      <c r="I20" s="16">
        <f t="shared" ca="1" si="0"/>
        <v>1.2582912000000005E-2</v>
      </c>
      <c r="J20" s="16">
        <f t="shared" ca="1" si="0"/>
        <v>1.0066329600000005E-2</v>
      </c>
      <c r="K20" s="16">
        <f t="shared" ca="1" si="0"/>
        <v>8.0530636800000052E-3</v>
      </c>
      <c r="L20" s="17">
        <f t="shared" ca="1" si="0"/>
        <v>6.4424509440000046E-3</v>
      </c>
    </row>
    <row r="21" spans="1:25" ht="15.75" thickBot="1"/>
    <row r="22" spans="1:25" ht="15.75" thickBot="1">
      <c r="A22" s="23" t="s">
        <v>7</v>
      </c>
      <c r="B22" s="24"/>
      <c r="C22" s="2"/>
      <c r="N22" s="23" t="s">
        <v>8</v>
      </c>
      <c r="O22" s="24"/>
      <c r="P22" s="2"/>
    </row>
    <row r="23" spans="1:25" ht="15.75" thickBot="1">
      <c r="A23" s="20"/>
      <c r="B23" s="21">
        <v>0</v>
      </c>
      <c r="C23" s="21">
        <v>1</v>
      </c>
      <c r="D23" s="21">
        <v>2</v>
      </c>
      <c r="E23" s="21">
        <v>3</v>
      </c>
      <c r="F23" s="21">
        <v>4</v>
      </c>
      <c r="G23" s="21">
        <v>5</v>
      </c>
      <c r="H23" s="21">
        <v>6</v>
      </c>
      <c r="I23" s="21">
        <v>7</v>
      </c>
      <c r="J23" s="21">
        <v>8</v>
      </c>
      <c r="K23" s="21">
        <v>9</v>
      </c>
      <c r="L23" s="22">
        <v>10</v>
      </c>
      <c r="N23" s="20"/>
      <c r="O23" s="21">
        <v>0</v>
      </c>
      <c r="P23" s="21">
        <v>1</v>
      </c>
      <c r="Q23" s="21">
        <v>2</v>
      </c>
      <c r="R23" s="21">
        <v>3</v>
      </c>
      <c r="S23" s="21">
        <v>4</v>
      </c>
      <c r="T23" s="21">
        <v>5</v>
      </c>
      <c r="U23" s="21">
        <v>6</v>
      </c>
      <c r="V23" s="21">
        <v>7</v>
      </c>
      <c r="W23" s="21">
        <v>8</v>
      </c>
      <c r="X23" s="21">
        <v>9</v>
      </c>
      <c r="Y23" s="22">
        <v>10</v>
      </c>
    </row>
    <row r="24" spans="1:25">
      <c r="A24" s="18">
        <v>10</v>
      </c>
      <c r="B24" s="25" t="str">
        <f t="shared" ref="B24:J33" si="1">IF($A24 &lt;=B$23,($B$5*C23 + $B$6*C24)/(1+B10), "")</f>
        <v/>
      </c>
      <c r="C24" s="25" t="str">
        <f t="shared" si="1"/>
        <v/>
      </c>
      <c r="D24" s="25" t="str">
        <f t="shared" si="1"/>
        <v/>
      </c>
      <c r="E24" s="25" t="str">
        <f t="shared" si="1"/>
        <v/>
      </c>
      <c r="F24" s="25" t="str">
        <f t="shared" si="1"/>
        <v/>
      </c>
      <c r="G24" s="25" t="str">
        <f t="shared" si="1"/>
        <v/>
      </c>
      <c r="H24" s="25" t="str">
        <f t="shared" si="1"/>
        <v/>
      </c>
      <c r="I24" s="25" t="str">
        <f t="shared" si="1"/>
        <v/>
      </c>
      <c r="J24" s="25" t="str">
        <f t="shared" si="1"/>
        <v/>
      </c>
      <c r="K24" s="25" t="str">
        <f t="shared" ref="K24:K33" si="2">IF($A24 &lt;=K$23,($B$5*L23 + $B$6*L24)/(1+K10), "")</f>
        <v/>
      </c>
      <c r="L24" s="26">
        <v>250</v>
      </c>
      <c r="N24" s="18">
        <v>10</v>
      </c>
      <c r="O24" s="25" t="str">
        <f t="shared" ref="O24:O34" si="3">IF($N24 &lt;=O$23, 100*0.055  + ( $B$5 *P23   +   $B$6*P24  )/(1+B10),"")</f>
        <v/>
      </c>
      <c r="P24" s="25" t="str">
        <f t="shared" ref="P24:P34" si="4">IF($N24 &lt;=P$23, 100*0.055  + ( $B$5 *Q23   +   $B$6*Q24  )/(1+C10),"")</f>
        <v/>
      </c>
      <c r="Q24" s="25" t="str">
        <f t="shared" ref="Q24:Q34" si="5">IF($N24 &lt;=Q$23, 100*0.055  + ( $B$5 *R23   +   $B$6*R24  )/(1+D10),"")</f>
        <v/>
      </c>
      <c r="R24" s="25" t="str">
        <f t="shared" ref="R24:R34" si="6">IF($N24 &lt;=R$23, 100*0.055  + ( $B$5 *S23   +   $B$6*S24  )/(1+E10),"")</f>
        <v/>
      </c>
      <c r="S24" s="25" t="str">
        <f t="shared" ref="S24:S34" si="7">IF($N24 &lt;=S$23, 100*0.055  + ( $B$5 *T23   +   $B$6*T24  )/(1+F10),"")</f>
        <v/>
      </c>
      <c r="T24" s="25" t="str">
        <f t="shared" ref="T24:T34" si="8">IF($N24 &lt;=T$23, 100*0.055  + ( $B$5 *U23   +   $B$6*U24  )/(1+G10),"")</f>
        <v/>
      </c>
      <c r="U24" s="25" t="str">
        <f t="shared" ref="U24:U34" si="9">IF($N24 &lt;=U$23, 100*0.055  + ( $B$5 *V23   +   $B$6*V24  )/(1+H10),"")</f>
        <v/>
      </c>
      <c r="V24" s="25" t="str">
        <f t="shared" ref="V24:V34" si="10">IF($N24 &lt;=V$23, 100*0.055  + ( $B$5 *W23   +   $B$6*W24  )/(1+I10),"")</f>
        <v/>
      </c>
      <c r="W24" s="25" t="str">
        <f t="shared" ref="W24:W34" si="11">IF($N24 &lt;=W$23, 100*0.055  + ( $B$5 *X23   +   $B$6*X24  )/(1+J10),"")</f>
        <v/>
      </c>
      <c r="X24" s="25" t="str">
        <f t="shared" ref="X24:X34" si="12">IF($N24 &lt;=X$23, 100*0.055  + ( $B$5 *Y23   +   $B$6*Y24  )/(1+K10),"")</f>
        <v/>
      </c>
      <c r="Y24" s="26">
        <f>250*1.055</f>
        <v>263.75</v>
      </c>
    </row>
    <row r="25" spans="1:25">
      <c r="A25" s="18">
        <v>9</v>
      </c>
      <c r="B25" s="25" t="str">
        <f t="shared" si="1"/>
        <v/>
      </c>
      <c r="C25" s="25" t="str">
        <f t="shared" si="1"/>
        <v/>
      </c>
      <c r="D25" s="25" t="str">
        <f t="shared" si="1"/>
        <v/>
      </c>
      <c r="E25" s="25" t="str">
        <f t="shared" si="1"/>
        <v/>
      </c>
      <c r="F25" s="25" t="str">
        <f t="shared" si="1"/>
        <v/>
      </c>
      <c r="G25" s="25" t="str">
        <f t="shared" si="1"/>
        <v/>
      </c>
      <c r="H25" s="25" t="str">
        <f t="shared" si="1"/>
        <v/>
      </c>
      <c r="I25" s="25" t="str">
        <f t="shared" si="1"/>
        <v/>
      </c>
      <c r="J25" s="25" t="str">
        <f t="shared" si="1"/>
        <v/>
      </c>
      <c r="K25" s="25">
        <f t="shared" ca="1" si="2"/>
        <v>172.76709158084682</v>
      </c>
      <c r="L25" s="26">
        <v>250</v>
      </c>
      <c r="N25" s="18">
        <v>9</v>
      </c>
      <c r="O25" s="25" t="str">
        <f t="shared" si="3"/>
        <v/>
      </c>
      <c r="P25" s="25" t="str">
        <f t="shared" si="4"/>
        <v/>
      </c>
      <c r="Q25" s="25" t="str">
        <f t="shared" si="5"/>
        <v/>
      </c>
      <c r="R25" s="25" t="str">
        <f t="shared" si="6"/>
        <v/>
      </c>
      <c r="S25" s="25" t="str">
        <f t="shared" si="7"/>
        <v/>
      </c>
      <c r="T25" s="25" t="str">
        <f t="shared" si="8"/>
        <v/>
      </c>
      <c r="U25" s="25" t="str">
        <f t="shared" si="9"/>
        <v/>
      </c>
      <c r="V25" s="25" t="str">
        <f t="shared" si="10"/>
        <v/>
      </c>
      <c r="W25" s="25" t="str">
        <f t="shared" si="11"/>
        <v/>
      </c>
      <c r="X25" s="25">
        <f ca="1">IF($N25 &lt;=X$23, 100*0.055  + ( $B$5 *Y24   +   $B$6*Y25  )/(1+K11),"")</f>
        <v>187.76928161779341</v>
      </c>
      <c r="Y25" s="26">
        <f t="shared" ref="Y25:Y34" si="13">250*1.055</f>
        <v>263.75</v>
      </c>
    </row>
    <row r="26" spans="1:25">
      <c r="A26" s="18">
        <v>8</v>
      </c>
      <c r="B26" s="25" t="str">
        <f t="shared" si="1"/>
        <v/>
      </c>
      <c r="C26" s="25" t="str">
        <f t="shared" si="1"/>
        <v/>
      </c>
      <c r="D26" s="25" t="str">
        <f t="shared" si="1"/>
        <v/>
      </c>
      <c r="E26" s="25" t="str">
        <f t="shared" si="1"/>
        <v/>
      </c>
      <c r="F26" s="25" t="str">
        <f t="shared" si="1"/>
        <v/>
      </c>
      <c r="G26" s="25" t="str">
        <f t="shared" si="1"/>
        <v/>
      </c>
      <c r="H26" s="25" t="str">
        <f t="shared" si="1"/>
        <v/>
      </c>
      <c r="I26" s="25" t="str">
        <f t="shared" si="1"/>
        <v/>
      </c>
      <c r="J26" s="25">
        <f t="shared" ca="1" si="1"/>
        <v>135.21852408952674</v>
      </c>
      <c r="K26" s="25">
        <f t="shared" ca="1" si="2"/>
        <v>194.38578174311274</v>
      </c>
      <c r="L26" s="26">
        <v>250</v>
      </c>
      <c r="N26" s="18">
        <v>8</v>
      </c>
      <c r="O26" s="25" t="str">
        <f t="shared" si="3"/>
        <v/>
      </c>
      <c r="P26" s="25" t="str">
        <f t="shared" si="4"/>
        <v/>
      </c>
      <c r="Q26" s="25" t="str">
        <f t="shared" si="5"/>
        <v/>
      </c>
      <c r="R26" s="25" t="str">
        <f t="shared" si="6"/>
        <v/>
      </c>
      <c r="S26" s="25" t="str">
        <f t="shared" si="7"/>
        <v/>
      </c>
      <c r="T26" s="25" t="str">
        <f t="shared" si="8"/>
        <v/>
      </c>
      <c r="U26" s="25" t="str">
        <f t="shared" si="9"/>
        <v/>
      </c>
      <c r="V26" s="25" t="str">
        <f t="shared" si="10"/>
        <v/>
      </c>
      <c r="W26" s="25">
        <f t="shared" ca="1" si="11"/>
        <v>152.20672669389066</v>
      </c>
      <c r="X26" s="25">
        <f t="shared" ca="1" si="12"/>
        <v>210.57699973898394</v>
      </c>
      <c r="Y26" s="26">
        <f t="shared" si="13"/>
        <v>263.75</v>
      </c>
    </row>
    <row r="27" spans="1:25">
      <c r="A27" s="18">
        <v>7</v>
      </c>
      <c r="B27" s="25" t="str">
        <f t="shared" si="1"/>
        <v/>
      </c>
      <c r="C27" s="25" t="str">
        <f t="shared" si="1"/>
        <v/>
      </c>
      <c r="D27" s="25" t="str">
        <f t="shared" si="1"/>
        <v/>
      </c>
      <c r="E27" s="25" t="str">
        <f t="shared" si="1"/>
        <v/>
      </c>
      <c r="F27" s="25" t="str">
        <f t="shared" si="1"/>
        <v/>
      </c>
      <c r="G27" s="25" t="str">
        <f t="shared" si="1"/>
        <v/>
      </c>
      <c r="H27" s="25" t="str">
        <f t="shared" si="1"/>
        <v/>
      </c>
      <c r="I27" s="25">
        <f t="shared" ca="1" si="1"/>
        <v>116.74221979578364</v>
      </c>
      <c r="J27" s="25">
        <f t="shared" ca="1" si="1"/>
        <v>165.06634949773581</v>
      </c>
      <c r="K27" s="25">
        <f t="shared" ca="1" si="2"/>
        <v>211.30829550144449</v>
      </c>
      <c r="L27" s="26">
        <v>250</v>
      </c>
      <c r="N27" s="18">
        <v>7</v>
      </c>
      <c r="O27" s="25" t="str">
        <f t="shared" si="3"/>
        <v/>
      </c>
      <c r="P27" s="25" t="str">
        <f t="shared" si="4"/>
        <v/>
      </c>
      <c r="Q27" s="25" t="str">
        <f t="shared" si="5"/>
        <v/>
      </c>
      <c r="R27" s="25" t="str">
        <f t="shared" si="6"/>
        <v/>
      </c>
      <c r="S27" s="25" t="str">
        <f t="shared" si="7"/>
        <v/>
      </c>
      <c r="T27" s="25" t="str">
        <f t="shared" si="8"/>
        <v/>
      </c>
      <c r="U27" s="25" t="str">
        <f t="shared" si="9"/>
        <v/>
      </c>
      <c r="V27" s="25">
        <f t="shared" ca="1" si="10"/>
        <v>136.25450535010413</v>
      </c>
      <c r="W27" s="25">
        <f t="shared" ca="1" si="11"/>
        <v>184.12061211039637</v>
      </c>
      <c r="X27" s="25">
        <f t="shared" ca="1" si="12"/>
        <v>228.43025175402394</v>
      </c>
      <c r="Y27" s="26">
        <f t="shared" si="13"/>
        <v>263.75</v>
      </c>
    </row>
    <row r="28" spans="1:25">
      <c r="A28" s="18">
        <v>6</v>
      </c>
      <c r="B28" s="25" t="str">
        <f t="shared" si="1"/>
        <v/>
      </c>
      <c r="C28" s="25" t="str">
        <f t="shared" si="1"/>
        <v/>
      </c>
      <c r="D28" s="25" t="str">
        <f t="shared" si="1"/>
        <v/>
      </c>
      <c r="E28" s="25" t="str">
        <f t="shared" si="1"/>
        <v/>
      </c>
      <c r="F28" s="25" t="str">
        <f t="shared" si="1"/>
        <v/>
      </c>
      <c r="G28" s="25" t="str">
        <f t="shared" si="1"/>
        <v/>
      </c>
      <c r="H28" s="25">
        <f t="shared" ca="1" si="1"/>
        <v>108.5101621291103</v>
      </c>
      <c r="I28" s="25">
        <f t="shared" ca="1" si="1"/>
        <v>149.95011471441003</v>
      </c>
      <c r="J28" s="25">
        <f t="shared" ca="1" si="1"/>
        <v>189.74725201888089</v>
      </c>
      <c r="K28" s="25">
        <f t="shared" ca="1" si="2"/>
        <v>223.77622377622379</v>
      </c>
      <c r="L28" s="26">
        <v>250</v>
      </c>
      <c r="N28" s="18">
        <v>6</v>
      </c>
      <c r="O28" s="25" t="str">
        <f t="shared" si="3"/>
        <v/>
      </c>
      <c r="P28" s="25" t="str">
        <f t="shared" si="4"/>
        <v/>
      </c>
      <c r="Q28" s="25" t="str">
        <f t="shared" si="5"/>
        <v/>
      </c>
      <c r="R28" s="25" t="str">
        <f t="shared" si="6"/>
        <v/>
      </c>
      <c r="S28" s="25" t="str">
        <f t="shared" si="7"/>
        <v/>
      </c>
      <c r="T28" s="25" t="str">
        <f t="shared" si="8"/>
        <v/>
      </c>
      <c r="U28" s="25">
        <f t="shared" ca="1" si="9"/>
        <v>131.02856020275615</v>
      </c>
      <c r="V28" s="25">
        <f t="shared" ca="1" si="10"/>
        <v>172.26502969900386</v>
      </c>
      <c r="W28" s="25">
        <f t="shared" ca="1" si="11"/>
        <v>210.48062515589888</v>
      </c>
      <c r="X28" s="25">
        <f t="shared" ca="1" si="12"/>
        <v>241.58391608391608</v>
      </c>
      <c r="Y28" s="26">
        <f t="shared" si="13"/>
        <v>263.75</v>
      </c>
    </row>
    <row r="29" spans="1:25">
      <c r="A29" s="18">
        <v>5</v>
      </c>
      <c r="B29" s="25" t="str">
        <f t="shared" si="1"/>
        <v/>
      </c>
      <c r="C29" s="25" t="str">
        <f t="shared" si="1"/>
        <v/>
      </c>
      <c r="D29" s="25" t="str">
        <f t="shared" si="1"/>
        <v/>
      </c>
      <c r="E29" s="25" t="str">
        <f t="shared" si="1"/>
        <v/>
      </c>
      <c r="F29" s="25" t="str">
        <f t="shared" si="1"/>
        <v/>
      </c>
      <c r="G29" s="25">
        <f t="shared" ca="1" si="1"/>
        <v>106.3552804023612</v>
      </c>
      <c r="H29" s="25">
        <f t="shared" ca="1" si="1"/>
        <v>143.14886561983616</v>
      </c>
      <c r="I29" s="25">
        <f t="shared" ca="1" si="1"/>
        <v>178.28576074982362</v>
      </c>
      <c r="J29" s="25">
        <f t="shared" ca="1" si="1"/>
        <v>208.60999465650627</v>
      </c>
      <c r="K29" s="25">
        <f t="shared" ca="1" si="2"/>
        <v>232.55813953488374</v>
      </c>
      <c r="L29" s="26">
        <v>250</v>
      </c>
      <c r="N29" s="18">
        <v>5</v>
      </c>
      <c r="O29" s="25" t="str">
        <f t="shared" si="3"/>
        <v/>
      </c>
      <c r="P29" s="25" t="str">
        <f t="shared" si="4"/>
        <v/>
      </c>
      <c r="Q29" s="25" t="str">
        <f t="shared" si="5"/>
        <v/>
      </c>
      <c r="R29" s="25" t="str">
        <f t="shared" si="6"/>
        <v/>
      </c>
      <c r="S29" s="25" t="str">
        <f t="shared" si="7"/>
        <v/>
      </c>
      <c r="T29" s="25">
        <f t="shared" ca="1" si="8"/>
        <v>132.34805963712995</v>
      </c>
      <c r="U29" s="25">
        <f t="shared" ca="1" si="9"/>
        <v>169.12070591127298</v>
      </c>
      <c r="V29" s="25">
        <f t="shared" ca="1" si="10"/>
        <v>202.91213580848535</v>
      </c>
      <c r="W29" s="25">
        <f t="shared" ca="1" si="11"/>
        <v>230.61211579118557</v>
      </c>
      <c r="X29" s="25">
        <f t="shared" ca="1" si="12"/>
        <v>250.84883720930233</v>
      </c>
      <c r="Y29" s="26">
        <f t="shared" si="13"/>
        <v>263.75</v>
      </c>
    </row>
    <row r="30" spans="1:25">
      <c r="A30" s="18">
        <v>4</v>
      </c>
      <c r="B30" s="25" t="str">
        <f t="shared" si="1"/>
        <v/>
      </c>
      <c r="C30" s="25" t="str">
        <f t="shared" si="1"/>
        <v/>
      </c>
      <c r="D30" s="25" t="str">
        <f t="shared" si="1"/>
        <v/>
      </c>
      <c r="E30" s="25" t="str">
        <f t="shared" si="1"/>
        <v/>
      </c>
      <c r="F30" s="25">
        <f t="shared" ca="1" si="1"/>
        <v>108.1115813864061</v>
      </c>
      <c r="G30" s="25">
        <f t="shared" ca="1" si="1"/>
        <v>141.54119722974968</v>
      </c>
      <c r="H30" s="25">
        <f t="shared" ca="1" si="1"/>
        <v>173.10724694038575</v>
      </c>
      <c r="I30" s="25">
        <f t="shared" ca="1" si="1"/>
        <v>200.38634193227023</v>
      </c>
      <c r="J30" s="25">
        <f t="shared" ca="1" si="1"/>
        <v>222.22064049787471</v>
      </c>
      <c r="K30" s="25">
        <f t="shared" ca="1" si="2"/>
        <v>238.54961832061068</v>
      </c>
      <c r="L30" s="26">
        <v>250</v>
      </c>
      <c r="N30" s="18">
        <v>4</v>
      </c>
      <c r="O30" s="25" t="str">
        <f t="shared" si="3"/>
        <v/>
      </c>
      <c r="P30" s="25" t="str">
        <f t="shared" si="4"/>
        <v/>
      </c>
      <c r="Q30" s="25" t="str">
        <f t="shared" si="5"/>
        <v/>
      </c>
      <c r="R30" s="25" t="str">
        <f t="shared" si="6"/>
        <v/>
      </c>
      <c r="S30" s="25">
        <f t="shared" ca="1" si="7"/>
        <v>138.04093332342015</v>
      </c>
      <c r="T30" s="25">
        <f t="shared" ca="1" si="8"/>
        <v>171.56415856930604</v>
      </c>
      <c r="U30" s="25">
        <f t="shared" ca="1" si="9"/>
        <v>201.92889839202019</v>
      </c>
      <c r="V30" s="25">
        <f t="shared" ca="1" si="10"/>
        <v>226.77607942405882</v>
      </c>
      <c r="W30" s="25">
        <f t="shared" ca="1" si="11"/>
        <v>245.13145497054086</v>
      </c>
      <c r="X30" s="25">
        <f t="shared" ca="1" si="12"/>
        <v>257.16984732824426</v>
      </c>
      <c r="Y30" s="26">
        <f t="shared" si="13"/>
        <v>263.75</v>
      </c>
    </row>
    <row r="31" spans="1:25">
      <c r="A31" s="18">
        <v>3</v>
      </c>
      <c r="B31" s="25" t="str">
        <f t="shared" si="1"/>
        <v/>
      </c>
      <c r="C31" s="25" t="str">
        <f t="shared" si="1"/>
        <v/>
      </c>
      <c r="D31" s="25" t="str">
        <f t="shared" si="1"/>
        <v/>
      </c>
      <c r="E31" s="25">
        <f t="shared" ca="1" si="1"/>
        <v>112.53203510806793</v>
      </c>
      <c r="F31" s="25">
        <f t="shared" ca="1" si="1"/>
        <v>143.32718455818318</v>
      </c>
      <c r="G31" s="25">
        <f t="shared" ca="1" si="1"/>
        <v>171.98701899127599</v>
      </c>
      <c r="H31" s="25">
        <f t="shared" ca="1" si="1"/>
        <v>196.66484389085761</v>
      </c>
      <c r="I31" s="25">
        <f t="shared" ca="1" si="1"/>
        <v>216.54312711634793</v>
      </c>
      <c r="J31" s="25">
        <f t="shared" ca="1" si="1"/>
        <v>231.65375393799056</v>
      </c>
      <c r="K31" s="25">
        <f t="shared" ca="1" si="2"/>
        <v>242.54889785780813</v>
      </c>
      <c r="L31" s="26">
        <v>250</v>
      </c>
      <c r="N31" s="18">
        <v>3</v>
      </c>
      <c r="O31" s="25" t="str">
        <f t="shared" si="3"/>
        <v/>
      </c>
      <c r="P31" s="25" t="str">
        <f t="shared" si="4"/>
        <v/>
      </c>
      <c r="Q31" s="25" t="str">
        <f t="shared" si="5"/>
        <v/>
      </c>
      <c r="R31" s="25">
        <f t="shared" ca="1" si="6"/>
        <v>146.84859157742207</v>
      </c>
      <c r="S31" s="25">
        <f t="shared" ca="1" si="7"/>
        <v>177.7848259823823</v>
      </c>
      <c r="T31" s="25">
        <f t="shared" ca="1" si="8"/>
        <v>205.3088982671552</v>
      </c>
      <c r="U31" s="25">
        <f t="shared" ca="1" si="9"/>
        <v>227.66023288236346</v>
      </c>
      <c r="V31" s="25">
        <f t="shared" ca="1" si="10"/>
        <v>244.20361428655173</v>
      </c>
      <c r="W31" s="25">
        <f t="shared" ca="1" si="11"/>
        <v>255.19132057407157</v>
      </c>
      <c r="X31" s="25">
        <f t="shared" ca="1" si="12"/>
        <v>261.38908723998759</v>
      </c>
      <c r="Y31" s="26">
        <f t="shared" si="13"/>
        <v>263.75</v>
      </c>
    </row>
    <row r="32" spans="1:25">
      <c r="A32" s="18">
        <v>2</v>
      </c>
      <c r="B32" s="25" t="str">
        <f t="shared" si="1"/>
        <v/>
      </c>
      <c r="C32" s="25" t="str">
        <f t="shared" si="1"/>
        <v/>
      </c>
      <c r="D32" s="25">
        <f t="shared" ca="1" si="1"/>
        <v>118.81667179600419</v>
      </c>
      <c r="E32" s="25">
        <f t="shared" ca="1" si="1"/>
        <v>147.3794344456912</v>
      </c>
      <c r="F32" s="25">
        <f t="shared" ca="1" si="1"/>
        <v>173.53859950005284</v>
      </c>
      <c r="G32" s="25">
        <f t="shared" ca="1" si="1"/>
        <v>195.91481194883607</v>
      </c>
      <c r="H32" s="25">
        <f t="shared" ca="1" si="1"/>
        <v>213.9726019539028</v>
      </c>
      <c r="I32" s="25">
        <f t="shared" ca="1" si="1"/>
        <v>227.83517262151742</v>
      </c>
      <c r="J32" s="25">
        <f t="shared" ca="1" si="1"/>
        <v>238.01478431091036</v>
      </c>
      <c r="K32" s="25">
        <f t="shared" ca="1" si="2"/>
        <v>245.17957344246241</v>
      </c>
      <c r="L32" s="26">
        <v>250</v>
      </c>
      <c r="N32" s="18">
        <v>2</v>
      </c>
      <c r="O32" s="25" t="str">
        <f t="shared" si="3"/>
        <v/>
      </c>
      <c r="P32" s="25" t="str">
        <f t="shared" si="4"/>
        <v/>
      </c>
      <c r="Q32" s="25">
        <f t="shared" ca="1" si="5"/>
        <v>157.94934701030459</v>
      </c>
      <c r="R32" s="25">
        <f t="shared" ca="1" si="6"/>
        <v>186.63435500761923</v>
      </c>
      <c r="S32" s="25">
        <f t="shared" ca="1" si="7"/>
        <v>211.65403728399906</v>
      </c>
      <c r="T32" s="25">
        <f t="shared" ca="1" si="8"/>
        <v>231.7376607749228</v>
      </c>
      <c r="U32" s="25">
        <f t="shared" ca="1" si="9"/>
        <v>246.5339041018747</v>
      </c>
      <c r="V32" s="25">
        <f t="shared" ca="1" si="10"/>
        <v>256.37559775222167</v>
      </c>
      <c r="W32" s="25">
        <f t="shared" ca="1" si="11"/>
        <v>261.97367165626832</v>
      </c>
      <c r="X32" s="25">
        <f t="shared" ca="1" si="12"/>
        <v>264.16444998179787</v>
      </c>
      <c r="Y32" s="26">
        <f t="shared" si="13"/>
        <v>263.75</v>
      </c>
    </row>
    <row r="33" spans="1:25">
      <c r="A33" s="18">
        <v>1</v>
      </c>
      <c r="B33" s="25" t="str">
        <f t="shared" si="1"/>
        <v/>
      </c>
      <c r="C33" s="25">
        <f t="shared" ca="1" si="1"/>
        <v>126.39659365318659</v>
      </c>
      <c r="D33" s="25">
        <f t="shared" ca="1" si="1"/>
        <v>152.93600455834698</v>
      </c>
      <c r="E33" s="25">
        <f t="shared" ca="1" si="1"/>
        <v>176.84489521800438</v>
      </c>
      <c r="F33" s="25">
        <f t="shared" ca="1" si="1"/>
        <v>197.12830087688431</v>
      </c>
      <c r="G33" s="25">
        <f t="shared" ca="1" si="1"/>
        <v>213.48124331227723</v>
      </c>
      <c r="H33" s="25">
        <f t="shared" ca="1" si="1"/>
        <v>226.10617225975798</v>
      </c>
      <c r="I33" s="25">
        <f t="shared" ca="1" si="1"/>
        <v>235.49074247691016</v>
      </c>
      <c r="J33" s="25">
        <f t="shared" ca="1" si="1"/>
        <v>242.22657342229004</v>
      </c>
      <c r="K33" s="25">
        <f t="shared" ca="1" si="2"/>
        <v>246.8933625457033</v>
      </c>
      <c r="L33" s="26">
        <v>250</v>
      </c>
      <c r="N33" s="18">
        <v>1</v>
      </c>
      <c r="O33" s="25" t="str">
        <f t="shared" si="3"/>
        <v/>
      </c>
      <c r="P33" s="25">
        <f t="shared" ca="1" si="4"/>
        <v>170.7417442836624</v>
      </c>
      <c r="Q33" s="25">
        <f t="shared" ca="1" si="5"/>
        <v>197.32040319956957</v>
      </c>
      <c r="R33" s="25">
        <f t="shared" ca="1" si="6"/>
        <v>220.02489977546821</v>
      </c>
      <c r="S33" s="25">
        <f t="shared" ca="1" si="7"/>
        <v>237.99015264538235</v>
      </c>
      <c r="T33" s="25">
        <f t="shared" ca="1" si="8"/>
        <v>251.09788823900726</v>
      </c>
      <c r="U33" s="25">
        <f t="shared" ca="1" si="9"/>
        <v>259.75140662954442</v>
      </c>
      <c r="V33" s="25">
        <f t="shared" ca="1" si="10"/>
        <v>264.62418064552253</v>
      </c>
      <c r="W33" s="25">
        <f t="shared" ca="1" si="11"/>
        <v>266.46386701644781</v>
      </c>
      <c r="X33" s="25">
        <f t="shared" ca="1" si="12"/>
        <v>265.97249748571699</v>
      </c>
      <c r="Y33" s="26">
        <f t="shared" si="13"/>
        <v>263.75</v>
      </c>
    </row>
    <row r="34" spans="1:25" ht="15.75" thickBot="1">
      <c r="A34" s="19">
        <v>0</v>
      </c>
      <c r="B34" s="27">
        <f t="shared" ref="B34:J34" ca="1" si="14">IF($A34 &lt;=B$23,($B$5*C33 + $B$6*C34)/(1+B20), "")</f>
        <v>134.83286570287277</v>
      </c>
      <c r="C34" s="27">
        <f t="shared" ca="1" si="14"/>
        <v>159.44908163690371</v>
      </c>
      <c r="D34" s="27">
        <f t="shared" ca="1" si="14"/>
        <v>181.26927055260325</v>
      </c>
      <c r="E34" s="27">
        <f t="shared" ca="1" si="14"/>
        <v>199.61512586564206</v>
      </c>
      <c r="F34" s="27">
        <f t="shared" ca="1" si="14"/>
        <v>214.36630418758486</v>
      </c>
      <c r="G34" s="27">
        <f t="shared" ca="1" si="14"/>
        <v>225.78789764632063</v>
      </c>
      <c r="H34" s="27">
        <f t="shared" ca="1" si="14"/>
        <v>234.34796442897283</v>
      </c>
      <c r="I34" s="27">
        <f t="shared" ca="1" si="14"/>
        <v>240.57713591550774</v>
      </c>
      <c r="J34" s="27">
        <f t="shared" ca="1" si="14"/>
        <v>244.98202026959919</v>
      </c>
      <c r="K34" s="27">
        <f ca="1">IF($A34 &lt;=K$23,($B$5*L33 + $B$6*L34)/(1+K20), "")</f>
        <v>248.00281751771044</v>
      </c>
      <c r="L34" s="28">
        <v>250</v>
      </c>
      <c r="N34" s="19">
        <v>0</v>
      </c>
      <c r="O34" s="27">
        <f t="shared" ca="1" si="3"/>
        <v>184.74489714332819</v>
      </c>
      <c r="P34" s="27">
        <f t="shared" ca="1" si="4"/>
        <v>209.25743766019335</v>
      </c>
      <c r="Q34" s="27">
        <f t="shared" ca="1" si="5"/>
        <v>229.75518613619565</v>
      </c>
      <c r="R34" s="27">
        <f t="shared" ca="1" si="6"/>
        <v>245.70827079218287</v>
      </c>
      <c r="S34" s="27">
        <f t="shared" ca="1" si="7"/>
        <v>257.18478509645513</v>
      </c>
      <c r="T34" s="27">
        <f t="shared" ca="1" si="8"/>
        <v>264.6424925109639</v>
      </c>
      <c r="U34" s="27">
        <f t="shared" ca="1" si="9"/>
        <v>268.7234758259026</v>
      </c>
      <c r="V34" s="27">
        <f t="shared" ca="1" si="10"/>
        <v>270.10306558791137</v>
      </c>
      <c r="W34" s="27">
        <f t="shared" ca="1" si="11"/>
        <v>269.40121833782069</v>
      </c>
      <c r="X34" s="27">
        <f t="shared" ca="1" si="12"/>
        <v>267.14297248118453</v>
      </c>
      <c r="Y34" s="28">
        <f t="shared" si="13"/>
        <v>263.75</v>
      </c>
    </row>
  </sheetData>
  <mergeCells count="4">
    <mergeCell ref="A1:B1"/>
    <mergeCell ref="A8:B8"/>
    <mergeCell ref="A22:C22"/>
    <mergeCell ref="N22:P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noone</dc:creator>
  <cp:lastModifiedBy>noone</cp:lastModifiedBy>
  <dcterms:created xsi:type="dcterms:W3CDTF">2022-07-29T06:04:19Z</dcterms:created>
  <dcterms:modified xsi:type="dcterms:W3CDTF">2022-07-29T08:52:45Z</dcterms:modified>
</cp:coreProperties>
</file>