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p.jaresova\AppData\Local\Microsoft\Windows\INetCache\Content.Outlook\HUINGANQ\"/>
    </mc:Choice>
  </mc:AlternateContent>
  <xr:revisionPtr revIDLastSave="0" documentId="13_ncr:1_{62A4DFFF-3DFF-4EC0-B120-5354CF466596}" xr6:coauthVersionLast="47" xr6:coauthVersionMax="47" xr10:uidLastSave="{00000000-0000-0000-0000-000000000000}"/>
  <bookViews>
    <workbookView xWindow="-120" yWindow="-120" windowWidth="25440" windowHeight="15390" activeTab="1" xr2:uid="{00000000-000D-0000-FFFF-FFFF00000000}"/>
  </bookViews>
  <sheets>
    <sheet name="Spotřebitelská balení" sheetId="2" r:id="rId1"/>
    <sheet name="Velká balení" sheetId="3" r:id="rId2"/>
  </sheets>
  <definedNames>
    <definedName name="_xlnm.Print_Area" localSheetId="1">'Velká balení'!$A$1:$HS$1128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29" i="2" l="1"/>
  <c r="L829" i="2" s="1"/>
  <c r="F829" i="2"/>
  <c r="G829" i="2"/>
  <c r="N829" i="2" s="1"/>
  <c r="M829" i="2" l="1"/>
  <c r="G863" i="2"/>
  <c r="G864" i="2"/>
  <c r="G862" i="2"/>
  <c r="G987" i="2"/>
  <c r="G988" i="2"/>
  <c r="G989" i="2"/>
  <c r="G990" i="2"/>
  <c r="K990" i="2" l="1"/>
  <c r="L990" i="2" s="1"/>
  <c r="M990" i="2"/>
  <c r="N990" i="2"/>
  <c r="K989" i="2"/>
  <c r="L989" i="2" s="1"/>
  <c r="M989" i="2"/>
  <c r="N989" i="2"/>
  <c r="K988" i="2"/>
  <c r="L988" i="2" s="1"/>
  <c r="M988" i="2"/>
  <c r="N988" i="2"/>
  <c r="N987" i="2"/>
  <c r="K987" i="2"/>
  <c r="L987" i="2" s="1"/>
  <c r="M987" i="2"/>
  <c r="K903" i="2"/>
  <c r="L903" i="2" s="1"/>
  <c r="F903" i="2"/>
  <c r="G903" i="2"/>
  <c r="M903" i="2" s="1"/>
  <c r="K902" i="2"/>
  <c r="L902" i="2" s="1"/>
  <c r="F902" i="2"/>
  <c r="G902" i="2"/>
  <c r="M902" i="2" s="1"/>
  <c r="K901" i="2"/>
  <c r="L901" i="2" s="1"/>
  <c r="F901" i="2"/>
  <c r="G901" i="2"/>
  <c r="M901" i="2" s="1"/>
  <c r="K867" i="2"/>
  <c r="L867" i="2" s="1"/>
  <c r="F867" i="2"/>
  <c r="G867" i="2"/>
  <c r="K866" i="2"/>
  <c r="L866" i="2" s="1"/>
  <c r="F866" i="2"/>
  <c r="G866" i="2"/>
  <c r="K865" i="2"/>
  <c r="L865" i="2" s="1"/>
  <c r="F865" i="2"/>
  <c r="G865" i="2"/>
  <c r="K864" i="2"/>
  <c r="M864" i="2"/>
  <c r="N864" i="2"/>
  <c r="K863" i="2"/>
  <c r="M863" i="2"/>
  <c r="N863" i="2"/>
  <c r="K862" i="2"/>
  <c r="M862" i="2"/>
  <c r="N862" i="2"/>
  <c r="K861" i="2"/>
  <c r="L861" i="2" s="1"/>
  <c r="F861" i="2"/>
  <c r="G861" i="2"/>
  <c r="K860" i="2"/>
  <c r="L860" i="2" s="1"/>
  <c r="F860" i="2"/>
  <c r="G860" i="2"/>
  <c r="N901" i="2" l="1"/>
  <c r="N902" i="2"/>
  <c r="N903" i="2"/>
  <c r="N860" i="2"/>
  <c r="M860" i="2"/>
  <c r="N861" i="2"/>
  <c r="M861" i="2"/>
  <c r="N865" i="2"/>
  <c r="M865" i="2"/>
  <c r="N866" i="2"/>
  <c r="M866" i="2"/>
  <c r="N867" i="2"/>
  <c r="M867" i="2"/>
  <c r="E28" i="3"/>
  <c r="G28" i="3"/>
  <c r="G985" i="2"/>
  <c r="G986" i="2"/>
  <c r="G984" i="2"/>
  <c r="K986" i="2" l="1"/>
  <c r="L986" i="2" s="1"/>
  <c r="M986" i="2"/>
  <c r="K985" i="2"/>
  <c r="L985" i="2" s="1"/>
  <c r="N985" i="2"/>
  <c r="K984" i="2"/>
  <c r="L984" i="2" s="1"/>
  <c r="M984" i="2"/>
  <c r="K974" i="2"/>
  <c r="L974" i="2" s="1"/>
  <c r="F974" i="2"/>
  <c r="G974" i="2"/>
  <c r="N974" i="2" s="1"/>
  <c r="K973" i="2"/>
  <c r="L973" i="2" s="1"/>
  <c r="F973" i="2"/>
  <c r="G973" i="2"/>
  <c r="N973" i="2" s="1"/>
  <c r="K962" i="2"/>
  <c r="L962" i="2" s="1"/>
  <c r="F962" i="2"/>
  <c r="G962" i="2"/>
  <c r="N962" i="2" s="1"/>
  <c r="K955" i="2"/>
  <c r="L955" i="2" s="1"/>
  <c r="F955" i="2"/>
  <c r="G955" i="2"/>
  <c r="M955" i="2" s="1"/>
  <c r="K954" i="2"/>
  <c r="L954" i="2" s="1"/>
  <c r="F954" i="2"/>
  <c r="G954" i="2"/>
  <c r="N954" i="2" s="1"/>
  <c r="K953" i="2"/>
  <c r="L953" i="2" s="1"/>
  <c r="F953" i="2"/>
  <c r="G953" i="2"/>
  <c r="N953" i="2" s="1"/>
  <c r="K869" i="2"/>
  <c r="L869" i="2" s="1"/>
  <c r="G869" i="2"/>
  <c r="N869" i="2" s="1"/>
  <c r="K692" i="2"/>
  <c r="L692" i="2" s="1"/>
  <c r="F692" i="2"/>
  <c r="G692" i="2"/>
  <c r="M692" i="2" s="1"/>
  <c r="K565" i="2"/>
  <c r="L565" i="2" s="1"/>
  <c r="F565" i="2"/>
  <c r="G565" i="2"/>
  <c r="N565" i="2" s="1"/>
  <c r="K60" i="2"/>
  <c r="L60" i="2" s="1"/>
  <c r="F60" i="2"/>
  <c r="G60" i="2"/>
  <c r="M60" i="2" s="1"/>
  <c r="M565" i="2" l="1"/>
  <c r="M953" i="2"/>
  <c r="M954" i="2"/>
  <c r="M973" i="2"/>
  <c r="N60" i="2"/>
  <c r="N692" i="2"/>
  <c r="N955" i="2"/>
  <c r="N984" i="2"/>
  <c r="M974" i="2"/>
  <c r="N986" i="2"/>
  <c r="M869" i="2"/>
  <c r="M985" i="2"/>
  <c r="M962" i="2"/>
  <c r="E190" i="3"/>
  <c r="G190" i="3"/>
  <c r="E189" i="3"/>
  <c r="G189" i="3"/>
  <c r="E188" i="3"/>
  <c r="G188" i="3"/>
  <c r="K528" i="2"/>
  <c r="L528" i="2" s="1"/>
  <c r="F528" i="2"/>
  <c r="G528" i="2"/>
  <c r="M528" i="2" s="1"/>
  <c r="K458" i="2"/>
  <c r="L458" i="2" s="1"/>
  <c r="F458" i="2"/>
  <c r="G458" i="2"/>
  <c r="N458" i="2" s="1"/>
  <c r="K438" i="2"/>
  <c r="L438" i="2" s="1"/>
  <c r="F438" i="2"/>
  <c r="G438" i="2"/>
  <c r="N438" i="2" s="1"/>
  <c r="K343" i="2"/>
  <c r="G343" i="2"/>
  <c r="N343" i="2" s="1"/>
  <c r="K342" i="2"/>
  <c r="G342" i="2"/>
  <c r="N342" i="2" s="1"/>
  <c r="N528" i="2" l="1"/>
  <c r="M342" i="2"/>
  <c r="M438" i="2"/>
  <c r="M458" i="2"/>
  <c r="M343" i="2"/>
  <c r="K1017" i="2"/>
  <c r="L1017" i="2" s="1"/>
  <c r="F1017" i="2"/>
  <c r="G1017" i="2"/>
  <c r="M1017" i="2" s="1"/>
  <c r="K845" i="2"/>
  <c r="L845" i="2" s="1"/>
  <c r="F845" i="2"/>
  <c r="G845" i="2"/>
  <c r="N845" i="2" s="1"/>
  <c r="K844" i="2"/>
  <c r="L844" i="2" s="1"/>
  <c r="F844" i="2"/>
  <c r="G844" i="2"/>
  <c r="N844" i="2" s="1"/>
  <c r="K843" i="2"/>
  <c r="L843" i="2" s="1"/>
  <c r="F843" i="2"/>
  <c r="G843" i="2"/>
  <c r="M843" i="2" s="1"/>
  <c r="K738" i="2"/>
  <c r="L738" i="2" s="1"/>
  <c r="F738" i="2"/>
  <c r="G738" i="2"/>
  <c r="M738" i="2" s="1"/>
  <c r="K737" i="2"/>
  <c r="L737" i="2" s="1"/>
  <c r="F737" i="2"/>
  <c r="G737" i="2"/>
  <c r="N737" i="2" s="1"/>
  <c r="K498" i="2"/>
  <c r="L498" i="2" s="1"/>
  <c r="F498" i="2"/>
  <c r="G498" i="2"/>
  <c r="N498" i="2" s="1"/>
  <c r="K440" i="2"/>
  <c r="L440" i="2" s="1"/>
  <c r="F440" i="2"/>
  <c r="G440" i="2"/>
  <c r="M440" i="2" s="1"/>
  <c r="K435" i="2"/>
  <c r="L435" i="2" s="1"/>
  <c r="F435" i="2"/>
  <c r="G435" i="2"/>
  <c r="M435" i="2" s="1"/>
  <c r="K433" i="2"/>
  <c r="L433" i="2" s="1"/>
  <c r="F433" i="2"/>
  <c r="G433" i="2"/>
  <c r="N433" i="2" s="1"/>
  <c r="N738" i="2" l="1"/>
  <c r="N843" i="2"/>
  <c r="N435" i="2"/>
  <c r="N440" i="2"/>
  <c r="N1017" i="2"/>
  <c r="M498" i="2"/>
  <c r="M844" i="2"/>
  <c r="M433" i="2"/>
  <c r="M737" i="2"/>
  <c r="M845" i="2"/>
  <c r="G199" i="3"/>
  <c r="G202" i="3"/>
  <c r="G201" i="3"/>
  <c r="G200" i="3"/>
  <c r="E202" i="3"/>
  <c r="E201" i="3"/>
  <c r="E200" i="3"/>
  <c r="E199" i="3"/>
  <c r="G197" i="3"/>
  <c r="E197" i="3"/>
  <c r="G68" i="3"/>
  <c r="E68" i="3"/>
  <c r="E69" i="3"/>
  <c r="G69" i="3"/>
  <c r="K564" i="2"/>
  <c r="L564" i="2" s="1"/>
  <c r="G564" i="2"/>
  <c r="N564" i="2" s="1"/>
  <c r="F564" i="2"/>
  <c r="G563" i="2"/>
  <c r="K562" i="2"/>
  <c r="L562" i="2" s="1"/>
  <c r="F562" i="2"/>
  <c r="G562" i="2"/>
  <c r="N562" i="2" s="1"/>
  <c r="G561" i="2"/>
  <c r="K251" i="2"/>
  <c r="L251" i="2" s="1"/>
  <c r="F251" i="2"/>
  <c r="G251" i="2"/>
  <c r="N251" i="2" s="1"/>
  <c r="K250" i="2"/>
  <c r="L250" i="2" s="1"/>
  <c r="F250" i="2"/>
  <c r="G250" i="2"/>
  <c r="N250" i="2" s="1"/>
  <c r="K169" i="2"/>
  <c r="L169" i="2" s="1"/>
  <c r="F169" i="2"/>
  <c r="G169" i="2"/>
  <c r="M169" i="2" s="1"/>
  <c r="K168" i="2"/>
  <c r="L168" i="2" s="1"/>
  <c r="F168" i="2"/>
  <c r="G168" i="2"/>
  <c r="M168" i="2" s="1"/>
  <c r="K167" i="2"/>
  <c r="L167" i="2" s="1"/>
  <c r="F167" i="2"/>
  <c r="G167" i="2"/>
  <c r="N167" i="2" s="1"/>
  <c r="K166" i="2"/>
  <c r="L166" i="2" s="1"/>
  <c r="F166" i="2"/>
  <c r="G166" i="2"/>
  <c r="M166" i="2" s="1"/>
  <c r="K165" i="2"/>
  <c r="L165" i="2" s="1"/>
  <c r="F165" i="2"/>
  <c r="G165" i="2"/>
  <c r="K164" i="2"/>
  <c r="L164" i="2" s="1"/>
  <c r="F164" i="2"/>
  <c r="G164" i="2"/>
  <c r="K163" i="2"/>
  <c r="L163" i="2" s="1"/>
  <c r="F163" i="2"/>
  <c r="G163" i="2"/>
  <c r="M163" i="2" s="1"/>
  <c r="K162" i="2"/>
  <c r="L162" i="2" s="1"/>
  <c r="F162" i="2"/>
  <c r="G162" i="2"/>
  <c r="N162" i="2" s="1"/>
  <c r="K161" i="2"/>
  <c r="L161" i="2" s="1"/>
  <c r="F161" i="2"/>
  <c r="G161" i="2"/>
  <c r="M161" i="2" s="1"/>
  <c r="K160" i="2"/>
  <c r="L160" i="2" s="1"/>
  <c r="F160" i="2"/>
  <c r="G160" i="2"/>
  <c r="N160" i="2" s="1"/>
  <c r="K159" i="2"/>
  <c r="L159" i="2" s="1"/>
  <c r="F159" i="2"/>
  <c r="G159" i="2"/>
  <c r="M159" i="2" s="1"/>
  <c r="K158" i="2"/>
  <c r="L158" i="2" s="1"/>
  <c r="F158" i="2"/>
  <c r="G158" i="2"/>
  <c r="N158" i="2" s="1"/>
  <c r="K157" i="2"/>
  <c r="L157" i="2" s="1"/>
  <c r="F157" i="2"/>
  <c r="G157" i="2"/>
  <c r="N157" i="2" s="1"/>
  <c r="K156" i="2"/>
  <c r="L156" i="2" s="1"/>
  <c r="F156" i="2"/>
  <c r="G156" i="2"/>
  <c r="N156" i="2" s="1"/>
  <c r="K155" i="2"/>
  <c r="L155" i="2" s="1"/>
  <c r="F155" i="2"/>
  <c r="G155" i="2"/>
  <c r="M155" i="2" s="1"/>
  <c r="K154" i="2"/>
  <c r="L154" i="2" s="1"/>
  <c r="F154" i="2"/>
  <c r="G154" i="2"/>
  <c r="N154" i="2" s="1"/>
  <c r="K153" i="2"/>
  <c r="L153" i="2" s="1"/>
  <c r="F153" i="2"/>
  <c r="G153" i="2"/>
  <c r="N153" i="2" s="1"/>
  <c r="K152" i="2"/>
  <c r="L152" i="2" s="1"/>
  <c r="F152" i="2"/>
  <c r="G152" i="2"/>
  <c r="N152" i="2" s="1"/>
  <c r="N163" i="2" l="1"/>
  <c r="N166" i="2"/>
  <c r="N161" i="2"/>
  <c r="N168" i="2"/>
  <c r="N169" i="2"/>
  <c r="N164" i="2"/>
  <c r="M164" i="2"/>
  <c r="N165" i="2"/>
  <c r="M165" i="2"/>
  <c r="M156" i="2"/>
  <c r="M562" i="2"/>
  <c r="N159" i="2"/>
  <c r="M250" i="2"/>
  <c r="M160" i="2"/>
  <c r="M564" i="2"/>
  <c r="M162" i="2"/>
  <c r="M167" i="2"/>
  <c r="M251" i="2"/>
  <c r="M157" i="2"/>
  <c r="M158" i="2"/>
  <c r="M154" i="2"/>
  <c r="N155" i="2"/>
  <c r="M153" i="2"/>
  <c r="M152" i="2"/>
  <c r="K639" i="2"/>
  <c r="L639" i="2" s="1"/>
  <c r="F639" i="2"/>
  <c r="G639" i="2"/>
  <c r="N639" i="2" s="1"/>
  <c r="G147" i="3"/>
  <c r="E147" i="3"/>
  <c r="K815" i="2"/>
  <c r="L815" i="2" s="1"/>
  <c r="F815" i="2"/>
  <c r="G815" i="2"/>
  <c r="N815" i="2" s="1"/>
  <c r="K814" i="2"/>
  <c r="L814" i="2" s="1"/>
  <c r="F814" i="2"/>
  <c r="G814" i="2"/>
  <c r="M814" i="2" s="1"/>
  <c r="K813" i="2"/>
  <c r="L813" i="2" s="1"/>
  <c r="F813" i="2"/>
  <c r="G813" i="2"/>
  <c r="K812" i="2"/>
  <c r="L812" i="2" s="1"/>
  <c r="F812" i="2"/>
  <c r="G812" i="2"/>
  <c r="M812" i="2" s="1"/>
  <c r="K811" i="2"/>
  <c r="L811" i="2" s="1"/>
  <c r="F811" i="2"/>
  <c r="G811" i="2"/>
  <c r="N811" i="2" s="1"/>
  <c r="K810" i="2"/>
  <c r="L810" i="2" s="1"/>
  <c r="F810" i="2"/>
  <c r="G810" i="2"/>
  <c r="N810" i="2" s="1"/>
  <c r="K809" i="2"/>
  <c r="L809" i="2" s="1"/>
  <c r="F809" i="2"/>
  <c r="G809" i="2"/>
  <c r="N809" i="2" s="1"/>
  <c r="K808" i="2"/>
  <c r="L808" i="2" s="1"/>
  <c r="F808" i="2"/>
  <c r="G808" i="2"/>
  <c r="K807" i="2"/>
  <c r="L807" i="2" s="1"/>
  <c r="F807" i="2"/>
  <c r="G807" i="2"/>
  <c r="M807" i="2" s="1"/>
  <c r="K806" i="2"/>
  <c r="L806" i="2" s="1"/>
  <c r="F806" i="2"/>
  <c r="G806" i="2"/>
  <c r="M806" i="2" s="1"/>
  <c r="K805" i="2"/>
  <c r="L805" i="2" s="1"/>
  <c r="F805" i="2"/>
  <c r="G805" i="2"/>
  <c r="N805" i="2" s="1"/>
  <c r="K804" i="2"/>
  <c r="L804" i="2" s="1"/>
  <c r="F804" i="2"/>
  <c r="G804" i="2"/>
  <c r="M804" i="2" s="1"/>
  <c r="K803" i="2"/>
  <c r="L803" i="2" s="1"/>
  <c r="F803" i="2"/>
  <c r="G803" i="2"/>
  <c r="N803" i="2" s="1"/>
  <c r="K802" i="2"/>
  <c r="L802" i="2" s="1"/>
  <c r="F802" i="2"/>
  <c r="G802" i="2"/>
  <c r="N802" i="2" s="1"/>
  <c r="K801" i="2"/>
  <c r="L801" i="2" s="1"/>
  <c r="F801" i="2"/>
  <c r="G801" i="2"/>
  <c r="M801" i="2" s="1"/>
  <c r="K800" i="2"/>
  <c r="L800" i="2" s="1"/>
  <c r="F800" i="2"/>
  <c r="G800" i="2"/>
  <c r="N800" i="2" s="1"/>
  <c r="K799" i="2"/>
  <c r="L799" i="2" s="1"/>
  <c r="F799" i="2"/>
  <c r="G799" i="2"/>
  <c r="M799" i="2" s="1"/>
  <c r="K1050" i="2"/>
  <c r="L1050" i="2" s="1"/>
  <c r="F1050" i="2"/>
  <c r="G1050" i="2"/>
  <c r="N1050" i="2" s="1"/>
  <c r="K1049" i="2"/>
  <c r="L1049" i="2" s="1"/>
  <c r="F1049" i="2"/>
  <c r="G1049" i="2"/>
  <c r="N1049" i="2" s="1"/>
  <c r="K1048" i="2"/>
  <c r="L1048" i="2" s="1"/>
  <c r="F1048" i="2"/>
  <c r="G1048" i="2"/>
  <c r="M1048" i="2" s="1"/>
  <c r="K840" i="2"/>
  <c r="L840" i="2" s="1"/>
  <c r="F840" i="2"/>
  <c r="G840" i="2"/>
  <c r="N840" i="2" s="1"/>
  <c r="K781" i="2"/>
  <c r="L781" i="2" s="1"/>
  <c r="F781" i="2"/>
  <c r="G781" i="2"/>
  <c r="M781" i="2" s="1"/>
  <c r="K665" i="2"/>
  <c r="L665" i="2" s="1"/>
  <c r="F665" i="2"/>
  <c r="G665" i="2"/>
  <c r="N665" i="2" s="1"/>
  <c r="K666" i="2"/>
  <c r="L666" i="2" s="1"/>
  <c r="F666" i="2"/>
  <c r="G666" i="2"/>
  <c r="M666" i="2" s="1"/>
  <c r="K664" i="2"/>
  <c r="L664" i="2" s="1"/>
  <c r="F664" i="2"/>
  <c r="G664" i="2"/>
  <c r="N664" i="2" s="1"/>
  <c r="K663" i="2"/>
  <c r="L663" i="2" s="1"/>
  <c r="F663" i="2"/>
  <c r="G663" i="2"/>
  <c r="M663" i="2" s="1"/>
  <c r="K658" i="2"/>
  <c r="L658" i="2" s="1"/>
  <c r="F658" i="2"/>
  <c r="G658" i="2"/>
  <c r="N658" i="2" s="1"/>
  <c r="K504" i="2"/>
  <c r="L504" i="2" s="1"/>
  <c r="F504" i="2"/>
  <c r="G504" i="2"/>
  <c r="M504" i="2" s="1"/>
  <c r="K203" i="2"/>
  <c r="L203" i="2" s="1"/>
  <c r="F203" i="2"/>
  <c r="G203" i="2"/>
  <c r="N203" i="2" s="1"/>
  <c r="L874" i="2"/>
  <c r="M639" i="2" l="1"/>
  <c r="N806" i="2"/>
  <c r="N808" i="2"/>
  <c r="M808" i="2"/>
  <c r="N813" i="2"/>
  <c r="M813" i="2"/>
  <c r="N804" i="2"/>
  <c r="M800" i="2"/>
  <c r="M809" i="2"/>
  <c r="M810" i="2"/>
  <c r="N799" i="2"/>
  <c r="N801" i="2"/>
  <c r="M805" i="2"/>
  <c r="N807" i="2"/>
  <c r="N812" i="2"/>
  <c r="N814" i="2"/>
  <c r="M802" i="2"/>
  <c r="M803" i="2"/>
  <c r="M811" i="2"/>
  <c r="M815" i="2"/>
  <c r="M1050" i="2"/>
  <c r="N504" i="2"/>
  <c r="N781" i="2"/>
  <c r="N1048" i="2"/>
  <c r="M203" i="2"/>
  <c r="M840" i="2"/>
  <c r="N663" i="2"/>
  <c r="N666" i="2"/>
  <c r="M1049" i="2"/>
  <c r="M664" i="2"/>
  <c r="M658" i="2"/>
  <c r="M665" i="2"/>
  <c r="E99" i="3"/>
  <c r="G99" i="3"/>
  <c r="E52" i="3"/>
  <c r="F332" i="2"/>
  <c r="F334" i="2"/>
  <c r="F335" i="2"/>
  <c r="F333" i="2"/>
  <c r="F327" i="2"/>
  <c r="F328" i="2"/>
  <c r="F326" i="2"/>
  <c r="F1006" i="2"/>
  <c r="F1007" i="2"/>
  <c r="F1008" i="2"/>
  <c r="F1009" i="2"/>
  <c r="F1010" i="2"/>
  <c r="F1011" i="2"/>
  <c r="F1012" i="2"/>
  <c r="F1013" i="2"/>
  <c r="K965" i="2"/>
  <c r="L965" i="2" s="1"/>
  <c r="K966" i="2"/>
  <c r="L966" i="2" s="1"/>
  <c r="K967" i="2"/>
  <c r="L967" i="2" s="1"/>
  <c r="K968" i="2"/>
  <c r="L968" i="2" s="1"/>
  <c r="K969" i="2"/>
  <c r="L969" i="2" s="1"/>
  <c r="K970" i="2"/>
  <c r="L970" i="2" s="1"/>
  <c r="K971" i="2"/>
  <c r="L971" i="2" s="1"/>
  <c r="G965" i="2"/>
  <c r="G966" i="2"/>
  <c r="G967" i="2"/>
  <c r="G968" i="2"/>
  <c r="G969" i="2"/>
  <c r="G970" i="2"/>
  <c r="G971" i="2"/>
  <c r="F965" i="2"/>
  <c r="F966" i="2"/>
  <c r="F967" i="2"/>
  <c r="F968" i="2"/>
  <c r="F969" i="2"/>
  <c r="F970" i="2"/>
  <c r="F971" i="2"/>
  <c r="K964" i="2"/>
  <c r="L964" i="2" s="1"/>
  <c r="F964" i="2"/>
  <c r="G964" i="2"/>
  <c r="M964" i="2" s="1"/>
  <c r="K972" i="2"/>
  <c r="L972" i="2" s="1"/>
  <c r="F972" i="2"/>
  <c r="G972" i="2"/>
  <c r="M972" i="2" s="1"/>
  <c r="K755" i="2"/>
  <c r="L755" i="2" s="1"/>
  <c r="F755" i="2"/>
  <c r="G755" i="2"/>
  <c r="M755" i="2" s="1"/>
  <c r="G554" i="2"/>
  <c r="F554" i="2"/>
  <c r="E56" i="3"/>
  <c r="G56" i="3"/>
  <c r="G55" i="3"/>
  <c r="G53" i="3"/>
  <c r="E55" i="3"/>
  <c r="K1043" i="2"/>
  <c r="L1043" i="2" s="1"/>
  <c r="K1044" i="2"/>
  <c r="L1044" i="2" s="1"/>
  <c r="K1045" i="2"/>
  <c r="L1045" i="2" s="1"/>
  <c r="K1046" i="2"/>
  <c r="L1046" i="2" s="1"/>
  <c r="K1047" i="2"/>
  <c r="L1047" i="2" s="1"/>
  <c r="G1043" i="2"/>
  <c r="G1044" i="2"/>
  <c r="G1045" i="2"/>
  <c r="G1046" i="2"/>
  <c r="G1047" i="2"/>
  <c r="F1043" i="2"/>
  <c r="F1044" i="2"/>
  <c r="F1045" i="2"/>
  <c r="F1046" i="2"/>
  <c r="F1047" i="2"/>
  <c r="K1042" i="2"/>
  <c r="L1042" i="2" s="1"/>
  <c r="F1042" i="2"/>
  <c r="G1042" i="2"/>
  <c r="M1042" i="2" s="1"/>
  <c r="K1041" i="2"/>
  <c r="L1041" i="2" s="1"/>
  <c r="K1040" i="2"/>
  <c r="L1040" i="2" s="1"/>
  <c r="F1041" i="2"/>
  <c r="G1041" i="2"/>
  <c r="M1041" i="2" s="1"/>
  <c r="F1040" i="2"/>
  <c r="G1040" i="2"/>
  <c r="M1040" i="2" s="1"/>
  <c r="K1039" i="2"/>
  <c r="L1039" i="2" s="1"/>
  <c r="K1038" i="2"/>
  <c r="L1038" i="2" s="1"/>
  <c r="K1037" i="2"/>
  <c r="L1037" i="2" s="1"/>
  <c r="F1039" i="2"/>
  <c r="G1039" i="2"/>
  <c r="M1039" i="2" s="1"/>
  <c r="F1038" i="2"/>
  <c r="G1038" i="2"/>
  <c r="M1038" i="2" s="1"/>
  <c r="F1037" i="2"/>
  <c r="G1037" i="2"/>
  <c r="M1037" i="2" s="1"/>
  <c r="K1036" i="2"/>
  <c r="L1036" i="2" s="1"/>
  <c r="K1035" i="2"/>
  <c r="L1035" i="2" s="1"/>
  <c r="F1036" i="2"/>
  <c r="G1036" i="2"/>
  <c r="M1036" i="2" s="1"/>
  <c r="F1035" i="2"/>
  <c r="G1035" i="2"/>
  <c r="M1035" i="2" s="1"/>
  <c r="K1027" i="2"/>
  <c r="L1027" i="2" s="1"/>
  <c r="K1028" i="2"/>
  <c r="L1028" i="2" s="1"/>
  <c r="K1029" i="2"/>
  <c r="L1029" i="2" s="1"/>
  <c r="K1030" i="2"/>
  <c r="L1030" i="2" s="1"/>
  <c r="K1031" i="2"/>
  <c r="L1031" i="2" s="1"/>
  <c r="K1032" i="2"/>
  <c r="L1032" i="2" s="1"/>
  <c r="K1033" i="2"/>
  <c r="L1033" i="2" s="1"/>
  <c r="K1034" i="2"/>
  <c r="L1034" i="2" s="1"/>
  <c r="G1030" i="2"/>
  <c r="G1031" i="2"/>
  <c r="G1032" i="2"/>
  <c r="G1033" i="2"/>
  <c r="G1034" i="2"/>
  <c r="K1026" i="2"/>
  <c r="L1026" i="2" s="1"/>
  <c r="G1029" i="2"/>
  <c r="M1029" i="2" s="1"/>
  <c r="G1028" i="2"/>
  <c r="M1028" i="2" s="1"/>
  <c r="G1027" i="2"/>
  <c r="M1027" i="2" s="1"/>
  <c r="G1026" i="2"/>
  <c r="M1026" i="2" s="1"/>
  <c r="K1025" i="2"/>
  <c r="L1025" i="2" s="1"/>
  <c r="G1025" i="2"/>
  <c r="M1025" i="2" s="1"/>
  <c r="K1024" i="2"/>
  <c r="L1024" i="2" s="1"/>
  <c r="K1023" i="2"/>
  <c r="L1023" i="2" s="1"/>
  <c r="K1022" i="2"/>
  <c r="L1022" i="2" s="1"/>
  <c r="K1021" i="2"/>
  <c r="L1021" i="2" s="1"/>
  <c r="K1020" i="2"/>
  <c r="L1020" i="2" s="1"/>
  <c r="K1019" i="2"/>
  <c r="L1019" i="2" s="1"/>
  <c r="K1018" i="2"/>
  <c r="L1018" i="2" s="1"/>
  <c r="K1016" i="2"/>
  <c r="L1016" i="2" s="1"/>
  <c r="K1015" i="2"/>
  <c r="L1015" i="2" s="1"/>
  <c r="G1024" i="2"/>
  <c r="M1024" i="2" s="1"/>
  <c r="G1023" i="2"/>
  <c r="M1023" i="2" s="1"/>
  <c r="G1022" i="2"/>
  <c r="M1022" i="2" s="1"/>
  <c r="G1021" i="2"/>
  <c r="M1021" i="2" s="1"/>
  <c r="G1020" i="2"/>
  <c r="M1020" i="2" s="1"/>
  <c r="G1019" i="2"/>
  <c r="M1019" i="2" s="1"/>
  <c r="G1018" i="2"/>
  <c r="M1018" i="2" s="1"/>
  <c r="F1015" i="2"/>
  <c r="F1016" i="2"/>
  <c r="F1018" i="2"/>
  <c r="F1019" i="2"/>
  <c r="F1020" i="2"/>
  <c r="F1021" i="2"/>
  <c r="F1022" i="2"/>
  <c r="F1023" i="2"/>
  <c r="F1024" i="2"/>
  <c r="F1025" i="2"/>
  <c r="F1026" i="2"/>
  <c r="F1027" i="2"/>
  <c r="F1028" i="2"/>
  <c r="F1029" i="2"/>
  <c r="F1030" i="2"/>
  <c r="F1031" i="2"/>
  <c r="F1032" i="2"/>
  <c r="F1033" i="2"/>
  <c r="F1034" i="2"/>
  <c r="G1016" i="2"/>
  <c r="M1016" i="2" s="1"/>
  <c r="G1015" i="2"/>
  <c r="M1015" i="2" s="1"/>
  <c r="K1014" i="2"/>
  <c r="L1014" i="2" s="1"/>
  <c r="F1014" i="2"/>
  <c r="G1014" i="2"/>
  <c r="M1014" i="2" s="1"/>
  <c r="K337" i="2"/>
  <c r="G337" i="2"/>
  <c r="M337" i="2" s="1"/>
  <c r="N1026" i="2" l="1"/>
  <c r="N1028" i="2"/>
  <c r="N1023" i="2"/>
  <c r="N1027" i="2"/>
  <c r="N1029" i="2"/>
  <c r="N1035" i="2"/>
  <c r="N1039" i="2"/>
  <c r="N1041" i="2"/>
  <c r="N1021" i="2"/>
  <c r="N1016" i="2"/>
  <c r="N1019" i="2"/>
  <c r="N1014" i="2"/>
  <c r="N1015" i="2"/>
  <c r="N1018" i="2"/>
  <c r="N1020" i="2"/>
  <c r="N1022" i="2"/>
  <c r="N1024" i="2"/>
  <c r="N1037" i="2"/>
  <c r="N755" i="2"/>
  <c r="N964" i="2"/>
  <c r="N1038" i="2"/>
  <c r="N1040" i="2"/>
  <c r="N337" i="2"/>
  <c r="N1025" i="2"/>
  <c r="N1036" i="2"/>
  <c r="N1042" i="2"/>
  <c r="N972" i="2"/>
  <c r="N971" i="2"/>
  <c r="M971" i="2"/>
  <c r="N970" i="2"/>
  <c r="M970" i="2"/>
  <c r="N969" i="2"/>
  <c r="M969" i="2"/>
  <c r="N968" i="2"/>
  <c r="M968" i="2"/>
  <c r="N967" i="2"/>
  <c r="M967" i="2"/>
  <c r="N966" i="2"/>
  <c r="M966" i="2"/>
  <c r="N965" i="2"/>
  <c r="M965" i="2"/>
  <c r="N1047" i="2"/>
  <c r="M1047" i="2"/>
  <c r="N1046" i="2"/>
  <c r="M1046" i="2"/>
  <c r="N1045" i="2"/>
  <c r="M1045" i="2"/>
  <c r="N1044" i="2"/>
  <c r="M1044" i="2"/>
  <c r="N1043" i="2"/>
  <c r="M1043" i="2"/>
  <c r="N1034" i="2"/>
  <c r="M1034" i="2"/>
  <c r="N1033" i="2"/>
  <c r="M1033" i="2"/>
  <c r="N1032" i="2"/>
  <c r="M1032" i="2"/>
  <c r="N1031" i="2"/>
  <c r="M1031" i="2"/>
  <c r="N1030" i="2"/>
  <c r="M1030" i="2"/>
  <c r="K151" i="2"/>
  <c r="L151" i="2" s="1"/>
  <c r="K150" i="2"/>
  <c r="L150" i="2" s="1"/>
  <c r="K149" i="2"/>
  <c r="L149" i="2" s="1"/>
  <c r="K854" i="2"/>
  <c r="L854" i="2" s="1"/>
  <c r="K853" i="2"/>
  <c r="L853" i="2" s="1"/>
  <c r="K852" i="2"/>
  <c r="L852" i="2" s="1"/>
  <c r="K851" i="2"/>
  <c r="L851" i="2" s="1"/>
  <c r="K850" i="2"/>
  <c r="L850" i="2" s="1"/>
  <c r="F854" i="2"/>
  <c r="G854" i="2"/>
  <c r="M854" i="2" s="1"/>
  <c r="F853" i="2"/>
  <c r="G853" i="2"/>
  <c r="M853" i="2" s="1"/>
  <c r="F852" i="2"/>
  <c r="G852" i="2"/>
  <c r="M852" i="2" s="1"/>
  <c r="F851" i="2"/>
  <c r="G851" i="2"/>
  <c r="M851" i="2" s="1"/>
  <c r="F850" i="2"/>
  <c r="G850" i="2"/>
  <c r="M850" i="2" s="1"/>
  <c r="N854" i="2" l="1"/>
  <c r="N850" i="2"/>
  <c r="N852" i="2"/>
  <c r="N851" i="2"/>
  <c r="N853" i="2"/>
  <c r="K698" i="2"/>
  <c r="L698" i="2" s="1"/>
  <c r="F698" i="2"/>
  <c r="G698" i="2"/>
  <c r="M698" i="2" s="1"/>
  <c r="K636" i="2"/>
  <c r="L636" i="2" s="1"/>
  <c r="F636" i="2"/>
  <c r="G636" i="2"/>
  <c r="M636" i="2" s="1"/>
  <c r="N698" i="2" l="1"/>
  <c r="N636" i="2"/>
  <c r="K538" i="2"/>
  <c r="L538" i="2" s="1"/>
  <c r="F538" i="2"/>
  <c r="G538" i="2"/>
  <c r="M538" i="2" s="1"/>
  <c r="K297" i="2"/>
  <c r="L297" i="2" s="1"/>
  <c r="F297" i="2"/>
  <c r="G297" i="2"/>
  <c r="M297" i="2" s="1"/>
  <c r="K292" i="2"/>
  <c r="L292" i="2" s="1"/>
  <c r="F292" i="2"/>
  <c r="G292" i="2"/>
  <c r="M292" i="2" s="1"/>
  <c r="G150" i="2"/>
  <c r="G151" i="2"/>
  <c r="F150" i="2"/>
  <c r="F151" i="2"/>
  <c r="F149" i="2"/>
  <c r="G149" i="2"/>
  <c r="M149" i="2" s="1"/>
  <c r="N538" i="2" l="1"/>
  <c r="N292" i="2"/>
  <c r="N149" i="2"/>
  <c r="N297" i="2"/>
  <c r="N151" i="2"/>
  <c r="M151" i="2"/>
  <c r="N150" i="2"/>
  <c r="M150" i="2"/>
  <c r="K120" i="2"/>
  <c r="L120" i="2" s="1"/>
  <c r="F120" i="2"/>
  <c r="G120" i="2"/>
  <c r="M120" i="2" s="1"/>
  <c r="K22" i="2"/>
  <c r="L22" i="2" s="1"/>
  <c r="F22" i="2"/>
  <c r="G22" i="2"/>
  <c r="M22" i="2" s="1"/>
  <c r="K662" i="2"/>
  <c r="L662" i="2" s="1"/>
  <c r="F662" i="2"/>
  <c r="G662" i="2"/>
  <c r="M662" i="2" s="1"/>
  <c r="K661" i="2"/>
  <c r="L661" i="2" s="1"/>
  <c r="F661" i="2"/>
  <c r="G661" i="2"/>
  <c r="M661" i="2" s="1"/>
  <c r="K660" i="2"/>
  <c r="L660" i="2" s="1"/>
  <c r="F660" i="2"/>
  <c r="G660" i="2"/>
  <c r="N22" i="2" l="1"/>
  <c r="N120" i="2"/>
  <c r="N661" i="2"/>
  <c r="N662" i="2"/>
  <c r="N660" i="2"/>
  <c r="M660" i="2"/>
  <c r="G6" i="3"/>
  <c r="K1005" i="2"/>
  <c r="L1005" i="2" s="1"/>
  <c r="F1005" i="2"/>
  <c r="G1005" i="2"/>
  <c r="N1005" i="2" s="1"/>
  <c r="K1004" i="2"/>
  <c r="L1004" i="2" s="1"/>
  <c r="F1004" i="2"/>
  <c r="G1004" i="2"/>
  <c r="N1004" i="2" s="1"/>
  <c r="K1003" i="2"/>
  <c r="L1003" i="2" s="1"/>
  <c r="F1003" i="2"/>
  <c r="G1003" i="2"/>
  <c r="K1002" i="2"/>
  <c r="L1002" i="2" s="1"/>
  <c r="F1002" i="2"/>
  <c r="G1002" i="2"/>
  <c r="K1001" i="2"/>
  <c r="L1001" i="2" s="1"/>
  <c r="F1001" i="2"/>
  <c r="G1001" i="2"/>
  <c r="N1001" i="2" s="1"/>
  <c r="K1000" i="2"/>
  <c r="L1000" i="2" s="1"/>
  <c r="F1000" i="2"/>
  <c r="G1000" i="2"/>
  <c r="N1000" i="2" s="1"/>
  <c r="K999" i="2"/>
  <c r="L999" i="2" s="1"/>
  <c r="F999" i="2"/>
  <c r="G999" i="2"/>
  <c r="K998" i="2"/>
  <c r="L998" i="2" s="1"/>
  <c r="F998" i="2"/>
  <c r="G998" i="2"/>
  <c r="K997" i="2"/>
  <c r="L997" i="2" s="1"/>
  <c r="F997" i="2"/>
  <c r="G997" i="2"/>
  <c r="N997" i="2" s="1"/>
  <c r="K996" i="2"/>
  <c r="L996" i="2" s="1"/>
  <c r="F996" i="2"/>
  <c r="G996" i="2"/>
  <c r="N996" i="2" s="1"/>
  <c r="K995" i="2"/>
  <c r="L995" i="2" s="1"/>
  <c r="F995" i="2"/>
  <c r="G995" i="2"/>
  <c r="N995" i="2" s="1"/>
  <c r="K994" i="2"/>
  <c r="L994" i="2" s="1"/>
  <c r="F994" i="2"/>
  <c r="G994" i="2"/>
  <c r="M994" i="2" s="1"/>
  <c r="K993" i="2"/>
  <c r="L993" i="2" s="1"/>
  <c r="F993" i="2"/>
  <c r="G993" i="2"/>
  <c r="N993" i="2" s="1"/>
  <c r="K992" i="2"/>
  <c r="L992" i="2" s="1"/>
  <c r="F992" i="2"/>
  <c r="G992" i="2"/>
  <c r="N992" i="2" s="1"/>
  <c r="K991" i="2"/>
  <c r="L991" i="2" s="1"/>
  <c r="F991" i="2"/>
  <c r="G991" i="2"/>
  <c r="N991" i="2" s="1"/>
  <c r="K981" i="2"/>
  <c r="L981" i="2" s="1"/>
  <c r="F981" i="2"/>
  <c r="G981" i="2"/>
  <c r="N981" i="2" s="1"/>
  <c r="K823" i="2"/>
  <c r="L823" i="2" s="1"/>
  <c r="F823" i="2"/>
  <c r="G823" i="2"/>
  <c r="N823" i="2" s="1"/>
  <c r="K822" i="2"/>
  <c r="L822" i="2" s="1"/>
  <c r="F822" i="2"/>
  <c r="G822" i="2"/>
  <c r="N822" i="2" s="1"/>
  <c r="K318" i="2"/>
  <c r="G318" i="2"/>
  <c r="N318" i="2" s="1"/>
  <c r="K306" i="2"/>
  <c r="G306" i="2"/>
  <c r="N306" i="2" s="1"/>
  <c r="K305" i="2"/>
  <c r="G305" i="2"/>
  <c r="N305" i="2" s="1"/>
  <c r="N998" i="2" l="1"/>
  <c r="M998" i="2"/>
  <c r="N999" i="2"/>
  <c r="M999" i="2"/>
  <c r="N1002" i="2"/>
  <c r="M1002" i="2"/>
  <c r="N1003" i="2"/>
  <c r="M1003" i="2"/>
  <c r="M981" i="2"/>
  <c r="M991" i="2"/>
  <c r="N994" i="2"/>
  <c r="M995" i="2"/>
  <c r="M318" i="2"/>
  <c r="M305" i="2"/>
  <c r="M306" i="2"/>
  <c r="M822" i="2"/>
  <c r="M992" i="2"/>
  <c r="M996" i="2"/>
  <c r="M1000" i="2"/>
  <c r="M1004" i="2"/>
  <c r="M823" i="2"/>
  <c r="M993" i="2"/>
  <c r="M997" i="2"/>
  <c r="M1001" i="2"/>
  <c r="M1005" i="2"/>
  <c r="G203" i="3"/>
  <c r="G198" i="3"/>
  <c r="E203" i="3"/>
  <c r="E198" i="3"/>
  <c r="G23" i="3"/>
  <c r="E23" i="3"/>
  <c r="G98" i="3"/>
  <c r="G96" i="3"/>
  <c r="G95" i="3"/>
  <c r="G90" i="3"/>
  <c r="G89" i="3"/>
  <c r="G88" i="3"/>
  <c r="G79" i="3"/>
  <c r="G75" i="3"/>
  <c r="G74" i="3"/>
  <c r="G59" i="3"/>
  <c r="G58" i="3"/>
  <c r="G57" i="3"/>
  <c r="K331" i="2"/>
  <c r="G331" i="2"/>
  <c r="K330" i="2"/>
  <c r="G330" i="2"/>
  <c r="N330" i="2" l="1"/>
  <c r="M330" i="2"/>
  <c r="N331" i="2"/>
  <c r="M331" i="2"/>
  <c r="G85" i="3"/>
  <c r="E85" i="3"/>
  <c r="G26" i="3"/>
  <c r="G27" i="3"/>
  <c r="E59" i="3"/>
  <c r="E51" i="3"/>
  <c r="E204" i="3"/>
  <c r="E205" i="3"/>
  <c r="E206" i="3"/>
  <c r="E207"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91" i="3"/>
  <c r="E192" i="3"/>
  <c r="E193" i="3"/>
  <c r="E194" i="3"/>
  <c r="E195" i="3"/>
  <c r="E196" i="3"/>
  <c r="E102" i="3"/>
  <c r="E7" i="3"/>
  <c r="E8" i="3"/>
  <c r="E9" i="3"/>
  <c r="E10" i="3"/>
  <c r="E11" i="3"/>
  <c r="E12" i="3"/>
  <c r="E13" i="3"/>
  <c r="E15" i="3"/>
  <c r="E16" i="3"/>
  <c r="E17" i="3"/>
  <c r="E18" i="3"/>
  <c r="E19" i="3"/>
  <c r="E20" i="3"/>
  <c r="E21" i="3"/>
  <c r="E22" i="3"/>
  <c r="E24" i="3"/>
  <c r="E25" i="3"/>
  <c r="E26" i="3"/>
  <c r="E27" i="3"/>
  <c r="E29" i="3"/>
  <c r="E30" i="3"/>
  <c r="E31" i="3"/>
  <c r="E32" i="3"/>
  <c r="E33" i="3"/>
  <c r="E34" i="3"/>
  <c r="E35" i="3"/>
  <c r="E36" i="3"/>
  <c r="E37" i="3"/>
  <c r="E38" i="3"/>
  <c r="E39" i="3"/>
  <c r="E40" i="3"/>
  <c r="E41" i="3"/>
  <c r="E42" i="3"/>
  <c r="E43" i="3"/>
  <c r="E44" i="3"/>
  <c r="E45" i="3"/>
  <c r="E46" i="3"/>
  <c r="E47" i="3"/>
  <c r="E48" i="3"/>
  <c r="E49" i="3"/>
  <c r="E50" i="3"/>
  <c r="E53" i="3"/>
  <c r="E54" i="3"/>
  <c r="E57" i="3"/>
  <c r="E58" i="3"/>
  <c r="E60" i="3"/>
  <c r="E61" i="3"/>
  <c r="E62" i="3"/>
  <c r="E63" i="3"/>
  <c r="E64" i="3"/>
  <c r="E65" i="3"/>
  <c r="E66" i="3"/>
  <c r="E67" i="3"/>
  <c r="E70" i="3"/>
  <c r="E71" i="3"/>
  <c r="E72" i="3"/>
  <c r="E73" i="3"/>
  <c r="E74" i="3"/>
  <c r="E75" i="3"/>
  <c r="E76" i="3"/>
  <c r="E77" i="3"/>
  <c r="E78" i="3"/>
  <c r="E79" i="3"/>
  <c r="E80" i="3"/>
  <c r="E81" i="3"/>
  <c r="E82" i="3"/>
  <c r="E83" i="3"/>
  <c r="E84" i="3"/>
  <c r="E86" i="3"/>
  <c r="E87" i="3"/>
  <c r="E88" i="3"/>
  <c r="E89" i="3"/>
  <c r="E90" i="3"/>
  <c r="E91" i="3"/>
  <c r="E92" i="3"/>
  <c r="E93" i="3"/>
  <c r="E94" i="3"/>
  <c r="E95" i="3"/>
  <c r="E96" i="3"/>
  <c r="E97" i="3"/>
  <c r="E98" i="3"/>
  <c r="E100" i="3"/>
  <c r="E6" i="3"/>
  <c r="G207" i="3"/>
  <c r="G206" i="3"/>
  <c r="G205" i="3"/>
  <c r="G204" i="3"/>
  <c r="G196" i="3"/>
  <c r="G195" i="3"/>
  <c r="G194" i="3"/>
  <c r="G193" i="3"/>
  <c r="G192" i="3"/>
  <c r="G191"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7" i="3"/>
  <c r="G94" i="3"/>
  <c r="G93" i="3"/>
  <c r="G92" i="3"/>
  <c r="G91" i="3"/>
  <c r="G87" i="3"/>
  <c r="G86" i="3"/>
  <c r="G84" i="3"/>
  <c r="G83" i="3"/>
  <c r="G82" i="3"/>
  <c r="G81" i="3"/>
  <c r="G80" i="3"/>
  <c r="G78" i="3"/>
  <c r="G77" i="3"/>
  <c r="G76" i="3"/>
  <c r="G73" i="3"/>
  <c r="G72" i="3"/>
  <c r="G71" i="3"/>
  <c r="G70" i="3"/>
  <c r="G67" i="3"/>
  <c r="G66" i="3"/>
  <c r="G65" i="3"/>
  <c r="G64" i="3"/>
  <c r="G63" i="3"/>
  <c r="G62" i="3"/>
  <c r="G61" i="3"/>
  <c r="G60" i="3"/>
  <c r="G54" i="3"/>
  <c r="G51" i="3"/>
  <c r="G50" i="3"/>
  <c r="G49" i="3"/>
  <c r="G48" i="3"/>
  <c r="G47" i="3"/>
  <c r="G46" i="3"/>
  <c r="G45" i="3"/>
  <c r="G44" i="3"/>
  <c r="G43" i="3"/>
  <c r="G42" i="3"/>
  <c r="G41" i="3"/>
  <c r="G40" i="3"/>
  <c r="G39" i="3"/>
  <c r="G38" i="3"/>
  <c r="G37" i="3"/>
  <c r="G36" i="3"/>
  <c r="G35" i="3"/>
  <c r="G34" i="3"/>
  <c r="G33" i="3"/>
  <c r="G32" i="3"/>
  <c r="G31" i="3"/>
  <c r="G30" i="3"/>
  <c r="G29" i="3"/>
  <c r="G25" i="3"/>
  <c r="G24" i="3"/>
  <c r="G22" i="3"/>
  <c r="G21" i="3"/>
  <c r="G20" i="3"/>
  <c r="G19" i="3"/>
  <c r="G18" i="3"/>
  <c r="G17" i="3"/>
  <c r="G16" i="3"/>
  <c r="G15" i="3"/>
  <c r="G14" i="3"/>
  <c r="G13" i="3"/>
  <c r="G12" i="3"/>
  <c r="G11" i="3"/>
  <c r="G10" i="3"/>
  <c r="G9" i="3"/>
  <c r="G8" i="3"/>
  <c r="G7" i="3"/>
  <c r="G1065" i="2"/>
  <c r="N1065" i="2" s="1"/>
  <c r="G1064" i="2"/>
  <c r="N1064" i="2" s="1"/>
  <c r="G1063" i="2"/>
  <c r="N1063" i="2" s="1"/>
  <c r="G1062" i="2"/>
  <c r="N1062" i="2" s="1"/>
  <c r="G1061" i="2"/>
  <c r="M1061" i="2" s="1"/>
  <c r="G1060" i="2"/>
  <c r="M1060" i="2" s="1"/>
  <c r="G1059" i="2"/>
  <c r="M1059" i="2" s="1"/>
  <c r="G1058" i="2"/>
  <c r="N1058" i="2" s="1"/>
  <c r="G1057" i="2"/>
  <c r="M1057" i="2" s="1"/>
  <c r="G1056" i="2"/>
  <c r="N1056" i="2" s="1"/>
  <c r="G1055" i="2"/>
  <c r="N1055" i="2" s="1"/>
  <c r="G1054" i="2"/>
  <c r="M1054" i="2" s="1"/>
  <c r="G1053" i="2"/>
  <c r="N1053" i="2" s="1"/>
  <c r="G1052" i="2"/>
  <c r="N1052" i="2" s="1"/>
  <c r="G1051" i="2"/>
  <c r="N1051" i="2" s="1"/>
  <c r="G341" i="2"/>
  <c r="G340" i="2"/>
  <c r="G339" i="2"/>
  <c r="G338" i="2"/>
  <c r="G336" i="2"/>
  <c r="N336" i="2" s="1"/>
  <c r="G335" i="2"/>
  <c r="G334" i="2"/>
  <c r="G333" i="2"/>
  <c r="G332" i="2"/>
  <c r="G329" i="2"/>
  <c r="G328" i="2"/>
  <c r="G327" i="2"/>
  <c r="G326" i="2"/>
  <c r="G325" i="2"/>
  <c r="G324" i="2"/>
  <c r="G323" i="2"/>
  <c r="G322" i="2"/>
  <c r="G321" i="2"/>
  <c r="G320" i="2"/>
  <c r="G319" i="2"/>
  <c r="G317" i="2"/>
  <c r="G316" i="2"/>
  <c r="G315" i="2"/>
  <c r="G314" i="2"/>
  <c r="G313" i="2"/>
  <c r="G312" i="2"/>
  <c r="G311" i="2"/>
  <c r="G310" i="2"/>
  <c r="G309" i="2"/>
  <c r="G308" i="2"/>
  <c r="G307" i="2"/>
  <c r="G304" i="2"/>
  <c r="G303" i="2"/>
  <c r="G302" i="2"/>
  <c r="G301" i="2"/>
  <c r="G300" i="2"/>
  <c r="G299" i="2"/>
  <c r="G298" i="2"/>
  <c r="G1066" i="2"/>
  <c r="N1066" i="2" s="1"/>
  <c r="G574" i="2"/>
  <c r="G573" i="2"/>
  <c r="F344" i="2"/>
  <c r="K1069" i="2"/>
  <c r="L1069" i="2" s="1"/>
  <c r="K1068" i="2"/>
  <c r="L1068" i="2" s="1"/>
  <c r="K1067" i="2"/>
  <c r="L1067" i="2" s="1"/>
  <c r="K1066" i="2"/>
  <c r="L1066" i="2" s="1"/>
  <c r="K1065" i="2"/>
  <c r="L1065" i="2" s="1"/>
  <c r="K1064" i="2"/>
  <c r="L1064" i="2" s="1"/>
  <c r="K1063" i="2"/>
  <c r="L1063" i="2" s="1"/>
  <c r="K1062" i="2"/>
  <c r="L1062" i="2" s="1"/>
  <c r="K1061" i="2"/>
  <c r="L1061" i="2" s="1"/>
  <c r="K1060" i="2"/>
  <c r="L1060" i="2" s="1"/>
  <c r="K1059" i="2"/>
  <c r="L1059" i="2" s="1"/>
  <c r="K1058" i="2"/>
  <c r="L1058" i="2" s="1"/>
  <c r="K1057" i="2"/>
  <c r="L1057" i="2" s="1"/>
  <c r="K1056" i="2"/>
  <c r="L1056" i="2" s="1"/>
  <c r="K1055" i="2"/>
  <c r="L1055" i="2" s="1"/>
  <c r="K1054" i="2"/>
  <c r="L1054" i="2" s="1"/>
  <c r="K1053" i="2"/>
  <c r="L1053" i="2" s="1"/>
  <c r="K1052" i="2"/>
  <c r="L1052" i="2" s="1"/>
  <c r="K1051" i="2"/>
  <c r="L1051" i="2" s="1"/>
  <c r="K1013" i="2"/>
  <c r="L1013" i="2" s="1"/>
  <c r="K1012" i="2"/>
  <c r="L1012" i="2" s="1"/>
  <c r="K1011" i="2"/>
  <c r="L1011" i="2" s="1"/>
  <c r="K1010" i="2"/>
  <c r="L1010" i="2" s="1"/>
  <c r="K1009" i="2"/>
  <c r="L1009" i="2" s="1"/>
  <c r="K1008" i="2"/>
  <c r="L1008" i="2" s="1"/>
  <c r="K1007" i="2"/>
  <c r="L1007" i="2" s="1"/>
  <c r="K1006" i="2"/>
  <c r="L1006" i="2" s="1"/>
  <c r="K983" i="2"/>
  <c r="L983" i="2" s="1"/>
  <c r="K982" i="2"/>
  <c r="L982" i="2" s="1"/>
  <c r="K980" i="2"/>
  <c r="L980" i="2" s="1"/>
  <c r="K979" i="2"/>
  <c r="L979" i="2" s="1"/>
  <c r="K978" i="2"/>
  <c r="L978" i="2" s="1"/>
  <c r="K977" i="2"/>
  <c r="L977" i="2" s="1"/>
  <c r="K976" i="2"/>
  <c r="L976" i="2" s="1"/>
  <c r="K975" i="2"/>
  <c r="L975" i="2" s="1"/>
  <c r="K963" i="2"/>
  <c r="L963" i="2" s="1"/>
  <c r="K961" i="2"/>
  <c r="L961" i="2" s="1"/>
  <c r="K960" i="2"/>
  <c r="L960" i="2" s="1"/>
  <c r="K959" i="2"/>
  <c r="L959" i="2" s="1"/>
  <c r="K958" i="2"/>
  <c r="L958" i="2" s="1"/>
  <c r="K957" i="2"/>
  <c r="L957" i="2" s="1"/>
  <c r="K956" i="2"/>
  <c r="L956" i="2" s="1"/>
  <c r="K952" i="2"/>
  <c r="L952" i="2" s="1"/>
  <c r="K951" i="2"/>
  <c r="L951" i="2" s="1"/>
  <c r="K950" i="2"/>
  <c r="L950" i="2" s="1"/>
  <c r="K949" i="2"/>
  <c r="L949" i="2" s="1"/>
  <c r="G1069" i="2"/>
  <c r="N1069" i="2" s="1"/>
  <c r="F1069" i="2"/>
  <c r="G1068" i="2"/>
  <c r="N1068" i="2" s="1"/>
  <c r="F1068" i="2"/>
  <c r="G1067" i="2"/>
  <c r="N1067" i="2" s="1"/>
  <c r="F1067" i="2"/>
  <c r="F1066" i="2"/>
  <c r="F1065" i="2"/>
  <c r="F1064" i="2"/>
  <c r="F1063" i="2"/>
  <c r="F1062" i="2"/>
  <c r="F1061" i="2"/>
  <c r="F1060" i="2"/>
  <c r="F1059" i="2"/>
  <c r="F1058" i="2"/>
  <c r="F1057" i="2"/>
  <c r="F1056" i="2"/>
  <c r="F1055" i="2"/>
  <c r="F1054" i="2"/>
  <c r="F1053" i="2"/>
  <c r="F1052" i="2"/>
  <c r="F1051" i="2"/>
  <c r="G1013" i="2"/>
  <c r="N1013" i="2" s="1"/>
  <c r="G1012" i="2"/>
  <c r="N1012" i="2" s="1"/>
  <c r="G1011" i="2"/>
  <c r="N1011" i="2" s="1"/>
  <c r="G1010" i="2"/>
  <c r="N1010" i="2" s="1"/>
  <c r="G1009" i="2"/>
  <c r="N1009" i="2" s="1"/>
  <c r="G1008" i="2"/>
  <c r="M1008" i="2" s="1"/>
  <c r="G1007" i="2"/>
  <c r="N1007" i="2" s="1"/>
  <c r="G1006" i="2"/>
  <c r="N1006" i="2" s="1"/>
  <c r="G983" i="2"/>
  <c r="N983" i="2" s="1"/>
  <c r="F983" i="2"/>
  <c r="G982" i="2"/>
  <c r="M982" i="2" s="1"/>
  <c r="F982" i="2"/>
  <c r="G980" i="2"/>
  <c r="N980" i="2" s="1"/>
  <c r="F980" i="2"/>
  <c r="G979" i="2"/>
  <c r="N979" i="2" s="1"/>
  <c r="F979" i="2"/>
  <c r="G978" i="2"/>
  <c r="M978" i="2" s="1"/>
  <c r="F978" i="2"/>
  <c r="G977" i="2"/>
  <c r="M977" i="2" s="1"/>
  <c r="F977" i="2"/>
  <c r="G976" i="2"/>
  <c r="N976" i="2" s="1"/>
  <c r="F976" i="2"/>
  <c r="G975" i="2"/>
  <c r="N975" i="2" s="1"/>
  <c r="F975" i="2"/>
  <c r="G963" i="2"/>
  <c r="N963" i="2" s="1"/>
  <c r="F963" i="2"/>
  <c r="G961" i="2"/>
  <c r="N961" i="2" s="1"/>
  <c r="F961" i="2"/>
  <c r="G960" i="2"/>
  <c r="N960" i="2" s="1"/>
  <c r="F960" i="2"/>
  <c r="G959" i="2"/>
  <c r="M959" i="2" s="1"/>
  <c r="F959" i="2"/>
  <c r="G958" i="2"/>
  <c r="N958" i="2" s="1"/>
  <c r="F958" i="2"/>
  <c r="G957" i="2"/>
  <c r="M957" i="2" s="1"/>
  <c r="F957" i="2"/>
  <c r="G956" i="2"/>
  <c r="N956" i="2" s="1"/>
  <c r="F956" i="2"/>
  <c r="G952" i="2"/>
  <c r="N952" i="2" s="1"/>
  <c r="F952" i="2"/>
  <c r="G951" i="2"/>
  <c r="N951" i="2" s="1"/>
  <c r="F951" i="2"/>
  <c r="G950" i="2"/>
  <c r="M950" i="2" s="1"/>
  <c r="F950" i="2"/>
  <c r="G949" i="2"/>
  <c r="N949" i="2" s="1"/>
  <c r="F949" i="2"/>
  <c r="K505" i="2"/>
  <c r="L505" i="2" s="1"/>
  <c r="F505" i="2"/>
  <c r="G505" i="2"/>
  <c r="N505" i="2" s="1"/>
  <c r="K336" i="2"/>
  <c r="K279" i="2"/>
  <c r="L279" i="2" s="1"/>
  <c r="G279" i="2"/>
  <c r="N279" i="2" s="1"/>
  <c r="F279" i="2"/>
  <c r="F136" i="2"/>
  <c r="G136" i="2"/>
  <c r="M136" i="2" s="1"/>
  <c r="K136" i="2"/>
  <c r="L136" i="2" s="1"/>
  <c r="F137" i="2"/>
  <c r="G137" i="2"/>
  <c r="M137" i="2" s="1"/>
  <c r="K137" i="2"/>
  <c r="L137" i="2" s="1"/>
  <c r="F138" i="2"/>
  <c r="G138" i="2"/>
  <c r="M138" i="2" s="1"/>
  <c r="K138" i="2"/>
  <c r="L138" i="2" s="1"/>
  <c r="F139" i="2"/>
  <c r="G139" i="2"/>
  <c r="N139" i="2" s="1"/>
  <c r="K139" i="2"/>
  <c r="L139" i="2" s="1"/>
  <c r="F140" i="2"/>
  <c r="G140" i="2"/>
  <c r="M140" i="2" s="1"/>
  <c r="K140" i="2"/>
  <c r="L140" i="2" s="1"/>
  <c r="F141" i="2"/>
  <c r="G141" i="2"/>
  <c r="M141" i="2" s="1"/>
  <c r="K141" i="2"/>
  <c r="L141" i="2" s="1"/>
  <c r="F142" i="2"/>
  <c r="G142" i="2"/>
  <c r="M142" i="2" s="1"/>
  <c r="K142" i="2"/>
  <c r="L142" i="2" s="1"/>
  <c r="F143" i="2"/>
  <c r="G143" i="2"/>
  <c r="M143" i="2" s="1"/>
  <c r="K143" i="2"/>
  <c r="L143" i="2" s="1"/>
  <c r="F144" i="2"/>
  <c r="G144" i="2"/>
  <c r="M144" i="2" s="1"/>
  <c r="K144" i="2"/>
  <c r="L144" i="2" s="1"/>
  <c r="F145" i="2"/>
  <c r="G145" i="2"/>
  <c r="M145" i="2" s="1"/>
  <c r="K145" i="2"/>
  <c r="L145" i="2" s="1"/>
  <c r="F146" i="2"/>
  <c r="G146" i="2"/>
  <c r="M146" i="2" s="1"/>
  <c r="K146" i="2"/>
  <c r="L146" i="2" s="1"/>
  <c r="F147" i="2"/>
  <c r="G147" i="2"/>
  <c r="N147" i="2" s="1"/>
  <c r="K147" i="2"/>
  <c r="L147" i="2" s="1"/>
  <c r="F148" i="2"/>
  <c r="G148" i="2"/>
  <c r="M148" i="2" s="1"/>
  <c r="K148" i="2"/>
  <c r="L148" i="2" s="1"/>
  <c r="M505" i="2" l="1"/>
  <c r="M1067" i="2"/>
  <c r="N950" i="2"/>
  <c r="M1006" i="2"/>
  <c r="G208" i="3"/>
  <c r="N1059" i="2"/>
  <c r="M1063" i="2"/>
  <c r="N977" i="2"/>
  <c r="M1066" i="2"/>
  <c r="M1010" i="2"/>
  <c r="N959" i="2"/>
  <c r="M979" i="2"/>
  <c r="M952" i="2"/>
  <c r="M1007" i="2"/>
  <c r="M1058" i="2"/>
  <c r="M1068" i="2"/>
  <c r="M960" i="2"/>
  <c r="M1011" i="2"/>
  <c r="M1053" i="2"/>
  <c r="M1062" i="2"/>
  <c r="N1057" i="2"/>
  <c r="M1055" i="2"/>
  <c r="M1052" i="2"/>
  <c r="M1051" i="2"/>
  <c r="N982" i="2"/>
  <c r="M976" i="2"/>
  <c r="M975" i="2"/>
  <c r="M956" i="2"/>
  <c r="N1061" i="2"/>
  <c r="N957" i="2"/>
  <c r="N978" i="2"/>
  <c r="N1008" i="2"/>
  <c r="N1054" i="2"/>
  <c r="N1060" i="2"/>
  <c r="M963" i="2"/>
  <c r="M1013" i="2"/>
  <c r="M1065" i="2"/>
  <c r="M958" i="2"/>
  <c r="M1009" i="2"/>
  <c r="M951" i="2"/>
  <c r="M961" i="2"/>
  <c r="M983" i="2"/>
  <c r="M1012" i="2"/>
  <c r="M1064" i="2"/>
  <c r="M949" i="2"/>
  <c r="M980" i="2"/>
  <c r="M1056" i="2"/>
  <c r="M1069" i="2"/>
  <c r="M336" i="2"/>
  <c r="M279" i="2"/>
  <c r="M139" i="2"/>
  <c r="N146" i="2"/>
  <c r="M147" i="2"/>
  <c r="N142" i="2"/>
  <c r="N143" i="2"/>
  <c r="N138" i="2"/>
  <c r="N148" i="2"/>
  <c r="N144" i="2"/>
  <c r="N140" i="2"/>
  <c r="N136" i="2"/>
  <c r="N145" i="2"/>
  <c r="N141" i="2"/>
  <c r="N137" i="2"/>
  <c r="K948" i="2"/>
  <c r="L948" i="2" s="1"/>
  <c r="G948" i="2"/>
  <c r="N948" i="2" s="1"/>
  <c r="F948" i="2"/>
  <c r="K947" i="2"/>
  <c r="L947" i="2" s="1"/>
  <c r="G947" i="2"/>
  <c r="N947" i="2" s="1"/>
  <c r="F947" i="2"/>
  <c r="K946" i="2"/>
  <c r="L946" i="2" s="1"/>
  <c r="G946" i="2"/>
  <c r="N946" i="2" s="1"/>
  <c r="F946" i="2"/>
  <c r="K945" i="2"/>
  <c r="L945" i="2" s="1"/>
  <c r="G945" i="2"/>
  <c r="N945" i="2" s="1"/>
  <c r="F945" i="2"/>
  <c r="K944" i="2"/>
  <c r="L944" i="2" s="1"/>
  <c r="G944" i="2"/>
  <c r="N944" i="2" s="1"/>
  <c r="F944" i="2"/>
  <c r="K943" i="2"/>
  <c r="L943" i="2" s="1"/>
  <c r="G943" i="2"/>
  <c r="F943" i="2"/>
  <c r="K942" i="2"/>
  <c r="L942" i="2" s="1"/>
  <c r="G942" i="2"/>
  <c r="N942" i="2" s="1"/>
  <c r="F942" i="2"/>
  <c r="K941" i="2"/>
  <c r="L941" i="2" s="1"/>
  <c r="G941" i="2"/>
  <c r="N941" i="2" s="1"/>
  <c r="F941" i="2"/>
  <c r="K940" i="2"/>
  <c r="L940" i="2" s="1"/>
  <c r="G940" i="2"/>
  <c r="N940" i="2" s="1"/>
  <c r="F940" i="2"/>
  <c r="K939" i="2"/>
  <c r="L939" i="2" s="1"/>
  <c r="G939" i="2"/>
  <c r="N939" i="2" s="1"/>
  <c r="F939" i="2"/>
  <c r="K938" i="2"/>
  <c r="L938" i="2" s="1"/>
  <c r="G938" i="2"/>
  <c r="N938" i="2" s="1"/>
  <c r="F938" i="2"/>
  <c r="K937" i="2"/>
  <c r="L937" i="2" s="1"/>
  <c r="G937" i="2"/>
  <c r="N937" i="2" s="1"/>
  <c r="F937" i="2"/>
  <c r="K936" i="2"/>
  <c r="L936" i="2" s="1"/>
  <c r="G936" i="2"/>
  <c r="N936" i="2" s="1"/>
  <c r="F936" i="2"/>
  <c r="K935" i="2"/>
  <c r="L935" i="2" s="1"/>
  <c r="G935" i="2"/>
  <c r="N935" i="2" s="1"/>
  <c r="F935" i="2"/>
  <c r="K934" i="2"/>
  <c r="L934" i="2" s="1"/>
  <c r="G934" i="2"/>
  <c r="N934" i="2" s="1"/>
  <c r="F934" i="2"/>
  <c r="K933" i="2"/>
  <c r="L933" i="2" s="1"/>
  <c r="G933" i="2"/>
  <c r="N933" i="2" s="1"/>
  <c r="F933" i="2"/>
  <c r="K932" i="2"/>
  <c r="L932" i="2" s="1"/>
  <c r="G932" i="2"/>
  <c r="N932" i="2" s="1"/>
  <c r="F932" i="2"/>
  <c r="K931" i="2"/>
  <c r="L931" i="2" s="1"/>
  <c r="G931" i="2"/>
  <c r="N931" i="2" s="1"/>
  <c r="F931" i="2"/>
  <c r="K930" i="2"/>
  <c r="L930" i="2" s="1"/>
  <c r="G930" i="2"/>
  <c r="N930" i="2" s="1"/>
  <c r="F930" i="2"/>
  <c r="K929" i="2"/>
  <c r="L929" i="2" s="1"/>
  <c r="G929" i="2"/>
  <c r="M929" i="2" s="1"/>
  <c r="F929" i="2"/>
  <c r="K928" i="2"/>
  <c r="L928" i="2" s="1"/>
  <c r="G928" i="2"/>
  <c r="N928" i="2" s="1"/>
  <c r="F928" i="2"/>
  <c r="K927" i="2"/>
  <c r="L927" i="2" s="1"/>
  <c r="G927" i="2"/>
  <c r="N927" i="2" s="1"/>
  <c r="F927" i="2"/>
  <c r="K926" i="2"/>
  <c r="L926" i="2" s="1"/>
  <c r="G926" i="2"/>
  <c r="N926" i="2" s="1"/>
  <c r="F926" i="2"/>
  <c r="K925" i="2"/>
  <c r="L925" i="2" s="1"/>
  <c r="G925" i="2"/>
  <c r="N925" i="2" s="1"/>
  <c r="F925" i="2"/>
  <c r="K924" i="2"/>
  <c r="L924" i="2" s="1"/>
  <c r="G924" i="2"/>
  <c r="N924" i="2" s="1"/>
  <c r="F924" i="2"/>
  <c r="K923" i="2"/>
  <c r="L923" i="2" s="1"/>
  <c r="G923" i="2"/>
  <c r="N923" i="2" s="1"/>
  <c r="F923" i="2"/>
  <c r="K922" i="2"/>
  <c r="L922" i="2" s="1"/>
  <c r="G922" i="2"/>
  <c r="N922" i="2" s="1"/>
  <c r="F922" i="2"/>
  <c r="K921" i="2"/>
  <c r="L921" i="2" s="1"/>
  <c r="G921" i="2"/>
  <c r="N921" i="2" s="1"/>
  <c r="F921" i="2"/>
  <c r="K920" i="2"/>
  <c r="L920" i="2" s="1"/>
  <c r="G920" i="2"/>
  <c r="N920" i="2" s="1"/>
  <c r="F920" i="2"/>
  <c r="K919" i="2"/>
  <c r="L919" i="2" s="1"/>
  <c r="G919" i="2"/>
  <c r="N919" i="2" s="1"/>
  <c r="F919" i="2"/>
  <c r="K918" i="2"/>
  <c r="L918" i="2" s="1"/>
  <c r="G918" i="2"/>
  <c r="N918" i="2" s="1"/>
  <c r="F918" i="2"/>
  <c r="K917" i="2"/>
  <c r="L917" i="2" s="1"/>
  <c r="G917" i="2"/>
  <c r="F917" i="2"/>
  <c r="K916" i="2"/>
  <c r="L916" i="2" s="1"/>
  <c r="G916" i="2"/>
  <c r="N916" i="2" s="1"/>
  <c r="F916" i="2"/>
  <c r="K915" i="2"/>
  <c r="L915" i="2" s="1"/>
  <c r="G915" i="2"/>
  <c r="F915" i="2"/>
  <c r="K914" i="2"/>
  <c r="L914" i="2" s="1"/>
  <c r="G914" i="2"/>
  <c r="N914" i="2" s="1"/>
  <c r="F914" i="2"/>
  <c r="K913" i="2"/>
  <c r="L913" i="2" s="1"/>
  <c r="G913" i="2"/>
  <c r="N913" i="2" s="1"/>
  <c r="F913" i="2"/>
  <c r="K912" i="2"/>
  <c r="L912" i="2" s="1"/>
  <c r="G912" i="2"/>
  <c r="N912" i="2" s="1"/>
  <c r="F912" i="2"/>
  <c r="K911" i="2"/>
  <c r="L911" i="2" s="1"/>
  <c r="G911" i="2"/>
  <c r="N911" i="2" s="1"/>
  <c r="F911" i="2"/>
  <c r="K910" i="2"/>
  <c r="L910" i="2" s="1"/>
  <c r="G910" i="2"/>
  <c r="N910" i="2" s="1"/>
  <c r="F910" i="2"/>
  <c r="K909" i="2"/>
  <c r="L909" i="2" s="1"/>
  <c r="G909" i="2"/>
  <c r="N909" i="2" s="1"/>
  <c r="F909" i="2"/>
  <c r="K908" i="2"/>
  <c r="L908" i="2" s="1"/>
  <c r="G908" i="2"/>
  <c r="N908" i="2" s="1"/>
  <c r="F908" i="2"/>
  <c r="K907" i="2"/>
  <c r="L907" i="2" s="1"/>
  <c r="G907" i="2"/>
  <c r="N907" i="2" s="1"/>
  <c r="F907" i="2"/>
  <c r="K906" i="2"/>
  <c r="L906" i="2" s="1"/>
  <c r="G906" i="2"/>
  <c r="N906" i="2" s="1"/>
  <c r="F906" i="2"/>
  <c r="K905" i="2"/>
  <c r="L905" i="2" s="1"/>
  <c r="G905" i="2"/>
  <c r="N905" i="2" s="1"/>
  <c r="F905" i="2"/>
  <c r="K904" i="2"/>
  <c r="L904" i="2" s="1"/>
  <c r="G904" i="2"/>
  <c r="F904" i="2"/>
  <c r="K900" i="2"/>
  <c r="L900" i="2" s="1"/>
  <c r="G900" i="2"/>
  <c r="F900" i="2"/>
  <c r="K899" i="2"/>
  <c r="L899" i="2" s="1"/>
  <c r="G899" i="2"/>
  <c r="N899" i="2" s="1"/>
  <c r="F899" i="2"/>
  <c r="K898" i="2"/>
  <c r="L898" i="2" s="1"/>
  <c r="G898" i="2"/>
  <c r="F898" i="2"/>
  <c r="K897" i="2"/>
  <c r="L897" i="2" s="1"/>
  <c r="G897" i="2"/>
  <c r="N897" i="2" s="1"/>
  <c r="F897" i="2"/>
  <c r="K896" i="2"/>
  <c r="L896" i="2" s="1"/>
  <c r="G896" i="2"/>
  <c r="F896" i="2"/>
  <c r="K895" i="2"/>
  <c r="L895" i="2" s="1"/>
  <c r="G895" i="2"/>
  <c r="N895" i="2" s="1"/>
  <c r="F895" i="2"/>
  <c r="K894" i="2"/>
  <c r="L894" i="2" s="1"/>
  <c r="G894" i="2"/>
  <c r="N894" i="2" s="1"/>
  <c r="F894" i="2"/>
  <c r="K893" i="2"/>
  <c r="L893" i="2" s="1"/>
  <c r="G893" i="2"/>
  <c r="N893" i="2" s="1"/>
  <c r="F893" i="2"/>
  <c r="K892" i="2"/>
  <c r="L892" i="2" s="1"/>
  <c r="G892" i="2"/>
  <c r="N892" i="2" s="1"/>
  <c r="F892" i="2"/>
  <c r="K891" i="2"/>
  <c r="L891" i="2" s="1"/>
  <c r="G891" i="2"/>
  <c r="N891" i="2" s="1"/>
  <c r="F891" i="2"/>
  <c r="K890" i="2"/>
  <c r="L890" i="2" s="1"/>
  <c r="G890" i="2"/>
  <c r="M890" i="2" s="1"/>
  <c r="F890" i="2"/>
  <c r="K889" i="2"/>
  <c r="L889" i="2" s="1"/>
  <c r="G889" i="2"/>
  <c r="F889" i="2"/>
  <c r="K888" i="2"/>
  <c r="L888" i="2" s="1"/>
  <c r="G888" i="2"/>
  <c r="N888" i="2" s="1"/>
  <c r="F888" i="2"/>
  <c r="K887" i="2"/>
  <c r="L887" i="2" s="1"/>
  <c r="G887" i="2"/>
  <c r="N887" i="2" s="1"/>
  <c r="F887" i="2"/>
  <c r="K886" i="2"/>
  <c r="L886" i="2" s="1"/>
  <c r="G886" i="2"/>
  <c r="M886" i="2" s="1"/>
  <c r="F886" i="2"/>
  <c r="K885" i="2"/>
  <c r="L885" i="2" s="1"/>
  <c r="G885" i="2"/>
  <c r="N885" i="2" s="1"/>
  <c r="F885" i="2"/>
  <c r="K884" i="2"/>
  <c r="L884" i="2" s="1"/>
  <c r="G884" i="2"/>
  <c r="N884" i="2" s="1"/>
  <c r="F884" i="2"/>
  <c r="K883" i="2"/>
  <c r="L883" i="2" s="1"/>
  <c r="G883" i="2"/>
  <c r="N883" i="2" s="1"/>
  <c r="F883" i="2"/>
  <c r="K882" i="2"/>
  <c r="L882" i="2" s="1"/>
  <c r="G882" i="2"/>
  <c r="F882" i="2"/>
  <c r="K881" i="2"/>
  <c r="L881" i="2" s="1"/>
  <c r="G881" i="2"/>
  <c r="N881" i="2" s="1"/>
  <c r="F881" i="2"/>
  <c r="K880" i="2"/>
  <c r="L880" i="2" s="1"/>
  <c r="G880" i="2"/>
  <c r="F880" i="2"/>
  <c r="K879" i="2"/>
  <c r="L879" i="2" s="1"/>
  <c r="G879" i="2"/>
  <c r="N879" i="2" s="1"/>
  <c r="F879" i="2"/>
  <c r="K878" i="2"/>
  <c r="L878" i="2" s="1"/>
  <c r="G878" i="2"/>
  <c r="N878" i="2" s="1"/>
  <c r="F878" i="2"/>
  <c r="K877" i="2"/>
  <c r="L877" i="2" s="1"/>
  <c r="G877" i="2"/>
  <c r="N877" i="2" s="1"/>
  <c r="F877" i="2"/>
  <c r="K876" i="2"/>
  <c r="L876" i="2" s="1"/>
  <c r="G876" i="2"/>
  <c r="F876" i="2"/>
  <c r="K875" i="2"/>
  <c r="L875" i="2" s="1"/>
  <c r="G875" i="2"/>
  <c r="N875" i="2" s="1"/>
  <c r="F875" i="2"/>
  <c r="G874" i="2"/>
  <c r="F874" i="2"/>
  <c r="K873" i="2"/>
  <c r="L873" i="2" s="1"/>
  <c r="G873" i="2"/>
  <c r="F873" i="2"/>
  <c r="K872" i="2"/>
  <c r="L872" i="2" s="1"/>
  <c r="G872" i="2"/>
  <c r="F872" i="2"/>
  <c r="K871" i="2"/>
  <c r="L871" i="2" s="1"/>
  <c r="G871" i="2"/>
  <c r="N871" i="2" s="1"/>
  <c r="F871" i="2"/>
  <c r="K870" i="2"/>
  <c r="L870" i="2" s="1"/>
  <c r="G870" i="2"/>
  <c r="N870" i="2" s="1"/>
  <c r="F870" i="2"/>
  <c r="K868" i="2"/>
  <c r="L868" i="2" s="1"/>
  <c r="G868" i="2"/>
  <c r="N868" i="2" s="1"/>
  <c r="F868" i="2"/>
  <c r="K859" i="2"/>
  <c r="L859" i="2" s="1"/>
  <c r="G859" i="2"/>
  <c r="N859" i="2" s="1"/>
  <c r="F859" i="2"/>
  <c r="K858" i="2"/>
  <c r="L858" i="2" s="1"/>
  <c r="G858" i="2"/>
  <c r="N858" i="2" s="1"/>
  <c r="F858" i="2"/>
  <c r="K857" i="2"/>
  <c r="L857" i="2" s="1"/>
  <c r="G857" i="2"/>
  <c r="N857" i="2" s="1"/>
  <c r="F857" i="2"/>
  <c r="K856" i="2"/>
  <c r="L856" i="2" s="1"/>
  <c r="G856" i="2"/>
  <c r="N856" i="2" s="1"/>
  <c r="F856" i="2"/>
  <c r="K855" i="2"/>
  <c r="L855" i="2" s="1"/>
  <c r="G855" i="2"/>
  <c r="N855" i="2" s="1"/>
  <c r="F855" i="2"/>
  <c r="K849" i="2"/>
  <c r="L849" i="2" s="1"/>
  <c r="G849" i="2"/>
  <c r="N849" i="2" s="1"/>
  <c r="F849" i="2"/>
  <c r="K848" i="2"/>
  <c r="L848" i="2" s="1"/>
  <c r="G848" i="2"/>
  <c r="N848" i="2" s="1"/>
  <c r="F848" i="2"/>
  <c r="K847" i="2"/>
  <c r="L847" i="2" s="1"/>
  <c r="G847" i="2"/>
  <c r="N847" i="2" s="1"/>
  <c r="F847" i="2"/>
  <c r="K846" i="2"/>
  <c r="L846" i="2" s="1"/>
  <c r="G846" i="2"/>
  <c r="N846" i="2" s="1"/>
  <c r="F846" i="2"/>
  <c r="K842" i="2"/>
  <c r="L842" i="2" s="1"/>
  <c r="G842" i="2"/>
  <c r="N842" i="2" s="1"/>
  <c r="F842" i="2"/>
  <c r="K841" i="2"/>
  <c r="L841" i="2" s="1"/>
  <c r="G841" i="2"/>
  <c r="N841" i="2" s="1"/>
  <c r="F841" i="2"/>
  <c r="K839" i="2"/>
  <c r="L839" i="2" s="1"/>
  <c r="G839" i="2"/>
  <c r="N839" i="2" s="1"/>
  <c r="F839" i="2"/>
  <c r="K838" i="2"/>
  <c r="L838" i="2" s="1"/>
  <c r="G838" i="2"/>
  <c r="M838" i="2" s="1"/>
  <c r="F838" i="2"/>
  <c r="K837" i="2"/>
  <c r="L837" i="2" s="1"/>
  <c r="G837" i="2"/>
  <c r="F837" i="2"/>
  <c r="K836" i="2"/>
  <c r="L836" i="2" s="1"/>
  <c r="G836" i="2"/>
  <c r="N836" i="2" s="1"/>
  <c r="F836" i="2"/>
  <c r="K835" i="2"/>
  <c r="L835" i="2" s="1"/>
  <c r="G835" i="2"/>
  <c r="N835" i="2" s="1"/>
  <c r="F835" i="2"/>
  <c r="K834" i="2"/>
  <c r="L834" i="2" s="1"/>
  <c r="G834" i="2"/>
  <c r="N834" i="2" s="1"/>
  <c r="F834" i="2"/>
  <c r="K833" i="2"/>
  <c r="L833" i="2" s="1"/>
  <c r="G833" i="2"/>
  <c r="N833" i="2" s="1"/>
  <c r="F833" i="2"/>
  <c r="K832" i="2"/>
  <c r="L832" i="2" s="1"/>
  <c r="G832" i="2"/>
  <c r="N832" i="2" s="1"/>
  <c r="F832" i="2"/>
  <c r="K831" i="2"/>
  <c r="L831" i="2" s="1"/>
  <c r="G831" i="2"/>
  <c r="N831" i="2" s="1"/>
  <c r="F831" i="2"/>
  <c r="K830" i="2"/>
  <c r="L830" i="2" s="1"/>
  <c r="G830" i="2"/>
  <c r="N830" i="2" s="1"/>
  <c r="F830" i="2"/>
  <c r="K828" i="2"/>
  <c r="L828" i="2" s="1"/>
  <c r="G828" i="2"/>
  <c r="M828" i="2" s="1"/>
  <c r="F828" i="2"/>
  <c r="K827" i="2"/>
  <c r="L827" i="2" s="1"/>
  <c r="G827" i="2"/>
  <c r="F827" i="2"/>
  <c r="K826" i="2"/>
  <c r="L826" i="2" s="1"/>
  <c r="G826" i="2"/>
  <c r="N826" i="2" s="1"/>
  <c r="F826" i="2"/>
  <c r="K825" i="2"/>
  <c r="L825" i="2" s="1"/>
  <c r="G825" i="2"/>
  <c r="N825" i="2" s="1"/>
  <c r="F825" i="2"/>
  <c r="K824" i="2"/>
  <c r="L824" i="2" s="1"/>
  <c r="G824" i="2"/>
  <c r="N824" i="2" s="1"/>
  <c r="F824" i="2"/>
  <c r="K821" i="2"/>
  <c r="L821" i="2" s="1"/>
  <c r="G821" i="2"/>
  <c r="N821" i="2" s="1"/>
  <c r="F821" i="2"/>
  <c r="K820" i="2"/>
  <c r="L820" i="2" s="1"/>
  <c r="G820" i="2"/>
  <c r="N820" i="2" s="1"/>
  <c r="F820" i="2"/>
  <c r="K819" i="2"/>
  <c r="L819" i="2" s="1"/>
  <c r="G819" i="2"/>
  <c r="M819" i="2" s="1"/>
  <c r="F819" i="2"/>
  <c r="K818" i="2"/>
  <c r="L818" i="2" s="1"/>
  <c r="G818" i="2"/>
  <c r="F818" i="2"/>
  <c r="K817" i="2"/>
  <c r="L817" i="2" s="1"/>
  <c r="G817" i="2"/>
  <c r="N817" i="2" s="1"/>
  <c r="F817" i="2"/>
  <c r="K816" i="2"/>
  <c r="L816" i="2" s="1"/>
  <c r="G816" i="2"/>
  <c r="N816" i="2" s="1"/>
  <c r="F816" i="2"/>
  <c r="K798" i="2"/>
  <c r="L798" i="2" s="1"/>
  <c r="G798" i="2"/>
  <c r="N798" i="2" s="1"/>
  <c r="F798" i="2"/>
  <c r="K797" i="2"/>
  <c r="L797" i="2" s="1"/>
  <c r="G797" i="2"/>
  <c r="N797" i="2" s="1"/>
  <c r="F797" i="2"/>
  <c r="K796" i="2"/>
  <c r="L796" i="2" s="1"/>
  <c r="G796" i="2"/>
  <c r="N796" i="2" s="1"/>
  <c r="F796" i="2"/>
  <c r="K795" i="2"/>
  <c r="L795" i="2" s="1"/>
  <c r="G795" i="2"/>
  <c r="N795" i="2" s="1"/>
  <c r="F795" i="2"/>
  <c r="K794" i="2"/>
  <c r="L794" i="2" s="1"/>
  <c r="G794" i="2"/>
  <c r="N794" i="2" s="1"/>
  <c r="F794" i="2"/>
  <c r="K793" i="2"/>
  <c r="L793" i="2" s="1"/>
  <c r="G793" i="2"/>
  <c r="N793" i="2" s="1"/>
  <c r="F793" i="2"/>
  <c r="K792" i="2"/>
  <c r="L792" i="2" s="1"/>
  <c r="G792" i="2"/>
  <c r="F792" i="2"/>
  <c r="K791" i="2"/>
  <c r="L791" i="2" s="1"/>
  <c r="G791" i="2"/>
  <c r="N791" i="2" s="1"/>
  <c r="F791" i="2"/>
  <c r="K790" i="2"/>
  <c r="L790" i="2" s="1"/>
  <c r="G790" i="2"/>
  <c r="M790" i="2" s="1"/>
  <c r="F790" i="2"/>
  <c r="K789" i="2"/>
  <c r="L789" i="2" s="1"/>
  <c r="G789" i="2"/>
  <c r="M789" i="2" s="1"/>
  <c r="F789" i="2"/>
  <c r="K788" i="2"/>
  <c r="L788" i="2" s="1"/>
  <c r="G788" i="2"/>
  <c r="N788" i="2" s="1"/>
  <c r="F788" i="2"/>
  <c r="K787" i="2"/>
  <c r="L787" i="2" s="1"/>
  <c r="G787" i="2"/>
  <c r="N787" i="2" s="1"/>
  <c r="F787" i="2"/>
  <c r="K786" i="2"/>
  <c r="L786" i="2" s="1"/>
  <c r="G786" i="2"/>
  <c r="N786" i="2" s="1"/>
  <c r="F786" i="2"/>
  <c r="K785" i="2"/>
  <c r="L785" i="2" s="1"/>
  <c r="G785" i="2"/>
  <c r="N785" i="2" s="1"/>
  <c r="F785" i="2"/>
  <c r="K784" i="2"/>
  <c r="L784" i="2" s="1"/>
  <c r="G784" i="2"/>
  <c r="N784" i="2" s="1"/>
  <c r="F784" i="2"/>
  <c r="K783" i="2"/>
  <c r="L783" i="2" s="1"/>
  <c r="G783" i="2"/>
  <c r="N783" i="2" s="1"/>
  <c r="F783" i="2"/>
  <c r="K782" i="2"/>
  <c r="L782" i="2" s="1"/>
  <c r="G782" i="2"/>
  <c r="N782" i="2" s="1"/>
  <c r="F782" i="2"/>
  <c r="K780" i="2"/>
  <c r="L780" i="2" s="1"/>
  <c r="G780" i="2"/>
  <c r="N780" i="2" s="1"/>
  <c r="F780" i="2"/>
  <c r="K779" i="2"/>
  <c r="L779" i="2" s="1"/>
  <c r="G779" i="2"/>
  <c r="N779" i="2" s="1"/>
  <c r="F779" i="2"/>
  <c r="K778" i="2"/>
  <c r="L778" i="2" s="1"/>
  <c r="G778" i="2"/>
  <c r="N778" i="2" s="1"/>
  <c r="F778" i="2"/>
  <c r="K777" i="2"/>
  <c r="L777" i="2" s="1"/>
  <c r="G777" i="2"/>
  <c r="N777" i="2" s="1"/>
  <c r="F777" i="2"/>
  <c r="K776" i="2"/>
  <c r="L776" i="2" s="1"/>
  <c r="G776" i="2"/>
  <c r="F776" i="2"/>
  <c r="K775" i="2"/>
  <c r="L775" i="2" s="1"/>
  <c r="G775" i="2"/>
  <c r="N775" i="2" s="1"/>
  <c r="F775" i="2"/>
  <c r="K774" i="2"/>
  <c r="L774" i="2" s="1"/>
  <c r="G774" i="2"/>
  <c r="N774" i="2" s="1"/>
  <c r="F774" i="2"/>
  <c r="K773" i="2"/>
  <c r="L773" i="2" s="1"/>
  <c r="G773" i="2"/>
  <c r="N773" i="2" s="1"/>
  <c r="F773" i="2"/>
  <c r="K772" i="2"/>
  <c r="L772" i="2" s="1"/>
  <c r="G772" i="2"/>
  <c r="N772" i="2" s="1"/>
  <c r="F772" i="2"/>
  <c r="K771" i="2"/>
  <c r="L771" i="2" s="1"/>
  <c r="G771" i="2"/>
  <c r="N771" i="2" s="1"/>
  <c r="F771" i="2"/>
  <c r="K770" i="2"/>
  <c r="L770" i="2" s="1"/>
  <c r="G770" i="2"/>
  <c r="N770" i="2" s="1"/>
  <c r="F770" i="2"/>
  <c r="K769" i="2"/>
  <c r="L769" i="2" s="1"/>
  <c r="G769" i="2"/>
  <c r="N769" i="2" s="1"/>
  <c r="F769" i="2"/>
  <c r="K768" i="2"/>
  <c r="L768" i="2" s="1"/>
  <c r="G768" i="2"/>
  <c r="N768" i="2" s="1"/>
  <c r="F768" i="2"/>
  <c r="K767" i="2"/>
  <c r="L767" i="2" s="1"/>
  <c r="G767" i="2"/>
  <c r="F767" i="2"/>
  <c r="K766" i="2"/>
  <c r="L766" i="2" s="1"/>
  <c r="G766" i="2"/>
  <c r="N766" i="2" s="1"/>
  <c r="F766" i="2"/>
  <c r="K765" i="2"/>
  <c r="L765" i="2" s="1"/>
  <c r="G765" i="2"/>
  <c r="N765" i="2" s="1"/>
  <c r="F765" i="2"/>
  <c r="K764" i="2"/>
  <c r="L764" i="2" s="1"/>
  <c r="G764" i="2"/>
  <c r="N764" i="2" s="1"/>
  <c r="F764" i="2"/>
  <c r="K763" i="2"/>
  <c r="L763" i="2" s="1"/>
  <c r="G763" i="2"/>
  <c r="N763" i="2" s="1"/>
  <c r="F763" i="2"/>
  <c r="K762" i="2"/>
  <c r="L762" i="2" s="1"/>
  <c r="G762" i="2"/>
  <c r="N762" i="2" s="1"/>
  <c r="F762" i="2"/>
  <c r="K761" i="2"/>
  <c r="L761" i="2" s="1"/>
  <c r="G761" i="2"/>
  <c r="N761" i="2" s="1"/>
  <c r="F761" i="2"/>
  <c r="K760" i="2"/>
  <c r="L760" i="2" s="1"/>
  <c r="G760" i="2"/>
  <c r="M760" i="2" s="1"/>
  <c r="F760" i="2"/>
  <c r="K759" i="2"/>
  <c r="L759" i="2" s="1"/>
  <c r="G759" i="2"/>
  <c r="N759" i="2" s="1"/>
  <c r="F759" i="2"/>
  <c r="K758" i="2"/>
  <c r="L758" i="2" s="1"/>
  <c r="G758" i="2"/>
  <c r="N758" i="2" s="1"/>
  <c r="F758" i="2"/>
  <c r="K757" i="2"/>
  <c r="L757" i="2" s="1"/>
  <c r="G757" i="2"/>
  <c r="N757" i="2" s="1"/>
  <c r="F757" i="2"/>
  <c r="K756" i="2"/>
  <c r="L756" i="2" s="1"/>
  <c r="G756" i="2"/>
  <c r="N756" i="2" s="1"/>
  <c r="F756" i="2"/>
  <c r="K754" i="2"/>
  <c r="L754" i="2" s="1"/>
  <c r="G754" i="2"/>
  <c r="N754" i="2" s="1"/>
  <c r="F754" i="2"/>
  <c r="K753" i="2"/>
  <c r="L753" i="2" s="1"/>
  <c r="G753" i="2"/>
  <c r="N753" i="2" s="1"/>
  <c r="F753" i="2"/>
  <c r="K752" i="2"/>
  <c r="L752" i="2" s="1"/>
  <c r="G752" i="2"/>
  <c r="F752" i="2"/>
  <c r="K751" i="2"/>
  <c r="L751" i="2" s="1"/>
  <c r="G751" i="2"/>
  <c r="N751" i="2" s="1"/>
  <c r="F751" i="2"/>
  <c r="K750" i="2"/>
  <c r="L750" i="2" s="1"/>
  <c r="G750" i="2"/>
  <c r="N750" i="2" s="1"/>
  <c r="F750" i="2"/>
  <c r="K749" i="2"/>
  <c r="L749" i="2" s="1"/>
  <c r="G749" i="2"/>
  <c r="N749" i="2" s="1"/>
  <c r="F749" i="2"/>
  <c r="K748" i="2"/>
  <c r="L748" i="2" s="1"/>
  <c r="G748" i="2"/>
  <c r="F748" i="2"/>
  <c r="K747" i="2"/>
  <c r="L747" i="2" s="1"/>
  <c r="G747" i="2"/>
  <c r="N747" i="2" s="1"/>
  <c r="F747" i="2"/>
  <c r="K746" i="2"/>
  <c r="L746" i="2" s="1"/>
  <c r="G746" i="2"/>
  <c r="N746" i="2" s="1"/>
  <c r="F746" i="2"/>
  <c r="K745" i="2"/>
  <c r="L745" i="2" s="1"/>
  <c r="G745" i="2"/>
  <c r="N745" i="2" s="1"/>
  <c r="F745" i="2"/>
  <c r="K744" i="2"/>
  <c r="L744" i="2" s="1"/>
  <c r="G744" i="2"/>
  <c r="F744" i="2"/>
  <c r="K743" i="2"/>
  <c r="L743" i="2" s="1"/>
  <c r="G743" i="2"/>
  <c r="N743" i="2" s="1"/>
  <c r="F743" i="2"/>
  <c r="K742" i="2"/>
  <c r="L742" i="2" s="1"/>
  <c r="G742" i="2"/>
  <c r="N742" i="2" s="1"/>
  <c r="F742" i="2"/>
  <c r="K741" i="2"/>
  <c r="L741" i="2" s="1"/>
  <c r="G741" i="2"/>
  <c r="N741" i="2" s="1"/>
  <c r="F741" i="2"/>
  <c r="K740" i="2"/>
  <c r="L740" i="2" s="1"/>
  <c r="G740" i="2"/>
  <c r="N740" i="2" s="1"/>
  <c r="F740" i="2"/>
  <c r="K739" i="2"/>
  <c r="L739" i="2" s="1"/>
  <c r="G739" i="2"/>
  <c r="F739" i="2"/>
  <c r="K736" i="2"/>
  <c r="L736" i="2" s="1"/>
  <c r="G736" i="2"/>
  <c r="N736" i="2" s="1"/>
  <c r="F736" i="2"/>
  <c r="K735" i="2"/>
  <c r="L735" i="2" s="1"/>
  <c r="G735" i="2"/>
  <c r="N735" i="2" s="1"/>
  <c r="F735" i="2"/>
  <c r="K734" i="2"/>
  <c r="L734" i="2" s="1"/>
  <c r="G734" i="2"/>
  <c r="N734" i="2" s="1"/>
  <c r="F734" i="2"/>
  <c r="K733" i="2"/>
  <c r="L733" i="2" s="1"/>
  <c r="G733" i="2"/>
  <c r="N733" i="2" s="1"/>
  <c r="F733" i="2"/>
  <c r="K732" i="2"/>
  <c r="L732" i="2" s="1"/>
  <c r="G732" i="2"/>
  <c r="F732" i="2"/>
  <c r="K731" i="2"/>
  <c r="L731" i="2" s="1"/>
  <c r="G731" i="2"/>
  <c r="N731" i="2" s="1"/>
  <c r="F731" i="2"/>
  <c r="K730" i="2"/>
  <c r="L730" i="2" s="1"/>
  <c r="G730" i="2"/>
  <c r="F730" i="2"/>
  <c r="K729" i="2"/>
  <c r="L729" i="2" s="1"/>
  <c r="G729" i="2"/>
  <c r="N729" i="2" s="1"/>
  <c r="F729" i="2"/>
  <c r="K728" i="2"/>
  <c r="L728" i="2" s="1"/>
  <c r="G728" i="2"/>
  <c r="N728" i="2" s="1"/>
  <c r="F728" i="2"/>
  <c r="K727" i="2"/>
  <c r="L727" i="2" s="1"/>
  <c r="G727" i="2"/>
  <c r="N727" i="2" s="1"/>
  <c r="F727" i="2"/>
  <c r="K726" i="2"/>
  <c r="L726" i="2" s="1"/>
  <c r="G726" i="2"/>
  <c r="N726" i="2" s="1"/>
  <c r="F726" i="2"/>
  <c r="K725" i="2"/>
  <c r="L725" i="2" s="1"/>
  <c r="G725" i="2"/>
  <c r="M725" i="2" s="1"/>
  <c r="F725" i="2"/>
  <c r="K724" i="2"/>
  <c r="L724" i="2" s="1"/>
  <c r="G724" i="2"/>
  <c r="N724" i="2" s="1"/>
  <c r="F724" i="2"/>
  <c r="K723" i="2"/>
  <c r="L723" i="2" s="1"/>
  <c r="G723" i="2"/>
  <c r="N723" i="2" s="1"/>
  <c r="F723" i="2"/>
  <c r="K722" i="2"/>
  <c r="L722" i="2" s="1"/>
  <c r="G722" i="2"/>
  <c r="N722" i="2" s="1"/>
  <c r="F722" i="2"/>
  <c r="K721" i="2"/>
  <c r="L721" i="2" s="1"/>
  <c r="G721" i="2"/>
  <c r="N721" i="2" s="1"/>
  <c r="F721" i="2"/>
  <c r="K720" i="2"/>
  <c r="L720" i="2" s="1"/>
  <c r="G720" i="2"/>
  <c r="N720" i="2" s="1"/>
  <c r="F720" i="2"/>
  <c r="K719" i="2"/>
  <c r="L719" i="2" s="1"/>
  <c r="G719" i="2"/>
  <c r="F719" i="2"/>
  <c r="K718" i="2"/>
  <c r="L718" i="2" s="1"/>
  <c r="G718" i="2"/>
  <c r="N718" i="2" s="1"/>
  <c r="F718" i="2"/>
  <c r="K717" i="2"/>
  <c r="L717" i="2" s="1"/>
  <c r="G717" i="2"/>
  <c r="M717" i="2" s="1"/>
  <c r="F717" i="2"/>
  <c r="K716" i="2"/>
  <c r="L716" i="2" s="1"/>
  <c r="G716" i="2"/>
  <c r="N716" i="2" s="1"/>
  <c r="F716" i="2"/>
  <c r="K715" i="2"/>
  <c r="L715" i="2" s="1"/>
  <c r="G715" i="2"/>
  <c r="F715" i="2"/>
  <c r="K714" i="2"/>
  <c r="L714" i="2" s="1"/>
  <c r="G714" i="2"/>
  <c r="M714" i="2" s="1"/>
  <c r="F714" i="2"/>
  <c r="K713" i="2"/>
  <c r="L713" i="2" s="1"/>
  <c r="G713" i="2"/>
  <c r="N713" i="2" s="1"/>
  <c r="F713" i="2"/>
  <c r="K712" i="2"/>
  <c r="L712" i="2" s="1"/>
  <c r="G712" i="2"/>
  <c r="F712" i="2"/>
  <c r="K711" i="2"/>
  <c r="L711" i="2" s="1"/>
  <c r="G711" i="2"/>
  <c r="N711" i="2" s="1"/>
  <c r="F711" i="2"/>
  <c r="K710" i="2"/>
  <c r="L710" i="2" s="1"/>
  <c r="G710" i="2"/>
  <c r="M710" i="2" s="1"/>
  <c r="F710" i="2"/>
  <c r="K709" i="2"/>
  <c r="L709" i="2" s="1"/>
  <c r="G709" i="2"/>
  <c r="F709" i="2"/>
  <c r="K708" i="2"/>
  <c r="L708" i="2" s="1"/>
  <c r="G708" i="2"/>
  <c r="F708" i="2"/>
  <c r="K707" i="2"/>
  <c r="L707" i="2" s="1"/>
  <c r="G707" i="2"/>
  <c r="F707" i="2"/>
  <c r="K706" i="2"/>
  <c r="L706" i="2" s="1"/>
  <c r="G706" i="2"/>
  <c r="N706" i="2" s="1"/>
  <c r="F706" i="2"/>
  <c r="K705" i="2"/>
  <c r="L705" i="2" s="1"/>
  <c r="G705" i="2"/>
  <c r="N705" i="2" s="1"/>
  <c r="F705" i="2"/>
  <c r="K704" i="2"/>
  <c r="L704" i="2" s="1"/>
  <c r="G704" i="2"/>
  <c r="F704" i="2"/>
  <c r="K703" i="2"/>
  <c r="L703" i="2" s="1"/>
  <c r="G703" i="2"/>
  <c r="M703" i="2" s="1"/>
  <c r="F703" i="2"/>
  <c r="K702" i="2"/>
  <c r="L702" i="2" s="1"/>
  <c r="G702" i="2"/>
  <c r="M702" i="2" s="1"/>
  <c r="F702" i="2"/>
  <c r="K701" i="2"/>
  <c r="L701" i="2" s="1"/>
  <c r="G701" i="2"/>
  <c r="N701" i="2" s="1"/>
  <c r="F701" i="2"/>
  <c r="K700" i="2"/>
  <c r="L700" i="2" s="1"/>
  <c r="G700" i="2"/>
  <c r="F700" i="2"/>
  <c r="K699" i="2"/>
  <c r="L699" i="2" s="1"/>
  <c r="G699" i="2"/>
  <c r="M699" i="2" s="1"/>
  <c r="F699" i="2"/>
  <c r="K697" i="2"/>
  <c r="L697" i="2" s="1"/>
  <c r="G697" i="2"/>
  <c r="N697" i="2" s="1"/>
  <c r="F697" i="2"/>
  <c r="K696" i="2"/>
  <c r="L696" i="2" s="1"/>
  <c r="G696" i="2"/>
  <c r="N696" i="2" s="1"/>
  <c r="F696" i="2"/>
  <c r="K695" i="2"/>
  <c r="L695" i="2" s="1"/>
  <c r="G695" i="2"/>
  <c r="F695" i="2"/>
  <c r="K694" i="2"/>
  <c r="L694" i="2" s="1"/>
  <c r="G694" i="2"/>
  <c r="N694" i="2" s="1"/>
  <c r="F694" i="2"/>
  <c r="K693" i="2"/>
  <c r="L693" i="2" s="1"/>
  <c r="G693" i="2"/>
  <c r="N693" i="2" s="1"/>
  <c r="F693" i="2"/>
  <c r="K691" i="2"/>
  <c r="L691" i="2" s="1"/>
  <c r="G691" i="2"/>
  <c r="N691" i="2" s="1"/>
  <c r="F691" i="2"/>
  <c r="K690" i="2"/>
  <c r="L690" i="2" s="1"/>
  <c r="G690" i="2"/>
  <c r="F690" i="2"/>
  <c r="K689" i="2"/>
  <c r="L689" i="2" s="1"/>
  <c r="G689" i="2"/>
  <c r="N689" i="2" s="1"/>
  <c r="F689" i="2"/>
  <c r="K688" i="2"/>
  <c r="L688" i="2" s="1"/>
  <c r="G688" i="2"/>
  <c r="N688" i="2" s="1"/>
  <c r="F688" i="2"/>
  <c r="K687" i="2"/>
  <c r="L687" i="2" s="1"/>
  <c r="G687" i="2"/>
  <c r="N687" i="2" s="1"/>
  <c r="F687" i="2"/>
  <c r="K686" i="2"/>
  <c r="L686" i="2" s="1"/>
  <c r="G686" i="2"/>
  <c r="F686" i="2"/>
  <c r="K685" i="2"/>
  <c r="L685" i="2" s="1"/>
  <c r="G685" i="2"/>
  <c r="N685" i="2" s="1"/>
  <c r="F685" i="2"/>
  <c r="K684" i="2"/>
  <c r="L684" i="2" s="1"/>
  <c r="G684" i="2"/>
  <c r="N684" i="2" s="1"/>
  <c r="F684" i="2"/>
  <c r="K683" i="2"/>
  <c r="L683" i="2" s="1"/>
  <c r="G683" i="2"/>
  <c r="N683" i="2" s="1"/>
  <c r="F683" i="2"/>
  <c r="K682" i="2"/>
  <c r="L682" i="2" s="1"/>
  <c r="G682" i="2"/>
  <c r="F682" i="2"/>
  <c r="K681" i="2"/>
  <c r="L681" i="2" s="1"/>
  <c r="G681" i="2"/>
  <c r="N681" i="2" s="1"/>
  <c r="F681" i="2"/>
  <c r="K680" i="2"/>
  <c r="L680" i="2" s="1"/>
  <c r="G680" i="2"/>
  <c r="N680" i="2" s="1"/>
  <c r="F680" i="2"/>
  <c r="K679" i="2"/>
  <c r="L679" i="2" s="1"/>
  <c r="G679" i="2"/>
  <c r="N679" i="2" s="1"/>
  <c r="F679" i="2"/>
  <c r="K678" i="2"/>
  <c r="L678" i="2" s="1"/>
  <c r="G678" i="2"/>
  <c r="N678" i="2" s="1"/>
  <c r="F678" i="2"/>
  <c r="K677" i="2"/>
  <c r="L677" i="2" s="1"/>
  <c r="G677" i="2"/>
  <c r="N677" i="2" s="1"/>
  <c r="F677" i="2"/>
  <c r="K676" i="2"/>
  <c r="L676" i="2" s="1"/>
  <c r="G676" i="2"/>
  <c r="N676" i="2" s="1"/>
  <c r="F676" i="2"/>
  <c r="K675" i="2"/>
  <c r="L675" i="2" s="1"/>
  <c r="G675" i="2"/>
  <c r="F675" i="2"/>
  <c r="K674" i="2"/>
  <c r="L674" i="2" s="1"/>
  <c r="G674" i="2"/>
  <c r="N674" i="2" s="1"/>
  <c r="F674" i="2"/>
  <c r="K673" i="2"/>
  <c r="L673" i="2" s="1"/>
  <c r="G673" i="2"/>
  <c r="F673" i="2"/>
  <c r="K672" i="2"/>
  <c r="L672" i="2" s="1"/>
  <c r="G672" i="2"/>
  <c r="N672" i="2" s="1"/>
  <c r="F672" i="2"/>
  <c r="K671" i="2"/>
  <c r="L671" i="2" s="1"/>
  <c r="G671" i="2"/>
  <c r="N671" i="2" s="1"/>
  <c r="F671" i="2"/>
  <c r="K670" i="2"/>
  <c r="L670" i="2" s="1"/>
  <c r="G670" i="2"/>
  <c r="N670" i="2" s="1"/>
  <c r="F670" i="2"/>
  <c r="K669" i="2"/>
  <c r="L669" i="2" s="1"/>
  <c r="G669" i="2"/>
  <c r="N669" i="2" s="1"/>
  <c r="F669" i="2"/>
  <c r="K668" i="2"/>
  <c r="L668" i="2" s="1"/>
  <c r="G668" i="2"/>
  <c r="N668" i="2" s="1"/>
  <c r="F668" i="2"/>
  <c r="K667" i="2"/>
  <c r="L667" i="2" s="1"/>
  <c r="G667" i="2"/>
  <c r="N667" i="2" s="1"/>
  <c r="F667" i="2"/>
  <c r="K659" i="2"/>
  <c r="L659" i="2" s="1"/>
  <c r="G659" i="2"/>
  <c r="N659" i="2" s="1"/>
  <c r="F659" i="2"/>
  <c r="K657" i="2"/>
  <c r="L657" i="2" s="1"/>
  <c r="G657" i="2"/>
  <c r="N657" i="2" s="1"/>
  <c r="F657" i="2"/>
  <c r="K656" i="2"/>
  <c r="L656" i="2" s="1"/>
  <c r="G656" i="2"/>
  <c r="N656" i="2" s="1"/>
  <c r="F656" i="2"/>
  <c r="K655" i="2"/>
  <c r="L655" i="2" s="1"/>
  <c r="G655" i="2"/>
  <c r="N655" i="2" s="1"/>
  <c r="F655" i="2"/>
  <c r="K654" i="2"/>
  <c r="L654" i="2" s="1"/>
  <c r="G654" i="2"/>
  <c r="N654" i="2" s="1"/>
  <c r="F654" i="2"/>
  <c r="K653" i="2"/>
  <c r="L653" i="2" s="1"/>
  <c r="G653" i="2"/>
  <c r="N653" i="2" s="1"/>
  <c r="F653" i="2"/>
  <c r="K652" i="2"/>
  <c r="L652" i="2" s="1"/>
  <c r="G652" i="2"/>
  <c r="F652" i="2"/>
  <c r="K651" i="2"/>
  <c r="L651" i="2" s="1"/>
  <c r="G651" i="2"/>
  <c r="N651" i="2" s="1"/>
  <c r="F651" i="2"/>
  <c r="K650" i="2"/>
  <c r="L650" i="2" s="1"/>
  <c r="G650" i="2"/>
  <c r="N650" i="2" s="1"/>
  <c r="F650" i="2"/>
  <c r="K649" i="2"/>
  <c r="L649" i="2" s="1"/>
  <c r="G649" i="2"/>
  <c r="N649" i="2" s="1"/>
  <c r="F649" i="2"/>
  <c r="K648" i="2"/>
  <c r="L648" i="2" s="1"/>
  <c r="G648" i="2"/>
  <c r="M648" i="2" s="1"/>
  <c r="F648" i="2"/>
  <c r="K647" i="2"/>
  <c r="L647" i="2" s="1"/>
  <c r="G647" i="2"/>
  <c r="N647" i="2" s="1"/>
  <c r="F647" i="2"/>
  <c r="K646" i="2"/>
  <c r="L646" i="2" s="1"/>
  <c r="G646" i="2"/>
  <c r="N646" i="2" s="1"/>
  <c r="F646" i="2"/>
  <c r="K645" i="2"/>
  <c r="L645" i="2" s="1"/>
  <c r="G645" i="2"/>
  <c r="N645" i="2" s="1"/>
  <c r="F645" i="2"/>
  <c r="K644" i="2"/>
  <c r="L644" i="2" s="1"/>
  <c r="G644" i="2"/>
  <c r="N644" i="2" s="1"/>
  <c r="F644" i="2"/>
  <c r="K643" i="2"/>
  <c r="L643" i="2" s="1"/>
  <c r="G643" i="2"/>
  <c r="F643" i="2"/>
  <c r="K642" i="2"/>
  <c r="L642" i="2" s="1"/>
  <c r="G642" i="2"/>
  <c r="N642" i="2" s="1"/>
  <c r="F642" i="2"/>
  <c r="K641" i="2"/>
  <c r="L641" i="2" s="1"/>
  <c r="G641" i="2"/>
  <c r="N641" i="2" s="1"/>
  <c r="F641" i="2"/>
  <c r="K640" i="2"/>
  <c r="L640" i="2" s="1"/>
  <c r="G640" i="2"/>
  <c r="N640" i="2" s="1"/>
  <c r="F640" i="2"/>
  <c r="K638" i="2"/>
  <c r="L638" i="2" s="1"/>
  <c r="G638" i="2"/>
  <c r="N638" i="2" s="1"/>
  <c r="F638" i="2"/>
  <c r="K637" i="2"/>
  <c r="L637" i="2" s="1"/>
  <c r="G637" i="2"/>
  <c r="N637" i="2" s="1"/>
  <c r="F637" i="2"/>
  <c r="K635" i="2"/>
  <c r="L635" i="2" s="1"/>
  <c r="G635" i="2"/>
  <c r="N635" i="2" s="1"/>
  <c r="F635" i="2"/>
  <c r="K634" i="2"/>
  <c r="L634" i="2" s="1"/>
  <c r="G634" i="2"/>
  <c r="N634" i="2" s="1"/>
  <c r="F634" i="2"/>
  <c r="K633" i="2"/>
  <c r="L633" i="2" s="1"/>
  <c r="G633" i="2"/>
  <c r="F633" i="2"/>
  <c r="K632" i="2"/>
  <c r="L632" i="2" s="1"/>
  <c r="G632" i="2"/>
  <c r="N632" i="2" s="1"/>
  <c r="F632" i="2"/>
  <c r="K631" i="2"/>
  <c r="L631" i="2" s="1"/>
  <c r="G631" i="2"/>
  <c r="N631" i="2" s="1"/>
  <c r="F631" i="2"/>
  <c r="K630" i="2"/>
  <c r="L630" i="2" s="1"/>
  <c r="G630" i="2"/>
  <c r="N630" i="2" s="1"/>
  <c r="F630" i="2"/>
  <c r="K629" i="2"/>
  <c r="L629" i="2" s="1"/>
  <c r="G629" i="2"/>
  <c r="F629" i="2"/>
  <c r="K628" i="2"/>
  <c r="L628" i="2" s="1"/>
  <c r="G628" i="2"/>
  <c r="N628" i="2" s="1"/>
  <c r="F628" i="2"/>
  <c r="K627" i="2"/>
  <c r="L627" i="2" s="1"/>
  <c r="G627" i="2"/>
  <c r="N627" i="2" s="1"/>
  <c r="F627" i="2"/>
  <c r="K626" i="2"/>
  <c r="L626" i="2" s="1"/>
  <c r="G626" i="2"/>
  <c r="N626" i="2" s="1"/>
  <c r="F626" i="2"/>
  <c r="K625" i="2"/>
  <c r="L625" i="2" s="1"/>
  <c r="G625" i="2"/>
  <c r="N625" i="2" s="1"/>
  <c r="F625" i="2"/>
  <c r="K624" i="2"/>
  <c r="L624" i="2" s="1"/>
  <c r="G624" i="2"/>
  <c r="N624" i="2" s="1"/>
  <c r="F624" i="2"/>
  <c r="K623" i="2"/>
  <c r="L623" i="2" s="1"/>
  <c r="G623" i="2"/>
  <c r="N623" i="2" s="1"/>
  <c r="F623" i="2"/>
  <c r="K622" i="2"/>
  <c r="L622" i="2" s="1"/>
  <c r="G622" i="2"/>
  <c r="F622" i="2"/>
  <c r="K621" i="2"/>
  <c r="L621" i="2" s="1"/>
  <c r="G621" i="2"/>
  <c r="N621" i="2" s="1"/>
  <c r="F621" i="2"/>
  <c r="K620" i="2"/>
  <c r="L620" i="2" s="1"/>
  <c r="G620" i="2"/>
  <c r="N620" i="2" s="1"/>
  <c r="F620" i="2"/>
  <c r="K619" i="2"/>
  <c r="L619" i="2" s="1"/>
  <c r="G619" i="2"/>
  <c r="N619" i="2" s="1"/>
  <c r="F619" i="2"/>
  <c r="K618" i="2"/>
  <c r="L618" i="2" s="1"/>
  <c r="G618" i="2"/>
  <c r="N618" i="2" s="1"/>
  <c r="F618" i="2"/>
  <c r="K617" i="2"/>
  <c r="L617" i="2" s="1"/>
  <c r="G617" i="2"/>
  <c r="M617" i="2" s="1"/>
  <c r="F617" i="2"/>
  <c r="K616" i="2"/>
  <c r="L616" i="2" s="1"/>
  <c r="G616" i="2"/>
  <c r="N616" i="2" s="1"/>
  <c r="F616" i="2"/>
  <c r="K615" i="2"/>
  <c r="L615" i="2" s="1"/>
  <c r="G615" i="2"/>
  <c r="N615" i="2" s="1"/>
  <c r="F615" i="2"/>
  <c r="K614" i="2"/>
  <c r="L614" i="2" s="1"/>
  <c r="G614" i="2"/>
  <c r="N614" i="2" s="1"/>
  <c r="F614" i="2"/>
  <c r="K613" i="2"/>
  <c r="L613" i="2" s="1"/>
  <c r="G613" i="2"/>
  <c r="M613" i="2" s="1"/>
  <c r="F613" i="2"/>
  <c r="K612" i="2"/>
  <c r="L612" i="2" s="1"/>
  <c r="G612" i="2"/>
  <c r="N612" i="2" s="1"/>
  <c r="F612" i="2"/>
  <c r="K611" i="2"/>
  <c r="L611" i="2" s="1"/>
  <c r="G611" i="2"/>
  <c r="N611" i="2" s="1"/>
  <c r="F611" i="2"/>
  <c r="K610" i="2"/>
  <c r="L610" i="2" s="1"/>
  <c r="G610" i="2"/>
  <c r="F610" i="2"/>
  <c r="K609" i="2"/>
  <c r="L609" i="2" s="1"/>
  <c r="G609" i="2"/>
  <c r="F609" i="2"/>
  <c r="K608" i="2"/>
  <c r="L608" i="2" s="1"/>
  <c r="G608" i="2"/>
  <c r="N608" i="2" s="1"/>
  <c r="F608" i="2"/>
  <c r="K607" i="2"/>
  <c r="L607" i="2" s="1"/>
  <c r="G607" i="2"/>
  <c r="N607" i="2" s="1"/>
  <c r="F607" i="2"/>
  <c r="K606" i="2"/>
  <c r="L606" i="2" s="1"/>
  <c r="G606" i="2"/>
  <c r="F606" i="2"/>
  <c r="K605" i="2"/>
  <c r="L605" i="2" s="1"/>
  <c r="G605" i="2"/>
  <c r="F605" i="2"/>
  <c r="K604" i="2"/>
  <c r="L604" i="2" s="1"/>
  <c r="G604" i="2"/>
  <c r="N604" i="2" s="1"/>
  <c r="F604" i="2"/>
  <c r="K603" i="2"/>
  <c r="L603" i="2" s="1"/>
  <c r="G603" i="2"/>
  <c r="N603" i="2" s="1"/>
  <c r="F603" i="2"/>
  <c r="K602" i="2"/>
  <c r="L602" i="2" s="1"/>
  <c r="G602" i="2"/>
  <c r="F602" i="2"/>
  <c r="K601" i="2"/>
  <c r="L601" i="2" s="1"/>
  <c r="G601" i="2"/>
  <c r="F601" i="2"/>
  <c r="K600" i="2"/>
  <c r="L600" i="2" s="1"/>
  <c r="G600" i="2"/>
  <c r="N600" i="2" s="1"/>
  <c r="F600" i="2"/>
  <c r="K599" i="2"/>
  <c r="L599" i="2" s="1"/>
  <c r="G599" i="2"/>
  <c r="N599" i="2" s="1"/>
  <c r="F599" i="2"/>
  <c r="K598" i="2"/>
  <c r="L598" i="2" s="1"/>
  <c r="G598" i="2"/>
  <c r="F598" i="2"/>
  <c r="K597" i="2"/>
  <c r="L597" i="2" s="1"/>
  <c r="G597" i="2"/>
  <c r="F597" i="2"/>
  <c r="K596" i="2"/>
  <c r="L596" i="2" s="1"/>
  <c r="G596" i="2"/>
  <c r="N596" i="2" s="1"/>
  <c r="F596" i="2"/>
  <c r="K595" i="2"/>
  <c r="L595" i="2" s="1"/>
  <c r="G595" i="2"/>
  <c r="F595" i="2"/>
  <c r="K594" i="2"/>
  <c r="L594" i="2" s="1"/>
  <c r="G594" i="2"/>
  <c r="N594" i="2" s="1"/>
  <c r="F594" i="2"/>
  <c r="K593" i="2"/>
  <c r="L593" i="2" s="1"/>
  <c r="G593" i="2"/>
  <c r="N593" i="2" s="1"/>
  <c r="F593" i="2"/>
  <c r="K592" i="2"/>
  <c r="L592" i="2" s="1"/>
  <c r="G592" i="2"/>
  <c r="M592" i="2" s="1"/>
  <c r="F592" i="2"/>
  <c r="K591" i="2"/>
  <c r="L591" i="2" s="1"/>
  <c r="G591" i="2"/>
  <c r="N591" i="2" s="1"/>
  <c r="F591" i="2"/>
  <c r="K590" i="2"/>
  <c r="L590" i="2" s="1"/>
  <c r="G590" i="2"/>
  <c r="N590" i="2" s="1"/>
  <c r="F590" i="2"/>
  <c r="K589" i="2"/>
  <c r="L589" i="2" s="1"/>
  <c r="G589" i="2"/>
  <c r="M589" i="2" s="1"/>
  <c r="F589" i="2"/>
  <c r="K588" i="2"/>
  <c r="L588" i="2" s="1"/>
  <c r="G588" i="2"/>
  <c r="F588" i="2"/>
  <c r="K587" i="2"/>
  <c r="L587" i="2" s="1"/>
  <c r="G587" i="2"/>
  <c r="N587" i="2" s="1"/>
  <c r="F587" i="2"/>
  <c r="K586" i="2"/>
  <c r="L586" i="2" s="1"/>
  <c r="G586" i="2"/>
  <c r="N586" i="2" s="1"/>
  <c r="F586" i="2"/>
  <c r="K585" i="2"/>
  <c r="L585" i="2" s="1"/>
  <c r="G585" i="2"/>
  <c r="N585" i="2" s="1"/>
  <c r="F585" i="2"/>
  <c r="K584" i="2"/>
  <c r="L584" i="2" s="1"/>
  <c r="G584" i="2"/>
  <c r="N584" i="2" s="1"/>
  <c r="F584" i="2"/>
  <c r="K583" i="2"/>
  <c r="L583" i="2" s="1"/>
  <c r="G583" i="2"/>
  <c r="N583" i="2" s="1"/>
  <c r="F583" i="2"/>
  <c r="K582" i="2"/>
  <c r="L582" i="2" s="1"/>
  <c r="G582" i="2"/>
  <c r="N582" i="2" s="1"/>
  <c r="F582" i="2"/>
  <c r="K581" i="2"/>
  <c r="L581" i="2" s="1"/>
  <c r="G581" i="2"/>
  <c r="N581" i="2" s="1"/>
  <c r="F581" i="2"/>
  <c r="K580" i="2"/>
  <c r="L580" i="2" s="1"/>
  <c r="G580" i="2"/>
  <c r="M580" i="2" s="1"/>
  <c r="F580" i="2"/>
  <c r="K579" i="2"/>
  <c r="L579" i="2" s="1"/>
  <c r="G579" i="2"/>
  <c r="N579" i="2" s="1"/>
  <c r="F579" i="2"/>
  <c r="K578" i="2"/>
  <c r="L578" i="2" s="1"/>
  <c r="G578" i="2"/>
  <c r="F578" i="2"/>
  <c r="K577" i="2"/>
  <c r="L577" i="2" s="1"/>
  <c r="G577" i="2"/>
  <c r="F577" i="2"/>
  <c r="K576" i="2"/>
  <c r="L576" i="2" s="1"/>
  <c r="G576" i="2"/>
  <c r="N576" i="2" s="1"/>
  <c r="F576" i="2"/>
  <c r="K575" i="2"/>
  <c r="L575" i="2" s="1"/>
  <c r="G575" i="2"/>
  <c r="N575" i="2" s="1"/>
  <c r="F575" i="2"/>
  <c r="M574" i="2"/>
  <c r="K574" i="2"/>
  <c r="L574" i="2" s="1"/>
  <c r="N574" i="2"/>
  <c r="F574" i="2"/>
  <c r="K573" i="2"/>
  <c r="L573" i="2" s="1"/>
  <c r="N573" i="2"/>
  <c r="F573" i="2"/>
  <c r="K572" i="2"/>
  <c r="L572" i="2" s="1"/>
  <c r="G572" i="2"/>
  <c r="N572" i="2" s="1"/>
  <c r="F572" i="2"/>
  <c r="K571" i="2"/>
  <c r="L571" i="2" s="1"/>
  <c r="G571" i="2"/>
  <c r="N571" i="2" s="1"/>
  <c r="F571" i="2"/>
  <c r="K570" i="2"/>
  <c r="L570" i="2" s="1"/>
  <c r="G570" i="2"/>
  <c r="N570" i="2" s="1"/>
  <c r="F570" i="2"/>
  <c r="K569" i="2"/>
  <c r="L569" i="2" s="1"/>
  <c r="G569" i="2"/>
  <c r="N569" i="2" s="1"/>
  <c r="F569" i="2"/>
  <c r="K568" i="2"/>
  <c r="L568" i="2" s="1"/>
  <c r="G568" i="2"/>
  <c r="F568" i="2"/>
  <c r="K567" i="2"/>
  <c r="L567" i="2" s="1"/>
  <c r="G567" i="2"/>
  <c r="N567" i="2" s="1"/>
  <c r="F567" i="2"/>
  <c r="K566" i="2"/>
  <c r="L566" i="2" s="1"/>
  <c r="G566" i="2"/>
  <c r="F566" i="2"/>
  <c r="K563" i="2"/>
  <c r="L563" i="2" s="1"/>
  <c r="F563" i="2"/>
  <c r="K561" i="2"/>
  <c r="L561" i="2" s="1"/>
  <c r="F561" i="2"/>
  <c r="K560" i="2"/>
  <c r="L560" i="2" s="1"/>
  <c r="G560" i="2"/>
  <c r="N560" i="2" s="1"/>
  <c r="F560" i="2"/>
  <c r="K559" i="2"/>
  <c r="L559" i="2" s="1"/>
  <c r="G559" i="2"/>
  <c r="N559" i="2" s="1"/>
  <c r="F559" i="2"/>
  <c r="K558" i="2"/>
  <c r="L558" i="2" s="1"/>
  <c r="G558" i="2"/>
  <c r="N558" i="2" s="1"/>
  <c r="F558" i="2"/>
  <c r="K557" i="2"/>
  <c r="L557" i="2" s="1"/>
  <c r="G557" i="2"/>
  <c r="N557" i="2" s="1"/>
  <c r="F557" i="2"/>
  <c r="K556" i="2"/>
  <c r="L556" i="2" s="1"/>
  <c r="G556" i="2"/>
  <c r="N556" i="2" s="1"/>
  <c r="F556" i="2"/>
  <c r="K555" i="2"/>
  <c r="L555" i="2" s="1"/>
  <c r="G555" i="2"/>
  <c r="N555" i="2" s="1"/>
  <c r="F555" i="2"/>
  <c r="K554" i="2"/>
  <c r="L554" i="2" s="1"/>
  <c r="N554" i="2"/>
  <c r="K553" i="2"/>
  <c r="L553" i="2" s="1"/>
  <c r="G553" i="2"/>
  <c r="N553" i="2" s="1"/>
  <c r="F553" i="2"/>
  <c r="K552" i="2"/>
  <c r="L552" i="2" s="1"/>
  <c r="G552" i="2"/>
  <c r="N552" i="2" s="1"/>
  <c r="F552" i="2"/>
  <c r="K551" i="2"/>
  <c r="L551" i="2" s="1"/>
  <c r="G551" i="2"/>
  <c r="F551" i="2"/>
  <c r="K550" i="2"/>
  <c r="L550" i="2" s="1"/>
  <c r="G550" i="2"/>
  <c r="N550" i="2" s="1"/>
  <c r="F550" i="2"/>
  <c r="K549" i="2"/>
  <c r="L549" i="2" s="1"/>
  <c r="G549" i="2"/>
  <c r="F549" i="2"/>
  <c r="K548" i="2"/>
  <c r="L548" i="2" s="1"/>
  <c r="G548" i="2"/>
  <c r="F548" i="2"/>
  <c r="K547" i="2"/>
  <c r="L547" i="2" s="1"/>
  <c r="G547" i="2"/>
  <c r="F547" i="2"/>
  <c r="K546" i="2"/>
  <c r="L546" i="2" s="1"/>
  <c r="G546" i="2"/>
  <c r="F546" i="2"/>
  <c r="K545" i="2"/>
  <c r="L545" i="2" s="1"/>
  <c r="G545" i="2"/>
  <c r="N545" i="2" s="1"/>
  <c r="F545" i="2"/>
  <c r="K544" i="2"/>
  <c r="L544" i="2" s="1"/>
  <c r="G544" i="2"/>
  <c r="N544" i="2" s="1"/>
  <c r="F544" i="2"/>
  <c r="K543" i="2"/>
  <c r="L543" i="2" s="1"/>
  <c r="G543" i="2"/>
  <c r="N543" i="2" s="1"/>
  <c r="F543" i="2"/>
  <c r="K542" i="2"/>
  <c r="L542" i="2" s="1"/>
  <c r="G542" i="2"/>
  <c r="N542" i="2" s="1"/>
  <c r="F542" i="2"/>
  <c r="K541" i="2"/>
  <c r="L541" i="2" s="1"/>
  <c r="G541" i="2"/>
  <c r="N541" i="2" s="1"/>
  <c r="F541" i="2"/>
  <c r="K540" i="2"/>
  <c r="L540" i="2" s="1"/>
  <c r="G540" i="2"/>
  <c r="N540" i="2" s="1"/>
  <c r="F540" i="2"/>
  <c r="K539" i="2"/>
  <c r="L539" i="2" s="1"/>
  <c r="G539" i="2"/>
  <c r="M539" i="2" s="1"/>
  <c r="F539" i="2"/>
  <c r="K537" i="2"/>
  <c r="L537" i="2" s="1"/>
  <c r="G537" i="2"/>
  <c r="N537" i="2" s="1"/>
  <c r="F537" i="2"/>
  <c r="K536" i="2"/>
  <c r="L536" i="2" s="1"/>
  <c r="G536" i="2"/>
  <c r="N536" i="2" s="1"/>
  <c r="F536" i="2"/>
  <c r="K535" i="2"/>
  <c r="L535" i="2" s="1"/>
  <c r="G535" i="2"/>
  <c r="N535" i="2" s="1"/>
  <c r="F535" i="2"/>
  <c r="K534" i="2"/>
  <c r="L534" i="2" s="1"/>
  <c r="G534" i="2"/>
  <c r="M534" i="2" s="1"/>
  <c r="F534" i="2"/>
  <c r="K533" i="2"/>
  <c r="L533" i="2" s="1"/>
  <c r="G533" i="2"/>
  <c r="N533" i="2" s="1"/>
  <c r="F533" i="2"/>
  <c r="K532" i="2"/>
  <c r="L532" i="2" s="1"/>
  <c r="G532" i="2"/>
  <c r="N532" i="2" s="1"/>
  <c r="F532" i="2"/>
  <c r="K531" i="2"/>
  <c r="L531" i="2" s="1"/>
  <c r="G531" i="2"/>
  <c r="M531" i="2" s="1"/>
  <c r="F531" i="2"/>
  <c r="K530" i="2"/>
  <c r="L530" i="2" s="1"/>
  <c r="G530" i="2"/>
  <c r="N530" i="2" s="1"/>
  <c r="F530" i="2"/>
  <c r="K529" i="2"/>
  <c r="L529" i="2" s="1"/>
  <c r="G529" i="2"/>
  <c r="N529" i="2" s="1"/>
  <c r="F529" i="2"/>
  <c r="K527" i="2"/>
  <c r="L527" i="2" s="1"/>
  <c r="G527" i="2"/>
  <c r="N527" i="2" s="1"/>
  <c r="F527" i="2"/>
  <c r="K526" i="2"/>
  <c r="L526" i="2" s="1"/>
  <c r="G526" i="2"/>
  <c r="N526" i="2" s="1"/>
  <c r="F526" i="2"/>
  <c r="K525" i="2"/>
  <c r="L525" i="2" s="1"/>
  <c r="G525" i="2"/>
  <c r="M525" i="2" s="1"/>
  <c r="F525" i="2"/>
  <c r="K524" i="2"/>
  <c r="L524" i="2" s="1"/>
  <c r="G524" i="2"/>
  <c r="N524" i="2" s="1"/>
  <c r="F524" i="2"/>
  <c r="K523" i="2"/>
  <c r="L523" i="2" s="1"/>
  <c r="G523" i="2"/>
  <c r="N523" i="2" s="1"/>
  <c r="F523" i="2"/>
  <c r="K522" i="2"/>
  <c r="L522" i="2" s="1"/>
  <c r="G522" i="2"/>
  <c r="M522" i="2" s="1"/>
  <c r="F522" i="2"/>
  <c r="K521" i="2"/>
  <c r="L521" i="2" s="1"/>
  <c r="G521" i="2"/>
  <c r="N521" i="2" s="1"/>
  <c r="F521" i="2"/>
  <c r="K520" i="2"/>
  <c r="L520" i="2" s="1"/>
  <c r="G520" i="2"/>
  <c r="N520" i="2" s="1"/>
  <c r="F520" i="2"/>
  <c r="K519" i="2"/>
  <c r="L519" i="2" s="1"/>
  <c r="G519" i="2"/>
  <c r="N519" i="2" s="1"/>
  <c r="F519" i="2"/>
  <c r="K518" i="2"/>
  <c r="L518" i="2" s="1"/>
  <c r="G518" i="2"/>
  <c r="N518" i="2" s="1"/>
  <c r="F518" i="2"/>
  <c r="K517" i="2"/>
  <c r="L517" i="2" s="1"/>
  <c r="G517" i="2"/>
  <c r="N517" i="2" s="1"/>
  <c r="F517" i="2"/>
  <c r="K516" i="2"/>
  <c r="L516" i="2" s="1"/>
  <c r="G516" i="2"/>
  <c r="N516" i="2" s="1"/>
  <c r="F516" i="2"/>
  <c r="K515" i="2"/>
  <c r="L515" i="2" s="1"/>
  <c r="G515" i="2"/>
  <c r="M515" i="2" s="1"/>
  <c r="F515" i="2"/>
  <c r="K514" i="2"/>
  <c r="L514" i="2" s="1"/>
  <c r="G514" i="2"/>
  <c r="N514" i="2" s="1"/>
  <c r="F514" i="2"/>
  <c r="K513" i="2"/>
  <c r="L513" i="2" s="1"/>
  <c r="G513" i="2"/>
  <c r="F513" i="2"/>
  <c r="K512" i="2"/>
  <c r="L512" i="2" s="1"/>
  <c r="G512" i="2"/>
  <c r="F512" i="2"/>
  <c r="K511" i="2"/>
  <c r="L511" i="2" s="1"/>
  <c r="G511" i="2"/>
  <c r="N511" i="2" s="1"/>
  <c r="F511" i="2"/>
  <c r="K510" i="2"/>
  <c r="L510" i="2" s="1"/>
  <c r="G510" i="2"/>
  <c r="N510" i="2" s="1"/>
  <c r="F510" i="2"/>
  <c r="K509" i="2"/>
  <c r="L509" i="2" s="1"/>
  <c r="G509" i="2"/>
  <c r="N509" i="2" s="1"/>
  <c r="F509" i="2"/>
  <c r="M508" i="2"/>
  <c r="K508" i="2"/>
  <c r="L508" i="2" s="1"/>
  <c r="N508" i="2"/>
  <c r="K507" i="2"/>
  <c r="L507" i="2" s="1"/>
  <c r="G507" i="2"/>
  <c r="N507" i="2" s="1"/>
  <c r="F507" i="2"/>
  <c r="K506" i="2"/>
  <c r="L506" i="2" s="1"/>
  <c r="G506" i="2"/>
  <c r="M506" i="2" s="1"/>
  <c r="F506" i="2"/>
  <c r="K503" i="2"/>
  <c r="L503" i="2" s="1"/>
  <c r="G503" i="2"/>
  <c r="F503" i="2"/>
  <c r="K502" i="2"/>
  <c r="L502" i="2" s="1"/>
  <c r="G502" i="2"/>
  <c r="N502" i="2" s="1"/>
  <c r="F502" i="2"/>
  <c r="K501" i="2"/>
  <c r="L501" i="2" s="1"/>
  <c r="G501" i="2"/>
  <c r="N501" i="2" s="1"/>
  <c r="F501" i="2"/>
  <c r="K500" i="2"/>
  <c r="L500" i="2" s="1"/>
  <c r="G500" i="2"/>
  <c r="N500" i="2" s="1"/>
  <c r="F500" i="2"/>
  <c r="K499" i="2"/>
  <c r="L499" i="2" s="1"/>
  <c r="G499" i="2"/>
  <c r="N499" i="2" s="1"/>
  <c r="F499" i="2"/>
  <c r="K497" i="2"/>
  <c r="L497" i="2" s="1"/>
  <c r="G497" i="2"/>
  <c r="F497" i="2"/>
  <c r="K496" i="2"/>
  <c r="L496" i="2" s="1"/>
  <c r="G496" i="2"/>
  <c r="F496" i="2"/>
  <c r="K495" i="2"/>
  <c r="L495" i="2" s="1"/>
  <c r="G495" i="2"/>
  <c r="F495" i="2"/>
  <c r="K494" i="2"/>
  <c r="L494" i="2" s="1"/>
  <c r="G494" i="2"/>
  <c r="N494" i="2" s="1"/>
  <c r="F494" i="2"/>
  <c r="K493" i="2"/>
  <c r="L493" i="2" s="1"/>
  <c r="G493" i="2"/>
  <c r="N493" i="2" s="1"/>
  <c r="F493" i="2"/>
  <c r="K492" i="2"/>
  <c r="L492" i="2" s="1"/>
  <c r="G492" i="2"/>
  <c r="N492" i="2" s="1"/>
  <c r="F492" i="2"/>
  <c r="K491" i="2"/>
  <c r="L491" i="2" s="1"/>
  <c r="G491" i="2"/>
  <c r="M491" i="2" s="1"/>
  <c r="F491" i="2"/>
  <c r="K490" i="2"/>
  <c r="L490" i="2" s="1"/>
  <c r="G490" i="2"/>
  <c r="F490" i="2"/>
  <c r="K489" i="2"/>
  <c r="L489" i="2" s="1"/>
  <c r="G489" i="2"/>
  <c r="F489" i="2"/>
  <c r="K488" i="2"/>
  <c r="L488" i="2" s="1"/>
  <c r="G488" i="2"/>
  <c r="F488" i="2"/>
  <c r="K487" i="2"/>
  <c r="L487" i="2" s="1"/>
  <c r="G487" i="2"/>
  <c r="N487" i="2" s="1"/>
  <c r="F487" i="2"/>
  <c r="K486" i="2"/>
  <c r="L486" i="2" s="1"/>
  <c r="G486" i="2"/>
  <c r="N486" i="2" s="1"/>
  <c r="F486" i="2"/>
  <c r="K485" i="2"/>
  <c r="L485" i="2" s="1"/>
  <c r="G485" i="2"/>
  <c r="N485" i="2" s="1"/>
  <c r="F485" i="2"/>
  <c r="K484" i="2"/>
  <c r="L484" i="2" s="1"/>
  <c r="G484" i="2"/>
  <c r="N484" i="2" s="1"/>
  <c r="F484" i="2"/>
  <c r="K483" i="2"/>
  <c r="L483" i="2" s="1"/>
  <c r="G483" i="2"/>
  <c r="M483" i="2" s="1"/>
  <c r="F483" i="2"/>
  <c r="K482" i="2"/>
  <c r="L482" i="2" s="1"/>
  <c r="G482" i="2"/>
  <c r="F482" i="2"/>
  <c r="K481" i="2"/>
  <c r="L481" i="2" s="1"/>
  <c r="G481" i="2"/>
  <c r="F481" i="2"/>
  <c r="K480" i="2"/>
  <c r="L480" i="2" s="1"/>
  <c r="G480" i="2"/>
  <c r="F480" i="2"/>
  <c r="K479" i="2"/>
  <c r="L479" i="2" s="1"/>
  <c r="G479" i="2"/>
  <c r="F479" i="2"/>
  <c r="K478" i="2"/>
  <c r="L478" i="2" s="1"/>
  <c r="G478" i="2"/>
  <c r="F478" i="2"/>
  <c r="K477" i="2"/>
  <c r="L477" i="2" s="1"/>
  <c r="G477" i="2"/>
  <c r="F477" i="2"/>
  <c r="M476" i="2"/>
  <c r="K476" i="2"/>
  <c r="L476" i="2" s="1"/>
  <c r="N476" i="2"/>
  <c r="K475" i="2"/>
  <c r="L475" i="2" s="1"/>
  <c r="G475" i="2"/>
  <c r="F475" i="2"/>
  <c r="K474" i="2"/>
  <c r="L474" i="2" s="1"/>
  <c r="G474" i="2"/>
  <c r="F474" i="2"/>
  <c r="K473" i="2"/>
  <c r="L473" i="2" s="1"/>
  <c r="G473" i="2"/>
  <c r="N473" i="2" s="1"/>
  <c r="F473" i="2"/>
  <c r="K472" i="2"/>
  <c r="L472" i="2" s="1"/>
  <c r="G472" i="2"/>
  <c r="N472" i="2" s="1"/>
  <c r="F472" i="2"/>
  <c r="K471" i="2"/>
  <c r="L471" i="2" s="1"/>
  <c r="G471" i="2"/>
  <c r="N471" i="2" s="1"/>
  <c r="F471" i="2"/>
  <c r="K470" i="2"/>
  <c r="L470" i="2" s="1"/>
  <c r="G470" i="2"/>
  <c r="N470" i="2" s="1"/>
  <c r="F470" i="2"/>
  <c r="K469" i="2"/>
  <c r="L469" i="2" s="1"/>
  <c r="G469" i="2"/>
  <c r="N469" i="2" s="1"/>
  <c r="F469" i="2"/>
  <c r="K468" i="2"/>
  <c r="L468" i="2" s="1"/>
  <c r="G468" i="2"/>
  <c r="N468" i="2" s="1"/>
  <c r="F468" i="2"/>
  <c r="K467" i="2"/>
  <c r="L467" i="2" s="1"/>
  <c r="G467" i="2"/>
  <c r="N467" i="2" s="1"/>
  <c r="F467" i="2"/>
  <c r="K466" i="2"/>
  <c r="L466" i="2" s="1"/>
  <c r="G466" i="2"/>
  <c r="N466" i="2" s="1"/>
  <c r="F466" i="2"/>
  <c r="K465" i="2"/>
  <c r="L465" i="2" s="1"/>
  <c r="G465" i="2"/>
  <c r="M465" i="2" s="1"/>
  <c r="F465" i="2"/>
  <c r="K464" i="2"/>
  <c r="L464" i="2" s="1"/>
  <c r="G464" i="2"/>
  <c r="F464" i="2"/>
  <c r="K463" i="2"/>
  <c r="L463" i="2" s="1"/>
  <c r="G463" i="2"/>
  <c r="N463" i="2" s="1"/>
  <c r="F463" i="2"/>
  <c r="K462" i="2"/>
  <c r="L462" i="2" s="1"/>
  <c r="G462" i="2"/>
  <c r="F462" i="2"/>
  <c r="K461" i="2"/>
  <c r="L461" i="2" s="1"/>
  <c r="G461" i="2"/>
  <c r="N461" i="2" s="1"/>
  <c r="F461" i="2"/>
  <c r="K460" i="2"/>
  <c r="L460" i="2" s="1"/>
  <c r="G460" i="2"/>
  <c r="N460" i="2" s="1"/>
  <c r="F460" i="2"/>
  <c r="K459" i="2"/>
  <c r="L459" i="2" s="1"/>
  <c r="G459" i="2"/>
  <c r="N459" i="2" s="1"/>
  <c r="F459" i="2"/>
  <c r="K457" i="2"/>
  <c r="L457" i="2" s="1"/>
  <c r="G457" i="2"/>
  <c r="N457" i="2" s="1"/>
  <c r="F457" i="2"/>
  <c r="K456" i="2"/>
  <c r="L456" i="2" s="1"/>
  <c r="G456" i="2"/>
  <c r="N456" i="2" s="1"/>
  <c r="F456" i="2"/>
  <c r="K455" i="2"/>
  <c r="L455" i="2" s="1"/>
  <c r="G455" i="2"/>
  <c r="N455" i="2" s="1"/>
  <c r="F455" i="2"/>
  <c r="K454" i="2"/>
  <c r="L454" i="2" s="1"/>
  <c r="G454" i="2"/>
  <c r="N454" i="2" s="1"/>
  <c r="F454" i="2"/>
  <c r="K453" i="2"/>
  <c r="L453" i="2" s="1"/>
  <c r="G453" i="2"/>
  <c r="M453" i="2" s="1"/>
  <c r="F453" i="2"/>
  <c r="K452" i="2"/>
  <c r="L452" i="2" s="1"/>
  <c r="G452" i="2"/>
  <c r="F452" i="2"/>
  <c r="K451" i="2"/>
  <c r="L451" i="2" s="1"/>
  <c r="G451" i="2"/>
  <c r="F451" i="2"/>
  <c r="K450" i="2"/>
  <c r="L450" i="2" s="1"/>
  <c r="G450" i="2"/>
  <c r="F450" i="2"/>
  <c r="K449" i="2"/>
  <c r="L449" i="2" s="1"/>
  <c r="G449" i="2"/>
  <c r="F449" i="2"/>
  <c r="K448" i="2"/>
  <c r="L448" i="2" s="1"/>
  <c r="G448" i="2"/>
  <c r="N448" i="2" s="1"/>
  <c r="F448" i="2"/>
  <c r="K447" i="2"/>
  <c r="L447" i="2" s="1"/>
  <c r="G447" i="2"/>
  <c r="N447" i="2" s="1"/>
  <c r="F447" i="2"/>
  <c r="K446" i="2"/>
  <c r="L446" i="2" s="1"/>
  <c r="G446" i="2"/>
  <c r="N446" i="2" s="1"/>
  <c r="F446" i="2"/>
  <c r="K445" i="2"/>
  <c r="L445" i="2" s="1"/>
  <c r="G445" i="2"/>
  <c r="N445" i="2" s="1"/>
  <c r="F445" i="2"/>
  <c r="K444" i="2"/>
  <c r="L444" i="2" s="1"/>
  <c r="G444" i="2"/>
  <c r="N444" i="2" s="1"/>
  <c r="F444" i="2"/>
  <c r="K443" i="2"/>
  <c r="L443" i="2" s="1"/>
  <c r="G443" i="2"/>
  <c r="N443" i="2" s="1"/>
  <c r="F443" i="2"/>
  <c r="K442" i="2"/>
  <c r="L442" i="2" s="1"/>
  <c r="G442" i="2"/>
  <c r="N442" i="2" s="1"/>
  <c r="F442" i="2"/>
  <c r="K441" i="2"/>
  <c r="L441" i="2" s="1"/>
  <c r="G441" i="2"/>
  <c r="M441" i="2" s="1"/>
  <c r="F441" i="2"/>
  <c r="K439" i="2"/>
  <c r="L439" i="2" s="1"/>
  <c r="G439" i="2"/>
  <c r="F439" i="2"/>
  <c r="K437" i="2"/>
  <c r="L437" i="2" s="1"/>
  <c r="G437" i="2"/>
  <c r="F437" i="2"/>
  <c r="K436" i="2"/>
  <c r="L436" i="2" s="1"/>
  <c r="G436" i="2"/>
  <c r="F436" i="2"/>
  <c r="K434" i="2"/>
  <c r="L434" i="2" s="1"/>
  <c r="G434" i="2"/>
  <c r="N434" i="2" s="1"/>
  <c r="F434" i="2"/>
  <c r="K432" i="2"/>
  <c r="L432" i="2" s="1"/>
  <c r="G432" i="2"/>
  <c r="N432" i="2" s="1"/>
  <c r="F432" i="2"/>
  <c r="K431" i="2"/>
  <c r="L431" i="2" s="1"/>
  <c r="G431" i="2"/>
  <c r="N431" i="2" s="1"/>
  <c r="F431" i="2"/>
  <c r="K430" i="2"/>
  <c r="L430" i="2" s="1"/>
  <c r="G430" i="2"/>
  <c r="M430" i="2" s="1"/>
  <c r="F430" i="2"/>
  <c r="K429" i="2"/>
  <c r="L429" i="2" s="1"/>
  <c r="G429" i="2"/>
  <c r="N429" i="2" s="1"/>
  <c r="F429" i="2"/>
  <c r="K428" i="2"/>
  <c r="L428" i="2" s="1"/>
  <c r="G428" i="2"/>
  <c r="N428" i="2" s="1"/>
  <c r="F428" i="2"/>
  <c r="K427" i="2"/>
  <c r="L427" i="2" s="1"/>
  <c r="G427" i="2"/>
  <c r="N427" i="2" s="1"/>
  <c r="F427" i="2"/>
  <c r="K426" i="2"/>
  <c r="L426" i="2" s="1"/>
  <c r="G426" i="2"/>
  <c r="N426" i="2" s="1"/>
  <c r="F426" i="2"/>
  <c r="K425" i="2"/>
  <c r="L425" i="2" s="1"/>
  <c r="G425" i="2"/>
  <c r="N425" i="2" s="1"/>
  <c r="F425" i="2"/>
  <c r="K424" i="2"/>
  <c r="L424" i="2" s="1"/>
  <c r="G424" i="2"/>
  <c r="N424" i="2" s="1"/>
  <c r="F424" i="2"/>
  <c r="K423" i="2"/>
  <c r="L423" i="2" s="1"/>
  <c r="G423" i="2"/>
  <c r="N423" i="2" s="1"/>
  <c r="F423" i="2"/>
  <c r="K422" i="2"/>
  <c r="L422" i="2" s="1"/>
  <c r="G422" i="2"/>
  <c r="M422" i="2" s="1"/>
  <c r="F422" i="2"/>
  <c r="K421" i="2"/>
  <c r="L421" i="2" s="1"/>
  <c r="G421" i="2"/>
  <c r="F421" i="2"/>
  <c r="K420" i="2"/>
  <c r="L420" i="2" s="1"/>
  <c r="G420" i="2"/>
  <c r="F420" i="2"/>
  <c r="K419" i="2"/>
  <c r="L419" i="2" s="1"/>
  <c r="G419" i="2"/>
  <c r="F419" i="2"/>
  <c r="K418" i="2"/>
  <c r="L418" i="2" s="1"/>
  <c r="G418" i="2"/>
  <c r="F418" i="2"/>
  <c r="K417" i="2"/>
  <c r="L417" i="2" s="1"/>
  <c r="G417" i="2"/>
  <c r="F417" i="2"/>
  <c r="K416" i="2"/>
  <c r="L416" i="2" s="1"/>
  <c r="G416" i="2"/>
  <c r="F416" i="2"/>
  <c r="K415" i="2"/>
  <c r="L415" i="2" s="1"/>
  <c r="G415" i="2"/>
  <c r="F415" i="2"/>
  <c r="K414" i="2"/>
  <c r="L414" i="2" s="1"/>
  <c r="G414" i="2"/>
  <c r="F414" i="2"/>
  <c r="K413" i="2"/>
  <c r="L413" i="2" s="1"/>
  <c r="G413" i="2"/>
  <c r="F413" i="2"/>
  <c r="K412" i="2"/>
  <c r="L412" i="2" s="1"/>
  <c r="G412" i="2"/>
  <c r="F412" i="2"/>
  <c r="K411" i="2"/>
  <c r="L411" i="2" s="1"/>
  <c r="G411" i="2"/>
  <c r="F411" i="2"/>
  <c r="K410" i="2"/>
  <c r="L410" i="2" s="1"/>
  <c r="G410" i="2"/>
  <c r="F410" i="2"/>
  <c r="K409" i="2"/>
  <c r="L409" i="2" s="1"/>
  <c r="G409" i="2"/>
  <c r="F409" i="2"/>
  <c r="K408" i="2"/>
  <c r="L408" i="2" s="1"/>
  <c r="G408" i="2"/>
  <c r="N408" i="2" s="1"/>
  <c r="F408" i="2"/>
  <c r="K407" i="2"/>
  <c r="L407" i="2" s="1"/>
  <c r="G407" i="2"/>
  <c r="N407" i="2" s="1"/>
  <c r="F407" i="2"/>
  <c r="K406" i="2"/>
  <c r="L406" i="2" s="1"/>
  <c r="G406" i="2"/>
  <c r="N406" i="2" s="1"/>
  <c r="F406" i="2"/>
  <c r="K405" i="2"/>
  <c r="L405" i="2" s="1"/>
  <c r="G405" i="2"/>
  <c r="N405" i="2" s="1"/>
  <c r="F405" i="2"/>
  <c r="K404" i="2"/>
  <c r="L404" i="2" s="1"/>
  <c r="G404" i="2"/>
  <c r="N404" i="2" s="1"/>
  <c r="F404" i="2"/>
  <c r="K403" i="2"/>
  <c r="L403" i="2" s="1"/>
  <c r="G403" i="2"/>
  <c r="N403" i="2" s="1"/>
  <c r="F403" i="2"/>
  <c r="K402" i="2"/>
  <c r="L402" i="2" s="1"/>
  <c r="G402" i="2"/>
  <c r="N402" i="2" s="1"/>
  <c r="F402" i="2"/>
  <c r="K401" i="2"/>
  <c r="L401" i="2" s="1"/>
  <c r="G401" i="2"/>
  <c r="N401" i="2" s="1"/>
  <c r="F401" i="2"/>
  <c r="K400" i="2"/>
  <c r="L400" i="2" s="1"/>
  <c r="G400" i="2"/>
  <c r="N400" i="2" s="1"/>
  <c r="F400" i="2"/>
  <c r="K399" i="2"/>
  <c r="L399" i="2" s="1"/>
  <c r="G399" i="2"/>
  <c r="N399" i="2" s="1"/>
  <c r="F399" i="2"/>
  <c r="K398" i="2"/>
  <c r="L398" i="2" s="1"/>
  <c r="G398" i="2"/>
  <c r="N398" i="2" s="1"/>
  <c r="F398" i="2"/>
  <c r="K397" i="2"/>
  <c r="L397" i="2" s="1"/>
  <c r="G397" i="2"/>
  <c r="N397" i="2" s="1"/>
  <c r="F397" i="2"/>
  <c r="K396" i="2"/>
  <c r="L396" i="2" s="1"/>
  <c r="G396" i="2"/>
  <c r="N396" i="2" s="1"/>
  <c r="F396" i="2"/>
  <c r="K395" i="2"/>
  <c r="L395" i="2" s="1"/>
  <c r="G395" i="2"/>
  <c r="N395" i="2" s="1"/>
  <c r="F395" i="2"/>
  <c r="K394" i="2"/>
  <c r="L394" i="2" s="1"/>
  <c r="G394" i="2"/>
  <c r="N394" i="2" s="1"/>
  <c r="F394" i="2"/>
  <c r="K393" i="2"/>
  <c r="L393" i="2" s="1"/>
  <c r="G393" i="2"/>
  <c r="N393" i="2" s="1"/>
  <c r="F393" i="2"/>
  <c r="K392" i="2"/>
  <c r="L392" i="2" s="1"/>
  <c r="G392" i="2"/>
  <c r="N392" i="2" s="1"/>
  <c r="F392" i="2"/>
  <c r="K391" i="2"/>
  <c r="L391" i="2" s="1"/>
  <c r="G391" i="2"/>
  <c r="N391" i="2" s="1"/>
  <c r="F391" i="2"/>
  <c r="K390" i="2"/>
  <c r="L390" i="2" s="1"/>
  <c r="G390" i="2"/>
  <c r="N390" i="2" s="1"/>
  <c r="F390" i="2"/>
  <c r="K389" i="2"/>
  <c r="L389" i="2" s="1"/>
  <c r="G389" i="2"/>
  <c r="N389" i="2" s="1"/>
  <c r="F389" i="2"/>
  <c r="K388" i="2"/>
  <c r="L388" i="2" s="1"/>
  <c r="G388" i="2"/>
  <c r="N388" i="2" s="1"/>
  <c r="F388" i="2"/>
  <c r="K387" i="2"/>
  <c r="L387" i="2" s="1"/>
  <c r="G387" i="2"/>
  <c r="N387" i="2" s="1"/>
  <c r="F387" i="2"/>
  <c r="G43" i="2"/>
  <c r="G44" i="2"/>
  <c r="G45" i="2"/>
  <c r="N477" i="2" l="1"/>
  <c r="M477" i="2"/>
  <c r="M669" i="2"/>
  <c r="M793" i="2"/>
  <c r="M447" i="2"/>
  <c r="N819" i="2"/>
  <c r="M687" i="2"/>
  <c r="M933" i="2"/>
  <c r="M726" i="2"/>
  <c r="M530" i="2"/>
  <c r="M581" i="2"/>
  <c r="M634" i="2"/>
  <c r="M641" i="2"/>
  <c r="M651" i="2"/>
  <c r="M389" i="2"/>
  <c r="M423" i="2"/>
  <c r="M428" i="2"/>
  <c r="M913" i="2"/>
  <c r="M918" i="2"/>
  <c r="N515" i="2"/>
  <c r="M473" i="2"/>
  <c r="M612" i="2"/>
  <c r="M625" i="2"/>
  <c r="M711" i="2"/>
  <c r="M721" i="2"/>
  <c r="M736" i="2"/>
  <c r="N430" i="2"/>
  <c r="M542" i="2"/>
  <c r="M677" i="2"/>
  <c r="M399" i="2"/>
  <c r="M637" i="2"/>
  <c r="N592" i="2"/>
  <c r="M387" i="2"/>
  <c r="M454" i="2"/>
  <c r="M584" i="2"/>
  <c r="M627" i="2"/>
  <c r="M632" i="2"/>
  <c r="M740" i="2"/>
  <c r="N838" i="2"/>
  <c r="M855" i="2"/>
  <c r="M434" i="2"/>
  <c r="M526" i="2"/>
  <c r="M590" i="2"/>
  <c r="M635" i="2"/>
  <c r="M638" i="2"/>
  <c r="M640" i="2"/>
  <c r="M825" i="2"/>
  <c r="M911" i="2"/>
  <c r="M938" i="2"/>
  <c r="M616" i="2"/>
  <c r="M621" i="2"/>
  <c r="N648" i="2"/>
  <c r="M684" i="2"/>
  <c r="M769" i="2"/>
  <c r="M878" i="2"/>
  <c r="M909" i="2"/>
  <c r="M944" i="2"/>
  <c r="M948" i="2"/>
  <c r="M751" i="2"/>
  <c r="M842" i="2"/>
  <c r="M934" i="2"/>
  <c r="M922" i="2"/>
  <c r="M432" i="2"/>
  <c r="M507" i="2"/>
  <c r="M517" i="2"/>
  <c r="M696" i="2"/>
  <c r="N702" i="2"/>
  <c r="N790" i="2"/>
  <c r="M937" i="2"/>
  <c r="M405" i="2"/>
  <c r="M403" i="2"/>
  <c r="M456" i="2"/>
  <c r="M461" i="2"/>
  <c r="M463" i="2"/>
  <c r="M484" i="2"/>
  <c r="M486" i="2"/>
  <c r="M570" i="2"/>
  <c r="M619" i="2"/>
  <c r="M671" i="2"/>
  <c r="M691" i="2"/>
  <c r="M754" i="2"/>
  <c r="M780" i="2"/>
  <c r="M786" i="2"/>
  <c r="M885" i="2"/>
  <c r="M892" i="2"/>
  <c r="M907" i="2"/>
  <c r="M916" i="2"/>
  <c r="M466" i="2"/>
  <c r="M471" i="2"/>
  <c r="M501" i="2"/>
  <c r="M594" i="2"/>
  <c r="M667" i="2"/>
  <c r="M941" i="2"/>
  <c r="M397" i="2"/>
  <c r="M485" i="2"/>
  <c r="M487" i="2"/>
  <c r="M729" i="2"/>
  <c r="M797" i="2"/>
  <c r="N886" i="2"/>
  <c r="M891" i="2"/>
  <c r="N613" i="2"/>
  <c r="N617" i="2"/>
  <c r="M391" i="2"/>
  <c r="M407" i="2"/>
  <c r="M425" i="2"/>
  <c r="N539" i="2"/>
  <c r="N580" i="2"/>
  <c r="M582" i="2"/>
  <c r="N589" i="2"/>
  <c r="M591" i="2"/>
  <c r="M593" i="2"/>
  <c r="M600" i="2"/>
  <c r="M614" i="2"/>
  <c r="M618" i="2"/>
  <c r="M620" i="2"/>
  <c r="M650" i="2"/>
  <c r="M657" i="2"/>
  <c r="M676" i="2"/>
  <c r="M683" i="2"/>
  <c r="M742" i="2"/>
  <c r="M747" i="2"/>
  <c r="M759" i="2"/>
  <c r="M773" i="2"/>
  <c r="M778" i="2"/>
  <c r="M795" i="2"/>
  <c r="M821" i="2"/>
  <c r="M833" i="2"/>
  <c r="M401" i="2"/>
  <c r="M459" i="2"/>
  <c r="M468" i="2"/>
  <c r="N525" i="2"/>
  <c r="N534" i="2"/>
  <c r="M550" i="2"/>
  <c r="M555" i="2"/>
  <c r="M596" i="2"/>
  <c r="M611" i="2"/>
  <c r="M630" i="2"/>
  <c r="M653" i="2"/>
  <c r="M668" i="2"/>
  <c r="M670" i="2"/>
  <c r="M672" i="2"/>
  <c r="M688" i="2"/>
  <c r="M746" i="2"/>
  <c r="N789" i="2"/>
  <c r="N828" i="2"/>
  <c r="M877" i="2"/>
  <c r="M910" i="2"/>
  <c r="M912" i="2"/>
  <c r="M743" i="2"/>
  <c r="N760" i="2"/>
  <c r="M772" i="2"/>
  <c r="M785" i="2"/>
  <c r="M798" i="2"/>
  <c r="M824" i="2"/>
  <c r="M834" i="2"/>
  <c r="M894" i="2"/>
  <c r="M899" i="2"/>
  <c r="M924" i="2"/>
  <c r="M518" i="2"/>
  <c r="N531" i="2"/>
  <c r="M604" i="2"/>
  <c r="M395" i="2"/>
  <c r="M431" i="2"/>
  <c r="M446" i="2"/>
  <c r="M448" i="2"/>
  <c r="N491" i="2"/>
  <c r="M500" i="2"/>
  <c r="M502" i="2"/>
  <c r="M509" i="2"/>
  <c r="M514" i="2"/>
  <c r="M586" i="2"/>
  <c r="M642" i="2"/>
  <c r="M680" i="2"/>
  <c r="N703" i="2"/>
  <c r="M723" i="2"/>
  <c r="M757" i="2"/>
  <c r="M763" i="2"/>
  <c r="M768" i="2"/>
  <c r="M927" i="2"/>
  <c r="M946" i="2"/>
  <c r="M393" i="2"/>
  <c r="M388" i="2"/>
  <c r="M390" i="2"/>
  <c r="M392" i="2"/>
  <c r="M394" i="2"/>
  <c r="M396" i="2"/>
  <c r="M398" i="2"/>
  <c r="M400" i="2"/>
  <c r="M402" i="2"/>
  <c r="M404" i="2"/>
  <c r="M406" i="2"/>
  <c r="M408" i="2"/>
  <c r="M427" i="2"/>
  <c r="M429" i="2"/>
  <c r="M460" i="2"/>
  <c r="M470" i="2"/>
  <c r="M472" i="2"/>
  <c r="M493" i="2"/>
  <c r="M494" i="2"/>
  <c r="M499" i="2"/>
  <c r="M511" i="2"/>
  <c r="M553" i="2"/>
  <c r="M557" i="2"/>
  <c r="M576" i="2"/>
  <c r="M628" i="2"/>
  <c r="N717" i="2"/>
  <c r="M722" i="2"/>
  <c r="M745" i="2"/>
  <c r="M766" i="2"/>
  <c r="M770" i="2"/>
  <c r="M788" i="2"/>
  <c r="M794" i="2"/>
  <c r="M796" i="2"/>
  <c r="M817" i="2"/>
  <c r="M848" i="2"/>
  <c r="M868" i="2"/>
  <c r="M884" i="2"/>
  <c r="M920" i="2"/>
  <c r="M926" i="2"/>
  <c r="M928" i="2"/>
  <c r="M560" i="2"/>
  <c r="M569" i="2"/>
  <c r="M571" i="2"/>
  <c r="M573" i="2"/>
  <c r="M583" i="2"/>
  <c r="M585" i="2"/>
  <c r="M728" i="2"/>
  <c r="M777" i="2"/>
  <c r="M779" i="2"/>
  <c r="M782" i="2"/>
  <c r="M893" i="2"/>
  <c r="M897" i="2"/>
  <c r="M931" i="2"/>
  <c r="M935" i="2"/>
  <c r="N422" i="2"/>
  <c r="M424" i="2"/>
  <c r="M426" i="2"/>
  <c r="M444" i="2"/>
  <c r="N453" i="2"/>
  <c r="M455" i="2"/>
  <c r="M457" i="2"/>
  <c r="N465" i="2"/>
  <c r="M467" i="2"/>
  <c r="M469" i="2"/>
  <c r="M492" i="2"/>
  <c r="N506" i="2"/>
  <c r="M510" i="2"/>
  <c r="M545" i="2"/>
  <c r="M552" i="2"/>
  <c r="M556" i="2"/>
  <c r="M608" i="2"/>
  <c r="M679" i="2"/>
  <c r="M685" i="2"/>
  <c r="M697" i="2"/>
  <c r="M733" i="2"/>
  <c r="M735" i="2"/>
  <c r="M741" i="2"/>
  <c r="M765" i="2"/>
  <c r="M775" i="2"/>
  <c r="M832" i="2"/>
  <c r="M836" i="2"/>
  <c r="M847" i="2"/>
  <c r="M856" i="2"/>
  <c r="N874" i="2"/>
  <c r="M883" i="2"/>
  <c r="M895" i="2"/>
  <c r="M914" i="2"/>
  <c r="M923" i="2"/>
  <c r="M925" i="2"/>
  <c r="M693" i="2"/>
  <c r="M705" i="2"/>
  <c r="N710" i="2"/>
  <c r="N725" i="2"/>
  <c r="M727" i="2"/>
  <c r="M753" i="2"/>
  <c r="M756" i="2"/>
  <c r="M758" i="2"/>
  <c r="M761" i="2"/>
  <c r="M791" i="2"/>
  <c r="M841" i="2"/>
  <c r="M936" i="2"/>
  <c r="M939" i="2"/>
  <c r="M875" i="2"/>
  <c r="M905" i="2"/>
  <c r="N413" i="2"/>
  <c r="M413" i="2"/>
  <c r="N421" i="2"/>
  <c r="M421" i="2"/>
  <c r="M442" i="2"/>
  <c r="N483" i="2"/>
  <c r="N497" i="2"/>
  <c r="M497" i="2"/>
  <c r="N568" i="2"/>
  <c r="M568" i="2"/>
  <c r="N601" i="2"/>
  <c r="M601" i="2"/>
  <c r="N606" i="2"/>
  <c r="M606" i="2"/>
  <c r="N707" i="2"/>
  <c r="M707" i="2"/>
  <c r="N739" i="2"/>
  <c r="M739" i="2"/>
  <c r="N872" i="2"/>
  <c r="M872" i="2"/>
  <c r="N880" i="2"/>
  <c r="M880" i="2"/>
  <c r="N416" i="2"/>
  <c r="M416" i="2"/>
  <c r="N436" i="2"/>
  <c r="M436" i="2"/>
  <c r="N475" i="2"/>
  <c r="M475" i="2"/>
  <c r="N503" i="2"/>
  <c r="M503" i="2"/>
  <c r="N546" i="2"/>
  <c r="M546" i="2"/>
  <c r="N551" i="2"/>
  <c r="M551" i="2"/>
  <c r="N561" i="2"/>
  <c r="M561" i="2"/>
  <c r="N588" i="2"/>
  <c r="M588" i="2"/>
  <c r="N652" i="2"/>
  <c r="M652" i="2"/>
  <c r="N673" i="2"/>
  <c r="M673" i="2"/>
  <c r="N767" i="2"/>
  <c r="M767" i="2"/>
  <c r="N818" i="2"/>
  <c r="M818" i="2"/>
  <c r="N889" i="2"/>
  <c r="M889" i="2"/>
  <c r="N411" i="2"/>
  <c r="M411" i="2"/>
  <c r="N419" i="2"/>
  <c r="M419" i="2"/>
  <c r="N451" i="2"/>
  <c r="M451" i="2"/>
  <c r="N480" i="2"/>
  <c r="M480" i="2"/>
  <c r="N490" i="2"/>
  <c r="M490" i="2"/>
  <c r="N495" i="2"/>
  <c r="M495" i="2"/>
  <c r="N549" i="2"/>
  <c r="M549" i="2"/>
  <c r="N578" i="2"/>
  <c r="M578" i="2"/>
  <c r="N609" i="2"/>
  <c r="M609" i="2"/>
  <c r="N643" i="2"/>
  <c r="M643" i="2"/>
  <c r="N748" i="2"/>
  <c r="M748" i="2"/>
  <c r="N904" i="2"/>
  <c r="M904" i="2"/>
  <c r="N414" i="2"/>
  <c r="M414" i="2"/>
  <c r="N482" i="2"/>
  <c r="M482" i="2"/>
  <c r="N512" i="2"/>
  <c r="M512" i="2"/>
  <c r="N597" i="2"/>
  <c r="M597" i="2"/>
  <c r="N602" i="2"/>
  <c r="M602" i="2"/>
  <c r="N827" i="2"/>
  <c r="M827" i="2"/>
  <c r="N900" i="2"/>
  <c r="M900" i="2"/>
  <c r="N409" i="2"/>
  <c r="M409" i="2"/>
  <c r="N417" i="2"/>
  <c r="M417" i="2"/>
  <c r="N437" i="2"/>
  <c r="M437" i="2"/>
  <c r="N441" i="2"/>
  <c r="M443" i="2"/>
  <c r="M445" i="2"/>
  <c r="N449" i="2"/>
  <c r="M449" i="2"/>
  <c r="N478" i="2"/>
  <c r="M478" i="2"/>
  <c r="N488" i="2"/>
  <c r="M488" i="2"/>
  <c r="N522" i="2"/>
  <c r="M537" i="2"/>
  <c r="N547" i="2"/>
  <c r="M547" i="2"/>
  <c r="N563" i="2"/>
  <c r="M563" i="2"/>
  <c r="N595" i="2"/>
  <c r="M595" i="2"/>
  <c r="N776" i="2"/>
  <c r="M776" i="2"/>
  <c r="N837" i="2"/>
  <c r="M837" i="2"/>
  <c r="N898" i="2"/>
  <c r="M898" i="2"/>
  <c r="N917" i="2"/>
  <c r="M917" i="2"/>
  <c r="N412" i="2"/>
  <c r="M412" i="2"/>
  <c r="N420" i="2"/>
  <c r="M420" i="2"/>
  <c r="N452" i="2"/>
  <c r="M452" i="2"/>
  <c r="N464" i="2"/>
  <c r="M464" i="2"/>
  <c r="N481" i="2"/>
  <c r="M481" i="2"/>
  <c r="N496" i="2"/>
  <c r="M496" i="2"/>
  <c r="N605" i="2"/>
  <c r="M605" i="2"/>
  <c r="N610" i="2"/>
  <c r="M610" i="2"/>
  <c r="N633" i="2"/>
  <c r="M633" i="2"/>
  <c r="N732" i="2"/>
  <c r="M732" i="2"/>
  <c r="N896" i="2"/>
  <c r="M896" i="2"/>
  <c r="N915" i="2"/>
  <c r="M915" i="2"/>
  <c r="N462" i="2"/>
  <c r="M462" i="2"/>
  <c r="N474" i="2"/>
  <c r="M474" i="2"/>
  <c r="N513" i="2"/>
  <c r="M513" i="2"/>
  <c r="N598" i="2"/>
  <c r="M598" i="2"/>
  <c r="N622" i="2"/>
  <c r="M622" i="2"/>
  <c r="N709" i="2"/>
  <c r="M709" i="2"/>
  <c r="N744" i="2"/>
  <c r="M744" i="2"/>
  <c r="N792" i="2"/>
  <c r="M792" i="2"/>
  <c r="N873" i="2"/>
  <c r="M873" i="2"/>
  <c r="N882" i="2"/>
  <c r="M882" i="2"/>
  <c r="N415" i="2"/>
  <c r="M415" i="2"/>
  <c r="N410" i="2"/>
  <c r="M410" i="2"/>
  <c r="N418" i="2"/>
  <c r="M418" i="2"/>
  <c r="N439" i="2"/>
  <c r="M439" i="2"/>
  <c r="N450" i="2"/>
  <c r="M450" i="2"/>
  <c r="N479" i="2"/>
  <c r="M479" i="2"/>
  <c r="N489" i="2"/>
  <c r="M489" i="2"/>
  <c r="N548" i="2"/>
  <c r="M548" i="2"/>
  <c r="N566" i="2"/>
  <c r="M566" i="2"/>
  <c r="N577" i="2"/>
  <c r="M577" i="2"/>
  <c r="N629" i="2"/>
  <c r="M629" i="2"/>
  <c r="N675" i="2"/>
  <c r="M675" i="2"/>
  <c r="N730" i="2"/>
  <c r="M730" i="2"/>
  <c r="N752" i="2"/>
  <c r="M752" i="2"/>
  <c r="N943" i="2"/>
  <c r="M943" i="2"/>
  <c r="M655" i="2"/>
  <c r="N699" i="2"/>
  <c r="M701" i="2"/>
  <c r="N714" i="2"/>
  <c r="M716" i="2"/>
  <c r="M724" i="2"/>
  <c r="M749" i="2"/>
  <c r="M784" i="2"/>
  <c r="N890" i="2"/>
  <c r="N929" i="2"/>
  <c r="M713" i="2"/>
  <c r="M870" i="2"/>
  <c r="M887" i="2"/>
  <c r="M647" i="2"/>
  <c r="M656" i="2"/>
  <c r="M906" i="2"/>
  <c r="M908" i="2"/>
  <c r="M919" i="2"/>
  <c r="M921" i="2"/>
  <c r="M930" i="2"/>
  <c r="M932" i="2"/>
  <c r="M559" i="2"/>
  <c r="M624" i="2"/>
  <c r="M645" i="2"/>
  <c r="M764" i="2"/>
  <c r="M830" i="2"/>
  <c r="M945" i="2"/>
  <c r="M947" i="2"/>
  <c r="M521" i="2"/>
  <c r="M626" i="2"/>
  <c r="M649" i="2"/>
  <c r="M681" i="2"/>
  <c r="M706" i="2"/>
  <c r="M734" i="2"/>
  <c r="M771" i="2"/>
  <c r="M857" i="2"/>
  <c r="M871" i="2"/>
  <c r="M940" i="2"/>
  <c r="M567" i="2"/>
  <c r="M579" i="2"/>
  <c r="M674" i="2"/>
  <c r="M689" i="2"/>
  <c r="M694" i="2"/>
  <c r="M731" i="2"/>
  <c r="M826" i="2"/>
  <c r="M846" i="2"/>
  <c r="M859" i="2"/>
  <c r="M879" i="2"/>
  <c r="M881" i="2"/>
  <c r="M888" i="2"/>
  <c r="M942" i="2"/>
  <c r="N876" i="2"/>
  <c r="M876" i="2"/>
  <c r="M762" i="2"/>
  <c r="M787" i="2"/>
  <c r="M839" i="2"/>
  <c r="M858" i="2"/>
  <c r="M750" i="2"/>
  <c r="M774" i="2"/>
  <c r="M816" i="2"/>
  <c r="M831" i="2"/>
  <c r="M820" i="2"/>
  <c r="M783" i="2"/>
  <c r="M835" i="2"/>
  <c r="M849" i="2"/>
  <c r="M543" i="2"/>
  <c r="M607" i="2"/>
  <c r="M623" i="2"/>
  <c r="N700" i="2"/>
  <c r="M700" i="2"/>
  <c r="N715" i="2"/>
  <c r="M715" i="2"/>
  <c r="N719" i="2"/>
  <c r="M719" i="2"/>
  <c r="N704" i="2"/>
  <c r="M704" i="2"/>
  <c r="M554" i="2"/>
  <c r="M572" i="2"/>
  <c r="M644" i="2"/>
  <c r="M654" i="2"/>
  <c r="M678" i="2"/>
  <c r="N682" i="2"/>
  <c r="M682" i="2"/>
  <c r="M516" i="2"/>
  <c r="M520" i="2"/>
  <c r="M524" i="2"/>
  <c r="M529" i="2"/>
  <c r="M533" i="2"/>
  <c r="M536" i="2"/>
  <c r="M541" i="2"/>
  <c r="M599" i="2"/>
  <c r="M615" i="2"/>
  <c r="M631" i="2"/>
  <c r="N686" i="2"/>
  <c r="M686" i="2"/>
  <c r="N708" i="2"/>
  <c r="M708" i="2"/>
  <c r="M544" i="2"/>
  <c r="M558" i="2"/>
  <c r="M575" i="2"/>
  <c r="M587" i="2"/>
  <c r="M659" i="2"/>
  <c r="N690" i="2"/>
  <c r="M690" i="2"/>
  <c r="M519" i="2"/>
  <c r="M523" i="2"/>
  <c r="M527" i="2"/>
  <c r="M532" i="2"/>
  <c r="M535" i="2"/>
  <c r="M540" i="2"/>
  <c r="M603" i="2"/>
  <c r="M646" i="2"/>
  <c r="N695" i="2"/>
  <c r="M695" i="2"/>
  <c r="N712" i="2"/>
  <c r="M712" i="2"/>
  <c r="M718" i="2"/>
  <c r="M720" i="2"/>
  <c r="F20" i="2"/>
  <c r="F21" i="2"/>
  <c r="F25" i="2"/>
  <c r="F26" i="2"/>
  <c r="F27" i="2"/>
  <c r="F28" i="2"/>
  <c r="F29" i="2"/>
  <c r="F30" i="2"/>
  <c r="F31" i="2"/>
  <c r="F32" i="2"/>
  <c r="F33" i="2"/>
  <c r="F34" i="2"/>
  <c r="F35" i="2"/>
  <c r="F36" i="2"/>
  <c r="F37" i="2"/>
  <c r="F38" i="2"/>
  <c r="F39" i="2"/>
  <c r="F40" i="2"/>
  <c r="F41" i="2"/>
  <c r="F42" i="2"/>
  <c r="F46" i="2"/>
  <c r="F47" i="2"/>
  <c r="F48" i="2"/>
  <c r="F49" i="2"/>
  <c r="F50" i="2"/>
  <c r="F51" i="2"/>
  <c r="F52" i="2"/>
  <c r="F53" i="2"/>
  <c r="F54" i="2"/>
  <c r="F55" i="2"/>
  <c r="F56" i="2"/>
  <c r="F57" i="2"/>
  <c r="F58" i="2"/>
  <c r="F59"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1" i="2"/>
  <c r="F122" i="2"/>
  <c r="F123" i="2"/>
  <c r="F124" i="2"/>
  <c r="F125" i="2"/>
  <c r="F126" i="2"/>
  <c r="F127" i="2"/>
  <c r="F128" i="2"/>
  <c r="F129" i="2"/>
  <c r="F130" i="2"/>
  <c r="F131" i="2"/>
  <c r="F132" i="2"/>
  <c r="F133" i="2"/>
  <c r="F134" i="2"/>
  <c r="F135"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80" i="2"/>
  <c r="F281" i="2"/>
  <c r="F282" i="2"/>
  <c r="F283" i="2"/>
  <c r="F284" i="2"/>
  <c r="F285" i="2"/>
  <c r="F286" i="2"/>
  <c r="F287" i="2"/>
  <c r="F288" i="2"/>
  <c r="F289" i="2"/>
  <c r="F290" i="2"/>
  <c r="F291" i="2"/>
  <c r="F293" i="2"/>
  <c r="F294" i="2"/>
  <c r="F295" i="2"/>
  <c r="F296"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19" i="2"/>
  <c r="F8" i="2"/>
  <c r="F9" i="2"/>
  <c r="F10" i="2"/>
  <c r="F11" i="2"/>
  <c r="F12" i="2"/>
  <c r="F13" i="2"/>
  <c r="F14" i="2"/>
  <c r="F15" i="2"/>
  <c r="F16" i="2"/>
  <c r="F17" i="2"/>
  <c r="F7" i="2"/>
  <c r="K386" i="2"/>
  <c r="L386" i="2" s="1"/>
  <c r="G386" i="2"/>
  <c r="N386" i="2" s="1"/>
  <c r="K385" i="2"/>
  <c r="L385" i="2" s="1"/>
  <c r="G385" i="2"/>
  <c r="N385" i="2" s="1"/>
  <c r="K384" i="2"/>
  <c r="L384" i="2" s="1"/>
  <c r="G384" i="2"/>
  <c r="N384" i="2" s="1"/>
  <c r="K383" i="2"/>
  <c r="L383" i="2" s="1"/>
  <c r="G383" i="2"/>
  <c r="K382" i="2"/>
  <c r="L382" i="2" s="1"/>
  <c r="G382" i="2"/>
  <c r="N382" i="2" s="1"/>
  <c r="K381" i="2"/>
  <c r="L381" i="2" s="1"/>
  <c r="G381" i="2"/>
  <c r="N381" i="2" s="1"/>
  <c r="K380" i="2"/>
  <c r="L380" i="2" s="1"/>
  <c r="G380" i="2"/>
  <c r="N380" i="2" s="1"/>
  <c r="K379" i="2"/>
  <c r="L379" i="2" s="1"/>
  <c r="G379" i="2"/>
  <c r="K378" i="2"/>
  <c r="L378" i="2" s="1"/>
  <c r="G378" i="2"/>
  <c r="N378" i="2" s="1"/>
  <c r="K377" i="2"/>
  <c r="L377" i="2" s="1"/>
  <c r="G377" i="2"/>
  <c r="N377" i="2" s="1"/>
  <c r="K376" i="2"/>
  <c r="L376" i="2" s="1"/>
  <c r="G376" i="2"/>
  <c r="N376" i="2" s="1"/>
  <c r="K375" i="2"/>
  <c r="L375" i="2" s="1"/>
  <c r="G375" i="2"/>
  <c r="K374" i="2"/>
  <c r="L374" i="2" s="1"/>
  <c r="G374" i="2"/>
  <c r="N374" i="2" s="1"/>
  <c r="K373" i="2"/>
  <c r="L373" i="2" s="1"/>
  <c r="G373" i="2"/>
  <c r="N373" i="2" s="1"/>
  <c r="K372" i="2"/>
  <c r="L372" i="2" s="1"/>
  <c r="G372" i="2"/>
  <c r="N372" i="2" s="1"/>
  <c r="K371" i="2"/>
  <c r="L371" i="2" s="1"/>
  <c r="G371" i="2"/>
  <c r="K370" i="2"/>
  <c r="L370" i="2" s="1"/>
  <c r="G370" i="2"/>
  <c r="N370" i="2" s="1"/>
  <c r="K369" i="2"/>
  <c r="L369" i="2" s="1"/>
  <c r="G369" i="2"/>
  <c r="N369" i="2" s="1"/>
  <c r="K368" i="2"/>
  <c r="L368" i="2" s="1"/>
  <c r="G368" i="2"/>
  <c r="N368" i="2" s="1"/>
  <c r="K367" i="2"/>
  <c r="L367" i="2" s="1"/>
  <c r="G367" i="2"/>
  <c r="K366" i="2"/>
  <c r="L366" i="2" s="1"/>
  <c r="G366" i="2"/>
  <c r="N366" i="2" s="1"/>
  <c r="K365" i="2"/>
  <c r="L365" i="2" s="1"/>
  <c r="G365" i="2"/>
  <c r="M365" i="2" s="1"/>
  <c r="K364" i="2"/>
  <c r="L364" i="2" s="1"/>
  <c r="G364" i="2"/>
  <c r="N364" i="2" s="1"/>
  <c r="K363" i="2"/>
  <c r="L363" i="2" s="1"/>
  <c r="G363" i="2"/>
  <c r="N363" i="2" s="1"/>
  <c r="K362" i="2"/>
  <c r="L362" i="2" s="1"/>
  <c r="G362" i="2"/>
  <c r="N362" i="2" s="1"/>
  <c r="K361" i="2"/>
  <c r="L361" i="2" s="1"/>
  <c r="G361" i="2"/>
  <c r="K360" i="2"/>
  <c r="L360" i="2" s="1"/>
  <c r="G360" i="2"/>
  <c r="N360" i="2" s="1"/>
  <c r="K359" i="2"/>
  <c r="L359" i="2" s="1"/>
  <c r="G359" i="2"/>
  <c r="N359" i="2" s="1"/>
  <c r="K358" i="2"/>
  <c r="L358" i="2" s="1"/>
  <c r="G358" i="2"/>
  <c r="N358" i="2" s="1"/>
  <c r="K357" i="2"/>
  <c r="L357" i="2" s="1"/>
  <c r="G357" i="2"/>
  <c r="K356" i="2"/>
  <c r="L356" i="2" s="1"/>
  <c r="G356" i="2"/>
  <c r="N356" i="2" s="1"/>
  <c r="K355" i="2"/>
  <c r="L355" i="2" s="1"/>
  <c r="G355" i="2"/>
  <c r="N355" i="2" s="1"/>
  <c r="K354" i="2"/>
  <c r="L354" i="2" s="1"/>
  <c r="G354" i="2"/>
  <c r="N354" i="2" s="1"/>
  <c r="K353" i="2"/>
  <c r="L353" i="2" s="1"/>
  <c r="G353" i="2"/>
  <c r="K352" i="2"/>
  <c r="L352" i="2" s="1"/>
  <c r="G352" i="2"/>
  <c r="N352" i="2" s="1"/>
  <c r="K351" i="2"/>
  <c r="L351" i="2" s="1"/>
  <c r="G351" i="2"/>
  <c r="N351" i="2" s="1"/>
  <c r="K350" i="2"/>
  <c r="L350" i="2" s="1"/>
  <c r="G350" i="2"/>
  <c r="N350" i="2" s="1"/>
  <c r="K349" i="2"/>
  <c r="L349" i="2" s="1"/>
  <c r="G349" i="2"/>
  <c r="K348" i="2"/>
  <c r="L348" i="2" s="1"/>
  <c r="G348" i="2"/>
  <c r="N348" i="2" s="1"/>
  <c r="K347" i="2"/>
  <c r="L347" i="2" s="1"/>
  <c r="G347" i="2"/>
  <c r="N347" i="2" s="1"/>
  <c r="K346" i="2"/>
  <c r="L346" i="2" s="1"/>
  <c r="G346" i="2"/>
  <c r="N346" i="2" s="1"/>
  <c r="K345" i="2"/>
  <c r="L345" i="2" s="1"/>
  <c r="G345" i="2"/>
  <c r="K344" i="2"/>
  <c r="L344" i="2" s="1"/>
  <c r="G344" i="2"/>
  <c r="N344" i="2" s="1"/>
  <c r="K341" i="2"/>
  <c r="N341" i="2"/>
  <c r="K340" i="2"/>
  <c r="N340" i="2"/>
  <c r="K339" i="2"/>
  <c r="K338" i="2"/>
  <c r="M338" i="2"/>
  <c r="K335" i="2"/>
  <c r="L335" i="2" s="1"/>
  <c r="N335" i="2"/>
  <c r="K334" i="2"/>
  <c r="L334" i="2" s="1"/>
  <c r="N334" i="2"/>
  <c r="K333" i="2"/>
  <c r="L333" i="2" s="1"/>
  <c r="K332" i="2"/>
  <c r="L332" i="2" s="1"/>
  <c r="M332" i="2"/>
  <c r="K329" i="2"/>
  <c r="N329" i="2"/>
  <c r="K328" i="2"/>
  <c r="L328" i="2" s="1"/>
  <c r="N328" i="2"/>
  <c r="K327" i="2"/>
  <c r="L327" i="2" s="1"/>
  <c r="K326" i="2"/>
  <c r="L326" i="2" s="1"/>
  <c r="N326" i="2"/>
  <c r="K325" i="2"/>
  <c r="N325" i="2"/>
  <c r="K324" i="2"/>
  <c r="N324" i="2"/>
  <c r="K323" i="2"/>
  <c r="K322" i="2"/>
  <c r="M322" i="2"/>
  <c r="K321" i="2"/>
  <c r="N321" i="2"/>
  <c r="K320" i="2"/>
  <c r="N320" i="2"/>
  <c r="K319" i="2"/>
  <c r="K317" i="2"/>
  <c r="N317" i="2"/>
  <c r="K316" i="2"/>
  <c r="N316" i="2"/>
  <c r="K315" i="2"/>
  <c r="N315" i="2"/>
  <c r="K314" i="2"/>
  <c r="K313" i="2"/>
  <c r="N313" i="2"/>
  <c r="K312" i="2"/>
  <c r="M312" i="2"/>
  <c r="K311" i="2"/>
  <c r="N311" i="2"/>
  <c r="K310" i="2"/>
  <c r="K309" i="2"/>
  <c r="N309" i="2"/>
  <c r="K308" i="2"/>
  <c r="N308" i="2"/>
  <c r="K307" i="2"/>
  <c r="N307" i="2"/>
  <c r="K304" i="2"/>
  <c r="N304" i="2"/>
  <c r="K303" i="2"/>
  <c r="N303" i="2"/>
  <c r="K302" i="2"/>
  <c r="K301" i="2"/>
  <c r="N301" i="2"/>
  <c r="K300" i="2"/>
  <c r="N300" i="2"/>
  <c r="K299" i="2"/>
  <c r="N299" i="2"/>
  <c r="K298" i="2"/>
  <c r="L298" i="2" s="1"/>
  <c r="K296" i="2"/>
  <c r="L296" i="2" s="1"/>
  <c r="G296" i="2"/>
  <c r="M296" i="2" s="1"/>
  <c r="K295" i="2"/>
  <c r="L295" i="2" s="1"/>
  <c r="G295" i="2"/>
  <c r="N295" i="2" s="1"/>
  <c r="K294" i="2"/>
  <c r="L294" i="2" s="1"/>
  <c r="G294" i="2"/>
  <c r="N294" i="2" s="1"/>
  <c r="K293" i="2"/>
  <c r="L293" i="2" s="1"/>
  <c r="G293" i="2"/>
  <c r="K291" i="2"/>
  <c r="L291" i="2" s="1"/>
  <c r="G291" i="2"/>
  <c r="N291" i="2" s="1"/>
  <c r="K290" i="2"/>
  <c r="L290" i="2" s="1"/>
  <c r="G290" i="2"/>
  <c r="N290" i="2" s="1"/>
  <c r="K289" i="2"/>
  <c r="L289" i="2" s="1"/>
  <c r="G289" i="2"/>
  <c r="N289" i="2" s="1"/>
  <c r="K288" i="2"/>
  <c r="L288" i="2" s="1"/>
  <c r="G288" i="2"/>
  <c r="K287" i="2"/>
  <c r="L287" i="2" s="1"/>
  <c r="G287" i="2"/>
  <c r="M287" i="2" s="1"/>
  <c r="K286" i="2"/>
  <c r="L286" i="2" s="1"/>
  <c r="G286" i="2"/>
  <c r="N286" i="2" s="1"/>
  <c r="K285" i="2"/>
  <c r="L285" i="2" s="1"/>
  <c r="G285" i="2"/>
  <c r="N285" i="2" s="1"/>
  <c r="K284" i="2"/>
  <c r="L284" i="2" s="1"/>
  <c r="G284" i="2"/>
  <c r="K283" i="2"/>
  <c r="L283" i="2" s="1"/>
  <c r="G283" i="2"/>
  <c r="M283" i="2" s="1"/>
  <c r="K282" i="2"/>
  <c r="L282" i="2" s="1"/>
  <c r="G282" i="2"/>
  <c r="N282" i="2" s="1"/>
  <c r="K281" i="2"/>
  <c r="L281" i="2" s="1"/>
  <c r="G281" i="2"/>
  <c r="N281" i="2" s="1"/>
  <c r="K280" i="2"/>
  <c r="L280" i="2" s="1"/>
  <c r="G280" i="2"/>
  <c r="K278" i="2"/>
  <c r="L278" i="2" s="1"/>
  <c r="G278" i="2"/>
  <c r="N278" i="2" s="1"/>
  <c r="K277" i="2"/>
  <c r="L277" i="2" s="1"/>
  <c r="G277" i="2"/>
  <c r="N277" i="2" s="1"/>
  <c r="K276" i="2"/>
  <c r="L276" i="2" s="1"/>
  <c r="G276" i="2"/>
  <c r="K275" i="2"/>
  <c r="L275" i="2" s="1"/>
  <c r="G275" i="2"/>
  <c r="N275" i="2" s="1"/>
  <c r="K274" i="2"/>
  <c r="L274" i="2" s="1"/>
  <c r="G274" i="2"/>
  <c r="N274" i="2" s="1"/>
  <c r="K273" i="2"/>
  <c r="L273" i="2" s="1"/>
  <c r="G273" i="2"/>
  <c r="N273" i="2" s="1"/>
  <c r="K272" i="2"/>
  <c r="L272" i="2" s="1"/>
  <c r="G272" i="2"/>
  <c r="K271" i="2"/>
  <c r="L271" i="2" s="1"/>
  <c r="G271" i="2"/>
  <c r="N271" i="2" s="1"/>
  <c r="K270" i="2"/>
  <c r="L270" i="2" s="1"/>
  <c r="G270" i="2"/>
  <c r="M270" i="2" s="1"/>
  <c r="K269" i="2"/>
  <c r="L269" i="2" s="1"/>
  <c r="G269" i="2"/>
  <c r="N269" i="2" s="1"/>
  <c r="K268" i="2"/>
  <c r="L268" i="2" s="1"/>
  <c r="G268" i="2"/>
  <c r="K267" i="2"/>
  <c r="L267" i="2" s="1"/>
  <c r="G267" i="2"/>
  <c r="N267" i="2" s="1"/>
  <c r="K266" i="2"/>
  <c r="L266" i="2" s="1"/>
  <c r="G266" i="2"/>
  <c r="N266" i="2" s="1"/>
  <c r="K265" i="2"/>
  <c r="L265" i="2" s="1"/>
  <c r="G265" i="2"/>
  <c r="N265" i="2" s="1"/>
  <c r="K264" i="2"/>
  <c r="L264" i="2" s="1"/>
  <c r="G264" i="2"/>
  <c r="K263" i="2"/>
  <c r="L263" i="2" s="1"/>
  <c r="G263" i="2"/>
  <c r="M263" i="2" s="1"/>
  <c r="K262" i="2"/>
  <c r="L262" i="2" s="1"/>
  <c r="G262" i="2"/>
  <c r="N262" i="2" s="1"/>
  <c r="K261" i="2"/>
  <c r="L261" i="2" s="1"/>
  <c r="G261" i="2"/>
  <c r="N261" i="2" s="1"/>
  <c r="K260" i="2"/>
  <c r="L260" i="2" s="1"/>
  <c r="G260" i="2"/>
  <c r="K259" i="2"/>
  <c r="L259" i="2" s="1"/>
  <c r="G259" i="2"/>
  <c r="N259" i="2" s="1"/>
  <c r="K258" i="2"/>
  <c r="L258" i="2" s="1"/>
  <c r="G258" i="2"/>
  <c r="N258" i="2" s="1"/>
  <c r="K257" i="2"/>
  <c r="L257" i="2" s="1"/>
  <c r="G257" i="2"/>
  <c r="N257" i="2" s="1"/>
  <c r="K256" i="2"/>
  <c r="L256" i="2" s="1"/>
  <c r="G256" i="2"/>
  <c r="K255" i="2"/>
  <c r="L255" i="2" s="1"/>
  <c r="G255" i="2"/>
  <c r="K254" i="2"/>
  <c r="L254" i="2" s="1"/>
  <c r="G254" i="2"/>
  <c r="N254" i="2" s="1"/>
  <c r="K253" i="2"/>
  <c r="L253" i="2" s="1"/>
  <c r="G253" i="2"/>
  <c r="N253" i="2" s="1"/>
  <c r="K252" i="2"/>
  <c r="L252" i="2" s="1"/>
  <c r="G252" i="2"/>
  <c r="K249" i="2"/>
  <c r="L249" i="2" s="1"/>
  <c r="G249" i="2"/>
  <c r="M249" i="2" s="1"/>
  <c r="K248" i="2"/>
  <c r="L248" i="2" s="1"/>
  <c r="G248" i="2"/>
  <c r="N248" i="2" s="1"/>
  <c r="K247" i="2"/>
  <c r="L247" i="2" s="1"/>
  <c r="G247" i="2"/>
  <c r="N247" i="2" s="1"/>
  <c r="K246" i="2"/>
  <c r="L246" i="2" s="1"/>
  <c r="G246" i="2"/>
  <c r="K245" i="2"/>
  <c r="L245" i="2" s="1"/>
  <c r="G245" i="2"/>
  <c r="N245" i="2" s="1"/>
  <c r="K244" i="2"/>
  <c r="L244" i="2" s="1"/>
  <c r="G244" i="2"/>
  <c r="M244" i="2" s="1"/>
  <c r="K243" i="2"/>
  <c r="L243" i="2" s="1"/>
  <c r="G243" i="2"/>
  <c r="N243" i="2" s="1"/>
  <c r="K242" i="2"/>
  <c r="L242" i="2" s="1"/>
  <c r="G242" i="2"/>
  <c r="K241" i="2"/>
  <c r="L241" i="2" s="1"/>
  <c r="G241" i="2"/>
  <c r="N241" i="2" s="1"/>
  <c r="K240" i="2"/>
  <c r="L240" i="2" s="1"/>
  <c r="G240" i="2"/>
  <c r="N240" i="2" s="1"/>
  <c r="K239" i="2"/>
  <c r="L239" i="2" s="1"/>
  <c r="G239" i="2"/>
  <c r="K238" i="2"/>
  <c r="L238" i="2" s="1"/>
  <c r="G238" i="2"/>
  <c r="M238" i="2" s="1"/>
  <c r="K237" i="2"/>
  <c r="L237" i="2" s="1"/>
  <c r="G237" i="2"/>
  <c r="N237" i="2" s="1"/>
  <c r="K236" i="2"/>
  <c r="L236" i="2" s="1"/>
  <c r="G236" i="2"/>
  <c r="N236" i="2" s="1"/>
  <c r="K235" i="2"/>
  <c r="L235" i="2" s="1"/>
  <c r="G235" i="2"/>
  <c r="K234" i="2"/>
  <c r="L234" i="2" s="1"/>
  <c r="G234" i="2"/>
  <c r="N234" i="2" s="1"/>
  <c r="K233" i="2"/>
  <c r="L233" i="2" s="1"/>
  <c r="G233" i="2"/>
  <c r="N233" i="2" s="1"/>
  <c r="K232" i="2"/>
  <c r="L232" i="2" s="1"/>
  <c r="G232" i="2"/>
  <c r="N232" i="2" s="1"/>
  <c r="K231" i="2"/>
  <c r="L231" i="2" s="1"/>
  <c r="G231" i="2"/>
  <c r="K230" i="2"/>
  <c r="L230" i="2" s="1"/>
  <c r="G230" i="2"/>
  <c r="M230" i="2" s="1"/>
  <c r="K229" i="2"/>
  <c r="L229" i="2" s="1"/>
  <c r="G229" i="2"/>
  <c r="N229" i="2" s="1"/>
  <c r="K228" i="2"/>
  <c r="L228" i="2" s="1"/>
  <c r="G228" i="2"/>
  <c r="N228" i="2" s="1"/>
  <c r="K227" i="2"/>
  <c r="L227" i="2" s="1"/>
  <c r="G227" i="2"/>
  <c r="K226" i="2"/>
  <c r="L226" i="2" s="1"/>
  <c r="G226" i="2"/>
  <c r="N226" i="2" s="1"/>
  <c r="K225" i="2"/>
  <c r="L225" i="2" s="1"/>
  <c r="G225" i="2"/>
  <c r="N225" i="2" s="1"/>
  <c r="K224" i="2"/>
  <c r="L224" i="2" s="1"/>
  <c r="G224" i="2"/>
  <c r="N224" i="2" s="1"/>
  <c r="K223" i="2"/>
  <c r="L223" i="2" s="1"/>
  <c r="G223" i="2"/>
  <c r="K222" i="2"/>
  <c r="L222" i="2" s="1"/>
  <c r="G222" i="2"/>
  <c r="N222" i="2" s="1"/>
  <c r="K221" i="2"/>
  <c r="L221" i="2" s="1"/>
  <c r="G221" i="2"/>
  <c r="N221" i="2" s="1"/>
  <c r="K220" i="2"/>
  <c r="L220" i="2" s="1"/>
  <c r="G220" i="2"/>
  <c r="N220" i="2" s="1"/>
  <c r="K219" i="2"/>
  <c r="L219" i="2" s="1"/>
  <c r="G219" i="2"/>
  <c r="K218" i="2"/>
  <c r="L218" i="2" s="1"/>
  <c r="G218" i="2"/>
  <c r="N218" i="2" s="1"/>
  <c r="K217" i="2"/>
  <c r="L217" i="2" s="1"/>
  <c r="G217" i="2"/>
  <c r="N217" i="2" s="1"/>
  <c r="K216" i="2"/>
  <c r="L216" i="2" s="1"/>
  <c r="G216" i="2"/>
  <c r="N216" i="2" s="1"/>
  <c r="K215" i="2"/>
  <c r="L215" i="2" s="1"/>
  <c r="G215" i="2"/>
  <c r="K214" i="2"/>
  <c r="L214" i="2" s="1"/>
  <c r="G214" i="2"/>
  <c r="N214" i="2" s="1"/>
  <c r="K213" i="2"/>
  <c r="L213" i="2" s="1"/>
  <c r="G213" i="2"/>
  <c r="M213" i="2" s="1"/>
  <c r="K212" i="2"/>
  <c r="L212" i="2" s="1"/>
  <c r="G212" i="2"/>
  <c r="N212" i="2" s="1"/>
  <c r="K211" i="2"/>
  <c r="L211" i="2" s="1"/>
  <c r="G211" i="2"/>
  <c r="K210" i="2"/>
  <c r="L210" i="2" s="1"/>
  <c r="G210" i="2"/>
  <c r="N210" i="2" s="1"/>
  <c r="K209" i="2"/>
  <c r="L209" i="2" s="1"/>
  <c r="G209" i="2"/>
  <c r="N209" i="2" s="1"/>
  <c r="K208" i="2"/>
  <c r="L208" i="2" s="1"/>
  <c r="G208" i="2"/>
  <c r="N208" i="2" s="1"/>
  <c r="K207" i="2"/>
  <c r="L207" i="2" s="1"/>
  <c r="G207" i="2"/>
  <c r="K206" i="2"/>
  <c r="L206" i="2" s="1"/>
  <c r="G206" i="2"/>
  <c r="M206" i="2" s="1"/>
  <c r="K205" i="2"/>
  <c r="L205" i="2" s="1"/>
  <c r="G205" i="2"/>
  <c r="M205" i="2" s="1"/>
  <c r="K204" i="2"/>
  <c r="L204" i="2" s="1"/>
  <c r="G204" i="2"/>
  <c r="N204" i="2" s="1"/>
  <c r="K202" i="2"/>
  <c r="L202" i="2" s="1"/>
  <c r="G202" i="2"/>
  <c r="N202" i="2" s="1"/>
  <c r="K201" i="2"/>
  <c r="L201" i="2" s="1"/>
  <c r="G201" i="2"/>
  <c r="M201" i="2" s="1"/>
  <c r="K200" i="2"/>
  <c r="L200" i="2" s="1"/>
  <c r="G200" i="2"/>
  <c r="N200" i="2" s="1"/>
  <c r="K199" i="2"/>
  <c r="L199" i="2" s="1"/>
  <c r="G199" i="2"/>
  <c r="K198" i="2"/>
  <c r="L198" i="2" s="1"/>
  <c r="G198" i="2"/>
  <c r="M198" i="2" s="1"/>
  <c r="K197" i="2"/>
  <c r="L197" i="2" s="1"/>
  <c r="G197" i="2"/>
  <c r="N197" i="2" s="1"/>
  <c r="K196" i="2"/>
  <c r="L196" i="2" s="1"/>
  <c r="G196" i="2"/>
  <c r="N196" i="2" s="1"/>
  <c r="K195" i="2"/>
  <c r="L195" i="2" s="1"/>
  <c r="G195" i="2"/>
  <c r="K194" i="2"/>
  <c r="L194" i="2" s="1"/>
  <c r="G194" i="2"/>
  <c r="N194" i="2" s="1"/>
  <c r="K193" i="2"/>
  <c r="L193" i="2" s="1"/>
  <c r="G193" i="2"/>
  <c r="N193" i="2" s="1"/>
  <c r="K192" i="2"/>
  <c r="L192" i="2" s="1"/>
  <c r="G192" i="2"/>
  <c r="K191" i="2"/>
  <c r="L191" i="2" s="1"/>
  <c r="G191" i="2"/>
  <c r="N191" i="2" s="1"/>
  <c r="K190" i="2"/>
  <c r="L190" i="2" s="1"/>
  <c r="G190" i="2"/>
  <c r="N190" i="2" s="1"/>
  <c r="K189" i="2"/>
  <c r="L189" i="2" s="1"/>
  <c r="G189" i="2"/>
  <c r="N189" i="2" s="1"/>
  <c r="K188" i="2"/>
  <c r="L188" i="2" s="1"/>
  <c r="G188" i="2"/>
  <c r="K187" i="2"/>
  <c r="L187" i="2" s="1"/>
  <c r="G187" i="2"/>
  <c r="M187" i="2" s="1"/>
  <c r="K186" i="2"/>
  <c r="L186" i="2" s="1"/>
  <c r="G186" i="2"/>
  <c r="N186" i="2" s="1"/>
  <c r="K185" i="2"/>
  <c r="L185" i="2" s="1"/>
  <c r="G185" i="2"/>
  <c r="N185" i="2" s="1"/>
  <c r="K184" i="2"/>
  <c r="L184" i="2" s="1"/>
  <c r="G184" i="2"/>
  <c r="K183" i="2"/>
  <c r="L183" i="2" s="1"/>
  <c r="G183" i="2"/>
  <c r="N183" i="2" s="1"/>
  <c r="K182" i="2"/>
  <c r="L182" i="2" s="1"/>
  <c r="G182" i="2"/>
  <c r="M182" i="2" s="1"/>
  <c r="K181" i="2"/>
  <c r="L181" i="2" s="1"/>
  <c r="G181" i="2"/>
  <c r="N181" i="2" s="1"/>
  <c r="K180" i="2"/>
  <c r="L180" i="2" s="1"/>
  <c r="G180" i="2"/>
  <c r="K179" i="2"/>
  <c r="L179" i="2" s="1"/>
  <c r="G179" i="2"/>
  <c r="N179" i="2" s="1"/>
  <c r="K178" i="2"/>
  <c r="L178" i="2" s="1"/>
  <c r="G178" i="2"/>
  <c r="N178" i="2" s="1"/>
  <c r="K177" i="2"/>
  <c r="L177" i="2" s="1"/>
  <c r="G177" i="2"/>
  <c r="N177" i="2" s="1"/>
  <c r="K176" i="2"/>
  <c r="L176" i="2" s="1"/>
  <c r="G176" i="2"/>
  <c r="K175" i="2"/>
  <c r="L175" i="2" s="1"/>
  <c r="G175" i="2"/>
  <c r="M175" i="2" s="1"/>
  <c r="K174" i="2"/>
  <c r="L174" i="2" s="1"/>
  <c r="G174" i="2"/>
  <c r="M174" i="2" s="1"/>
  <c r="K173" i="2"/>
  <c r="L173" i="2" s="1"/>
  <c r="G173" i="2"/>
  <c r="N173" i="2" s="1"/>
  <c r="K172" i="2"/>
  <c r="L172" i="2" s="1"/>
  <c r="G172" i="2"/>
  <c r="K171" i="2"/>
  <c r="L171" i="2" s="1"/>
  <c r="G171" i="2"/>
  <c r="N171" i="2" s="1"/>
  <c r="K170" i="2"/>
  <c r="L170" i="2" s="1"/>
  <c r="G170" i="2"/>
  <c r="N170" i="2" s="1"/>
  <c r="K135" i="2"/>
  <c r="L135" i="2" s="1"/>
  <c r="G135" i="2"/>
  <c r="M135" i="2" s="1"/>
  <c r="K134" i="2"/>
  <c r="L134" i="2" s="1"/>
  <c r="G134" i="2"/>
  <c r="M134" i="2" s="1"/>
  <c r="K133" i="2"/>
  <c r="L133" i="2" s="1"/>
  <c r="G133" i="2"/>
  <c r="N133" i="2" s="1"/>
  <c r="K132" i="2"/>
  <c r="L132" i="2" s="1"/>
  <c r="G132" i="2"/>
  <c r="N132" i="2" s="1"/>
  <c r="K131" i="2"/>
  <c r="L131" i="2" s="1"/>
  <c r="G131" i="2"/>
  <c r="N131" i="2" s="1"/>
  <c r="K130" i="2"/>
  <c r="L130" i="2" s="1"/>
  <c r="G130" i="2"/>
  <c r="N130" i="2" s="1"/>
  <c r="K129" i="2"/>
  <c r="L129" i="2" s="1"/>
  <c r="G129" i="2"/>
  <c r="N129" i="2" s="1"/>
  <c r="K128" i="2"/>
  <c r="L128" i="2" s="1"/>
  <c r="G128" i="2"/>
  <c r="N128" i="2" s="1"/>
  <c r="K127" i="2"/>
  <c r="L127" i="2" s="1"/>
  <c r="G127" i="2"/>
  <c r="N127" i="2" s="1"/>
  <c r="K126" i="2"/>
  <c r="L126" i="2" s="1"/>
  <c r="G126" i="2"/>
  <c r="N126" i="2" s="1"/>
  <c r="K125" i="2"/>
  <c r="L125" i="2" s="1"/>
  <c r="G125" i="2"/>
  <c r="N125" i="2" s="1"/>
  <c r="K124" i="2"/>
  <c r="L124" i="2" s="1"/>
  <c r="G124" i="2"/>
  <c r="N124" i="2" s="1"/>
  <c r="K123" i="2"/>
  <c r="L123" i="2" s="1"/>
  <c r="G123" i="2"/>
  <c r="M123" i="2" s="1"/>
  <c r="K122" i="2"/>
  <c r="L122" i="2" s="1"/>
  <c r="G122" i="2"/>
  <c r="N122" i="2" s="1"/>
  <c r="K121" i="2"/>
  <c r="L121" i="2" s="1"/>
  <c r="G121" i="2"/>
  <c r="N121" i="2" s="1"/>
  <c r="K119" i="2"/>
  <c r="L119" i="2" s="1"/>
  <c r="G119" i="2"/>
  <c r="N119" i="2" s="1"/>
  <c r="K118" i="2"/>
  <c r="L118" i="2" s="1"/>
  <c r="G118" i="2"/>
  <c r="N118" i="2" s="1"/>
  <c r="K117" i="2"/>
  <c r="L117" i="2" s="1"/>
  <c r="G117" i="2"/>
  <c r="N117" i="2" s="1"/>
  <c r="K116" i="2"/>
  <c r="L116" i="2" s="1"/>
  <c r="G116" i="2"/>
  <c r="N116" i="2" s="1"/>
  <c r="K115" i="2"/>
  <c r="L115" i="2" s="1"/>
  <c r="G115" i="2"/>
  <c r="N115" i="2" s="1"/>
  <c r="K114" i="2"/>
  <c r="L114" i="2" s="1"/>
  <c r="G114" i="2"/>
  <c r="N114" i="2" s="1"/>
  <c r="K113" i="2"/>
  <c r="L113" i="2" s="1"/>
  <c r="G113" i="2"/>
  <c r="N113" i="2" s="1"/>
  <c r="K112" i="2"/>
  <c r="L112" i="2" s="1"/>
  <c r="G112" i="2"/>
  <c r="N112" i="2" s="1"/>
  <c r="K111" i="2"/>
  <c r="L111" i="2" s="1"/>
  <c r="G111" i="2"/>
  <c r="N111" i="2" s="1"/>
  <c r="K110" i="2"/>
  <c r="L110" i="2" s="1"/>
  <c r="G110" i="2"/>
  <c r="M110" i="2" s="1"/>
  <c r="K109" i="2"/>
  <c r="L109" i="2" s="1"/>
  <c r="G109" i="2"/>
  <c r="N109" i="2" s="1"/>
  <c r="K108" i="2"/>
  <c r="L108" i="2" s="1"/>
  <c r="G108" i="2"/>
  <c r="N108" i="2" s="1"/>
  <c r="K107" i="2"/>
  <c r="L107" i="2" s="1"/>
  <c r="G107" i="2"/>
  <c r="N107" i="2" s="1"/>
  <c r="K106" i="2"/>
  <c r="L106" i="2" s="1"/>
  <c r="G106" i="2"/>
  <c r="N106" i="2" s="1"/>
  <c r="K105" i="2"/>
  <c r="L105" i="2" s="1"/>
  <c r="G105" i="2"/>
  <c r="N105" i="2" s="1"/>
  <c r="K104" i="2"/>
  <c r="L104" i="2" s="1"/>
  <c r="G104" i="2"/>
  <c r="N104" i="2" s="1"/>
  <c r="K103" i="2"/>
  <c r="L103" i="2" s="1"/>
  <c r="G103" i="2"/>
  <c r="N103" i="2" s="1"/>
  <c r="K102" i="2"/>
  <c r="L102" i="2" s="1"/>
  <c r="G102" i="2"/>
  <c r="N102" i="2" s="1"/>
  <c r="K101" i="2"/>
  <c r="L101" i="2" s="1"/>
  <c r="G101" i="2"/>
  <c r="M101" i="2" s="1"/>
  <c r="K100" i="2"/>
  <c r="L100" i="2" s="1"/>
  <c r="G100" i="2"/>
  <c r="N100" i="2" s="1"/>
  <c r="K99" i="2"/>
  <c r="L99" i="2" s="1"/>
  <c r="G99" i="2"/>
  <c r="N99" i="2" s="1"/>
  <c r="K98" i="2"/>
  <c r="L98" i="2" s="1"/>
  <c r="G98" i="2"/>
  <c r="N98" i="2" s="1"/>
  <c r="K97" i="2"/>
  <c r="L97" i="2" s="1"/>
  <c r="G97" i="2"/>
  <c r="N97" i="2" s="1"/>
  <c r="K96" i="2"/>
  <c r="L96" i="2" s="1"/>
  <c r="G96" i="2"/>
  <c r="M96" i="2" s="1"/>
  <c r="K95" i="2"/>
  <c r="L95" i="2" s="1"/>
  <c r="G95" i="2"/>
  <c r="M95" i="2" s="1"/>
  <c r="K94" i="2"/>
  <c r="L94" i="2" s="1"/>
  <c r="G94" i="2"/>
  <c r="N94" i="2" s="1"/>
  <c r="K93" i="2"/>
  <c r="L93" i="2" s="1"/>
  <c r="G93" i="2"/>
  <c r="N93" i="2" s="1"/>
  <c r="K92" i="2"/>
  <c r="L92" i="2" s="1"/>
  <c r="G92" i="2"/>
  <c r="N92" i="2" s="1"/>
  <c r="K91" i="2"/>
  <c r="L91" i="2" s="1"/>
  <c r="G91" i="2"/>
  <c r="N91" i="2" s="1"/>
  <c r="K90" i="2"/>
  <c r="L90" i="2" s="1"/>
  <c r="G90" i="2"/>
  <c r="N90" i="2" s="1"/>
  <c r="K89" i="2"/>
  <c r="L89" i="2" s="1"/>
  <c r="G89" i="2"/>
  <c r="N89" i="2" s="1"/>
  <c r="K88" i="2"/>
  <c r="L88" i="2" s="1"/>
  <c r="G88" i="2"/>
  <c r="M88" i="2" s="1"/>
  <c r="K87" i="2"/>
  <c r="L87" i="2" s="1"/>
  <c r="G87" i="2"/>
  <c r="M87" i="2" s="1"/>
  <c r="K86" i="2"/>
  <c r="L86" i="2" s="1"/>
  <c r="G86" i="2"/>
  <c r="N86" i="2" s="1"/>
  <c r="K85" i="2"/>
  <c r="L85" i="2" s="1"/>
  <c r="G85" i="2"/>
  <c r="N85" i="2" s="1"/>
  <c r="K84" i="2"/>
  <c r="L84" i="2" s="1"/>
  <c r="G84" i="2"/>
  <c r="N84" i="2" s="1"/>
  <c r="K83" i="2"/>
  <c r="L83" i="2" s="1"/>
  <c r="G83" i="2"/>
  <c r="N83" i="2" s="1"/>
  <c r="K82" i="2"/>
  <c r="L82" i="2" s="1"/>
  <c r="G82" i="2"/>
  <c r="N82" i="2" s="1"/>
  <c r="K81" i="2"/>
  <c r="L81" i="2" s="1"/>
  <c r="G81" i="2"/>
  <c r="N81" i="2" s="1"/>
  <c r="K80" i="2"/>
  <c r="L80" i="2" s="1"/>
  <c r="G80" i="2"/>
  <c r="N80" i="2" s="1"/>
  <c r="K79" i="2"/>
  <c r="L79" i="2" s="1"/>
  <c r="G79" i="2"/>
  <c r="N79" i="2" s="1"/>
  <c r="K78" i="2"/>
  <c r="L78" i="2" s="1"/>
  <c r="G78" i="2"/>
  <c r="N78" i="2" s="1"/>
  <c r="K77" i="2"/>
  <c r="L77" i="2" s="1"/>
  <c r="G77" i="2"/>
  <c r="N77" i="2" s="1"/>
  <c r="K76" i="2"/>
  <c r="L76" i="2" s="1"/>
  <c r="G76" i="2"/>
  <c r="N76" i="2" s="1"/>
  <c r="K75" i="2"/>
  <c r="L75" i="2" s="1"/>
  <c r="G75" i="2"/>
  <c r="N75" i="2" s="1"/>
  <c r="K74" i="2"/>
  <c r="L74" i="2" s="1"/>
  <c r="G74" i="2"/>
  <c r="N74" i="2" s="1"/>
  <c r="K73" i="2"/>
  <c r="L73" i="2" s="1"/>
  <c r="G73" i="2"/>
  <c r="N73" i="2" s="1"/>
  <c r="K72" i="2"/>
  <c r="L72" i="2" s="1"/>
  <c r="G72" i="2"/>
  <c r="N72" i="2" s="1"/>
  <c r="K71" i="2"/>
  <c r="L71" i="2" s="1"/>
  <c r="G71" i="2"/>
  <c r="N71" i="2" s="1"/>
  <c r="K70" i="2"/>
  <c r="L70" i="2" s="1"/>
  <c r="G70" i="2"/>
  <c r="N70" i="2" s="1"/>
  <c r="K69" i="2"/>
  <c r="L69" i="2" s="1"/>
  <c r="G69" i="2"/>
  <c r="N69" i="2" s="1"/>
  <c r="K68" i="2"/>
  <c r="L68" i="2" s="1"/>
  <c r="G68" i="2"/>
  <c r="M68" i="2" s="1"/>
  <c r="K67" i="2"/>
  <c r="L67" i="2" s="1"/>
  <c r="G67" i="2"/>
  <c r="M67" i="2" s="1"/>
  <c r="K66" i="2"/>
  <c r="L66" i="2" s="1"/>
  <c r="G66" i="2"/>
  <c r="N66" i="2" s="1"/>
  <c r="K65" i="2"/>
  <c r="L65" i="2" s="1"/>
  <c r="G65" i="2"/>
  <c r="N65" i="2" s="1"/>
  <c r="K64" i="2"/>
  <c r="L64" i="2" s="1"/>
  <c r="G64" i="2"/>
  <c r="N64" i="2" s="1"/>
  <c r="K63" i="2"/>
  <c r="L63" i="2" s="1"/>
  <c r="G63" i="2"/>
  <c r="N63" i="2" s="1"/>
  <c r="K62" i="2"/>
  <c r="L62" i="2" s="1"/>
  <c r="G62" i="2"/>
  <c r="N62" i="2" s="1"/>
  <c r="K61" i="2"/>
  <c r="L61" i="2" s="1"/>
  <c r="G61" i="2"/>
  <c r="N61" i="2" s="1"/>
  <c r="K59" i="2"/>
  <c r="L59" i="2" s="1"/>
  <c r="G59" i="2"/>
  <c r="M59" i="2" s="1"/>
  <c r="K58" i="2"/>
  <c r="L58" i="2" s="1"/>
  <c r="G58" i="2"/>
  <c r="M58" i="2" s="1"/>
  <c r="K57" i="2"/>
  <c r="L57" i="2" s="1"/>
  <c r="G57" i="2"/>
  <c r="N57" i="2" s="1"/>
  <c r="K56" i="2"/>
  <c r="L56" i="2" s="1"/>
  <c r="G56" i="2"/>
  <c r="N56" i="2" s="1"/>
  <c r="K55" i="2"/>
  <c r="L55" i="2" s="1"/>
  <c r="G55" i="2"/>
  <c r="N55" i="2" s="1"/>
  <c r="K54" i="2"/>
  <c r="L54" i="2" s="1"/>
  <c r="G54" i="2"/>
  <c r="M54" i="2" s="1"/>
  <c r="K53" i="2"/>
  <c r="L53" i="2" s="1"/>
  <c r="G53" i="2"/>
  <c r="N53" i="2" s="1"/>
  <c r="K52" i="2"/>
  <c r="L52" i="2" s="1"/>
  <c r="G52" i="2"/>
  <c r="N52" i="2" s="1"/>
  <c r="K51" i="2"/>
  <c r="L51" i="2" s="1"/>
  <c r="G51" i="2"/>
  <c r="M51" i="2" s="1"/>
  <c r="K50" i="2"/>
  <c r="L50" i="2" s="1"/>
  <c r="G50" i="2"/>
  <c r="N50" i="2" s="1"/>
  <c r="K49" i="2"/>
  <c r="L49" i="2" s="1"/>
  <c r="G49" i="2"/>
  <c r="N49" i="2" s="1"/>
  <c r="K48" i="2"/>
  <c r="L48" i="2" s="1"/>
  <c r="G48" i="2"/>
  <c r="N48" i="2" s="1"/>
  <c r="K47" i="2"/>
  <c r="L47" i="2" s="1"/>
  <c r="G47" i="2"/>
  <c r="N47" i="2" s="1"/>
  <c r="K46" i="2"/>
  <c r="L46" i="2" s="1"/>
  <c r="G46" i="2"/>
  <c r="M46" i="2" s="1"/>
  <c r="M45" i="2"/>
  <c r="K45" i="2"/>
  <c r="N45" i="2"/>
  <c r="M44" i="2"/>
  <c r="K44" i="2"/>
  <c r="N44" i="2"/>
  <c r="N43" i="2"/>
  <c r="M43" i="2"/>
  <c r="K43" i="2"/>
  <c r="K42" i="2"/>
  <c r="L42" i="2" s="1"/>
  <c r="G42" i="2"/>
  <c r="M42" i="2" s="1"/>
  <c r="K41" i="2"/>
  <c r="L41" i="2" s="1"/>
  <c r="G41" i="2"/>
  <c r="N41" i="2" s="1"/>
  <c r="K40" i="2"/>
  <c r="L40" i="2" s="1"/>
  <c r="G40" i="2"/>
  <c r="N40" i="2" s="1"/>
  <c r="K39" i="2"/>
  <c r="L39" i="2" s="1"/>
  <c r="G39" i="2"/>
  <c r="M39" i="2" s="1"/>
  <c r="K38" i="2"/>
  <c r="L38" i="2" s="1"/>
  <c r="G38" i="2"/>
  <c r="M38" i="2" s="1"/>
  <c r="K37" i="2"/>
  <c r="L37" i="2" s="1"/>
  <c r="G37" i="2"/>
  <c r="N37" i="2" s="1"/>
  <c r="K36" i="2"/>
  <c r="L36" i="2" s="1"/>
  <c r="G36" i="2"/>
  <c r="N36" i="2" s="1"/>
  <c r="K35" i="2"/>
  <c r="L35" i="2" s="1"/>
  <c r="G35" i="2"/>
  <c r="N35" i="2" s="1"/>
  <c r="K34" i="2"/>
  <c r="L34" i="2" s="1"/>
  <c r="G34" i="2"/>
  <c r="M34" i="2" s="1"/>
  <c r="K33" i="2"/>
  <c r="L33" i="2" s="1"/>
  <c r="G33" i="2"/>
  <c r="N33" i="2" s="1"/>
  <c r="K32" i="2"/>
  <c r="L32" i="2" s="1"/>
  <c r="G32" i="2"/>
  <c r="N32" i="2" s="1"/>
  <c r="K31" i="2"/>
  <c r="L31" i="2" s="1"/>
  <c r="G31" i="2"/>
  <c r="N31" i="2" s="1"/>
  <c r="K30" i="2"/>
  <c r="L30" i="2" s="1"/>
  <c r="G30" i="2"/>
  <c r="M30" i="2" s="1"/>
  <c r="K29" i="2"/>
  <c r="L29" i="2" s="1"/>
  <c r="G29" i="2"/>
  <c r="N29" i="2" s="1"/>
  <c r="K28" i="2"/>
  <c r="L28" i="2" s="1"/>
  <c r="G28" i="2"/>
  <c r="N28" i="2" s="1"/>
  <c r="K27" i="2"/>
  <c r="L27" i="2" s="1"/>
  <c r="G27" i="2"/>
  <c r="N27" i="2" s="1"/>
  <c r="K26" i="2"/>
  <c r="L26" i="2" s="1"/>
  <c r="G26" i="2"/>
  <c r="M26" i="2" s="1"/>
  <c r="K25" i="2"/>
  <c r="L25" i="2" s="1"/>
  <c r="G25" i="2"/>
  <c r="M25" i="2" s="1"/>
  <c r="K24" i="2"/>
  <c r="G24" i="2"/>
  <c r="N24" i="2" s="1"/>
  <c r="K23" i="2"/>
  <c r="G23" i="2"/>
  <c r="N23" i="2" s="1"/>
  <c r="K21" i="2"/>
  <c r="L21" i="2" s="1"/>
  <c r="G21" i="2"/>
  <c r="M21" i="2" s="1"/>
  <c r="K20" i="2"/>
  <c r="L20" i="2" s="1"/>
  <c r="G20" i="2"/>
  <c r="N20" i="2" s="1"/>
  <c r="K19" i="2"/>
  <c r="L19" i="2" s="1"/>
  <c r="G19" i="2"/>
  <c r="N19" i="2" s="1"/>
  <c r="K18" i="2"/>
  <c r="L18" i="2" s="1"/>
  <c r="G18" i="2"/>
  <c r="N18" i="2" s="1"/>
  <c r="K17" i="2"/>
  <c r="L17" i="2" s="1"/>
  <c r="G17" i="2"/>
  <c r="N17" i="2" s="1"/>
  <c r="K16" i="2"/>
  <c r="L16" i="2" s="1"/>
  <c r="G16" i="2"/>
  <c r="N16" i="2" s="1"/>
  <c r="K15" i="2"/>
  <c r="L15" i="2" s="1"/>
  <c r="G15" i="2"/>
  <c r="M15" i="2" s="1"/>
  <c r="K14" i="2"/>
  <c r="L14" i="2" s="1"/>
  <c r="G14" i="2"/>
  <c r="N14" i="2" s="1"/>
  <c r="K13" i="2"/>
  <c r="L13" i="2" s="1"/>
  <c r="G13" i="2"/>
  <c r="N13" i="2" s="1"/>
  <c r="K12" i="2"/>
  <c r="G12" i="2"/>
  <c r="M12" i="2" s="1"/>
  <c r="K11" i="2"/>
  <c r="L11" i="2" s="1"/>
  <c r="G11" i="2"/>
  <c r="N11" i="2" s="1"/>
  <c r="K10" i="2"/>
  <c r="L10" i="2" s="1"/>
  <c r="G10" i="2"/>
  <c r="N10" i="2" s="1"/>
  <c r="K9" i="2"/>
  <c r="L9" i="2" s="1"/>
  <c r="G9" i="2"/>
  <c r="M9" i="2" s="1"/>
  <c r="K8" i="2"/>
  <c r="L8" i="2" s="1"/>
  <c r="G8" i="2"/>
  <c r="N8" i="2" s="1"/>
  <c r="K7" i="2"/>
  <c r="L7" i="2" s="1"/>
  <c r="G7" i="2"/>
  <c r="N7" i="2" s="1"/>
  <c r="M255" i="2" l="1"/>
  <c r="N255" i="2"/>
  <c r="L12" i="2"/>
  <c r="K1071" i="2"/>
  <c r="M210" i="2"/>
  <c r="N230" i="2"/>
  <c r="M358" i="2"/>
  <c r="M362" i="2"/>
  <c r="M77" i="2"/>
  <c r="M63" i="2"/>
  <c r="M221" i="2"/>
  <c r="M228" i="2"/>
  <c r="N51" i="2"/>
  <c r="M294" i="2"/>
  <c r="M265" i="2"/>
  <c r="N42" i="2"/>
  <c r="M348" i="2"/>
  <c r="M359" i="2"/>
  <c r="N365" i="2"/>
  <c r="N39" i="2"/>
  <c r="M80" i="2"/>
  <c r="M83" i="2"/>
  <c r="M369" i="2"/>
  <c r="N25" i="2"/>
  <c r="M130" i="2"/>
  <c r="M258" i="2"/>
  <c r="M282" i="2"/>
  <c r="M334" i="2"/>
  <c r="M381" i="2"/>
  <c r="M127" i="2"/>
  <c r="N206" i="2"/>
  <c r="N213" i="2"/>
  <c r="M370" i="2"/>
  <c r="N21" i="2"/>
  <c r="M33" i="2"/>
  <c r="N46" i="2"/>
  <c r="M56" i="2"/>
  <c r="M71" i="2"/>
  <c r="M304" i="2"/>
  <c r="M378" i="2"/>
  <c r="M385" i="2"/>
  <c r="N34" i="2"/>
  <c r="M53" i="2"/>
  <c r="M233" i="2"/>
  <c r="M275" i="2"/>
  <c r="M129" i="2"/>
  <c r="M47" i="2"/>
  <c r="M62" i="2"/>
  <c r="M65" i="2"/>
  <c r="M94" i="2"/>
  <c r="M191" i="2"/>
  <c r="M316" i="2"/>
  <c r="M386" i="2"/>
  <c r="M117" i="2"/>
  <c r="M108" i="2"/>
  <c r="M366" i="2"/>
  <c r="M189" i="2"/>
  <c r="N174" i="2"/>
  <c r="M200" i="2"/>
  <c r="M194" i="2"/>
  <c r="M190" i="2"/>
  <c r="M179" i="2"/>
  <c r="N135" i="2"/>
  <c r="M114" i="2"/>
  <c r="M113" i="2"/>
  <c r="M48" i="2"/>
  <c r="M106" i="2"/>
  <c r="M253" i="2"/>
  <c r="N187" i="2"/>
  <c r="N201" i="2"/>
  <c r="N283" i="2"/>
  <c r="N54" i="2"/>
  <c r="M49" i="2"/>
  <c r="M98" i="2"/>
  <c r="N101" i="2"/>
  <c r="M107" i="2"/>
  <c r="N110" i="2"/>
  <c r="M170" i="2"/>
  <c r="M222" i="2"/>
  <c r="M225" i="2"/>
  <c r="M241" i="2"/>
  <c r="N263" i="2"/>
  <c r="M266" i="2"/>
  <c r="N123" i="2"/>
  <c r="M7" i="2"/>
  <c r="M13" i="2"/>
  <c r="M16" i="2"/>
  <c r="M73" i="2"/>
  <c r="M76" i="2"/>
  <c r="M105" i="2"/>
  <c r="M121" i="2"/>
  <c r="M220" i="2"/>
  <c r="M232" i="2"/>
  <c r="N249" i="2"/>
  <c r="M254" i="2"/>
  <c r="M320" i="2"/>
  <c r="M373" i="2"/>
  <c r="M75" i="2"/>
  <c r="N198" i="2"/>
  <c r="N9" i="2"/>
  <c r="M37" i="2"/>
  <c r="M91" i="2"/>
  <c r="M92" i="2"/>
  <c r="M90" i="2"/>
  <c r="M93" i="2"/>
  <c r="N96" i="2"/>
  <c r="N87" i="2"/>
  <c r="M84" i="2"/>
  <c r="M78" i="2"/>
  <c r="M70" i="2"/>
  <c r="N68" i="2"/>
  <c r="M66" i="2"/>
  <c r="M64" i="2"/>
  <c r="N58" i="2"/>
  <c r="M55" i="2"/>
  <c r="M29" i="2"/>
  <c r="M17" i="2"/>
  <c r="M20" i="2"/>
  <c r="N38" i="2"/>
  <c r="M50" i="2"/>
  <c r="M57" i="2"/>
  <c r="N59" i="2"/>
  <c r="N67" i="2"/>
  <c r="M72" i="2"/>
  <c r="M79" i="2"/>
  <c r="M81" i="2"/>
  <c r="M86" i="2"/>
  <c r="N88" i="2"/>
  <c r="N95" i="2"/>
  <c r="N134" i="2"/>
  <c r="N175" i="2"/>
  <c r="N182" i="2"/>
  <c r="M196" i="2"/>
  <c r="N205" i="2"/>
  <c r="M218" i="2"/>
  <c r="N238" i="2"/>
  <c r="N244" i="2"/>
  <c r="M261" i="2"/>
  <c r="N270" i="2"/>
  <c r="M285" i="2"/>
  <c r="N287" i="2"/>
  <c r="M299" i="2"/>
  <c r="M311" i="2"/>
  <c r="M347" i="2"/>
  <c r="M364" i="2"/>
  <c r="M382" i="2"/>
  <c r="M344" i="2"/>
  <c r="M354" i="2"/>
  <c r="M10" i="2"/>
  <c r="M11" i="2"/>
  <c r="N30" i="2"/>
  <c r="M41" i="2"/>
  <c r="M61" i="2"/>
  <c r="M82" i="2"/>
  <c r="M89" i="2"/>
  <c r="M119" i="2"/>
  <c r="M216" i="2"/>
  <c r="M237" i="2"/>
  <c r="M271" i="2"/>
  <c r="M281" i="2"/>
  <c r="M286" i="2"/>
  <c r="N296" i="2"/>
  <c r="M300" i="2"/>
  <c r="M377" i="2"/>
  <c r="M374" i="2"/>
  <c r="M14" i="2"/>
  <c r="N26" i="2"/>
  <c r="M40" i="2"/>
  <c r="M74" i="2"/>
  <c r="M97" i="2"/>
  <c r="M112" i="2"/>
  <c r="M185" i="2"/>
  <c r="M247" i="2"/>
  <c r="M290" i="2"/>
  <c r="M301" i="2"/>
  <c r="N322" i="2"/>
  <c r="M317" i="2"/>
  <c r="M352" i="2"/>
  <c r="M355" i="2"/>
  <c r="M368" i="2"/>
  <c r="M376" i="2"/>
  <c r="M384" i="2"/>
  <c r="M315" i="2"/>
  <c r="M321" i="2"/>
  <c r="N332" i="2"/>
  <c r="M335" i="2"/>
  <c r="M350" i="2"/>
  <c r="M360" i="2"/>
  <c r="M363" i="2"/>
  <c r="M309" i="2"/>
  <c r="N312" i="2"/>
  <c r="M328" i="2"/>
  <c r="M341" i="2"/>
  <c r="M346" i="2"/>
  <c r="M351" i="2"/>
  <c r="M356" i="2"/>
  <c r="M372" i="2"/>
  <c r="M380" i="2"/>
  <c r="M325" i="2"/>
  <c r="N338" i="2"/>
  <c r="M103" i="2"/>
  <c r="M125" i="2"/>
  <c r="M177" i="2"/>
  <c r="M208" i="2"/>
  <c r="M240" i="2"/>
  <c r="M273" i="2"/>
  <c r="M307" i="2"/>
  <c r="M104" i="2"/>
  <c r="M118" i="2"/>
  <c r="M126" i="2"/>
  <c r="M128" i="2"/>
  <c r="M133" i="2"/>
  <c r="M173" i="2"/>
  <c r="M178" i="2"/>
  <c r="M204" i="2"/>
  <c r="M209" i="2"/>
  <c r="M226" i="2"/>
  <c r="M236" i="2"/>
  <c r="M259" i="2"/>
  <c r="M269" i="2"/>
  <c r="M274" i="2"/>
  <c r="M291" i="2"/>
  <c r="M303" i="2"/>
  <c r="M308" i="2"/>
  <c r="M326" i="2"/>
  <c r="M340" i="2"/>
  <c r="M102" i="2"/>
  <c r="M109" i="2"/>
  <c r="M111" i="2"/>
  <c r="M116" i="2"/>
  <c r="M183" i="2"/>
  <c r="M193" i="2"/>
  <c r="M197" i="2"/>
  <c r="M214" i="2"/>
  <c r="M224" i="2"/>
  <c r="M229" i="2"/>
  <c r="M245" i="2"/>
  <c r="M257" i="2"/>
  <c r="M262" i="2"/>
  <c r="M278" i="2"/>
  <c r="M289" i="2"/>
  <c r="M295" i="2"/>
  <c r="M313" i="2"/>
  <c r="M324" i="2"/>
  <c r="M329" i="2"/>
  <c r="M100" i="2"/>
  <c r="M122" i="2"/>
  <c r="M124" i="2"/>
  <c r="M131" i="2"/>
  <c r="M171" i="2"/>
  <c r="M181" i="2"/>
  <c r="M186" i="2"/>
  <c r="M202" i="2"/>
  <c r="M212" i="2"/>
  <c r="M217" i="2"/>
  <c r="M234" i="2"/>
  <c r="M243" i="2"/>
  <c r="M248" i="2"/>
  <c r="M267" i="2"/>
  <c r="M277" i="2"/>
  <c r="N207" i="2"/>
  <c r="M207" i="2"/>
  <c r="N345" i="2"/>
  <c r="M345" i="2"/>
  <c r="N371" i="2"/>
  <c r="M371" i="2"/>
  <c r="N227" i="2"/>
  <c r="M227" i="2"/>
  <c r="N293" i="2"/>
  <c r="M293" i="2"/>
  <c r="N327" i="2"/>
  <c r="M327" i="2"/>
  <c r="N215" i="2"/>
  <c r="M215" i="2"/>
  <c r="N246" i="2"/>
  <c r="M246" i="2"/>
  <c r="N280" i="2"/>
  <c r="M280" i="2"/>
  <c r="N314" i="2"/>
  <c r="M314" i="2"/>
  <c r="N361" i="2"/>
  <c r="M361" i="2"/>
  <c r="M19" i="2"/>
  <c r="M24" i="2"/>
  <c r="M28" i="2"/>
  <c r="M32" i="2"/>
  <c r="M36" i="2"/>
  <c r="N172" i="2"/>
  <c r="M172" i="2"/>
  <c r="N235" i="2"/>
  <c r="M235" i="2"/>
  <c r="N268" i="2"/>
  <c r="M268" i="2"/>
  <c r="N302" i="2"/>
  <c r="M302" i="2"/>
  <c r="N339" i="2"/>
  <c r="M339" i="2"/>
  <c r="N239" i="2"/>
  <c r="M239" i="2"/>
  <c r="N184" i="2"/>
  <c r="M184" i="2"/>
  <c r="M52" i="2"/>
  <c r="M69" i="2"/>
  <c r="M85" i="2"/>
  <c r="M99" i="2"/>
  <c r="M115" i="2"/>
  <c r="M132" i="2"/>
  <c r="N192" i="2"/>
  <c r="M192" i="2"/>
  <c r="N223" i="2"/>
  <c r="M223" i="2"/>
  <c r="N256" i="2"/>
  <c r="M256" i="2"/>
  <c r="N288" i="2"/>
  <c r="M288" i="2"/>
  <c r="N323" i="2"/>
  <c r="M323" i="2"/>
  <c r="N367" i="2"/>
  <c r="M367" i="2"/>
  <c r="N375" i="2"/>
  <c r="M375" i="2"/>
  <c r="N383" i="2"/>
  <c r="M383" i="2"/>
  <c r="N272" i="2"/>
  <c r="M272" i="2"/>
  <c r="N379" i="2"/>
  <c r="M379" i="2"/>
  <c r="M8" i="2"/>
  <c r="N12" i="2"/>
  <c r="N15" i="2"/>
  <c r="M18" i="2"/>
  <c r="M23" i="2"/>
  <c r="M27" i="2"/>
  <c r="M31" i="2"/>
  <c r="M35" i="2"/>
  <c r="N180" i="2"/>
  <c r="M180" i="2"/>
  <c r="N211" i="2"/>
  <c r="M211" i="2"/>
  <c r="N242" i="2"/>
  <c r="M242" i="2"/>
  <c r="N276" i="2"/>
  <c r="M276" i="2"/>
  <c r="N310" i="2"/>
  <c r="M310" i="2"/>
  <c r="N349" i="2"/>
  <c r="M349" i="2"/>
  <c r="N199" i="2"/>
  <c r="M199" i="2"/>
  <c r="N231" i="2"/>
  <c r="M231" i="2"/>
  <c r="N264" i="2"/>
  <c r="M264" i="2"/>
  <c r="N298" i="2"/>
  <c r="M298" i="2"/>
  <c r="N333" i="2"/>
  <c r="M333" i="2"/>
  <c r="N357" i="2"/>
  <c r="M357" i="2"/>
  <c r="N176" i="2"/>
  <c r="M176" i="2"/>
  <c r="N195" i="2"/>
  <c r="M195" i="2"/>
  <c r="N260" i="2"/>
  <c r="M260" i="2"/>
  <c r="N353" i="2"/>
  <c r="M353" i="2"/>
  <c r="N188" i="2"/>
  <c r="M188" i="2"/>
  <c r="N219" i="2"/>
  <c r="M219" i="2"/>
  <c r="N252" i="2"/>
  <c r="M252" i="2"/>
  <c r="N284" i="2"/>
  <c r="M284" i="2"/>
  <c r="N319" i="2"/>
  <c r="M319" i="2"/>
  <c r="M1071" i="2" l="1"/>
</calcChain>
</file>

<file path=xl/sharedStrings.xml><?xml version="1.0" encoding="utf-8"?>
<sst xmlns="http://schemas.openxmlformats.org/spreadsheetml/2006/main" count="3740" uniqueCount="2250">
  <si>
    <t>Kód zboží</t>
  </si>
  <si>
    <t>BIO A/N</t>
  </si>
  <si>
    <t>Název</t>
  </si>
  <si>
    <t>Cena bez DPH</t>
  </si>
  <si>
    <t>v EUR bez DPH</t>
  </si>
  <si>
    <t>Cena s DPH</t>
  </si>
  <si>
    <t>Objednávka v kusech</t>
  </si>
  <si>
    <t>Počet ks v kartonu</t>
  </si>
  <si>
    <t>Objednávka v kartonech</t>
  </si>
  <si>
    <t>bez DPH</t>
  </si>
  <si>
    <t>Celkem v EUR</t>
  </si>
  <si>
    <t>Celkem s DPH</t>
  </si>
  <si>
    <t>Cena na obchodě</t>
  </si>
  <si>
    <t>Pro spočtení prodejní ceny s DPH zadejte svou přirážku v % zde:</t>
  </si>
  <si>
    <t>ODBĚRATEL:</t>
  </si>
  <si>
    <t>N</t>
  </si>
  <si>
    <t>Přírodní třtinový cukr SUROVÝ bio*nebio 500 g</t>
  </si>
  <si>
    <t>Přírodní třtinový cukr SUROVÝ bio*nebio 1 kg</t>
  </si>
  <si>
    <t>Přírodní třtinový cukr porcovaný bio*nebio 200 x 4 g</t>
  </si>
  <si>
    <t>Přírodní třtinový cukr DEMERARA bio*nebio 500 g</t>
  </si>
  <si>
    <t>Přírodní třtinový cukr MUSCOVADO bio*nebio 400 g</t>
  </si>
  <si>
    <t>Přírodní třtinový cukr MELASOVÝ bio*nebio 300 g</t>
  </si>
  <si>
    <t>Přírodní třtinový cukr MUSCOVADO bio*nebio 1000 g</t>
  </si>
  <si>
    <t>A</t>
  </si>
  <si>
    <t>Přírodní třtinový cukr NATURALA bio*nebio 400 g</t>
  </si>
  <si>
    <t>Kokosový cukr bio*nebio 300 g</t>
  </si>
  <si>
    <t>Sušená třtinová šťáva RAPADURA RAPUNZEL 500 g</t>
  </si>
  <si>
    <t>Sušená třtinová šťáva PANELA bio*nebio 300 g</t>
  </si>
  <si>
    <t>Pohankový med 500 g</t>
  </si>
  <si>
    <t>Lipový med 500 g</t>
  </si>
  <si>
    <t>Květový med ze Železných hor bio*nebio 650 g</t>
  </si>
  <si>
    <t>Květový med ze Železných hor smíšený bio*nebio 650 g</t>
  </si>
  <si>
    <t>Květový med z Doupovských hor bio*nebio 500 g</t>
  </si>
  <si>
    <t>Pastový med z Doupovských hor bio*nebio 500 g</t>
  </si>
  <si>
    <t>Třtinová melasa nesířená bio*nebio 450 g</t>
  </si>
  <si>
    <t>Pšeničná mouka celozrnná hladká bio*nebio 1 kg</t>
  </si>
  <si>
    <t>Špaldová mouka hladká bio*nebio 1 kg</t>
  </si>
  <si>
    <t>Špaldová mouka celozrnná hladká bio*nebio 1 kg</t>
  </si>
  <si>
    <t>Žitná celozrnná mouka hladká bio*nebio 1 kg</t>
  </si>
  <si>
    <t>Rakytníkový sirup s medem Beutelsbacher 330 ml</t>
  </si>
  <si>
    <t>Javorový sirup 100% Grade C bio*nebio 250 ml</t>
  </si>
  <si>
    <t>Javorový sirup 100% Grade C bio*nebio 1 litr</t>
  </si>
  <si>
    <t>Javorový sirup 100% Grade A bio*nebio 250 ml</t>
  </si>
  <si>
    <t>Datlový sirup RAPUNZEL 250 g</t>
  </si>
  <si>
    <t>Kokosový sirup Maya Gold 250 ml (= 370 g)</t>
  </si>
  <si>
    <t>Sirup z agáve světlý bio*nebio 360 ml (= 490 g)</t>
  </si>
  <si>
    <t>Sirup z agáve tmavý Maya Gold 250 ml (= 350 g)</t>
  </si>
  <si>
    <t>Rýžový sirup bio*nebio 450 g</t>
  </si>
  <si>
    <t>Čekankový sirup bio*nebio 450 g</t>
  </si>
  <si>
    <t>Březové sladidlo bio*nebio 500 g</t>
  </si>
  <si>
    <t>Kukuřičné sladidlo bio*nebio 500 g</t>
  </si>
  <si>
    <t>Maca peruánská bio*nebio 150 g</t>
  </si>
  <si>
    <t>Chlorella tablety bio*nebio 100 g</t>
  </si>
  <si>
    <t>Spirulina tablety bio*nebio 100 g</t>
  </si>
  <si>
    <t>MOJE SUŠENKY javorové bio*nebio 130 g</t>
  </si>
  <si>
    <t>MOJE SUŠENKY kakaové s kokosem bio*nebio 130 g</t>
  </si>
  <si>
    <t>MOJE SUŠENKY čokoládové bio*nebio 130 g</t>
  </si>
  <si>
    <t>MOJE SUŠENKY kokosové bio*nebio 130 g</t>
  </si>
  <si>
    <t>Perníčky - celozrnné sušenky bio*nebio 130 g</t>
  </si>
  <si>
    <t>MELASKY - celozrnné sušenky s melasou bio*nebio 130 g</t>
  </si>
  <si>
    <t>KANABISKY - celozrnné sušenky bio*nebio 130 g</t>
  </si>
  <si>
    <t>Špaldové piškoty cukrářské Savoiardi  bio*nebio 200 g</t>
  </si>
  <si>
    <t>Špaldové piškoty cukrářské Savoiardi  bio*nebio 100 g</t>
  </si>
  <si>
    <t>Dětské špaldové piškoty bio*nebio 200 g</t>
  </si>
  <si>
    <t>Zázvorové dropsy RAPUNZEL 50 g</t>
  </si>
  <si>
    <t>Mátové dropsy RAPUNZEL 50 g</t>
  </si>
  <si>
    <t>Citrónové dropsy RAPUNZEL 50 g</t>
  </si>
  <si>
    <t>Šalvějové dropsy RAPUNZEL 50 g</t>
  </si>
  <si>
    <t>Žvýkačky Peppermint Hugo 9 g</t>
  </si>
  <si>
    <t>Žvýkačky Skořice Hugo 9 g</t>
  </si>
  <si>
    <t>SESAMINI – sezamové plátky RAPUNZEL 27 g</t>
  </si>
  <si>
    <t>SESAMINI v hořké čokoládě vegan RAPUNZEL 27 g</t>
  </si>
  <si>
    <t>Želé MEDVÍDCI vegan ÖKOVITAL 100 g</t>
  </si>
  <si>
    <t>Želé MEDVÍDCI vegan ÖKOVITAL 1,25 kg</t>
  </si>
  <si>
    <t>Želé BOBULE vegan ÖKOVITAL 100 g</t>
  </si>
  <si>
    <t>Želé BOBULE vegan ÖKOVITAL 2,5 kg</t>
  </si>
  <si>
    <t>Želé VINNÉ vegan ÖKOVITAL 100 g</t>
  </si>
  <si>
    <t>Bio želé LESNÍ PLODY méně sladké vegan ÖKTOVITAL 80 g</t>
  </si>
  <si>
    <t>Želé ČERVÍCI vegan ÖKOVITAL 100 g</t>
  </si>
  <si>
    <t>Želé COLA LÁHVE ÖKOVITAL 100 g</t>
  </si>
  <si>
    <t>Želé LÉKOŘICOVÍ MEDVÍDCI ÖKOVITAL 80 g</t>
  </si>
  <si>
    <t>Lékořicoví ŠNECI ÖKOVITAL 100 g</t>
  </si>
  <si>
    <t xml:space="preserve">A </t>
  </si>
  <si>
    <t>Čokoládové dražé barevné ÖKOVITAL 2,5 kg</t>
  </si>
  <si>
    <t>Čokoládové dražé mátové ÖKTOVITAL 100 g</t>
  </si>
  <si>
    <t>Pěnové cukrovinky JO-FRUTTI ÖKOVITAL 80 g</t>
  </si>
  <si>
    <t>Ovocné marshmallow ÖKOVITAL 100 g</t>
  </si>
  <si>
    <t>Vanilkové marshmallow ÖKOVITAL 100 g</t>
  </si>
  <si>
    <t>Medový marcipán RAPUNZEL 250 g</t>
  </si>
  <si>
    <t>Raw tyčinka Jablečný štrúdl Makrol 40 g</t>
  </si>
  <si>
    <t>Raw tyčinka kakaová s malinami Makrol 30 g</t>
  </si>
  <si>
    <t>Raw tyčinka kakaová Makrol 40 g</t>
  </si>
  <si>
    <t>Raw tyčinka Mrkvový dort Makrol 40 g</t>
  </si>
  <si>
    <t>Raw tyčinka arašídová Makrol 40 g</t>
  </si>
  <si>
    <t>Tyčinka OVOCE RAPUNZEL 40 g</t>
  </si>
  <si>
    <t>Tyčinka KAKAO-POMERANČ RAPUNZEL 40 g</t>
  </si>
  <si>
    <t>Tyčinka BRUSNICE-KEŠU RAPUNZEL 40 g</t>
  </si>
  <si>
    <t>Tyčinka MANGO-BAOBAB RAPUNZEL 40 g</t>
  </si>
  <si>
    <t>Tyčinka KOKOS RAPUNZEL 40 g</t>
  </si>
  <si>
    <t>Ovocná tyčinka AYURVEDA RAPUNZEL 40 g</t>
  </si>
  <si>
    <t>Tyčinka VIŠEŇ RAPUNZEL 40 g</t>
  </si>
  <si>
    <t>Tyčinka BANÁN-JABLKO RAPUNZEL 40 g</t>
  </si>
  <si>
    <t>Tyčinka PROTEIN POWER RAPUNZEL 30 g</t>
  </si>
  <si>
    <t>Bio müsli tyčinka ČOKOLÁDA RAPUNZEL 50 g</t>
  </si>
  <si>
    <t>Classic Chai sypaný Yogi Tea 90 g</t>
  </si>
  <si>
    <t>EAN</t>
  </si>
  <si>
    <t>X</t>
  </si>
  <si>
    <t>kurz EUR</t>
  </si>
  <si>
    <t>――→</t>
  </si>
  <si>
    <t>8594052889062</t>
  </si>
  <si>
    <t>8594052882278</t>
  </si>
  <si>
    <t>8595100823052</t>
  </si>
  <si>
    <t>8594052880052</t>
  </si>
  <si>
    <t>8594052880069</t>
  </si>
  <si>
    <t>8594052880038</t>
  </si>
  <si>
    <t>8594052880335</t>
  </si>
  <si>
    <t>SK</t>
  </si>
  <si>
    <t>Pro smysly - Přirozená energie Yogi Tea 17 x 2 g</t>
  </si>
  <si>
    <t>Pro smysly - Dobrou noc Yogi Tea 17 x 2,1 g</t>
  </si>
  <si>
    <t>Pro smysly - Čiré štěstí Yogi Tea 17 x 2,2 g</t>
  </si>
  <si>
    <t>Classic Yogi Tea 17 x 2,2 g</t>
  </si>
  <si>
    <t>Himalaya Yogi Tea 17 x 2 g</t>
  </si>
  <si>
    <t>Lékořice Yogi Tea 17 x 1,8 g</t>
  </si>
  <si>
    <t>Lékořice Máta Yogi Tea 17 x 1,8 g</t>
  </si>
  <si>
    <t>Rooibos Yogi Tea 17 x 1,8 g</t>
  </si>
  <si>
    <t>Choco Yogi Tea 17 x 2,2 g</t>
  </si>
  <si>
    <t>Sladké Chili Yogi Tea 17 x 1,8 g</t>
  </si>
  <si>
    <t>Čas ke spánku Yogi Tea  17 x 1,8 g</t>
  </si>
  <si>
    <t>Čas ke spánku Rooibos Vanilka Yogi Tea  17 x 1,8 g</t>
  </si>
  <si>
    <t>Dýchat zhluboka Yogi Tea  17 x 1,8 g</t>
  </si>
  <si>
    <t>Očisti se citrónem Yogi Tea  17 x 1,8 g</t>
  </si>
  <si>
    <t>Detox Yogi Tea  17 x 1,8 g</t>
  </si>
  <si>
    <t>Zásadité bylinky Yogi Tea  17 x 2,1 g</t>
  </si>
  <si>
    <t>Echinacea Yogi Tea  17 x 1,8 g</t>
  </si>
  <si>
    <t>Výběr nejlepších Yogi Tea  34,6 g</t>
  </si>
  <si>
    <t>Bzuč šťastný Yogi Tea 17 x 1,9 g</t>
  </si>
  <si>
    <t>Dýňový Chai Yogi Tea 17 x 1,9 g</t>
  </si>
  <si>
    <t>Zázvor Citrón Yogi Tea  17 x 1,8 g</t>
  </si>
  <si>
    <t>Zázvor Pomeranč s vanilkou Yogi Tea  17 x 1,8 g</t>
  </si>
  <si>
    <t>Kurkuma Pomeranč Yogi Tea 17 x 2 g</t>
  </si>
  <si>
    <t>Podpora imunity Yogi Tea  17 x 2 g</t>
  </si>
  <si>
    <t>Limetka Máta Yogi Tea  17 x 1,8 g</t>
  </si>
  <si>
    <t>Pro muže Yogi Tea  17 x 1,8 g</t>
  </si>
  <si>
    <t>Positivní energie Yogi Tea  17 x 1,8 g</t>
  </si>
  <si>
    <t>Relax Yogi Tea  17 x 1,8 g</t>
  </si>
  <si>
    <t>Růže Yogi Tea  17 x 2 g</t>
  </si>
  <si>
    <t>Klidné trávení Yogi Tea  17 x 1,8 g</t>
  </si>
  <si>
    <t>Vnitřní harmonie Yogi Tea  17 x 1,8 g</t>
  </si>
  <si>
    <t>Úleva pro krk Yogi Tea 17 x 1,9 g</t>
  </si>
  <si>
    <t>Životní pohoda Yogi Tea 17 x 1,8 g</t>
  </si>
  <si>
    <t>Bílý s aloe vera Yogi Tea 17 x 1,8 g</t>
  </si>
  <si>
    <t>Vánoční čaj Yogi Tea  17 x 2,1 g</t>
  </si>
  <si>
    <t>Pozdrav měsící Yogi Tea 17 x 2 g</t>
  </si>
  <si>
    <t>Rovnováha ženy Yogi Tea 17 x 1,8 g</t>
  </si>
  <si>
    <t>Energie ženy Yogi Tea 17 x 1,8 g</t>
  </si>
  <si>
    <t>Pro ženy Yogi Tea 17 x 1,8 g</t>
  </si>
  <si>
    <t>Zelená rovnováha Yogi Tea 17 x 1,8 g</t>
  </si>
  <si>
    <t>Zelená energie Yogi Tea 17 x 1,8 g</t>
  </si>
  <si>
    <t>Zelený jasmín Yogi Tea 17 x 1,8 g</t>
  </si>
  <si>
    <t>Zelený čaj Matcha Citrón Yogi Tea 17 x 1,8 g</t>
  </si>
  <si>
    <t>Černý chai Yogi Tea 17 x 2,2 g</t>
  </si>
  <si>
    <t>Sladký chai Yogi Tea 17 x 2 g</t>
  </si>
  <si>
    <t>Turmeric chai Yogi Tea 17 x 2 g</t>
  </si>
  <si>
    <t>Zelený chai Yogi Tea 17 x 1,8 g</t>
  </si>
  <si>
    <t>Yerba Maté sypaný 400 g</t>
  </si>
  <si>
    <t>Kávovina Jemnost ječmene bio*nebio 100 g</t>
  </si>
  <si>
    <t>Kávovina Čas čekanky bio*nebio 100 g</t>
  </si>
  <si>
    <t>Gusto Café Mild mletá RAPUNZEL 250 g</t>
  </si>
  <si>
    <t>Espresso zrnková káva RAPUNZEL 250 g</t>
  </si>
  <si>
    <t>Káva mletá DiCaf 250 g</t>
  </si>
  <si>
    <t>Káva zrnková DiCaf 1 kg</t>
  </si>
  <si>
    <t>Káva zrnková DiCaf 250 g</t>
  </si>
  <si>
    <t>Káva bez kofeinu mletá DiCaf 250 g</t>
  </si>
  <si>
    <t>Káva bez kofeinu polštářky DiCaf 25 x 7 g</t>
  </si>
  <si>
    <t>Káva bez kofeinu zrnková DiCaf 250 g</t>
  </si>
  <si>
    <t>Káva bez kofeinu zrnková DiCaf 1 kg</t>
  </si>
  <si>
    <t>Káva mletá Selection Destination 250 g</t>
  </si>
  <si>
    <t>Káva mletá Selection Destination 500 g</t>
  </si>
  <si>
    <t>Káva mletá Breakfast Destination 250 g</t>
  </si>
  <si>
    <t>Káva mletá Stretto Destination 250 g</t>
  </si>
  <si>
    <t>Káva mletá Mexiko Destination 250 g</t>
  </si>
  <si>
    <t>Káva mletá Etiopie Destination 250 g</t>
  </si>
  <si>
    <t>Káva mletá Peru Destination 250 g</t>
  </si>
  <si>
    <t>Káva mletá Kolumbie Destination 250 g</t>
  </si>
  <si>
    <t>Káva mletá Honduras Destination 250 g</t>
  </si>
  <si>
    <t>Káva mletá Guatemala Destination 250 g</t>
  </si>
  <si>
    <t>Káva mletá 100% arabika bez kofeinu Destination 250 g</t>
  </si>
  <si>
    <t>Káva mletá Espresso Destination 250 g</t>
  </si>
  <si>
    <t>Káva zrnková Selection Destination 250 g</t>
  </si>
  <si>
    <t>Káva zrnková Mexiko Destination 1 kg</t>
  </si>
  <si>
    <t>Káva zrnková Selection Destination 1 kg</t>
  </si>
  <si>
    <t>Káva zrnková 100% arabika bez kofeinu Destination 250 g</t>
  </si>
  <si>
    <t>Káva zrnková Etiopie Destination 500 g</t>
  </si>
  <si>
    <t>Káva zrnková Etiopie Destination 1 kg</t>
  </si>
  <si>
    <t>Káva zrnková Peru Destination 1 kg</t>
  </si>
  <si>
    <t>Káva zrnková Espresso Destination 500 g</t>
  </si>
  <si>
    <t>Instantní káva 100% arabika Destination 100 g</t>
  </si>
  <si>
    <t>Instantní káva bez kofeinu Destination 100 g</t>
  </si>
  <si>
    <t xml:space="preserve">Mléčná čokoláda VIVANI 100 g </t>
  </si>
  <si>
    <t>Bílá křupavá čokoláda VIVANI 100 g</t>
  </si>
  <si>
    <t>Hořká čokoláda 71% VIVANI 100 g</t>
  </si>
  <si>
    <t>Hořká čokoláda 71% björnsted 100 g</t>
  </si>
  <si>
    <t>Hořká čokoláda nugátová VIVANI 100 g</t>
  </si>
  <si>
    <t>Hořká čokoláda pomerančová VIVANI 100 g</t>
  </si>
  <si>
    <t>Hořká čokoláda MARZIPAN AMARETTO 100 g</t>
  </si>
  <si>
    <t>Hořká čokoláda CASSIS VIVANI 100 g</t>
  </si>
  <si>
    <t>Hořká čokoláda MÁTA VIVANI 100 g</t>
  </si>
  <si>
    <t>Cappuccino čokoláda VIVANI 100 g</t>
  </si>
  <si>
    <t>Latte Macchiato Praliné čokoláda VIVANI 100 g</t>
  </si>
  <si>
    <t>Mléčná čokoláda PRALINÉ VIVANI 100 g</t>
  </si>
  <si>
    <t>Mléčná čokoláda zimní VIVANI 100 g</t>
  </si>
  <si>
    <t>Mléčná čokoláda KIDS VIVANI 100 g</t>
  </si>
  <si>
    <t>Mléčná čokoláda Ekvádor VIVANI 100 g</t>
  </si>
  <si>
    <t>Hořká čokoláda s brusnicemi VIVANI 100 g</t>
  </si>
  <si>
    <t>Hořká čokoláda 89% Peru s kokosovým cukrem VIVANI 80 g</t>
  </si>
  <si>
    <t>Hořká čokoláda Zázvor Kurkuma s kokosovým c. VIVANI 80 g</t>
  </si>
  <si>
    <t>Hořká čokoláda 85% VIVANI 100 g</t>
  </si>
  <si>
    <t xml:space="preserve">Hořká čokoláda 85% björnsted 100 g </t>
  </si>
  <si>
    <t>Hořká čokoláda 92% s kokosovým cukrem VIVANI 80 g</t>
  </si>
  <si>
    <t>Hořká čokoláda 75% s kokosovým cukrem VIVANI 80 g</t>
  </si>
  <si>
    <t>Mléčná čokoláda 50% s kokosovým cukrem VIVANI 80 g</t>
  </si>
  <si>
    <t>Mléčná čokoláda s karamelem a solí VIVANI 80 g</t>
  </si>
  <si>
    <t>Hořká čokoláda 99% s kokosovým cukrem VIVANI 80 g</t>
  </si>
  <si>
    <t>Hořká 100% s kousky kakaa VIVANI 80 g</t>
  </si>
  <si>
    <t>Hořká čokoláda s konopím a karamelem VIVANI 80 g</t>
  </si>
  <si>
    <t>Bílá čokoláda s vanilkou VIVANI 80 g</t>
  </si>
  <si>
    <t>Hořká čokoláda 70% s chilli VIVANI 100 g</t>
  </si>
  <si>
    <t>Hořká čokoláda s karamelem a solí VIVANI 80 g</t>
  </si>
  <si>
    <t>Hořká čokoláda se solí Fleur de Sel VIVANI 80 g</t>
  </si>
  <si>
    <t>Mléčná čokoláda s mandlemi VIVANI 100 g</t>
  </si>
  <si>
    <t>Mléčná čokoláda s lískovými oříšky VIVANI 100 g</t>
  </si>
  <si>
    <t>Hořká čokoláda s mandlemi VIVANI 100 g</t>
  </si>
  <si>
    <t>Hořká čokoláda s lískovými oříšky VIVANI 100 g</t>
  </si>
  <si>
    <t>Mléčná čoko tyčinka KARAMEL VIVANI 40 g</t>
  </si>
  <si>
    <t>Mléčná čoko tyčinka ESPRESSO VIVANI 40 g</t>
  </si>
  <si>
    <t>Nugátová čoko tyčinka s oříšky VIVANI 35 g</t>
  </si>
  <si>
    <t>Čokoládová tyčinka hořká s višněmi VIVANI 35 g</t>
  </si>
  <si>
    <t>Vegan bílý nugát tyčinka s oříšky VIVANI 35 g</t>
  </si>
  <si>
    <t xml:space="preserve">Vegan čoko tyčinka mandle pomeranč VIVANI 35 g </t>
  </si>
  <si>
    <t>Bio mléčná čoko tyčinka s mléčnou náplní VIVANI 40 g</t>
  </si>
  <si>
    <t>Hořká čoko tyčinka krémová VIVANI 35 g</t>
  </si>
  <si>
    <t>Vegan čoko tyčinka křupavý kokos VIVANI 35 g</t>
  </si>
  <si>
    <t>Vegan bílý nugát s oříšky iChoc 80 g</t>
  </si>
  <si>
    <t>Vegan čokoláda classic iChoc 80 g</t>
  </si>
  <si>
    <t>Vegan čokoláda mandle pomeranč iChoc 80 g</t>
  </si>
  <si>
    <t>Vegan čokoláda s oříšky iChoc 80 g</t>
  </si>
  <si>
    <t>Vegan bílá čokoláda s vanilkou iChoc 80 g</t>
  </si>
  <si>
    <t>Vegan čokoláda cookie iChoc 80 g</t>
  </si>
  <si>
    <t>Vegan čokoláda slaný preclík iChoc 80 g</t>
  </si>
  <si>
    <t>Vegan čokoláda bílý barista iChoc 80 g</t>
  </si>
  <si>
    <t>Hořké miničokoládky VIVANI 200 x 5 g (= 1 kg)</t>
  </si>
  <si>
    <t>Hořká čokoláda na vaření VIVANI 200 g</t>
  </si>
  <si>
    <t>Bílá čokoláda na vaření VIVANI 200 g</t>
  </si>
  <si>
    <t>Mléčná čkoláda na vaření VIVANI 200 g</t>
  </si>
  <si>
    <t>Čokoláda hořká 70% KAOKA 100 g</t>
  </si>
  <si>
    <t>Čokoláda hořká 75% São Tomé KAOKA 100 g</t>
  </si>
  <si>
    <t>Čokoláda hořká 80% Ekvádor KAOKA 100 g</t>
  </si>
  <si>
    <t>Čokoláda hořká 90% Ekvádor KAOKA 100 g</t>
  </si>
  <si>
    <t>Hořká čokoláda Fleur de sel KAOKA 100 g</t>
  </si>
  <si>
    <t>Hořká čokoláda s kousky kakaa KAOKA 100 g</t>
  </si>
  <si>
    <t>Hořká čokoláda brusnice-lupínky KAOKA 100 g</t>
  </si>
  <si>
    <t>Hořká čokoláda citrón-zázvor KAOKA 100 g</t>
  </si>
  <si>
    <t>Hořká čokoláda s oříšky KAOKA 100 g</t>
  </si>
  <si>
    <t>Hořká čokoláda s malinami KAOKA 100 g</t>
  </si>
  <si>
    <t>Hořká čokoláda pomerančová KAOKA 100 g</t>
  </si>
  <si>
    <t>Hořká čokoláda s kokosem KAOKA 100 g</t>
  </si>
  <si>
    <t>Mléčná čokoláda s kokosem KAOKA 100 g</t>
  </si>
  <si>
    <t>Čokoládové vajíčko Ponchito 20 g</t>
  </si>
  <si>
    <t>Hořká 100% SOLÉ 25 g</t>
  </si>
  <si>
    <t>Hořká 100% SOLÉ 100 g</t>
  </si>
  <si>
    <t>Hořká čokoláda 86% SOLÉ 100 g</t>
  </si>
  <si>
    <t>Hořká čokoláda 73% SOLÉ 25 g</t>
  </si>
  <si>
    <t>Hořká čokoláda s olivovým olejem SOLÉ 100 g</t>
  </si>
  <si>
    <t>Hořká čokoláda se sirupem z agáve SOLÉ 100 g</t>
  </si>
  <si>
    <t>Hořká čokoláda s mátou SOLÉ 100 g</t>
  </si>
  <si>
    <t>Hořká čokoláda s lékořicí SOLÉ 100 g</t>
  </si>
  <si>
    <t>Hořká čokoláda se skořicí SOLÉ 100 g</t>
  </si>
  <si>
    <t>Hořká čokoláda pomerančová SOLÉ 100 g</t>
  </si>
  <si>
    <t>Hořká čokoláda citrónová SOLÉ 100 g</t>
  </si>
  <si>
    <t>Bílá čokoláda SOLÉ 100 g</t>
  </si>
  <si>
    <t>Bílá čokoláda s jogurtem a jahodami SOLÉ 100 g</t>
  </si>
  <si>
    <t>Nugát s mandlemi vegan SOLÉ 200 g</t>
  </si>
  <si>
    <t>Hořká čokoláda 72% se stévií bez cukru SOLÉ</t>
  </si>
  <si>
    <t>Hořká čokoláda s mandlemi a stévií bez cukru SOLÉ 100 g</t>
  </si>
  <si>
    <t>Hořká čokoláda s oříšky a stévií bez cukru SOLÉ 100 g</t>
  </si>
  <si>
    <t>Mléčná čokoláda se stévií bez cukru SOLÉ 100 g</t>
  </si>
  <si>
    <t xml:space="preserve">Merlot DOC Venezia červené RAPUNZEL 0,75 l </t>
  </si>
  <si>
    <t>Merlot nesířené červené Stellar Organics 0,75 l</t>
  </si>
  <si>
    <t>Syrah nesířené červené Stellar Organics 0,75 l</t>
  </si>
  <si>
    <t>Fiore del Piave nesířené červené RAPUNZEL 0,75 l</t>
  </si>
  <si>
    <t>Camino Tinto červené 0,25 l</t>
  </si>
  <si>
    <t>Camino Tempranillo červené 0,75 l</t>
  </si>
  <si>
    <t>Camino Lindo červené 0,75 l</t>
  </si>
  <si>
    <t>Merlot červené BECCO 1 l</t>
  </si>
  <si>
    <t>gens et pierres sud sud červené 0,75 l</t>
  </si>
  <si>
    <t>Svatovavřinecké červené 2018 Válka 0,75 l</t>
  </si>
  <si>
    <t>Cabernet Moravia červené 2019 Válka 0,75 l</t>
  </si>
  <si>
    <t>Veltlínské zelené pozdní sběr bílé 2020 Válka 0,75 l</t>
  </si>
  <si>
    <t>Pinot Grigio DOC Venezia bílé RAPUNZEL 0,75 l</t>
  </si>
  <si>
    <t>Camino Blanco bílé 0,25 l</t>
  </si>
  <si>
    <t>Gens et pierres nord sud bílé 0,75 l</t>
  </si>
  <si>
    <t>Pinot Grigio IGT bílé BECCO 1 l</t>
  </si>
  <si>
    <t>Chardonnay bílé BECCO 1 l</t>
  </si>
  <si>
    <t>Chardonnay pozdní sběr bílé 2019 Válka 0,75 l</t>
  </si>
  <si>
    <t>Muškát moravský kabinetní bílé 2019 Válka 0,75 l</t>
  </si>
  <si>
    <t>Ryzlink rýnský bílé 2019 Válka 0,75 l</t>
  </si>
  <si>
    <t>Blanc de Blanc nesířené bílé Stellar Organics 0,75 l</t>
  </si>
  <si>
    <t>Nosislavský Ryšák růžové pozdní sběr 2021 Válka 0,75 l</t>
  </si>
  <si>
    <t>Rosato růžové BECCO 1 l</t>
  </si>
  <si>
    <t>Merlot nealkoholické VINNOCENCE 0,735 l</t>
  </si>
  <si>
    <t>Chardonnay bílé nealkoholické VINNOCENCE 0,735 l</t>
  </si>
  <si>
    <t>Mousseux šumivé bílé nealkoholické VINNOCENCE 0,75 l</t>
  </si>
  <si>
    <t>Doupovská medovina 0,5 l</t>
  </si>
  <si>
    <t>Pivo nealkoholické LAMMSBRÄU 0,33 l</t>
  </si>
  <si>
    <t>Bezlepkové nealkoholické LAMMSBRÄU 0,33 l</t>
  </si>
  <si>
    <t>Weisse nealkoholické LAMMSBRÄU 0,5 l</t>
  </si>
  <si>
    <t>Weisse Grapefruit nealkoholický nápoj LAMMSBRÄU 0,33 l</t>
  </si>
  <si>
    <t>Pivo tmavé Doppelmalz SCHREMSER 0,5 l</t>
  </si>
  <si>
    <t>Žitné pivo SCHREMSER 0,5 l</t>
  </si>
  <si>
    <t>Nefiltrované pivo SCHREMSER 0,5 l</t>
  </si>
  <si>
    <t>Konopné pivo SCHREMSER 0,33 l</t>
  </si>
  <si>
    <t>Mléčná čokoláda s lískovými oříšky RAPUNZEL 300 g</t>
  </si>
  <si>
    <t>Nugátová srdíčka RAPUNZEL 128 g</t>
  </si>
  <si>
    <t>Marcipán v mléčné čokoládě RAPUNZEL 50 g</t>
  </si>
  <si>
    <t>Marcipán v hořké čokoládě RAPUNZEL 50 g</t>
  </si>
  <si>
    <t>Kokos v mléčné čokoládě RAPUNZEL 50 g</t>
  </si>
  <si>
    <t>Kokos v hořké čokoládě RAPUNZEL 50 g</t>
  </si>
  <si>
    <t>Pufovaná rýže v hořké čokoládě RUMBA RAPUNZEL 50 g</t>
  </si>
  <si>
    <t>Mléčná čokoláda RAPUNZEL 100 g</t>
  </si>
  <si>
    <t xml:space="preserve">Mléčná čokoláda studentská směs RAPUNZEL 100 g </t>
  </si>
  <si>
    <t>Hořká čokoláda s lískovými oříšky RAPUNZEL 100 g</t>
  </si>
  <si>
    <t>Mléčná čokoláda s mandlemi RAPUNZEL 100 g</t>
  </si>
  <si>
    <t>Mléčná čokoláda Milch Michl RAPUNZEL 100 g</t>
  </si>
  <si>
    <t>Bílá čokoláda RAPUNZEL 100 g</t>
  </si>
  <si>
    <t>Bílá čokoláda s kokosem RAPUNZEL 100 g</t>
  </si>
  <si>
    <t>Mléčná čokoláda s nugátem RAPUNZEL 100 g</t>
  </si>
  <si>
    <t>Hořká čokoláda s nugátem RAPUNZEL 100 g</t>
  </si>
  <si>
    <t>Čoko tyčinka TYGR RAPUNZEL 22 g</t>
  </si>
  <si>
    <t>Čoko tyčinka ESPRESSO RAPUNZEL 22 g</t>
  </si>
  <si>
    <t>Čoko tyčinka MALINA JOGURT RAPUNZEL 22 g</t>
  </si>
  <si>
    <t>Čoko tyčinka NIRWANA VEGAN RAPUNZEL 22 g</t>
  </si>
  <si>
    <t>Čoko tyčinka KOKOSOVÝ KRÉM RAPUNZEL 22 g</t>
  </si>
  <si>
    <t>Mini hořká čokoláda 85% RAPUNZEL 20 g</t>
  </si>
  <si>
    <t>Čokoláda NIRWANA MLÉČNÁ RAPUNZEL 100 g</t>
  </si>
  <si>
    <t>Čokoláda NIRWANA VEGAN RAPUNZEL 100 g</t>
  </si>
  <si>
    <t>Vegan čokoláda KOKOSOVÉ MLÉKO RAPUNZEL 80 g</t>
  </si>
  <si>
    <t>Rýžová čokoláda RAPUNZEL 100 g</t>
  </si>
  <si>
    <t>Hořká čokoláda se zázvorem RAPUNZEL 80 g</t>
  </si>
  <si>
    <t>Hořká čokoláda 85% RAPUNZEL 80 g</t>
  </si>
  <si>
    <t>Hořká čokoláda 70% RAPUNZEL 80 g</t>
  </si>
  <si>
    <t>Hořká čokoláda 90% s kokosovým cukrem RAPUNZEL 80 g</t>
  </si>
  <si>
    <t>Hořká čokoláda s perníkovým kořením RAPUNZEL 80 g</t>
  </si>
  <si>
    <t>Hořká čokoláda ESPRESSO RAPUNZEL 80 g</t>
  </si>
  <si>
    <t>Hořká čokoláda MÁTA RAPUNZEL 100 g</t>
  </si>
  <si>
    <t>Hořká čokoláda KOKOS RAPUNZEL 100 g</t>
  </si>
  <si>
    <t>Mléčná čokoláda KOKOS RAPUNZEL 100 g</t>
  </si>
  <si>
    <t>Mléčná čokoláda MANDLE TONKA RAPUNZEL 100 g</t>
  </si>
  <si>
    <t>Mléčná čokoláda KARAMEL RAPUNZEL 100 g</t>
  </si>
  <si>
    <t>Čokoláda RUM-VÍNO-OŘECHY RAPUNZEL 100 g</t>
  </si>
  <si>
    <t>Mléčná čokoláda s celými oříšky RAPUNZEL 100 g</t>
  </si>
  <si>
    <t>Mléčná čokoláda 38% RAPUNZEL 100 g</t>
  </si>
  <si>
    <t>Tmavá mléčná čokoláda 46% RAPUNZEL 100 g</t>
  </si>
  <si>
    <t>Čokoláda NIRWANA HOŘKÁ RAPUNZEL 100 g</t>
  </si>
  <si>
    <t>Čokoláda v prášku MÉĎA bio*nebio 150 g</t>
  </si>
  <si>
    <t>Kakaový prášek bio*nebio 150 g</t>
  </si>
  <si>
    <t>Prášek z nepraženého kakaa bio*nebio 150 g</t>
  </si>
  <si>
    <t>Kakao plné chuti bio*nebio 150 g</t>
  </si>
  <si>
    <t>Kakaové boby nepražené bio*nebio 100 g</t>
  </si>
  <si>
    <t>Kakaové boby drcené bio*nebio 100 g</t>
  </si>
  <si>
    <t>Pravá horká čokoláda VIVANI 280 g</t>
  </si>
  <si>
    <t>Pecičky z hořké čokolády bio*nebio 100 g</t>
  </si>
  <si>
    <t>Pudinkový prášek vanilkový RAPUNZEL 40 g</t>
  </si>
  <si>
    <t>Pudinkový prášek TONKA RAPUNZEL 40 g</t>
  </si>
  <si>
    <t>Pudinkový prášek čokoládový RAPUNZEL 43 g</t>
  </si>
  <si>
    <t>Dukátky z hořké čokolády bio*nebio 100 g</t>
  </si>
  <si>
    <t>100% arašídová pasta jemná RAPUNZEL 250 g</t>
  </si>
  <si>
    <t>Arašídová pomazánka křupavá RAPUNZEL 250 g</t>
  </si>
  <si>
    <t>Arašídová pomazánka jemná RAPUNZEL 250 g</t>
  </si>
  <si>
    <t>Tahini: 100% sezamová pasta RAPUNZEL 500 g</t>
  </si>
  <si>
    <t>Tahini: 100% sezamová pasta RAPUNZEL 250 g</t>
  </si>
  <si>
    <t>Bílé tahini: 100% sezamová pasta RAPUNZEL 250 g</t>
  </si>
  <si>
    <t>100% lískooříšková pasta RAPUNZEL 250 g</t>
  </si>
  <si>
    <t>100% pasta z pražených mandlí RAPUNZEL 250 g</t>
  </si>
  <si>
    <t>100% pasta z nepražených mandlí Evropa RAPUNZEL 250 g</t>
  </si>
  <si>
    <t>100% kešu pasta RAPUNZEL 250 g</t>
  </si>
  <si>
    <t>100% kokosová pasta RAPUNZEL 215 g</t>
  </si>
  <si>
    <t>SAMBA: oříšková pomazánka RAPUNZEL 250 g</t>
  </si>
  <si>
    <t>Mini SAMBA: oříšková pomazánka RAPUNZEL 45 g</t>
  </si>
  <si>
    <t>Jumbo SAMBA: oříšková pomazánka RAPUNZEL 750 g</t>
  </si>
  <si>
    <t>SAMBA DARK: oříšková pomazánka RAPUNZEL 250 g</t>
  </si>
  <si>
    <t>Mini SAMBA DARK: oříšková pomazánka RAPUNZEL 45 g</t>
  </si>
  <si>
    <t>Kokosovo mandlová pomazánka s datlemi RAPUNZEL 250 g</t>
  </si>
  <si>
    <t>Kokosovo oříšková pomazánka s datlemi RAPUNZEL 250 g</t>
  </si>
  <si>
    <t>Mandlový krém RAPUNZEL 250 g</t>
  </si>
  <si>
    <t>Mini mandlový krém RAPUNZEL 40 g</t>
  </si>
  <si>
    <t>Nugátová vegan pomazánka RAPUNZEL 250 g</t>
  </si>
  <si>
    <t>Mini nugátová vegan pomazánka RAPUNZEL 40 g</t>
  </si>
  <si>
    <t>Arašídovo-karamelová pomazánka RAPUNZEL 250 g</t>
  </si>
  <si>
    <t>Makadamová pomazánka RAPUNZEL 250 g</t>
  </si>
  <si>
    <t>Mini makadamová pomazánka RAPUNZEL 40 g</t>
  </si>
  <si>
    <t>Pomazánka MANDLE TONKA RAPUNZEL 250 g</t>
  </si>
  <si>
    <t>TYGR: nugátová pomazánka RAPUNZEL 400 g</t>
  </si>
  <si>
    <t>Mini TYGR: nugátová pomazánka RAPUNZEL 20 g</t>
  </si>
  <si>
    <t>Čoko-kokosový krém RAPUNZEL 250 g</t>
  </si>
  <si>
    <t>CHOCO: čokoládová pomazánka RAPUNZEL 250 g</t>
  </si>
  <si>
    <t>Vlašské ořechy bio*nebio 100 g</t>
  </si>
  <si>
    <t>Lískové oříšky bio*nebio 200 g</t>
  </si>
  <si>
    <t>Lískové oříšky JUMBO bio*nebio 100 g</t>
  </si>
  <si>
    <t>Lískové oříšky pražené bio*nebio 200 g</t>
  </si>
  <si>
    <t>Pistácie pražené solené bio*nebio 100 g</t>
  </si>
  <si>
    <t>Mandle loupané ECOATO 90 g</t>
  </si>
  <si>
    <t>Mandle VALENCIA bio*nebio 200 g</t>
  </si>
  <si>
    <t>Mandle VALENCIA bio*nebio 400 g</t>
  </si>
  <si>
    <t>Mandlová mouka ECOATO 200 g</t>
  </si>
  <si>
    <t>Chilli mandle pražené bio*nebio 100 g</t>
  </si>
  <si>
    <t>Slané mandle pražené bio*nebio 100 g</t>
  </si>
  <si>
    <t>Kešu ořechy bio*nebio 500 g</t>
  </si>
  <si>
    <t>Kešu ořechy bio*nebio 100 g</t>
  </si>
  <si>
    <t>Kešu ořechy bio*nebio 400 g</t>
  </si>
  <si>
    <t>Kešu ořechy pražené bio*nebio 100 g</t>
  </si>
  <si>
    <t>Kari kešu pražené bio*nebio 100 g</t>
  </si>
  <si>
    <t>Makadamové ořechy bio*nebio 100 g</t>
  </si>
  <si>
    <t>Para ořechy bio*nebio 100 g</t>
  </si>
  <si>
    <t>Para ořechy bio*nebio 400 g</t>
  </si>
  <si>
    <t>Arašídy loupané nepražené bio*nebio 200 g</t>
  </si>
  <si>
    <t>Arašídy loupané pražené bio*nebio 200 g</t>
  </si>
  <si>
    <t>Studentská pochoutka bio*nebio 120 g</t>
  </si>
  <si>
    <t>Soulad s chutí bio*nebio 100 g</t>
  </si>
  <si>
    <t>Příliv energie bio*nebio 100 g</t>
  </si>
  <si>
    <t>Kokos strouhaný bio*nebio 200 g</t>
  </si>
  <si>
    <t>Kokos strouhaný bio*nebio 400 g</t>
  </si>
  <si>
    <t>Kokosové plátky bio*nebio 100 g</t>
  </si>
  <si>
    <t>Kokosové plátky bio*nebio 250 g</t>
  </si>
  <si>
    <t>Kokosové plátky s kokosovým cukrem bio*nebio 150 g</t>
  </si>
  <si>
    <t>Kokosové mléko  RAPUNZEL 400 ml</t>
  </si>
  <si>
    <t>Kokosové mléko  RAPUNZEL 200 ml</t>
  </si>
  <si>
    <t>Kokosový krém RAPUNZEL 2 x 50 g</t>
  </si>
  <si>
    <t>Rozinky sultánky bio*nebio 150 g</t>
  </si>
  <si>
    <t>Rozinky sultánky bio*nebio 400 g</t>
  </si>
  <si>
    <t>Rozinky sultánky bio*nebio 1 kg</t>
  </si>
  <si>
    <t>Rozinky korintky bio*nebio 150 g</t>
  </si>
  <si>
    <t>Rozinky Modrý Thompson bio*nebio 200 g</t>
  </si>
  <si>
    <t>Rozinky Modrý Thompson bio*nebio 400 g</t>
  </si>
  <si>
    <t>Kustovnice čínská (goji) bio*nebio 100 g</t>
  </si>
  <si>
    <t>Sušené meruňky nesířené bio*nebio 150 g</t>
  </si>
  <si>
    <t>Sušené meruňky nesířené bio*nebio 300 g</t>
  </si>
  <si>
    <t>Sušené višně vypeckované bio*nebio 75 g</t>
  </si>
  <si>
    <t>Sušené švestky vypeckované bio*nebio 150 g</t>
  </si>
  <si>
    <t>Sušená jablka ČESKÉ BIO 50 g</t>
  </si>
  <si>
    <t>Sušená jablka kroužky bio*nebio 100 g</t>
  </si>
  <si>
    <t>Sušené datle Tunisko s peckou bio*nebio 200 g</t>
  </si>
  <si>
    <t>Datle s peckou v krabičce RAPUNZEL 250 g</t>
  </si>
  <si>
    <t>Sušené datle Tunisko bez pecky bio*nebio 200 g</t>
  </si>
  <si>
    <t>Sušené datle Tunisko bez pecky bio*nebio 1 kg</t>
  </si>
  <si>
    <t>Sušené fíky VÝBĚR bio*nebio 200 g</t>
  </si>
  <si>
    <t>Sušené fíky NATURAL bio*nebio 300 g</t>
  </si>
  <si>
    <t>Kandovaná pomerančová kůra RAPUNZEL 100 g</t>
  </si>
  <si>
    <t>Kandovaná citrónová kůra RAPUNZEL 100 g</t>
  </si>
  <si>
    <t>Kandovaný zázvor bio*nebio 100 g</t>
  </si>
  <si>
    <t>Sušené banány plátky bio*nebio 100 g</t>
  </si>
  <si>
    <t>Banánové chipsy bio*nebio 150 g</t>
  </si>
  <si>
    <t>Banánové chipsy bio*nebio 400 g</t>
  </si>
  <si>
    <t>Sušený ananas kousky bio*nebio 80 g</t>
  </si>
  <si>
    <t>Sušená moruše bílá bio*nebio 100 g</t>
  </si>
  <si>
    <t>Sušená moruše bílá bio*nebio 400 g</t>
  </si>
  <si>
    <t>Sušené mango plátky bio*nebio 80 g</t>
  </si>
  <si>
    <t>Sušená arónie s jablečnou šťávou bio*nebio 100 g</t>
  </si>
  <si>
    <t>Brusnice klikva s jablečnou šťávou bio*nebio 75 g</t>
  </si>
  <si>
    <t>Brusnice klikva s jablečnou šťávou bio*nebio 400 g</t>
  </si>
  <si>
    <t>Brusnice klikva se třtinovým cukrem bio*nebio 200 g</t>
  </si>
  <si>
    <t>Zavařenina z lesních plodů Annes Feinste 210 g</t>
  </si>
  <si>
    <t>Džem šípkový výběrový Annes Feinste 225 g</t>
  </si>
  <si>
    <t>Džem angreštový výběrový Annes Feinste 225 g</t>
  </si>
  <si>
    <t>Džem z červeného rybízu výběrový Annes Feinste 225 g</t>
  </si>
  <si>
    <t>Brusinky - zavařenina s agávovým sirupem Annes Feinste 250 g</t>
  </si>
  <si>
    <t>Maliny sušené mrazem kousky bio*nebio 20 g</t>
  </si>
  <si>
    <t>Slunečnicové semínko bio*nebio 200 g</t>
  </si>
  <si>
    <t>Slunečnicové semínko ČESKÉ BIO 150 g</t>
  </si>
  <si>
    <t>Slunečnicové semínko bio*nebio 400 g</t>
  </si>
  <si>
    <t>Piniové oříšky bio*nebio 50 g</t>
  </si>
  <si>
    <t>Chia semínka bio*nebio 200 g</t>
  </si>
  <si>
    <t>Chia semínka bio*nebio 400 g</t>
  </si>
  <si>
    <t>Sezam neloupaný bio*nebio 200 g</t>
  </si>
  <si>
    <t>Sezam černý neloupaný bio*nebio 100 g</t>
  </si>
  <si>
    <t>Lněné semínko bio*nebio 300 g</t>
  </si>
  <si>
    <t>Lněné semínko ČESKÉ BIO 200 g</t>
  </si>
  <si>
    <t>Lněné semínko zlaté Evropa bio*nebio 300 g</t>
  </si>
  <si>
    <t>Lněné semínko drcené RAPUNZEL 150 g</t>
  </si>
  <si>
    <t>Lněná mouka RAPUNZEL 250 g</t>
  </si>
  <si>
    <t>Konopné semínko loupané bio*nebio 200 g</t>
  </si>
  <si>
    <t>Konopný protein bio*nebio 150 g</t>
  </si>
  <si>
    <t>Konopný protein bio*nebio 500 kg</t>
  </si>
  <si>
    <t>Snídaně Inků bio*nebio 200 g</t>
  </si>
  <si>
    <t>Dýňové semínko bio*nebio 200 g</t>
  </si>
  <si>
    <t>Dýňové semínko bio*nebio 400 g</t>
  </si>
  <si>
    <t>Modrý mák český bio*nebio 200 g</t>
  </si>
  <si>
    <t>Červená čočka půlená bio*nebio 500 g</t>
  </si>
  <si>
    <t>Černá čočka beluga bio*nebio 300 g</t>
  </si>
  <si>
    <t>Cizrna bio*nebio 500 g</t>
  </si>
  <si>
    <t>Fazole mungo bio*nebio 500 g</t>
  </si>
  <si>
    <t>Černá fazole bio*nebio 500 g</t>
  </si>
  <si>
    <t>Hrách zelený půlený bio*nebio 500 g</t>
  </si>
  <si>
    <t>Cizrna sterilovaná RAPUNZEL 400 g</t>
  </si>
  <si>
    <t>Obří fazole sterilované RAPUNZEL 400 g</t>
  </si>
  <si>
    <t>Pečené fazole RAPUNZEL 400 g</t>
  </si>
  <si>
    <t>Červené fazole sterilované RAPUNZEL 400 g</t>
  </si>
  <si>
    <t>Zelená čočka sterilovaná RAPUNZEL 400 g</t>
  </si>
  <si>
    <t>Směs luštěnin sterilovaná RAPUNZEL 400 g</t>
  </si>
  <si>
    <t>Sója edamamé sterilovaná RAPUNZEL 200 g</t>
  </si>
  <si>
    <t>Černé fazole sterilované RAPUNZEL 400 g</t>
  </si>
  <si>
    <t>Bílé fazole sterilované RAPUNZEL 400 g</t>
  </si>
  <si>
    <t>Kukuřice cukrová sterilovaná RAPUNZEL 340 g</t>
  </si>
  <si>
    <t>Hrášek sterilovaný RAPUNZEL 340 g</t>
  </si>
  <si>
    <t>Rýže mléčná natural bio*nebio 500 g</t>
  </si>
  <si>
    <t>Rýže mléčná bílá bio*nebio 500 g</t>
  </si>
  <si>
    <t>Rýže jasmínová natural bio*nebio 500 g</t>
  </si>
  <si>
    <t>Rýže basmati bílá bio*nebio 500 g</t>
  </si>
  <si>
    <t>Rýže basmati natural bio*nebio 500 g</t>
  </si>
  <si>
    <t>Rýže indica natural bio*nebio 500 g</t>
  </si>
  <si>
    <t>Rýže indica bílá bio*nebio 500 g</t>
  </si>
  <si>
    <t>Kukuřice na popcorn bio*nebio 250 g</t>
  </si>
  <si>
    <t>Pohanka loupaná ČESKÉ BIO 400 g</t>
  </si>
  <si>
    <t>Jáhly EVROPA bio*nebio 500 g</t>
  </si>
  <si>
    <t>Quinoa bílá bio*nebio 250 g</t>
  </si>
  <si>
    <t>Quinoa barevná bio*nebio 250 g</t>
  </si>
  <si>
    <t>Quinoa červená bio*nebio 250 g</t>
  </si>
  <si>
    <t>Amarant bio*nebio 500 g</t>
  </si>
  <si>
    <t>Rýžové vločky natural bio*nebio 250 g</t>
  </si>
  <si>
    <t>Ovesné vločky bezlepkové malé bio*nebio 500 g</t>
  </si>
  <si>
    <t>Ovesné vločky bezlepkové velké bio*nebio 500 g</t>
  </si>
  <si>
    <t xml:space="preserve">Müsli Nebuď hloupý! Křupavé s čokoládou 300 g </t>
  </si>
  <si>
    <t>Müsli Nebuď hloupý! Křupavé s javorovým sirupem 270 g</t>
  </si>
  <si>
    <t>Müsli Nebuď hloupý! Křupavé s kokosem a medem 300 g</t>
  </si>
  <si>
    <t>Výchozí směs bio*nebio 350 g</t>
  </si>
  <si>
    <t>Müsli Nebuď hloupý! S chia semínky 350 g</t>
  </si>
  <si>
    <t>Müsli Nebuď hloupý! Ranní 350 g</t>
  </si>
  <si>
    <t>Křupavé müsli s malinami a kokosem bio*nebio 300 g</t>
  </si>
  <si>
    <t>Pohanková kaše instantní bio*nebio 200 g</t>
  </si>
  <si>
    <t>Rýžová kaše instantní bio*nebio 200 g</t>
  </si>
  <si>
    <t>Jukance: pšeničné pukance s javorovým sirupem 130 g</t>
  </si>
  <si>
    <t>Kakaové hvězdičky s Rapadurou bio*nebio 150 g</t>
  </si>
  <si>
    <t>Kakaová sluníčka rýžová bio*nebio 200 g</t>
  </si>
  <si>
    <t>Kukuřičné lupínky ochucené bio*nebio 250 g</t>
  </si>
  <si>
    <t>Kukuřičné lupínky natural bio*nebio 200 g</t>
  </si>
  <si>
    <t>Kukuřičné křupky natural bio*nebio 100 g</t>
  </si>
  <si>
    <t>Kuskus semolina bio*nebio 500 g</t>
  </si>
  <si>
    <t>Kuskus celozrnný bio*nebio 500 g</t>
  </si>
  <si>
    <t>Špagety celozrnné RAPUNZEL 500 g</t>
  </si>
  <si>
    <t>Penne celozrnné RAPUNZEL 500 g</t>
  </si>
  <si>
    <t>Spirálky celozrnné RAPUNZEL 500 g</t>
  </si>
  <si>
    <t>Lasagne celozrnné RAPUNZEL 250 g</t>
  </si>
  <si>
    <t>Špagety semolina RAPUNZEL 500 g</t>
  </si>
  <si>
    <t>Spirálky semolina RAPUNZEL 500 g</t>
  </si>
  <si>
    <t>Makaróny semolina RAPUNZEL 500 g</t>
  </si>
  <si>
    <t>Písmenka semolina barevná RAPUNZEL 250 g</t>
  </si>
  <si>
    <t xml:space="preserve">Rýžové špagety RAPUNZEL 250 g </t>
  </si>
  <si>
    <t xml:space="preserve">Rýžové spirálky RAPUNZEL 250 g </t>
  </si>
  <si>
    <t>Pohankové špagety RAPUNZEL 250 g</t>
  </si>
  <si>
    <t>Špagety polocelozrnné Elibio 500 g</t>
  </si>
  <si>
    <t>Špagety semolina Elibio 500 g</t>
  </si>
  <si>
    <t>Kolínka polocelozrnná Elibio 500 g</t>
  </si>
  <si>
    <t>Spirálky polocelozrnné Elibio 500 g</t>
  </si>
  <si>
    <t>Penne semolina Elibio 500 g</t>
  </si>
  <si>
    <t xml:space="preserve">Krétský extra panenský olivový olej RAPUNZEL 500 ml </t>
  </si>
  <si>
    <t>Extra panenský olivový olej BIOILIS 1 l</t>
  </si>
  <si>
    <t xml:space="preserve">Extra panenský olivový olej ECOATO 500 ml </t>
  </si>
  <si>
    <t>Extra panenský olivový olej ECOATO 3 l</t>
  </si>
  <si>
    <t>Olej na smažení bio*nebio 1 l</t>
  </si>
  <si>
    <t>Slunečnicový olej lisovaný za studena bio*nebio 1 l</t>
  </si>
  <si>
    <t>Lněný olej lisovaný za studena RAPUNZEL 500 ml</t>
  </si>
  <si>
    <t>Lněný olej lisovaný za studena RAPUNZEL 250 ml</t>
  </si>
  <si>
    <t>Dýňový štýrský olej Hamlitsch 250 ml</t>
  </si>
  <si>
    <t>Kakaové máslo pecičky bio*nebio 100 g</t>
  </si>
  <si>
    <t xml:space="preserve">Kokosový olej lisovaný za studena bio*nebio 250 g </t>
  </si>
  <si>
    <t>Kokosový olej lisovaný za studena RAPUNZEL 200 g</t>
  </si>
  <si>
    <t>Kokosový olej lisovaný za studena RAPUNZEL 400 g</t>
  </si>
  <si>
    <t>Kokosový olej lisovaný za studena Maya Gold 1,4 kg</t>
  </si>
  <si>
    <t>Kokosový olej MCT Maya Gold 250 ml</t>
  </si>
  <si>
    <t>Balsamikový ocet RUSTICO RAPUNZEL 500 ml</t>
  </si>
  <si>
    <t>Ocet z bílého vína  RAPUNZEL 500 ml</t>
  </si>
  <si>
    <t>Jablečný ocet nepasterovaný Beutelsbacher 0,75 l</t>
  </si>
  <si>
    <t>Jablečný ocet nepasterovaný čirý Beutelsbacher 0,75 l</t>
  </si>
  <si>
    <t>Balsamikový ocet jablečný Beutelsbacher 330 ml</t>
  </si>
  <si>
    <t xml:space="preserve">Passata: drcená rajčata RAPUNZEL 680 g </t>
  </si>
  <si>
    <t xml:space="preserve">Passata: drcená rajčata RAPUNZEL 410 g </t>
  </si>
  <si>
    <t xml:space="preserve">Passata RUSTICA s bazalkou RAPUNZEL 680 g </t>
  </si>
  <si>
    <t>Passata: drcená rajčata Elibio 680 g</t>
  </si>
  <si>
    <t xml:space="preserve">Kečup sklo RAPUNZEL 450 ml </t>
  </si>
  <si>
    <t>Dětský kečup TYGR RAPUNZEL ( ve skle ) 450 ml</t>
  </si>
  <si>
    <t>Rajský protlak RAPUNZEL 360 g</t>
  </si>
  <si>
    <t>Rajský protlak RAPUNZEL 100 g</t>
  </si>
  <si>
    <t>Rajský protlak v tubě RAPUNZEL 200 g</t>
  </si>
  <si>
    <t>Rajčata loupaná čtvrcená RAPUNZEL 400 g</t>
  </si>
  <si>
    <t>Rajčata loupaná RAPUNZEL 400 g</t>
  </si>
  <si>
    <t>Rajčatová omáčka s bazalkou Elibio 300 g</t>
  </si>
  <si>
    <t>TYGR dětská omáčka na těstoviny RAPUNZEL 360 g</t>
  </si>
  <si>
    <t>TOSKANA omáčka na těstoviny RAPUNZEL 550 g</t>
  </si>
  <si>
    <t>FAMILIA omáčka na těstoviny RAPUNZEL 550 g</t>
  </si>
  <si>
    <t xml:space="preserve">ARRABBIATA omáčka na těstoviny RAPUNZEL 340 g </t>
  </si>
  <si>
    <t>Kysané zelí bílé Svobodný statek 670 g</t>
  </si>
  <si>
    <t>Vítovo kimči 200 g</t>
  </si>
  <si>
    <t>Vítovo kimči vegan 200 g</t>
  </si>
  <si>
    <t>Vítovo kimči vegan 500 g</t>
  </si>
  <si>
    <t>Vítovo kimči habanero 200 g</t>
  </si>
  <si>
    <t>Křenová pasta s jablky Svobodný statek 125 g</t>
  </si>
  <si>
    <t>Feferonkový krém extra pálivý RAPUNZEL 120 g</t>
  </si>
  <si>
    <t>Kapary ve slaném nálevu RAPUNZEL 206 g</t>
  </si>
  <si>
    <t>Sušené throuba olivy bez nálevu bio*nebio 195 g</t>
  </si>
  <si>
    <t>Kalamata olivy v nálevu bio*nebio 280 g</t>
  </si>
  <si>
    <t>Pasta z oliv kalamata bio*nebio 195 g</t>
  </si>
  <si>
    <t>Zelené olivy v extra panenském olivovém oleji bio*nebio 250 g</t>
  </si>
  <si>
    <t>Zelené olivy s peckou v nálevu bio*nebio 370 g</t>
  </si>
  <si>
    <t>Zelené olivy plněné česnekem bio*nebio 320 g</t>
  </si>
  <si>
    <t>Zelené olivy plněné mandlí bio*nebio 320 g</t>
  </si>
  <si>
    <t>Pesto ligure RAPUNZEL 120 g</t>
  </si>
  <si>
    <t>Pesto siciliano RAPUNZEL 120 g</t>
  </si>
  <si>
    <t>Pesto verde vegan RAPUNZEL 120 g</t>
  </si>
  <si>
    <t>Pesto rosso vegan RAPUNZEL 120 g</t>
  </si>
  <si>
    <t>Sušená rajčata sekaná bio*nebio 100 g</t>
  </si>
  <si>
    <t>Středomořská sůl nerafinovaná bio*nebio 500 g</t>
  </si>
  <si>
    <t>Himálajská růžová sůl bio*nebio 500 g</t>
  </si>
  <si>
    <t>Mořská sůl jodovaná mořskými řasami bio*nebio 500 g</t>
  </si>
  <si>
    <t>Kala Namak černá indická sůl bio*nebio 300 g</t>
  </si>
  <si>
    <t>Zeleninový vývar čirý RAPUNZEL 250 g</t>
  </si>
  <si>
    <t>Zeleninový vývar bez droždí RAPUNZEL 160 g</t>
  </si>
  <si>
    <t>Zeleninový vývar v kostce RAPUNZEL 8 ks</t>
  </si>
  <si>
    <t>Zeleninový vývar bylinkový v kostce RAPUNZEL 8 ks</t>
  </si>
  <si>
    <t>Zeleninový vývar bez droždí v kostce RAPUNZEL 8 ks</t>
  </si>
  <si>
    <t>Dýňové gomasio ČESKÉ BIO 100 g</t>
  </si>
  <si>
    <t>Sojanéza vegan v tubě Zwergenwiese 200 ml</t>
  </si>
  <si>
    <t>Starofrancouzská hořčice 195 g</t>
  </si>
  <si>
    <t>Jemná hořčice 205 g</t>
  </si>
  <si>
    <t>Novodvorská hořčice 195 g</t>
  </si>
  <si>
    <t>Hořčice Bohemia 205 g</t>
  </si>
  <si>
    <t>Hořčice středně pálivá Zwergenwiese 160 ml</t>
  </si>
  <si>
    <t>Sladká paprika sáček bio*nebio 40 g</t>
  </si>
  <si>
    <t>Pepř černý mletý bio*nebio 50 g</t>
  </si>
  <si>
    <t>Kmín celý ČESKÉ BIO 40 g</t>
  </si>
  <si>
    <t>Kmín celý ČESKÉ BIO 500 g</t>
  </si>
  <si>
    <t>Majoránka drhnutá sáček bio*nebio 10 g</t>
  </si>
  <si>
    <t>Skořice cassia mletá bio*nebio 500 g</t>
  </si>
  <si>
    <t>Cejlonská skořice mletá sáček bio*nebio 50 g</t>
  </si>
  <si>
    <t>Kurkuma mletá bio*nebio 50 g</t>
  </si>
  <si>
    <t>Vanilkové lusky bio*nebio 100 ks</t>
  </si>
  <si>
    <t>Vanilkové lusky vcelku RAPUNZEL 2 ks</t>
  </si>
  <si>
    <t>Bio Bourbon vanilka mletá kořenka bio*nebio 8 g</t>
  </si>
  <si>
    <t>Citrónová kůra strouhaná sáček bio*nebio 30 g</t>
  </si>
  <si>
    <t>Zázvor mletý sáček bio*nebio 30 g</t>
  </si>
  <si>
    <t>Česnek sušený sáček bio*nebio 50 g</t>
  </si>
  <si>
    <t>Pizza koření bio*nebio 10 g</t>
  </si>
  <si>
    <t>Koření na brambory bio*nebio 30 g</t>
  </si>
  <si>
    <t>Asijská směs bio*nebio 40 g</t>
  </si>
  <si>
    <t>Koření Hot Bombay bio*nebio 40 g</t>
  </si>
  <si>
    <t>Koření steak bio*nebio 20 g</t>
  </si>
  <si>
    <t>Směs na ryby bio*nebio 30 g</t>
  </si>
  <si>
    <t>Perníkové koření bio*nebio 30 g</t>
  </si>
  <si>
    <t>Koření na svařené víno bio*nebio 20 g</t>
  </si>
  <si>
    <t>Vanilkový cukr bio*nebio 40 g</t>
  </si>
  <si>
    <t>Skořicový cukr bio*nebio 40 g</t>
  </si>
  <si>
    <t>Kokosový nápoj sušený bio*nebio 120 g</t>
  </si>
  <si>
    <t>Sójový nápoj neslazený BERIEF 1 l</t>
  </si>
  <si>
    <t>Sójový krém BERIEF 200 ml</t>
  </si>
  <si>
    <t>Ovesný krém BERIEF 200 ml</t>
  </si>
  <si>
    <t>Sójový nápoj Vanilka BERIEF 1 l</t>
  </si>
  <si>
    <t>Rýžový nápoj Natur BERIEF 1 l</t>
  </si>
  <si>
    <t>Ovesno-mandlový nápoj BERIEF 1 l</t>
  </si>
  <si>
    <t>Ovesný nápoj Natur BERIEF 1 l</t>
  </si>
  <si>
    <t>Ovesný nápoj bez lepku BERIEF 1 l</t>
  </si>
  <si>
    <t>Špaldový nápoj Natur BERIEF 1 l</t>
  </si>
  <si>
    <t>Mandlový nápoj BERIEF 1 l</t>
  </si>
  <si>
    <t>Ovesný nápoj Barista BERIEF 1 l</t>
  </si>
  <si>
    <t>Konopný nápoj nezlazený BERIEF 1 l</t>
  </si>
  <si>
    <t>Ovesný dezert Natur BERIEF 150 g</t>
  </si>
  <si>
    <t>Ovesný dezert Vanilka BERIEF 150 g</t>
  </si>
  <si>
    <t>Zakysaný mandlový bílý My Love My Life 125 g</t>
  </si>
  <si>
    <t>Zakysaný mandlový bílý My Love My Life 400 g</t>
  </si>
  <si>
    <t>Zakysaný mandlový Malina My Love My Life 180 g</t>
  </si>
  <si>
    <t>Zakysaný mandlový Vanilka My Love My Life 180 g</t>
  </si>
  <si>
    <t>Zakysaný mandlový Mango My Love My Life 180 g</t>
  </si>
  <si>
    <t>Zakysaný ovesný bílý My Love My Life 400 g</t>
  </si>
  <si>
    <t>Zakysaný ovesný Borůvka My Love My Life 400 g</t>
  </si>
  <si>
    <t>Zakysaný ovesný Müsli Jablko My Love My Life 400 g</t>
  </si>
  <si>
    <t>Zakysaný kokosový bílý My Love My Life 125 g</t>
  </si>
  <si>
    <t>Zakysaný kokosový bílý My Love My Life 400 g</t>
  </si>
  <si>
    <t>Zakysaný kokosový Mango Marakuja My Love My Life 180 g</t>
  </si>
  <si>
    <t>Zakysaný kokosový Vanilka My Love My Life 180 g</t>
  </si>
  <si>
    <t>Zakysaný kokosový Borůvka My Love My Life 180 g</t>
  </si>
  <si>
    <t>Kozí tučný tvaroh LEEB 150 g</t>
  </si>
  <si>
    <t>Kozí jogurt bílý LEEB 125 g</t>
  </si>
  <si>
    <t>Kozí jogurt bílý LEEB 400 g</t>
  </si>
  <si>
    <t>Kozí jogurt mangový LEEB 125 g</t>
  </si>
  <si>
    <t>Kozí jogurt borůvkový LEEB 125 g</t>
  </si>
  <si>
    <t>Kozí jogurt vanilkový LEEB 125 g</t>
  </si>
  <si>
    <t>Ovčí tučný tvaroh LEEB 200 g</t>
  </si>
  <si>
    <t>Ovčí jogurt bílý LEEB 125 g</t>
  </si>
  <si>
    <t>Ovčí jogurt bílý LEEB 400 g</t>
  </si>
  <si>
    <t>Ovčí jogurt řecký LEEB 150 g</t>
  </si>
  <si>
    <t>Ovčí jogurt mangový LEEB 125 g</t>
  </si>
  <si>
    <t>Ovčí jogurt borůvkový LEEB 125 g</t>
  </si>
  <si>
    <t>Ovčí jogurt vanilkový LEEB 125 g</t>
  </si>
  <si>
    <t>Ovčí jogurt malinový LEEB 125 g</t>
  </si>
  <si>
    <t>Čerstvé alpské mléko bez laktózy plnotučné BGL 1 l</t>
  </si>
  <si>
    <t>Čerstvé alpské mléko bez laktózy polotučné BGL 1 l</t>
  </si>
  <si>
    <t>Čerstvé alpské mléko plnotučné BGL 1 l</t>
  </si>
  <si>
    <t>Čerstvé alpské mléko polotučné BGL 1 l</t>
  </si>
  <si>
    <t>Čerstvé alpské mléko plnotučné SKLO BGL 1 l</t>
  </si>
  <si>
    <t>Trvanlivé alpské mléko plnotučné BGL 1 l</t>
  </si>
  <si>
    <t>Trvanlivé alpské mléko polotučné BGL 1 l</t>
  </si>
  <si>
    <t>Kefír 1,5 % tuku BGL 400 g</t>
  </si>
  <si>
    <t>Podmáslí neochucené BGL 400 g</t>
  </si>
  <si>
    <t>Smetana ke šlehání SKLO BGL 500 g</t>
  </si>
  <si>
    <t>Smetana ke šlehání 32 % tuku BGL 200 g</t>
  </si>
  <si>
    <t>Smetana ke šlehání 32 % tuku BGL 250 g</t>
  </si>
  <si>
    <t>Smetana ke šlehání bez laktózy BGL 200 g</t>
  </si>
  <si>
    <t>Crème fraîche 32 % tuku BGL 150 g</t>
  </si>
  <si>
    <t>Zakysaná smetana 10 % tuku BGL 200 g</t>
  </si>
  <si>
    <t>Bílý jogurt krémový BGL 500 g</t>
  </si>
  <si>
    <t>Bílý jogurt krémový BGL 150 g</t>
  </si>
  <si>
    <t>Jahodový jogurt BGL 150 g</t>
  </si>
  <si>
    <t>Vanilkový jogurt BGL 150 g</t>
  </si>
  <si>
    <t>Broskvovo-mangový jogurt BGL 150 g</t>
  </si>
  <si>
    <t>Borůvkový jogurt BGL 150 g</t>
  </si>
  <si>
    <t>Vanilkový jogurt bez laktózy BGL 150 g</t>
  </si>
  <si>
    <t>Malinový jogurt bez laktózy BGL 150 g</t>
  </si>
  <si>
    <t>Vanilkový jogurt s müsli BGL 150 g</t>
  </si>
  <si>
    <t>Banánový jogurt s čokoládovými kuličkami BGL 150 g</t>
  </si>
  <si>
    <t>Malinový jogurt s čokoládovými kuličkami  BGL 150 g</t>
  </si>
  <si>
    <t>Vanilkový jogurt s čokoládovým dražé BGL 137 g</t>
  </si>
  <si>
    <t>Bilý jogurt bez laktózy BGL 150 g</t>
  </si>
  <si>
    <t>Bílý jogurt bez laktózy BGL 400 g</t>
  </si>
  <si>
    <t>Tvaroh bez laktózy BGL 250 g</t>
  </si>
  <si>
    <t>Tučný tvaroh BGL 250 g</t>
  </si>
  <si>
    <t>Krémový tvaroh 0,2 % tuku BGL 350 g</t>
  </si>
  <si>
    <t>Borůvkový tvaroh BGL 150 g</t>
  </si>
  <si>
    <t>Jahodový tvaroh BGL 150 g</t>
  </si>
  <si>
    <t>Vanilkový tvaroh BGL 150 g</t>
  </si>
  <si>
    <t>Mangový tvaroh BGL 150 g</t>
  </si>
  <si>
    <t>Bylinkový tvaroh se smetanou BGL 200 g</t>
  </si>
  <si>
    <t xml:space="preserve">Přepuštěné máslo ghí ČESKÉ BIO 210 ml </t>
  </si>
  <si>
    <t xml:space="preserve">Přepuštěné máslo ghí ČESKÉ BIO 330 ml </t>
  </si>
  <si>
    <t xml:space="preserve">Přepuštěné máslo ghí ČESKÉ BIO 425 ml </t>
  </si>
  <si>
    <t>Přepuštěné máslo ČESKÉ GHÍČKO 340 ml</t>
  </si>
  <si>
    <t>Čerstvé alpské máslo BGL 250 g</t>
  </si>
  <si>
    <t>Čokoládové mléko BGL 236 ml</t>
  </si>
  <si>
    <t>Čerstvá vejce z farmy 10 ks</t>
  </si>
  <si>
    <t>Žitný chléb PEMA 500 g</t>
  </si>
  <si>
    <t>Žitný chléb se lněným semínkem PEMA 500 g</t>
  </si>
  <si>
    <t>Vícezrnný chléb PEMA 500 g</t>
  </si>
  <si>
    <t>Špaldový chléb PEMA 375 g</t>
  </si>
  <si>
    <t>Rýžový chléb bez lepku PEMA 375 g</t>
  </si>
  <si>
    <t>Plátky křupavé kukuřičné bio*nebio 100 g</t>
  </si>
  <si>
    <t>Plátky křupavé se špaldou bio*nebio 100 g</t>
  </si>
  <si>
    <t>Plátky křupavé s pohankou bio*nebio 100 g</t>
  </si>
  <si>
    <t>Plátky křupavé s amarantem bio*nebio 100 g</t>
  </si>
  <si>
    <t>Plátky křupavé s kaštany bio*nebio 100 g</t>
  </si>
  <si>
    <t>Kuličky do polévky bio*nebio 130 g</t>
  </si>
  <si>
    <t>Česnekové krekry s olivovým olejem bio*nebio 130 g</t>
  </si>
  <si>
    <t>Chilli krekry s olivovým olejem bio*nebio 130 g</t>
  </si>
  <si>
    <t>Parmezánové krekry s olivovým olejem bio*nebio 130 g</t>
  </si>
  <si>
    <t>Chia krekry pikantní s olivovým olejem bio*nebio 130 g</t>
  </si>
  <si>
    <t>Sýrové krekry bio*nebio 130 g</t>
  </si>
  <si>
    <t>Pizza krekry bio*nebio 130 g</t>
  </si>
  <si>
    <t>Tortilla chipsy mořská sůl Acapulco 125 g</t>
  </si>
  <si>
    <t>Tortilla chipsy zakysaná smetana Acapulco 125 g</t>
  </si>
  <si>
    <t>Slané tyčinky bez lepku Biopont 45 g</t>
  </si>
  <si>
    <t>Čočkové křupky s arašídy Biopont 60 g</t>
  </si>
  <si>
    <t>Jahelné křupky s maďarským kořením 75 g</t>
  </si>
  <si>
    <t>Tyčinky jemně solené Crispins Extrudo 50 g</t>
  </si>
  <si>
    <t>Tyčinky teffové s chilli Crispims Extrudo 50 g</t>
  </si>
  <si>
    <t>Tyčinky amarantové Crispins Extrudo 50 g</t>
  </si>
  <si>
    <t>Tyčinky kukuřičné Crispins Extrudo 50 g</t>
  </si>
  <si>
    <t>Dýňová semínka pražená solená bio*nebio 100 g</t>
  </si>
  <si>
    <t>Sušené droždí aktivní RAPUNZEL 9 g</t>
  </si>
  <si>
    <t>Kypřící prášek z vinného kamene bio*nebio 150 g</t>
  </si>
  <si>
    <t>Jedlá soda potravinářská bio*nebio 250 g</t>
  </si>
  <si>
    <t>Jedlá soda potravinářská bio*nebio 1 kg</t>
  </si>
  <si>
    <t>Bylinný sirup Pohoda Svobodný statek 300 ml</t>
  </si>
  <si>
    <t>Jablečný mošt Jablečná 500 ml</t>
  </si>
  <si>
    <t>Jablečný mošt 100% Beutelsbacher 0,7 l</t>
  </si>
  <si>
    <t>Jablečný mošt 100% Beutelsbacher 1 l</t>
  </si>
  <si>
    <t>Hruškový mošt 100% Beutelsbacher 0,7 l</t>
  </si>
  <si>
    <t>Hruškový mošt 100% Beutelsbacher Demeter 0,7 l</t>
  </si>
  <si>
    <t>Pomerančová šťáva 100% Beutelsbacher 0,7 l</t>
  </si>
  <si>
    <t>Pomerančová šťáva 100% Beutelsbacher 0,2 l</t>
  </si>
  <si>
    <t>Růžová grepová šťáva 100% Beutelsbacher 0,7 l</t>
  </si>
  <si>
    <t>Klementinková šťáva 100% Beutelsbacher 0,7 l</t>
  </si>
  <si>
    <t>Hroznová šťáva bílá 100% Beutelsbacher 0,7 l</t>
  </si>
  <si>
    <t>Hroznová šťáva červená 100% Beutelsbacher 0,7 l</t>
  </si>
  <si>
    <t>Ananasová šťáva 100% Beutelsbacher 0,7 l</t>
  </si>
  <si>
    <t>Aróniová šťáva 100% Beutelsbacher 0,33 l</t>
  </si>
  <si>
    <t>Šťáva z černého rybízu Beutelsbacher 0,33 l</t>
  </si>
  <si>
    <t>Citrónová šťáva 100% Beutelsbacher 0,2 l</t>
  </si>
  <si>
    <t>Citrónová šťáva 100% Beutelsbacher 0,7 l</t>
  </si>
  <si>
    <t>Limetková šťáva 100% Beutelsbacher 0,2 l</t>
  </si>
  <si>
    <t>Bezinková šťáva 100% Beutelsbacher 0,7 l</t>
  </si>
  <si>
    <t>Zázvorová šťáva Beutelsbacher 0,2 l</t>
  </si>
  <si>
    <t>Šťáva z divokého ovoce 100% Beutelsbacher 0,7 l</t>
  </si>
  <si>
    <t>Jablečno-mangová šťáva 100% Beutelsbacher 0,2 l</t>
  </si>
  <si>
    <t>KINDER šťáva 100% Beutelsbacher 0,2 l</t>
  </si>
  <si>
    <t>Kokosovo-mangový nápoj Beutelsbacher 0,7 l</t>
  </si>
  <si>
    <t>Kokosovo-ananasový nápoj Beutelsbacher 0,2 l</t>
  </si>
  <si>
    <t>Šťáva z ovoce Multi AC 100% Beutelsbacher 0,2 l</t>
  </si>
  <si>
    <t>Ovocný nápoj Rakytník ACE Beutelsbacher 0,2 l</t>
  </si>
  <si>
    <t>Šťáva z ovoce Multi + Železo Beutelsbacher 0,2 l</t>
  </si>
  <si>
    <t>Isis Tonic 0,330 l</t>
  </si>
  <si>
    <t>Isis Cola 0,33 l</t>
  </si>
  <si>
    <t>Isis Cola Pomeranč 0,33 l</t>
  </si>
  <si>
    <t>Isis limonáda Granátové jablko 0,33 l</t>
  </si>
  <si>
    <t>Isis limonáda Pomeranč 0,33 l</t>
  </si>
  <si>
    <t>Isis limonáda Citrón 0,33 l</t>
  </si>
  <si>
    <t>Isis limonáda Bezový květ 0,33 l</t>
  </si>
  <si>
    <t>Isis tonic Bitter Lemon 0,33 l</t>
  </si>
  <si>
    <t>Isis limonáda Ginger Ale 0,33 l</t>
  </si>
  <si>
    <t>Isis ledový zelený čaj 0,33 l</t>
  </si>
  <si>
    <t>Isis ledový alpský čaj 0,33 l</t>
  </si>
  <si>
    <t>Jablečné schorle Beutelsbacher 0,33 l</t>
  </si>
  <si>
    <t>Mrkvová šťáva Rodelika Beutelsbacher 0,7 l</t>
  </si>
  <si>
    <t>Mrkvovo-rakytníková šťáva Beutelsbacher 0,7 l</t>
  </si>
  <si>
    <t>Rajčatová šťáva  Beutelsbacher 0,2 l</t>
  </si>
  <si>
    <t>Řepná šťáva mléčně kvašená Beutelsbacher 0,7 l</t>
  </si>
  <si>
    <t>Řepná šťáva mléčně kvašená Beutelsbacher 0,2 l</t>
  </si>
  <si>
    <t>Zelná šťáva mléčně kvašená Beutelsbacher 0,7 l</t>
  </si>
  <si>
    <t>Zeleninový koktejl mléčně kvašený Beutelsbacher 0,7 l</t>
  </si>
  <si>
    <t>Vítova zelná šťáva z kysaného zelí 330 ml</t>
  </si>
  <si>
    <t>Vítův zákvas z červené řepy 330 ml</t>
  </si>
  <si>
    <t>Müsli s čokoládou Čoko-ládování Mixit 450 g</t>
  </si>
  <si>
    <t>Müsli se sušeným ovocem a ořechy Do plavek! Mixit 400 g</t>
  </si>
  <si>
    <t>Müsli s ořechy To pravé ořechové Mixit 400 g</t>
  </si>
  <si>
    <t>Čokoládové nadělení Mixit 450 g</t>
  </si>
  <si>
    <t>Mix slaných preclíků v čokoládě Mixit 250 g</t>
  </si>
  <si>
    <t>Mixit preclíky - Slaný karamel Mixit 250 g</t>
  </si>
  <si>
    <t>Mandle v jogurtu s jahodovým prachem Mixit 240 g</t>
  </si>
  <si>
    <t>Křupavé ovoce a ořechy v čokoládě Mixit 180 g</t>
  </si>
  <si>
    <t>Mixit vajíčka - Slaný karamel Mixit 240 g</t>
  </si>
  <si>
    <t>Křupavý sýr: White Cheddar &amp; Red Leicester Mixit 70 g</t>
  </si>
  <si>
    <t>Dětská výživa hrušková s jablky OVKO 190 g</t>
  </si>
  <si>
    <t>Dětská výživa broskvová s banány a jablky OVKO 190 g</t>
  </si>
  <si>
    <t>Kapsička 100% hruška OVKO 90 g</t>
  </si>
  <si>
    <t>Kapsička 100% jablko OVKO 90 g</t>
  </si>
  <si>
    <t>Kapsička jablko, karotka OVKO 90 g</t>
  </si>
  <si>
    <t>Kapsička jablko, karotka, banán OVKO 90 g</t>
  </si>
  <si>
    <t>Kapsička zahradní směs OVKO 90 g</t>
  </si>
  <si>
    <t>Dětská výživa špenát s rýží OVKO 190 g</t>
  </si>
  <si>
    <t>Dětská výživa karotka s kuřecím masem OVKO 190 g</t>
  </si>
  <si>
    <t>Dětská výživa s bramborami a hovězím OVKO 190 g</t>
  </si>
  <si>
    <t>Kapsička zeleninová směs s rýží OVKO 90 g</t>
  </si>
  <si>
    <t>Kapsička brambory, hrášek, cuketa OVKO 90 g</t>
  </si>
  <si>
    <t>Kapsička brokolice, brambory OVKO 90 g</t>
  </si>
  <si>
    <t>Ovocný mošt Jablko 100% Ovocňák 200 ml</t>
  </si>
  <si>
    <t>Ovocný mošt Jablko-Jahoda 100% Ovocňák 200 ml</t>
  </si>
  <si>
    <t>Ovocný mošt Jablko-Hruška 100% Ovocňák 250 ml</t>
  </si>
  <si>
    <t>Ovocný mošt Jablko-Lesní ovoce 100% Ovocňák 250 ml</t>
  </si>
  <si>
    <t>Ovocný mošt Jablko-Rakytník 100% Ovocňák 250 ml</t>
  </si>
  <si>
    <t>Kapsička Jablko-Meruňka Ovocňák 120 g</t>
  </si>
  <si>
    <t>Kapsička Jablko-Jahoda Ovocňák 120 g</t>
  </si>
  <si>
    <t>Kapsička Jablko-Hruška Ovocňák 120 g</t>
  </si>
  <si>
    <t>Kapsička Jablko-Malina Ovocňák 120 g</t>
  </si>
  <si>
    <t>Kapsička Jablko-Švestka Ovocňák 200 g</t>
  </si>
  <si>
    <t>Kapsička Jablko-Hruška-Rakytník Ovocňák 200 g</t>
  </si>
  <si>
    <t>Ovocné plátky mix 5-ti chutí Ovocňák 20 x 20 g</t>
  </si>
  <si>
    <t>Fermentovaná limonáda Fizzy ginger Bacilli 330 ml</t>
  </si>
  <si>
    <t>Fermentovaná limonáda Malinovka Bacilli 330 ml</t>
  </si>
  <si>
    <t>Fermentovaná limonáda Bloody orange Bacilli 330 ml</t>
  </si>
  <si>
    <t>Kombucha Jasmín Bacilli 330  ml</t>
  </si>
  <si>
    <t>Kombucha Coffee Bacilli 330 ml</t>
  </si>
  <si>
    <t>Kombucha Maté Bacilli 330 ml</t>
  </si>
  <si>
    <t>Ledový čaj Jasmín-Citrón Yestea 330 ml</t>
  </si>
  <si>
    <t>Ledový čaj Meduňka-Levandule Yestea 330 ml</t>
  </si>
  <si>
    <t>Fermentovaný tempeh marinovaný Soyka 200 g</t>
  </si>
  <si>
    <t>Fermentovaný tempeh uzený Soyka 200 g</t>
  </si>
  <si>
    <t>Chilli omáčka s tempehem Soyka 500 g</t>
  </si>
  <si>
    <t>Boloňská omáčka s tempehem Soyka 500 g</t>
  </si>
  <si>
    <t>Sojový suk se zázvorem Soyka 50 g</t>
  </si>
  <si>
    <t>Sojový suk s kokosem Soyka 50 g</t>
  </si>
  <si>
    <t>Tofu natur Soyka 200 g</t>
  </si>
  <si>
    <t>Tofu uzené Soyka 200 g</t>
  </si>
  <si>
    <t>Vonné tyčinky olibanum Atelier Blanche</t>
  </si>
  <si>
    <t>Vonné tyčinky se smrkovým dřevem Atelier Blanche</t>
  </si>
  <si>
    <t>Vonné tyčinky se smrkovou pryskyřicí Atelier Blanche</t>
  </si>
  <si>
    <t>Vonné tyčinky kyphi Atelier Blanche</t>
  </si>
  <si>
    <t>Vonné tyčinky myrha Atelier Blanche</t>
  </si>
  <si>
    <t>Vonné tyčinky skořice Atelier Blanche</t>
  </si>
  <si>
    <t>Stojánek na vonné tyčinky Atelier Blanche</t>
  </si>
  <si>
    <t>Hygienický gel na ruce Levandule Tierra Verde 10 ml</t>
  </si>
  <si>
    <t>Hygienický gel na ruce Citron Tierra Verde 10 ml</t>
  </si>
  <si>
    <t>Taška z fair trade biobavlny bio*nebio</t>
  </si>
  <si>
    <t>Taška pevná z recyklovaného PET velká RAPUNZEL</t>
  </si>
  <si>
    <t>Taška z odbouratelného plastu česká bio*nebio 40 ks</t>
  </si>
  <si>
    <t>Etiketa SLEVA - 50 % 2000 ks</t>
  </si>
  <si>
    <t>Etiketa SLEVA - 25 % 2000 ks</t>
  </si>
  <si>
    <t>Keramický mlýnek na sůl</t>
  </si>
  <si>
    <t>Víme, co jíme aneb Průvodce „Éčky“ v potravinách</t>
  </si>
  <si>
    <t>Leták Oleje lisované za studena</t>
  </si>
  <si>
    <t>Kartička do regálu AKCE</t>
  </si>
  <si>
    <t>Leták Zacíleno na kokos</t>
  </si>
  <si>
    <t>Na položky 12414, 12416 je nutná předobjednávka s týdenním předstihem, vždy do pondělí do 10 hodin!</t>
  </si>
  <si>
    <t>Při odběru 10 ks a více chlazeného sortimentu od jednoho druhu je rovněž nutná předobjednávka!</t>
  </si>
  <si>
    <t>Garantované minimální trvanlivosti vybraných výrobků:</t>
  </si>
  <si>
    <t>3 dny - čerstvé mléko ve skle</t>
  </si>
  <si>
    <t>9 dní - kravské/ovčí/kozí jogurty, tvarohy, kefíry, podmáslí, smetany atd.</t>
  </si>
  <si>
    <t>6 dní - bezlaktózová mléka, bezlaktózová smetana, bezlaktózový tvaroh</t>
  </si>
  <si>
    <t>11 dní - máslo</t>
  </si>
  <si>
    <t>15 dní - smetanové sýry</t>
  </si>
  <si>
    <t>60 dní - lněné oleje, konopný olej</t>
  </si>
  <si>
    <t>9 dní - výrobky od My Love My Life</t>
  </si>
  <si>
    <t>6 dní - kozí produkty firmy Zahrádka</t>
  </si>
  <si>
    <t>8594052880267</t>
  </si>
  <si>
    <t>8594052883053</t>
  </si>
  <si>
    <t>4006040301110</t>
  </si>
  <si>
    <t>8594052881219</t>
  </si>
  <si>
    <t>8594187180133</t>
  </si>
  <si>
    <t>8594187180119</t>
  </si>
  <si>
    <t>8594052882346</t>
  </si>
  <si>
    <t>8594052882353</t>
  </si>
  <si>
    <t>8594052880458</t>
  </si>
  <si>
    <t>8594052880465</t>
  </si>
  <si>
    <t>8594052880014</t>
  </si>
  <si>
    <t>8594052884111</t>
  </si>
  <si>
    <t>8594052884128</t>
  </si>
  <si>
    <t>8594052884135</t>
  </si>
  <si>
    <t>8594052884142</t>
  </si>
  <si>
    <t>4106060049044</t>
  </si>
  <si>
    <t>8594052880328</t>
  </si>
  <si>
    <t>8594052881790</t>
  </si>
  <si>
    <t>8594052881523</t>
  </si>
  <si>
    <t>8594052880274</t>
  </si>
  <si>
    <t>4006040350064</t>
  </si>
  <si>
    <t>8719324204149</t>
  </si>
  <si>
    <t>8594052882247</t>
  </si>
  <si>
    <t>8719324204255</t>
  </si>
  <si>
    <t>8594052882544</t>
  </si>
  <si>
    <t>8594052882551</t>
  </si>
  <si>
    <t>8594052883879</t>
  </si>
  <si>
    <t>8594052883886</t>
  </si>
  <si>
    <t>8594052883824</t>
  </si>
  <si>
    <t>8594052882865</t>
  </si>
  <si>
    <t>8594052882872</t>
  </si>
  <si>
    <t>8594052881493</t>
  </si>
  <si>
    <t>8594052882001</t>
  </si>
  <si>
    <t>8594052881530</t>
  </si>
  <si>
    <t>8594052881547</t>
  </si>
  <si>
    <t>8594052884203</t>
  </si>
  <si>
    <t>8594052889024</t>
  </si>
  <si>
    <t>8594052880731</t>
  </si>
  <si>
    <t>8594052883459</t>
  </si>
  <si>
    <t>8594052881127</t>
  </si>
  <si>
    <t>8594052883848</t>
  </si>
  <si>
    <t>4006040065463</t>
  </si>
  <si>
    <t>4006040065296</t>
  </si>
  <si>
    <t>4006040065777</t>
  </si>
  <si>
    <t>4006040065623</t>
  </si>
  <si>
    <t>8594176530109</t>
  </si>
  <si>
    <t>8594176530123</t>
  </si>
  <si>
    <t>4006040325239</t>
  </si>
  <si>
    <t>4006040293811</t>
  </si>
  <si>
    <t>4038857215014</t>
  </si>
  <si>
    <t>4038857116908</t>
  </si>
  <si>
    <t>4038857120318</t>
  </si>
  <si>
    <t>4038857120332</t>
  </si>
  <si>
    <t>4038857120110</t>
  </si>
  <si>
    <t>4038857120219</t>
  </si>
  <si>
    <t>4038857130119</t>
  </si>
  <si>
    <t>4038857120417</t>
  </si>
  <si>
    <t>4038857116618</t>
  </si>
  <si>
    <t>4038857112016</t>
  </si>
  <si>
    <t>4038857112214</t>
  </si>
  <si>
    <t>4038857121414</t>
  </si>
  <si>
    <t>4038857401110</t>
  </si>
  <si>
    <t>4038857401103</t>
  </si>
  <si>
    <t>4038857401455</t>
  </si>
  <si>
    <t>4038857114010</t>
  </si>
  <si>
    <t>4038857101119</t>
  </si>
  <si>
    <t>4038857101010</t>
  </si>
  <si>
    <t>4006040090946</t>
  </si>
  <si>
    <t>8594178508106</t>
  </si>
  <si>
    <t>8594178508137</t>
  </si>
  <si>
    <t>8594178508120</t>
  </si>
  <si>
    <t>8594178508113</t>
  </si>
  <si>
    <t>8594178508144</t>
  </si>
  <si>
    <t>4006040208907</t>
  </si>
  <si>
    <t>4006040312826</t>
  </si>
  <si>
    <t>4006040312833</t>
  </si>
  <si>
    <t>4006040202325</t>
  </si>
  <si>
    <t>4006040369998</t>
  </si>
  <si>
    <t>4006040371311</t>
  </si>
  <si>
    <t>4006040202158</t>
  </si>
  <si>
    <t>4006040312857</t>
  </si>
  <si>
    <t>4006040202363</t>
  </si>
  <si>
    <t>4006040021421</t>
  </si>
  <si>
    <t>4012824529267</t>
  </si>
  <si>
    <t>4012824405776</t>
  </si>
  <si>
    <t>4012824405684</t>
  </si>
  <si>
    <t>4012824405714</t>
  </si>
  <si>
    <t>4012824402409</t>
  </si>
  <si>
    <t>4012824400108</t>
  </si>
  <si>
    <t>4012824402423</t>
  </si>
  <si>
    <t>4012824402447</t>
  </si>
  <si>
    <t>4012824400252</t>
  </si>
  <si>
    <t>4012824402416</t>
  </si>
  <si>
    <t>4012824402430</t>
  </si>
  <si>
    <t>4012824402485</t>
  </si>
  <si>
    <t>4012824402263</t>
  </si>
  <si>
    <t>4012824401037</t>
  </si>
  <si>
    <t>4012824401860</t>
  </si>
  <si>
    <t>4012824402492</t>
  </si>
  <si>
    <t>4012824404281</t>
  </si>
  <si>
    <t>4012824402522</t>
  </si>
  <si>
    <t>4012824404403</t>
  </si>
  <si>
    <t>4012824405110</t>
  </si>
  <si>
    <t>4012824405455</t>
  </si>
  <si>
    <t>4012824402508</t>
  </si>
  <si>
    <t>4012824402546</t>
  </si>
  <si>
    <t>4012824404526</t>
  </si>
  <si>
    <t>4012824403222</t>
  </si>
  <si>
    <t>4012824400542</t>
  </si>
  <si>
    <t>4012824401389</t>
  </si>
  <si>
    <t>4012824402218</t>
  </si>
  <si>
    <t>4012824401167</t>
  </si>
  <si>
    <t>4012824402461</t>
  </si>
  <si>
    <t>4012824402478</t>
  </si>
  <si>
    <t>4012824403796</t>
  </si>
  <si>
    <t>4012824402515</t>
  </si>
  <si>
    <t>4012824401587</t>
  </si>
  <si>
    <t>4012824404366</t>
  </si>
  <si>
    <t>4012824404212</t>
  </si>
  <si>
    <t>4012824405479</t>
  </si>
  <si>
    <t>4012824401631</t>
  </si>
  <si>
    <t>4012824402539</t>
  </si>
  <si>
    <t>4012824401112</t>
  </si>
  <si>
    <t>4012824401914</t>
  </si>
  <si>
    <t>4012824401969</t>
  </si>
  <si>
    <t>4012824402003</t>
  </si>
  <si>
    <t>4012824403277</t>
  </si>
  <si>
    <t>4012824400658</t>
  </si>
  <si>
    <t>4012824402454</t>
  </si>
  <si>
    <t>4012824404168</t>
  </si>
  <si>
    <t>4012824400757</t>
  </si>
  <si>
    <t>5906874131121</t>
  </si>
  <si>
    <t>8594052881608</t>
  </si>
  <si>
    <t>8594052881844</t>
  </si>
  <si>
    <t>4006040092957</t>
  </si>
  <si>
    <t>4006040092919</t>
  </si>
  <si>
    <t>8031086010500</t>
  </si>
  <si>
    <t>8594052883206</t>
  </si>
  <si>
    <t>8031086011019</t>
  </si>
  <si>
    <t>8594052883183</t>
  </si>
  <si>
    <t>8031086010517</t>
  </si>
  <si>
    <t>8031086094722</t>
  </si>
  <si>
    <t>8594052882568</t>
  </si>
  <si>
    <t>8031086011026</t>
  </si>
  <si>
    <t>3700110005397</t>
  </si>
  <si>
    <t>3700110005380</t>
  </si>
  <si>
    <t>3700110001764</t>
  </si>
  <si>
    <t>3700112016513</t>
  </si>
  <si>
    <t>3700110049711</t>
  </si>
  <si>
    <t>3700110050502</t>
  </si>
  <si>
    <t>3700110049704</t>
  </si>
  <si>
    <t>3700110049698</t>
  </si>
  <si>
    <t>3700110049681</t>
  </si>
  <si>
    <t>3700110049674</t>
  </si>
  <si>
    <t xml:space="preserve">3700112016414   </t>
  </si>
  <si>
    <t>3700110045768</t>
  </si>
  <si>
    <t>3700112011051</t>
  </si>
  <si>
    <t>3700110052070</t>
  </si>
  <si>
    <t>3700110016034</t>
  </si>
  <si>
    <t xml:space="preserve">3700112016629   </t>
  </si>
  <si>
    <t>3700110052100</t>
  </si>
  <si>
    <t xml:space="preserve">3700110052117 </t>
  </si>
  <si>
    <t>3700110016874</t>
  </si>
  <si>
    <t>3700110048493</t>
  </si>
  <si>
    <t>3700110005373</t>
  </si>
  <si>
    <t>4044889001037</t>
  </si>
  <si>
    <t>4044889001068</t>
  </si>
  <si>
    <t>4044889001006</t>
  </si>
  <si>
    <t>4044889000382</t>
  </si>
  <si>
    <t>4044889001501</t>
  </si>
  <si>
    <t>4044889001013</t>
  </si>
  <si>
    <t>4044889002171</t>
  </si>
  <si>
    <t>4044889001044</t>
  </si>
  <si>
    <t>4044889001051</t>
  </si>
  <si>
    <t>4044889001075</t>
  </si>
  <si>
    <t>4044889003215</t>
  </si>
  <si>
    <t>4044889001082</t>
  </si>
  <si>
    <t>4044889001129</t>
  </si>
  <si>
    <t>4044889004472</t>
  </si>
  <si>
    <t>4044889000627</t>
  </si>
  <si>
    <t>4044889002119</t>
  </si>
  <si>
    <t>4044889003420</t>
  </si>
  <si>
    <t>4044889003437</t>
  </si>
  <si>
    <t>4044889000054</t>
  </si>
  <si>
    <t>4044889000498</t>
  </si>
  <si>
    <t>4044889002249</t>
  </si>
  <si>
    <t>4044889002713</t>
  </si>
  <si>
    <t>4044889002560</t>
  </si>
  <si>
    <t>4044889003253</t>
  </si>
  <si>
    <t>4044889002904</t>
  </si>
  <si>
    <t>4044889004106</t>
  </si>
  <si>
    <t>4044889004113</t>
  </si>
  <si>
    <t>4044889003222</t>
  </si>
  <si>
    <t>4044889004335</t>
  </si>
  <si>
    <t>4044889004342</t>
  </si>
  <si>
    <t>4044889000719</t>
  </si>
  <si>
    <t>4044889000078</t>
  </si>
  <si>
    <t>4044889003208</t>
  </si>
  <si>
    <t>4044889003192</t>
  </si>
  <si>
    <t>4044889002515</t>
  </si>
  <si>
    <t>4044889004502</t>
  </si>
  <si>
    <t>4044889002553</t>
  </si>
  <si>
    <t>4044889002522</t>
  </si>
  <si>
    <t>4044889002546</t>
  </si>
  <si>
    <t>4044889002539</t>
  </si>
  <si>
    <t>4044889004496</t>
  </si>
  <si>
    <t>4044889004489</t>
  </si>
  <si>
    <t>4044889004120</t>
  </si>
  <si>
    <t>4044889004632</t>
  </si>
  <si>
    <t>4044889004595</t>
  </si>
  <si>
    <t>4044889004618</t>
  </si>
  <si>
    <t>4044889004625</t>
  </si>
  <si>
    <t>4044889004571</t>
  </si>
  <si>
    <t>4044889004601</t>
  </si>
  <si>
    <t>4044889004649</t>
  </si>
  <si>
    <t xml:space="preserve">4044889004588   </t>
  </si>
  <si>
    <t>4044889012262</t>
  </si>
  <si>
    <t>4044889002225</t>
  </si>
  <si>
    <t>4044889002232</t>
  </si>
  <si>
    <t>4044889002218</t>
  </si>
  <si>
    <t>3477730001206</t>
  </si>
  <si>
    <t>3477730001251</t>
  </si>
  <si>
    <t>3477730001305</t>
  </si>
  <si>
    <t>3477730001701</t>
  </si>
  <si>
    <t>3477730007079</t>
  </si>
  <si>
    <t>3477730001404</t>
  </si>
  <si>
    <t>3477730001718</t>
  </si>
  <si>
    <t>3477730001732</t>
  </si>
  <si>
    <t>3477730001503</t>
  </si>
  <si>
    <t>3477730001602</t>
  </si>
  <si>
    <t>3477730001213</t>
  </si>
  <si>
    <t>3477730001725</t>
  </si>
  <si>
    <t>3477730002500</t>
  </si>
  <si>
    <t>80785200</t>
  </si>
  <si>
    <t>8411066002846</t>
  </si>
  <si>
    <t>8411066003140</t>
  </si>
  <si>
    <t>8411066003096</t>
  </si>
  <si>
    <t>8411066002877</t>
  </si>
  <si>
    <t>8411066003102</t>
  </si>
  <si>
    <t>8411066003119</t>
  </si>
  <si>
    <t>8411066003188</t>
  </si>
  <si>
    <t>8411066003942</t>
  </si>
  <si>
    <t>8411066003010</t>
  </si>
  <si>
    <t>8411066002884</t>
  </si>
  <si>
    <t>8411066003911</t>
  </si>
  <si>
    <t>8411066003027</t>
  </si>
  <si>
    <t>8411066002891</t>
  </si>
  <si>
    <t>8411066002938</t>
  </si>
  <si>
    <t>8411066002310</t>
  </si>
  <si>
    <t>8411066002518</t>
  </si>
  <si>
    <t>8411066002532</t>
  </si>
  <si>
    <t>8411066002242</t>
  </si>
  <si>
    <t>4006040605379</t>
  </si>
  <si>
    <t>6009679891760</t>
  </si>
  <si>
    <t>6009679891074</t>
  </si>
  <si>
    <t>4006040605331</t>
  </si>
  <si>
    <t>8437001679348</t>
  </si>
  <si>
    <t>8437008467207</t>
  </si>
  <si>
    <t>8437001679171</t>
  </si>
  <si>
    <t>4024967228204</t>
  </si>
  <si>
    <t>3760206311030</t>
  </si>
  <si>
    <t>8594204500074</t>
  </si>
  <si>
    <t>8594204500241</t>
  </si>
  <si>
    <t>8594204500265</t>
  </si>
  <si>
    <t>4006040605393</t>
  </si>
  <si>
    <t>8437001679072</t>
  </si>
  <si>
    <t>3760206310620</t>
  </si>
  <si>
    <t>4024967228402</t>
  </si>
  <si>
    <t>8022138013099</t>
  </si>
  <si>
    <t>8594204500869</t>
  </si>
  <si>
    <t>8594204500630</t>
  </si>
  <si>
    <t>8594204500616</t>
  </si>
  <si>
    <t>4024967228853</t>
  </si>
  <si>
    <t xml:space="preserve">4024967011622   </t>
  </si>
  <si>
    <t>4024967011608</t>
  </si>
  <si>
    <t xml:space="preserve">4024967011646 </t>
  </si>
  <si>
    <t>8594196080059</t>
  </si>
  <si>
    <t>4012852001650</t>
  </si>
  <si>
    <t>4012852001681</t>
  </si>
  <si>
    <t>4012852001629</t>
  </si>
  <si>
    <t>4012852001766</t>
  </si>
  <si>
    <t>90207044</t>
  </si>
  <si>
    <t>90207020</t>
  </si>
  <si>
    <t>90207327</t>
  </si>
  <si>
    <t>90207037</t>
  </si>
  <si>
    <t>90207389</t>
  </si>
  <si>
    <t>Vánoční pivo Bock SCHREMSER 500 ml</t>
  </si>
  <si>
    <t>SEZÓNNÍ POLOŽKA</t>
  </si>
  <si>
    <t>4006040202554</t>
  </si>
  <si>
    <t>4006040412182</t>
  </si>
  <si>
    <t>4006040644101</t>
  </si>
  <si>
    <t>4006040646716</t>
  </si>
  <si>
    <t>4006040054337</t>
  </si>
  <si>
    <t>4006040054429</t>
  </si>
  <si>
    <t>4006040329138</t>
  </si>
  <si>
    <t>4006040209904</t>
  </si>
  <si>
    <t>4006040068594</t>
  </si>
  <si>
    <t>4006040413509</t>
  </si>
  <si>
    <t>4006040196006</t>
  </si>
  <si>
    <t>4006040510239</t>
  </si>
  <si>
    <t>4006040314820</t>
  </si>
  <si>
    <t>4006040189008</t>
  </si>
  <si>
    <t>4006040294108</t>
  </si>
  <si>
    <t>4006040396017</t>
  </si>
  <si>
    <t>4006040201601</t>
  </si>
  <si>
    <t>4006040431626</t>
  </si>
  <si>
    <t>4006040125693</t>
  </si>
  <si>
    <t>4006040165668</t>
  </si>
  <si>
    <t>4006040131304</t>
  </si>
  <si>
    <t>4006040412892</t>
  </si>
  <si>
    <t>4006040320517</t>
  </si>
  <si>
    <t>4006040488897</t>
  </si>
  <si>
    <t>4006040218388</t>
  </si>
  <si>
    <t>4006040422013</t>
  </si>
  <si>
    <t>4006040013440</t>
  </si>
  <si>
    <t>4006040013464</t>
  </si>
  <si>
    <t>4006040195245</t>
  </si>
  <si>
    <t>4006040027287</t>
  </si>
  <si>
    <t>4006040217411</t>
  </si>
  <si>
    <t>4006040013402</t>
  </si>
  <si>
    <t>4006040198598</t>
  </si>
  <si>
    <t>4006040294009</t>
  </si>
  <si>
    <t>4006040104308</t>
  </si>
  <si>
    <t>4006040535515</t>
  </si>
  <si>
    <t>4006040197959</t>
  </si>
  <si>
    <t>4006040320074</t>
  </si>
  <si>
    <t>4006040320715</t>
  </si>
  <si>
    <t>4006040320319</t>
  </si>
  <si>
    <t>4006040013624</t>
  </si>
  <si>
    <t>4006040202844</t>
  </si>
  <si>
    <t>8594052880229</t>
  </si>
  <si>
    <t>8594052880311</t>
  </si>
  <si>
    <t>8594052882339</t>
  </si>
  <si>
    <t>8594052884005</t>
  </si>
  <si>
    <t>8594052883473</t>
  </si>
  <si>
    <t>8594052883831</t>
  </si>
  <si>
    <t>4044889000900</t>
  </si>
  <si>
    <t>8594052880212</t>
  </si>
  <si>
    <t>4006040305231</t>
  </si>
  <si>
    <t>4006040081128</t>
  </si>
  <si>
    <t>4006040305217</t>
  </si>
  <si>
    <t>8594052880663</t>
  </si>
  <si>
    <t>4006040000112</t>
  </si>
  <si>
    <t>4006040004998</t>
  </si>
  <si>
    <t>4006040424802</t>
  </si>
  <si>
    <t>4006040004110</t>
  </si>
  <si>
    <t>4006040004011</t>
  </si>
  <si>
    <t>4006040004134</t>
  </si>
  <si>
    <t>4006040300601</t>
  </si>
  <si>
    <t>4006040001515</t>
  </si>
  <si>
    <t>4006040001737</t>
  </si>
  <si>
    <t>4006040002017</t>
  </si>
  <si>
    <t>4006040005216</t>
  </si>
  <si>
    <t>4006040003014</t>
  </si>
  <si>
    <t>4006040003908</t>
  </si>
  <si>
    <t>4006040003410</t>
  </si>
  <si>
    <t>4006040293279</t>
  </si>
  <si>
    <t>4006040003922</t>
  </si>
  <si>
    <t>4006040016533</t>
  </si>
  <si>
    <t>4006040007043</t>
  </si>
  <si>
    <t>4006040013341</t>
  </si>
  <si>
    <t>4006040003984</t>
  </si>
  <si>
    <t>4006040003069</t>
  </si>
  <si>
    <t>4006040002482</t>
  </si>
  <si>
    <t>4006040000389</t>
  </si>
  <si>
    <t>4006040003885</t>
  </si>
  <si>
    <t>4006040003946</t>
  </si>
  <si>
    <t>4006040164517</t>
  </si>
  <si>
    <t>4006040076896</t>
  </si>
  <si>
    <t>8594052889482</t>
  </si>
  <si>
    <t>4006040013266</t>
  </si>
  <si>
    <t>4006040321392</t>
  </si>
  <si>
    <t>8594052880472</t>
  </si>
  <si>
    <t>8594052882384</t>
  </si>
  <si>
    <t>8594052880236</t>
  </si>
  <si>
    <t>8594052883596</t>
  </si>
  <si>
    <t>8594052883978</t>
  </si>
  <si>
    <t>8424691621016</t>
  </si>
  <si>
    <t>8594052882391</t>
  </si>
  <si>
    <t>8594052883336</t>
  </si>
  <si>
    <t>8594052883343</t>
  </si>
  <si>
    <t>8594052880847</t>
  </si>
  <si>
    <t>8594052883619</t>
  </si>
  <si>
    <t>8594052882780</t>
  </si>
  <si>
    <t>8594052880113</t>
  </si>
  <si>
    <t>8594052883251</t>
  </si>
  <si>
    <t>8594052883626</t>
  </si>
  <si>
    <t>8594052883633</t>
  </si>
  <si>
    <t>8594052883657</t>
  </si>
  <si>
    <t>8594052880106</t>
  </si>
  <si>
    <t>8594052883268</t>
  </si>
  <si>
    <t>8594052880144</t>
  </si>
  <si>
    <t>8594052883640</t>
  </si>
  <si>
    <t>8594052884173</t>
  </si>
  <si>
    <t>8594052884180</t>
  </si>
  <si>
    <t>8594052884197</t>
  </si>
  <si>
    <t>8594052880243</t>
  </si>
  <si>
    <t>8594052883305</t>
  </si>
  <si>
    <t>8594052881448</t>
  </si>
  <si>
    <t>8594052883145</t>
  </si>
  <si>
    <t>8594052883985</t>
  </si>
  <si>
    <t>4006040216902</t>
  </si>
  <si>
    <t>4006040538196</t>
  </si>
  <si>
    <t>4006040070993</t>
  </si>
  <si>
    <t>8594052880120</t>
  </si>
  <si>
    <t>8594052881325</t>
  </si>
  <si>
    <t>8594052883169</t>
  </si>
  <si>
    <t>8594052880526</t>
  </si>
  <si>
    <t>8594052880588</t>
  </si>
  <si>
    <t>8594052880595</t>
  </si>
  <si>
    <t>8594052883244</t>
  </si>
  <si>
    <t>8594052880564</t>
  </si>
  <si>
    <t>8594052881332</t>
  </si>
  <si>
    <t>8594052882124</t>
  </si>
  <si>
    <t>8594052881998</t>
  </si>
  <si>
    <t>8594052881202</t>
  </si>
  <si>
    <t>8594052883497</t>
  </si>
  <si>
    <t>8594052880298</t>
  </si>
  <si>
    <t>4006040883074</t>
  </si>
  <si>
    <t>8594052881707</t>
  </si>
  <si>
    <t>8594052883176</t>
  </si>
  <si>
    <t>8594052881431</t>
  </si>
  <si>
    <t>8594052881301</t>
  </si>
  <si>
    <t>4006040307679</t>
  </si>
  <si>
    <t>4006040307723</t>
  </si>
  <si>
    <t>8594052881622</t>
  </si>
  <si>
    <t>8594052881257</t>
  </si>
  <si>
    <t>8594052881240</t>
  </si>
  <si>
    <t>8594052883299</t>
  </si>
  <si>
    <t>8594052881738</t>
  </si>
  <si>
    <t>8594052881165</t>
  </si>
  <si>
    <t>8594052883282</t>
  </si>
  <si>
    <t>8594052882377</t>
  </si>
  <si>
    <t>8594052883480</t>
  </si>
  <si>
    <t>8594052881363</t>
  </si>
  <si>
    <t>8594052883312</t>
  </si>
  <si>
    <t>8594052881370</t>
  </si>
  <si>
    <t>4003740033228</t>
  </si>
  <si>
    <t>4003740032719</t>
  </si>
  <si>
    <t>4003740032528</t>
  </si>
  <si>
    <t>4003740032856</t>
  </si>
  <si>
    <t>4003740032788</t>
  </si>
  <si>
    <t>Bio hruškovo-jablečná povidla RAPUNZEL 250 g</t>
  </si>
  <si>
    <t>4006040125679</t>
  </si>
  <si>
    <t>8594052882827</t>
  </si>
  <si>
    <t>8594052880137</t>
  </si>
  <si>
    <t>8594052881783</t>
  </si>
  <si>
    <t>8594052881349</t>
  </si>
  <si>
    <t>8594052881400</t>
  </si>
  <si>
    <t>8594052882087</t>
  </si>
  <si>
    <t>8594052883329</t>
  </si>
  <si>
    <t>8594052881271</t>
  </si>
  <si>
    <t>8594052882179</t>
  </si>
  <si>
    <t>8594052881264</t>
  </si>
  <si>
    <t>8594052881226</t>
  </si>
  <si>
    <t>8594052882933</t>
  </si>
  <si>
    <t>4006040265832</t>
  </si>
  <si>
    <t>4006040349365</t>
  </si>
  <si>
    <t>8594052883091</t>
  </si>
  <si>
    <t>8594052883114</t>
  </si>
  <si>
    <t>8594052883510</t>
  </si>
  <si>
    <t>8594052882223</t>
  </si>
  <si>
    <t>8594052881288</t>
  </si>
  <si>
    <t>8594052883152</t>
  </si>
  <si>
    <t>8594052880939</t>
  </si>
  <si>
    <t>8594052881813</t>
  </si>
  <si>
    <t>8594052883022</t>
  </si>
  <si>
    <t>8594052881721</t>
  </si>
  <si>
    <t>8594052880809</t>
  </si>
  <si>
    <t>8594052882896</t>
  </si>
  <si>
    <t>8594052882902</t>
  </si>
  <si>
    <t>4006040552499</t>
  </si>
  <si>
    <t>4006040012047</t>
  </si>
  <si>
    <t>4006040401773</t>
  </si>
  <si>
    <t>4006040552390</t>
  </si>
  <si>
    <t>4006040404347</t>
  </si>
  <si>
    <t>4006040404330</t>
  </si>
  <si>
    <t>4006040063339</t>
  </si>
  <si>
    <t>4006040411611</t>
  </si>
  <si>
    <t>4006040552314</t>
  </si>
  <si>
    <t>4006040045236</t>
  </si>
  <si>
    <t>4006040042594</t>
  </si>
  <si>
    <t>8594052881417</t>
  </si>
  <si>
    <t>8594052882148</t>
  </si>
  <si>
    <t>8594052882131</t>
  </si>
  <si>
    <t>8594052880540</t>
  </si>
  <si>
    <t>8594052880717</t>
  </si>
  <si>
    <t>8594052881752</t>
  </si>
  <si>
    <t>8594052883138</t>
  </si>
  <si>
    <t>8594052883954</t>
  </si>
  <si>
    <t>8594052882155</t>
  </si>
  <si>
    <t>8594052881424</t>
  </si>
  <si>
    <t>8594052881639</t>
  </si>
  <si>
    <t>8594052881073</t>
  </si>
  <si>
    <t>8594052881660</t>
  </si>
  <si>
    <t>8594052880816</t>
  </si>
  <si>
    <t>8594052882186</t>
  </si>
  <si>
    <t>8594052881196</t>
  </si>
  <si>
    <t>8594052881394</t>
  </si>
  <si>
    <t>8594052882025</t>
  </si>
  <si>
    <t>8594052882094</t>
  </si>
  <si>
    <t>8594052882100</t>
  </si>
  <si>
    <t>8594052882063</t>
  </si>
  <si>
    <t>8594052882209</t>
  </si>
  <si>
    <t>8594052882049</t>
  </si>
  <si>
    <t>8594052882803</t>
  </si>
  <si>
    <t>8594052883213</t>
  </si>
  <si>
    <t>8594052883220</t>
  </si>
  <si>
    <t>8594052881868</t>
  </si>
  <si>
    <t>8594052880793</t>
  </si>
  <si>
    <t>8594052880397</t>
  </si>
  <si>
    <t>8594052881677</t>
  </si>
  <si>
    <t>8594052880182</t>
  </si>
  <si>
    <t>8594052881646</t>
  </si>
  <si>
    <t>8594052883923</t>
  </si>
  <si>
    <t>8594052883930</t>
  </si>
  <si>
    <t>4006040150015</t>
  </si>
  <si>
    <t>4006040229391</t>
  </si>
  <si>
    <t>4006040150510</t>
  </si>
  <si>
    <t>4006040070504</t>
  </si>
  <si>
    <t>4006040155010</t>
  </si>
  <si>
    <t>4006040155041</t>
  </si>
  <si>
    <t>4006040167839</t>
  </si>
  <si>
    <t>4006040152910</t>
  </si>
  <si>
    <t>4006040155089</t>
  </si>
  <si>
    <t>4006040635024</t>
  </si>
  <si>
    <t>4006040510116</t>
  </si>
  <si>
    <t>3760294960042</t>
  </si>
  <si>
    <t>3760294960035</t>
  </si>
  <si>
    <t>3760294960127</t>
  </si>
  <si>
    <t>3760294960066</t>
  </si>
  <si>
    <t>3760294960011</t>
  </si>
  <si>
    <t>4006040002062</t>
  </si>
  <si>
    <t>5200117000206</t>
  </si>
  <si>
    <t>8424691301024</t>
  </si>
  <si>
    <t>8424691301062</t>
  </si>
  <si>
    <t>8594052883121</t>
  </si>
  <si>
    <t>8594052880922</t>
  </si>
  <si>
    <t>4006040307549</t>
  </si>
  <si>
    <t>4006040215585</t>
  </si>
  <si>
    <t>9003391001077</t>
  </si>
  <si>
    <t>8594052880908</t>
  </si>
  <si>
    <t>8594052880915</t>
  </si>
  <si>
    <t>4006040216254</t>
  </si>
  <si>
    <t>4006040216278</t>
  </si>
  <si>
    <t>8718819120384</t>
  </si>
  <si>
    <t>8719325783056</t>
  </si>
  <si>
    <t>4006040249719</t>
  </si>
  <si>
    <t>4006040249610</t>
  </si>
  <si>
    <t>4106060049327</t>
  </si>
  <si>
    <t>4106060046814</t>
  </si>
  <si>
    <t>4106060038437</t>
  </si>
  <si>
    <t>dočasně nedostupné</t>
  </si>
  <si>
    <t>4006040293033</t>
  </si>
  <si>
    <t>4006040263609</t>
  </si>
  <si>
    <t>4006040293064</t>
  </si>
  <si>
    <t>3760294960080</t>
  </si>
  <si>
    <t>4006040292081</t>
  </si>
  <si>
    <t>4006040013761</t>
  </si>
  <si>
    <t>4006040003489</t>
  </si>
  <si>
    <t>4006040003441</t>
  </si>
  <si>
    <t>4006040181156</t>
  </si>
  <si>
    <t>4006040030409</t>
  </si>
  <si>
    <t>4006040202585</t>
  </si>
  <si>
    <t>3760294960073</t>
  </si>
  <si>
    <t>4006040202776</t>
  </si>
  <si>
    <t>4006040428053</t>
  </si>
  <si>
    <t>4006040290391</t>
  </si>
  <si>
    <t>4006040405900</t>
  </si>
  <si>
    <t>8594201120053</t>
  </si>
  <si>
    <t>8594189340023</t>
  </si>
  <si>
    <t>8594189340085</t>
  </si>
  <si>
    <t>8594189340108</t>
  </si>
  <si>
    <t>8594189340092</t>
  </si>
  <si>
    <t>8594201120343</t>
  </si>
  <si>
    <t>4006040167891</t>
  </si>
  <si>
    <t>4006040076285</t>
  </si>
  <si>
    <t>8594052884029</t>
  </si>
  <si>
    <t>8594052880823</t>
  </si>
  <si>
    <t>8594052884012</t>
  </si>
  <si>
    <t>8594052880830</t>
  </si>
  <si>
    <t>8594052884036</t>
  </si>
  <si>
    <t>8594052884043</t>
  </si>
  <si>
    <t>8594052884050</t>
  </si>
  <si>
    <t>4006040276418</t>
  </si>
  <si>
    <t>4006040755791</t>
  </si>
  <si>
    <t>4006040154105</t>
  </si>
  <si>
    <t>4006040276357</t>
  </si>
  <si>
    <t>8594052881455</t>
  </si>
  <si>
    <t>8594052881714</t>
  </si>
  <si>
    <t>8594052883015</t>
  </si>
  <si>
    <t>8594052881769</t>
  </si>
  <si>
    <t>8594052881578</t>
  </si>
  <si>
    <t>4006040271017</t>
  </si>
  <si>
    <t>4006040041801</t>
  </si>
  <si>
    <t>4006040271505</t>
  </si>
  <si>
    <t>4006040271611</t>
  </si>
  <si>
    <t>4006040004585</t>
  </si>
  <si>
    <t>8594052881615</t>
  </si>
  <si>
    <t>4019736008750</t>
  </si>
  <si>
    <t>8595222202032</t>
  </si>
  <si>
    <t>8595222202094</t>
  </si>
  <si>
    <t>8595222200021</t>
  </si>
  <si>
    <t>8595222202063</t>
  </si>
  <si>
    <t>4019736007005</t>
  </si>
  <si>
    <t>8594052882773</t>
  </si>
  <si>
    <t>8594052882681</t>
  </si>
  <si>
    <t>8594052881110</t>
  </si>
  <si>
    <t>8594052882490</t>
  </si>
  <si>
    <t>8594052882810</t>
  </si>
  <si>
    <t>8594052882797</t>
  </si>
  <si>
    <t>8594052882834</t>
  </si>
  <si>
    <t>8594052883466</t>
  </si>
  <si>
    <t>8594052882940</t>
  </si>
  <si>
    <t>4006040132790</t>
  </si>
  <si>
    <t>8594052882407</t>
  </si>
  <si>
    <t>8594052882841</t>
  </si>
  <si>
    <t>8594052882858</t>
  </si>
  <si>
    <t>8594052882674</t>
  </si>
  <si>
    <t>8594052882698</t>
  </si>
  <si>
    <t>8594052882704</t>
  </si>
  <si>
    <t>8594052882711</t>
  </si>
  <si>
    <t>8594052882728</t>
  </si>
  <si>
    <t>8594052882735</t>
  </si>
  <si>
    <t>8594052882742</t>
  </si>
  <si>
    <t>8594052882971</t>
  </si>
  <si>
    <t>8594052882988</t>
  </si>
  <si>
    <t>8594052884159</t>
  </si>
  <si>
    <t>8594052884166</t>
  </si>
  <si>
    <t>8594052883589</t>
  </si>
  <si>
    <t>4004790110303</t>
  </si>
  <si>
    <t>4260095207005</t>
  </si>
  <si>
    <t>4004790106801</t>
  </si>
  <si>
    <t>4004790110204</t>
  </si>
  <si>
    <t>4004790110501</t>
  </si>
  <si>
    <t>4004790026949</t>
  </si>
  <si>
    <t>4004790017565</t>
  </si>
  <si>
    <t>4004790023795</t>
  </si>
  <si>
    <t>4004790018586</t>
  </si>
  <si>
    <t>4004790110907</t>
  </si>
  <si>
    <t>4004790023764</t>
  </si>
  <si>
    <t>4004790026079</t>
  </si>
  <si>
    <t xml:space="preserve">4004790024884 </t>
  </si>
  <si>
    <t>4004790024891</t>
  </si>
  <si>
    <t>9010179000139</t>
  </si>
  <si>
    <t>9010179000054</t>
  </si>
  <si>
    <t>9010179000078</t>
  </si>
  <si>
    <t>9010179000061</t>
  </si>
  <si>
    <t>9010179000085</t>
  </si>
  <si>
    <t>9010179000245</t>
  </si>
  <si>
    <t>9010179000276</t>
  </si>
  <si>
    <t>9010179000269</t>
  </si>
  <si>
    <t>9010179000153</t>
  </si>
  <si>
    <t>9010179000092</t>
  </si>
  <si>
    <t>9010179000115</t>
  </si>
  <si>
    <t>9010179000108</t>
  </si>
  <si>
    <t>9010179000122</t>
  </si>
  <si>
    <t>9007833009034</t>
  </si>
  <si>
    <t>9007833008303</t>
  </si>
  <si>
    <t>9007833008358</t>
  </si>
  <si>
    <t>9007833008341</t>
  </si>
  <si>
    <t>9007833008440</t>
  </si>
  <si>
    <t>9007833008204</t>
  </si>
  <si>
    <t>9007833008327</t>
  </si>
  <si>
    <t>9007833008525</t>
  </si>
  <si>
    <t>9007833008280</t>
  </si>
  <si>
    <t>9007833008266</t>
  </si>
  <si>
    <t>9007833008259</t>
  </si>
  <si>
    <t>9007833008242</t>
  </si>
  <si>
    <t>4101530008804</t>
  </si>
  <si>
    <t>4101530008811</t>
  </si>
  <si>
    <t>4101530003212</t>
  </si>
  <si>
    <t>4101530003274</t>
  </si>
  <si>
    <t>4101530001157</t>
  </si>
  <si>
    <t>4101530002505</t>
  </si>
  <si>
    <t>4101530002567</t>
  </si>
  <si>
    <t>4101530009542</t>
  </si>
  <si>
    <t>4101530010234</t>
  </si>
  <si>
    <t>4101530002840</t>
  </si>
  <si>
    <t>4101530002529</t>
  </si>
  <si>
    <t>4101530008101</t>
  </si>
  <si>
    <t>4101530001492</t>
  </si>
  <si>
    <t>4101530009559</t>
  </si>
  <si>
    <t>4101530010203</t>
  </si>
  <si>
    <t>4101530009597</t>
  </si>
  <si>
    <t>4101530008132</t>
  </si>
  <si>
    <t>4101530008835</t>
  </si>
  <si>
    <t>4101530008866</t>
  </si>
  <si>
    <t>4101530008880</t>
  </si>
  <si>
    <t>4101530009504</t>
  </si>
  <si>
    <t>4101530002109</t>
  </si>
  <si>
    <t>4101530001485</t>
  </si>
  <si>
    <t>4101530002802</t>
  </si>
  <si>
    <t>4101530007456</t>
  </si>
  <si>
    <t>4101530002826</t>
  </si>
  <si>
    <t>4101530007494</t>
  </si>
  <si>
    <t>4101530002116</t>
  </si>
  <si>
    <t>4101530008170</t>
  </si>
  <si>
    <t>4101530008149</t>
  </si>
  <si>
    <t>4101530000518</t>
  </si>
  <si>
    <t>4101530000464</t>
  </si>
  <si>
    <t>4101530002833</t>
  </si>
  <si>
    <t>4101530003205</t>
  </si>
  <si>
    <t>4101530002598</t>
  </si>
  <si>
    <t>4101530009566</t>
  </si>
  <si>
    <t>4101530001843</t>
  </si>
  <si>
    <t>8594052880403</t>
  </si>
  <si>
    <t>8594052880410</t>
  </si>
  <si>
    <t>8594052880427</t>
  </si>
  <si>
    <t>8594178590620</t>
  </si>
  <si>
    <t>4101530001812</t>
  </si>
  <si>
    <t>4101530002123</t>
  </si>
  <si>
    <t>8594052884227</t>
  </si>
  <si>
    <t>4000358051514</t>
  </si>
  <si>
    <t>4000358051637</t>
  </si>
  <si>
    <t>4000358051668</t>
  </si>
  <si>
    <t>4000358057059</t>
  </si>
  <si>
    <t>4000358015073</t>
  </si>
  <si>
    <t>8594052880854</t>
  </si>
  <si>
    <t>8594052880861</t>
  </si>
  <si>
    <t>8594052881042</t>
  </si>
  <si>
    <t>8594052881059</t>
  </si>
  <si>
    <t>8594052883060</t>
  </si>
  <si>
    <t>8594052881776</t>
  </si>
  <si>
    <t>8594052881943</t>
  </si>
  <si>
    <t>8594052881936</t>
  </si>
  <si>
    <t>8594052881981</t>
  </si>
  <si>
    <t>8594052882957</t>
  </si>
  <si>
    <t>8594052883503</t>
  </si>
  <si>
    <t>8594052882445</t>
  </si>
  <si>
    <t>5412514333393</t>
  </si>
  <si>
    <t>5412514933050</t>
  </si>
  <si>
    <t>5998858706579</t>
  </si>
  <si>
    <t>5998858702496</t>
  </si>
  <si>
    <t>5998858704674</t>
  </si>
  <si>
    <t>8594155024872</t>
  </si>
  <si>
    <t>8594155040339</t>
  </si>
  <si>
    <t>8594155030286</t>
  </si>
  <si>
    <t>8594155024858</t>
  </si>
  <si>
    <t>8594052881684</t>
  </si>
  <si>
    <t>4006040287605</t>
  </si>
  <si>
    <t>8594052880076</t>
  </si>
  <si>
    <t>8594052882926</t>
  </si>
  <si>
    <t>8594052882919</t>
  </si>
  <si>
    <t>8594201120619</t>
  </si>
  <si>
    <t>8594052883961</t>
  </si>
  <si>
    <t>4106060010570</t>
  </si>
  <si>
    <t>4106060046029</t>
  </si>
  <si>
    <t>4106060010679</t>
  </si>
  <si>
    <t>4106060073759</t>
  </si>
  <si>
    <t>4106060074718</t>
  </si>
  <si>
    <t>4106060049976</t>
  </si>
  <si>
    <t>4106060072868</t>
  </si>
  <si>
    <t>4106060011676</t>
  </si>
  <si>
    <t>4106060073766</t>
  </si>
  <si>
    <t>4106060032077</t>
  </si>
  <si>
    <t>4106060074367</t>
  </si>
  <si>
    <t>4106060033531</t>
  </si>
  <si>
    <t>4106060049778</t>
  </si>
  <si>
    <t>4106060010327</t>
  </si>
  <si>
    <t>4106060071588</t>
  </si>
  <si>
    <t>4106060049402</t>
  </si>
  <si>
    <t>4106060053874</t>
  </si>
  <si>
    <t>4106060074602</t>
  </si>
  <si>
    <t>4106060012871</t>
  </si>
  <si>
    <t>4106060012222</t>
  </si>
  <si>
    <t>4106060012529</t>
  </si>
  <si>
    <t>4106060071786</t>
  </si>
  <si>
    <t>4106060044537</t>
  </si>
  <si>
    <t>4106060074923</t>
  </si>
  <si>
    <t>4106060074930</t>
  </si>
  <si>
    <t>4106060074916</t>
  </si>
  <si>
    <t>4106060072929</t>
  </si>
  <si>
    <t>4106060074466</t>
  </si>
  <si>
    <t>4106060074473</t>
  </si>
  <si>
    <t>4106060074442</t>
  </si>
  <si>
    <t>4106060074435</t>
  </si>
  <si>
    <t>4106060070178</t>
  </si>
  <si>
    <t>4106060074411</t>
  </si>
  <si>
    <t>4106060074480</t>
  </si>
  <si>
    <t>4106060074459</t>
  </si>
  <si>
    <t>4106060074428</t>
  </si>
  <si>
    <t>4106060046883</t>
  </si>
  <si>
    <t>4106060046968</t>
  </si>
  <si>
    <t>4106060040096</t>
  </si>
  <si>
    <t>4106060016879</t>
  </si>
  <si>
    <t>4106060046807</t>
  </si>
  <si>
    <t>4106060074497</t>
  </si>
  <si>
    <t>4106060049396</t>
  </si>
  <si>
    <t>4106060017074</t>
  </si>
  <si>
    <t>4106060070376</t>
  </si>
  <si>
    <t>8594189340122</t>
  </si>
  <si>
    <t>8594189340115</t>
  </si>
  <si>
    <t>8586015172724</t>
  </si>
  <si>
    <t>8586015172748</t>
  </si>
  <si>
    <t>8586015178894</t>
  </si>
  <si>
    <t>8586015178887</t>
  </si>
  <si>
    <t>8586015178870</t>
  </si>
  <si>
    <t>8586015178849</t>
  </si>
  <si>
    <t>8586015178900</t>
  </si>
  <si>
    <t>8586015172670</t>
  </si>
  <si>
    <t>8586015172694</t>
  </si>
  <si>
    <t>8586015172700</t>
  </si>
  <si>
    <t>8586019160291</t>
  </si>
  <si>
    <t>8586019160284</t>
  </si>
  <si>
    <t>8586019160277</t>
  </si>
  <si>
    <t>8592809000050</t>
  </si>
  <si>
    <t>8592809000401</t>
  </si>
  <si>
    <t>8592809002092</t>
  </si>
  <si>
    <t>8592809002108</t>
  </si>
  <si>
    <t>8592809002214</t>
  </si>
  <si>
    <t>8592809001668</t>
  </si>
  <si>
    <t>8592809001651</t>
  </si>
  <si>
    <t>8592809001644</t>
  </si>
  <si>
    <t>8592809001729</t>
  </si>
  <si>
    <t>8592809002368</t>
  </si>
  <si>
    <t>8592809002467</t>
  </si>
  <si>
    <t>8592809002771</t>
  </si>
  <si>
    <t>8594188250545</t>
  </si>
  <si>
    <t>8594188250637</t>
  </si>
  <si>
    <t>8594188250712</t>
  </si>
  <si>
    <t>8594188250606</t>
  </si>
  <si>
    <t>8594188250934</t>
  </si>
  <si>
    <t>8594188250927</t>
  </si>
  <si>
    <t>8594188250187</t>
  </si>
  <si>
    <t>8594188250262</t>
  </si>
  <si>
    <t>4260763550174</t>
  </si>
  <si>
    <t>4260763550181</t>
  </si>
  <si>
    <t>4260763550297</t>
  </si>
  <si>
    <t>4260763550211</t>
  </si>
  <si>
    <t>8594175100297</t>
  </si>
  <si>
    <t>8594175100273</t>
  </si>
  <si>
    <t>4260763550655</t>
  </si>
  <si>
    <t>4260763550662</t>
  </si>
  <si>
    <t>4023103073463</t>
  </si>
  <si>
    <t>4023103073456</t>
  </si>
  <si>
    <t>4023103073449</t>
  </si>
  <si>
    <t>4023103073432</t>
  </si>
  <si>
    <t>4023103073425</t>
  </si>
  <si>
    <t>4023103073418</t>
  </si>
  <si>
    <t>4023103073401</t>
  </si>
  <si>
    <t>8594165001900</t>
  </si>
  <si>
    <t>8594165001917</t>
  </si>
  <si>
    <t>8594052889703</t>
  </si>
  <si>
    <t>4006040410515</t>
  </si>
  <si>
    <t>8594052889475</t>
  </si>
  <si>
    <t>4019114081078</t>
  </si>
  <si>
    <t>4019114081061</t>
  </si>
  <si>
    <t>8594052889635</t>
  </si>
  <si>
    <t>9788023875041</t>
  </si>
  <si>
    <t>8592360079861</t>
  </si>
  <si>
    <t>8592360079854</t>
  </si>
  <si>
    <t>8592360079885</t>
  </si>
  <si>
    <t>postupné vylistování po doprodání zásob</t>
  </si>
  <si>
    <t>dlouhodobě nedostupný, sezónní položka</t>
  </si>
  <si>
    <t>nyní nedostupná v demeter kvalitě</t>
  </si>
  <si>
    <t>Celkem</t>
  </si>
  <si>
    <t>Celkem s DPH:</t>
  </si>
  <si>
    <t xml:space="preserve">Cena/kg bez DPH </t>
  </si>
  <si>
    <t>V EUR bez DPH</t>
  </si>
  <si>
    <t>Objednávka v Kč</t>
  </si>
  <si>
    <t>Změna ceny</t>
  </si>
  <si>
    <t>Poznámka</t>
  </si>
  <si>
    <t>Výrobce/dodavatel</t>
  </si>
  <si>
    <t>Při větším odběru možná sleva</t>
  </si>
  <si>
    <t>Mauritius Sugar Syndicate, Plantation House, MU</t>
  </si>
  <si>
    <t>Přírodní třtinový cukr SUROVÝ bio*nebio 4 kg</t>
  </si>
  <si>
    <t>Cena za celé balení</t>
  </si>
  <si>
    <t>Přírodní třtinový cukr DEMERARA MU 50 kg</t>
  </si>
  <si>
    <t>Přírodní třtinový cukr MUSCOVADO MU 50 kg</t>
  </si>
  <si>
    <t>Přírodní třtinový cukr MELASOVÝ MU 50 kg</t>
  </si>
  <si>
    <t xml:space="preserve">Bio přírodní třtinový cukr NATURALA BR 25 kg                </t>
  </si>
  <si>
    <t>↑</t>
  </si>
  <si>
    <t>Native Green Cane Project, Av. Paulista, 2006 Säo Paulo-SP, BR</t>
  </si>
  <si>
    <t xml:space="preserve">Bio kokosový cukr ID 20 kg   </t>
  </si>
  <si>
    <t>bio nebio s.r.o., Průmyslová zóna 103, 267 51 Bavoryně, CZ</t>
  </si>
  <si>
    <t xml:space="preserve">Bio sušená třtinová šťáva PANELA CO 25 kg             </t>
  </si>
  <si>
    <t>Bio med květový CZ 10 kg</t>
  </si>
  <si>
    <t>Bio med květový EU 5 kg</t>
  </si>
  <si>
    <t>Cena ua celé balení</t>
  </si>
  <si>
    <t>Famille Michaud, Domaine Saint Georges - 9, 642 90 GAN, FR</t>
  </si>
  <si>
    <t>Bio třtinová melasa nesířená PY 10 kg</t>
  </si>
  <si>
    <t>RAPUNZEL NATURKOST GmbH, Rapunzelstrasse 1, 877 64 Legau, DE</t>
  </si>
  <si>
    <t>Bio javorový sirup Grade A DARK 18,9 l (25 kg)</t>
  </si>
  <si>
    <t>MJ, 1200, 9 rue Sud, Thetford Mines, CA</t>
  </si>
  <si>
    <t>Bio sirup z agáve světlý MX 25,5 kg</t>
  </si>
  <si>
    <t>Naturel West, Periférico Sur 7750, C.P.45601, MX</t>
  </si>
  <si>
    <t>Bio sirup z agáve světlý 5 l (=7 kg)</t>
  </si>
  <si>
    <t>Bio sirup z agáve tmavý 5 l (=7 kg)</t>
  </si>
  <si>
    <t>Bio březové sladidlo xylitol CN 25 kg</t>
  </si>
  <si>
    <t>Bio kukuřičné sladidlo erythritol CN 25 kg</t>
  </si>
  <si>
    <t>Bio MOJE SUŠENKY čokoládové bio*nebio 4 kg</t>
  </si>
  <si>
    <t>Cena za celé balení, ve vratném obalu</t>
  </si>
  <si>
    <t>Bio MOJE SUŠENKY kokosové bio*nebio 4 kg</t>
  </si>
  <si>
    <t>MELASKY - celozrnné sušenky s melasou bio*nebio 4 kg</t>
  </si>
  <si>
    <t>Pouze na předobjednávku</t>
  </si>
  <si>
    <t>KANABISKY - celozrnné sušenky bio*nebio 4 Kg</t>
  </si>
  <si>
    <t>Bio želé MEDVÍDCI vegan ÖKOVITAL 1,25 kg</t>
  </si>
  <si>
    <t>GEORG RÖSNER Vertriebs GmbH, Stettiner Str. 12, D-94315 Straubing, DE</t>
  </si>
  <si>
    <t>Bio želé BOBULE vegan ÖKOVITAL 2,5 kg</t>
  </si>
  <si>
    <t>Bio čokoládové dražé barevné ÖKOVITAL 2,5 kg</t>
  </si>
  <si>
    <t>Bio čokoládové dražé barevné ÖKOVITAL 10 kg</t>
  </si>
  <si>
    <t xml:space="preserve">Cena za celé balení </t>
  </si>
  <si>
    <t>Bio hořká čokoláda na vaření 2,5 kg</t>
  </si>
  <si>
    <t>EcoFinia GmbH, Zimmerstrasse 1, 320 51 Herford, DE</t>
  </si>
  <si>
    <t>Bio mléčná čokoláda na vaření 2,5 kg</t>
  </si>
  <si>
    <t>Bio sudové nefiltrované pivo SCHREMSER 20 l</t>
  </si>
  <si>
    <t>jen na předobjednávku</t>
  </si>
  <si>
    <t>Bierbrauerei Schrems GmbH, Niederschremsestr. 1, 3943 Schrems, AT</t>
  </si>
  <si>
    <t>Bio sudové žitné pivo SCHREMSER 20 l</t>
  </si>
  <si>
    <t>Cena za celé balení, jen na předobjednávku</t>
  </si>
  <si>
    <t>Bio čokoláda v prášku Méďa 25 kg</t>
  </si>
  <si>
    <t>Bio kakaový prášek DO 25 kg</t>
  </si>
  <si>
    <t>Bio kakaový prášek bio*nebio 3 kg</t>
  </si>
  <si>
    <t xml:space="preserve">Bio prášek z nepražených kakaových bobů EC 25 kg  </t>
  </si>
  <si>
    <t>Bio kakaový prášek alkalizovaný 20-22 %  IT 25 kg</t>
  </si>
  <si>
    <t>Bio pecičky z hořké čokolády 25 kg</t>
  </si>
  <si>
    <t>KAOKA SAS, 340 Rue Eugéne Guérin, 842 Carpentras, FR</t>
  </si>
  <si>
    <t>Bio pecičky z hořké čokolády 3 kg</t>
  </si>
  <si>
    <t>Bio dukátky z hořké čokolády 60 % 10  kg</t>
  </si>
  <si>
    <t>CHOCOLATES SOLE, S.A., CL. Edison, 7-9, 08210 BARBERA DEL VAALLES, ES</t>
  </si>
  <si>
    <t>Bio 100% arašídová pasta jemná 8 kg</t>
  </si>
  <si>
    <t>Bio 100% pasta z pražených mandlí 2,5 kg</t>
  </si>
  <si>
    <t>Na objednání, cena za celé balení</t>
  </si>
  <si>
    <t>Bio vlašské ořechy půlky MD 10 kg</t>
  </si>
  <si>
    <t>Bio lískové oříšky 13-15 mm TR 5 kg</t>
  </si>
  <si>
    <t>Bio lískové oříšky bio*nebio 3 kg</t>
  </si>
  <si>
    <t>Bio lískové oříšky pražené bio*nebio 5 kg</t>
  </si>
  <si>
    <t>Bio pistácie pražené solené TR 10 kg</t>
  </si>
  <si>
    <t>Bio mandle VALENCIA bio*nebio 2,5 kg</t>
  </si>
  <si>
    <t>↓</t>
  </si>
  <si>
    <t xml:space="preserve">Bio kešu ořechy IN 22,68 kg </t>
  </si>
  <si>
    <t xml:space="preserve">Kešu ořechy VN  22,68 kg </t>
  </si>
  <si>
    <t>KONVENCE</t>
  </si>
  <si>
    <t>Bio kešu ořechy bio*nebio 3 kg</t>
  </si>
  <si>
    <t>Bio kešu ořechy pražené bio*nebio 5 kg</t>
  </si>
  <si>
    <t>Bio para ořechy BR 20 kg</t>
  </si>
  <si>
    <t>Bio para ořechy bio*nebio  2,5 kg</t>
  </si>
  <si>
    <t>Bio arašídy loupané nepražené EG 25 kg</t>
  </si>
  <si>
    <t>Bio arašídy loupané nepražené bio*nebio 3 kg</t>
  </si>
  <si>
    <t>Bio arašídy loupané pražené EG cca 25 kg</t>
  </si>
  <si>
    <t>Bio kokos strouhaný bio*nebio 2 kg - medium</t>
  </si>
  <si>
    <t>Cena za celé balení, medium</t>
  </si>
  <si>
    <t>Bio kokosové plátky LK 10 kg</t>
  </si>
  <si>
    <t>Bio kokosová mouka bio*nebio 2 kg</t>
  </si>
  <si>
    <t>Bio rozinky sultánky TR 12,5 kg</t>
  </si>
  <si>
    <t>Bio rozinky korintky GR 12,5 kg</t>
  </si>
  <si>
    <t xml:space="preserve">Bio rozinky Modrý Thompson AR 10 kg </t>
  </si>
  <si>
    <t>Bio kustovnice čínská (goji) CN 5 kg</t>
  </si>
  <si>
    <t>Bio kustovnice čínská (goji) bio*nebio 2,5 kg</t>
  </si>
  <si>
    <t>Bio sušené meruňky nesířené vel. 4 TR 6 kg</t>
  </si>
  <si>
    <t>Bio sušené švestky vypeckované BG 11 kg</t>
  </si>
  <si>
    <t>Bio sušené datle s peckou TN 5 kg</t>
  </si>
  <si>
    <t>Bio sušené datle vypeckované TN 5 kg</t>
  </si>
  <si>
    <t>Bio sušené fíky NATURAL vel. 4 - 7 TR 10 kg</t>
  </si>
  <si>
    <t>Bio kandovaný zázvor CN 20 kg</t>
  </si>
  <si>
    <t>Bio sušené banány plátky LK 2,5 kg</t>
  </si>
  <si>
    <t>Bio banánové chipsy PH 6,8 kg</t>
  </si>
  <si>
    <t>PRIME XYNERGIES FOOD CORPORATION, Sitio San Jose Zone IV Sta. Cruz Da</t>
  </si>
  <si>
    <t>Bio sušená moruše bílá bio*nebio 2 kg</t>
  </si>
  <si>
    <t>Bio sušené mango plátky BF 2  kg</t>
  </si>
  <si>
    <t>Bio sušená arónie s jablečnou šťávou BG 9 kg</t>
  </si>
  <si>
    <t>Bio brusnice klikva s jablečnou šťávou CA 11,34 kg</t>
  </si>
  <si>
    <t>Fruiz d´Or, 306 Route 265 Villeroy, Québec G0S 3K0. CA</t>
  </si>
  <si>
    <t>Bio brusnice klikva s jablečnou šťávou bio*nebio 2,5 kg</t>
  </si>
  <si>
    <t>Bio brusnice klikva se třtinovým cukrem CA 11,34 kg</t>
  </si>
  <si>
    <t>Bio slunečnicové semínko XXL BG 25 kg</t>
  </si>
  <si>
    <t>změna země původu</t>
  </si>
  <si>
    <t>Bio slunečnicové semínko CZ 25 kg</t>
  </si>
  <si>
    <t>DLOUHODOBĚ NEDOSTUPNÉ</t>
  </si>
  <si>
    <t>Bio slunečnicové semínko HU 25 kg</t>
  </si>
  <si>
    <t>Lze odvážit po 1 kg, cena za kg</t>
  </si>
  <si>
    <t>Bio chia semínka PY 25 kg</t>
  </si>
  <si>
    <t>Bio chia semínka bio*nebio 2,5 kg</t>
  </si>
  <si>
    <t>Bio sezam neloupaný UG 25 kg</t>
  </si>
  <si>
    <t>od cca 15.11.2022</t>
  </si>
  <si>
    <t xml:space="preserve">Bio sezam černý neloupaný BO 25 kg  </t>
  </si>
  <si>
    <t>Bio lněné semínko CZ 25 kg</t>
  </si>
  <si>
    <t>Bio konopný protein bio*nebio 500 g</t>
  </si>
  <si>
    <t>Bio dýňové semínko CZ 25 kg</t>
  </si>
  <si>
    <t>Bio dýňové semínko bio*nebio 2,5 kg</t>
  </si>
  <si>
    <t>Modrý mák CZ 25 kg</t>
  </si>
  <si>
    <t>Mák modrý český bio*nebio 2,5 kg</t>
  </si>
  <si>
    <t>Bio červená čočka půlená TR 25 kg</t>
  </si>
  <si>
    <t>Bio červená čočka půlená bio*nebio 2,5 kg</t>
  </si>
  <si>
    <t>Bio černá čočka beluga CA 25 kg</t>
  </si>
  <si>
    <t>Bio cizrna vel. 8-9 mm IT 25 kg</t>
  </si>
  <si>
    <t>Změna země původu</t>
  </si>
  <si>
    <t>Bio černá fazole CN 25 kg</t>
  </si>
  <si>
    <t>Bio hrách zelený půlený HU 25 kg</t>
  </si>
  <si>
    <t>Bio rýže mléčná natural bio*nebio 10 kg</t>
  </si>
  <si>
    <t>Bio rýže basmati bílá bio*nebio 10 kg</t>
  </si>
  <si>
    <t>Bio rýže basmati natural bio*nebio 10 kg</t>
  </si>
  <si>
    <t>Bio rýže indica natural bio*nebio 10 kg</t>
  </si>
  <si>
    <t>Bio kukuřice na popcorn TR 25 kg</t>
  </si>
  <si>
    <t>Bio pohanka loupaná CZ 25 kg</t>
  </si>
  <si>
    <t>Bio pohanka lámanka CZ 25 kg</t>
  </si>
  <si>
    <t>Bio quinoa barevná PE 25 kg</t>
  </si>
  <si>
    <t>Bio quinoa červená BO 25 kg</t>
  </si>
  <si>
    <t xml:space="preserve">Bio rýžové vločky natural IT 25 kg </t>
  </si>
  <si>
    <t>Bio ovesné vločky bezlepkové malé DE 25 kg</t>
  </si>
  <si>
    <t>Bio ovesné vločky bezlepkové malé bio*nebio 2,5 kg</t>
  </si>
  <si>
    <t>Bio ovesné vločky bezlepkové velké DE 25 kg</t>
  </si>
  <si>
    <t>Bio ovesné vločky bezlepkové velké bio*nebio 2,5 kg</t>
  </si>
  <si>
    <t>Bio ovesné vločky malé DE 25 kg</t>
  </si>
  <si>
    <t>Bio ovesné vločky velké DE 25 kg</t>
  </si>
  <si>
    <t>Bio pšeničné vločky DE 25 kg</t>
  </si>
  <si>
    <t>Bio ječné vločky DE 25 kg</t>
  </si>
  <si>
    <t>Bio müsli Nebuď hloupý! Křupavé s čokoládou 4 kg</t>
  </si>
  <si>
    <t>Bio müsli Nebuď hloupý! Křupavé s čokoládou  14 kg</t>
  </si>
  <si>
    <t>Bio müsli Nebuď hloupý! Křupavé s javorovým sirupem 3 kg</t>
  </si>
  <si>
    <t>Bio müsli Nebuď hloupý! Křupavé s kokosem a medem 4 kg</t>
  </si>
  <si>
    <t>Bio müsli Nebuď hloupý ! Křupavé s kokosem a medem 14 kg</t>
  </si>
  <si>
    <t>Bio rýžová kaše instantní 10 kg</t>
  </si>
  <si>
    <t>Bio kakaové hvězdičky s Rapadurou 15 kg</t>
  </si>
  <si>
    <t>Bio kakaová sluníčka rýžová 10 kg</t>
  </si>
  <si>
    <t>Bio kukuřičné lupínky ochucené 7 kg</t>
  </si>
  <si>
    <t>Bio kukuřičné lupínky natural 15 kg</t>
  </si>
  <si>
    <t>Bio penne semolina IT 5 kg</t>
  </si>
  <si>
    <t>ÉLIBIO, IT</t>
  </si>
  <si>
    <t>Bio spirálky semolina IT 5 kg</t>
  </si>
  <si>
    <t>Bio extra panenský olivový olej ES 5 l</t>
  </si>
  <si>
    <t>COATO - Sociedad Cooperativa, Ctra.de Mazarrón, Totana, ES</t>
  </si>
  <si>
    <t>Bio extra panenský olivový olej BIOILIS 5 l</t>
  </si>
  <si>
    <t>BIOILIS, Platonos, Amaliada 272 00, GR</t>
  </si>
  <si>
    <t>Bio slunečnicový olej dezodorizovaný SK 5 l</t>
  </si>
  <si>
    <t xml:space="preserve">Bio slunečnicový olej lisovaný za studena SK 5 l </t>
  </si>
  <si>
    <t>Bio kakaové máslo pecičky 10 kg</t>
  </si>
  <si>
    <t>Bio kokosový olej dezodorizovaný 25 kg</t>
  </si>
  <si>
    <t>Bio balsamikový ocet RUSTICO IT 5 l</t>
  </si>
  <si>
    <t>Bio ocet z bílého vína IT 5 l</t>
  </si>
  <si>
    <t>Bio rajčatový protlak 28% IT 5 kg</t>
  </si>
  <si>
    <t>Bio sušená rajčata sekaná TR 10 kg</t>
  </si>
  <si>
    <t>NIMEKS ORGANICS, A.O.S.B. 10001 Sk.No.25 35620, Izmir, TR</t>
  </si>
  <si>
    <t>Středomořská sůl nerafinovaná ES/HR 25 kg</t>
  </si>
  <si>
    <t>Středomořská sůl nerafinovaná bio*nebio 4 kg</t>
  </si>
  <si>
    <t>Himálajská růžová sůl PK 25 kg</t>
  </si>
  <si>
    <t>Mořská sůl jodovaná mořskými řasami 25 kg</t>
  </si>
  <si>
    <t>BIO zeleninový vývar bez droždí 4,5 kg</t>
  </si>
  <si>
    <t>Bio sladká paprika mletá ES 5 kg</t>
  </si>
  <si>
    <t>Bio skořice cassia mletá ID 500 g</t>
  </si>
  <si>
    <t>Bio vanilka lusky 100 ks (cca 255-265 g)</t>
  </si>
  <si>
    <t>Bio cejlonská skořice mletá MG 1 kg</t>
  </si>
  <si>
    <t>Bio cejlonská skořice mletá LK 5 kg</t>
  </si>
  <si>
    <t>Bio kokosový nápoj sušený  LK 20 kg</t>
  </si>
  <si>
    <t>Bio parmezán Parmigiano Reggiano DOP STROUHANÝ 1 KG</t>
  </si>
  <si>
    <t>Casqaria di Sant´Anna srl, Via Sparato 1, 40011 Anzola dell´Emilia (BO), IT</t>
  </si>
  <si>
    <t>Bio Eidam cihla 30 %  cca 2,5 kg</t>
  </si>
  <si>
    <t>Cena za kg</t>
  </si>
  <si>
    <t>POLABSKÉ MLÉKÁRNY a.s., Dr. Kryšpína 510/4, 290 01 Poděbrady, CZ</t>
  </si>
  <si>
    <t>Bio čerstvé alpské mléko plnotučné DE 5 l</t>
  </si>
  <si>
    <t>Milchwerke Berchtesgadener Land Chiemgau eG, Postfach 1106, 834 48 Piding, DE</t>
  </si>
  <si>
    <t>Bio smetana ke šlehání DE 5 l</t>
  </si>
  <si>
    <t>Bílý jogurt krémový 1,7 % tuku DE 5 kg</t>
  </si>
  <si>
    <t>Bio krémový tvaroh 0,2% tuku DE 5 kg</t>
  </si>
  <si>
    <t>Bio česnekové krekry s olivovým olejem bio*nebio 2,7 kg</t>
  </si>
  <si>
    <t>Bio chilli krekry s olivovým olejem bio*nebio 2,7 kg</t>
  </si>
  <si>
    <t>Bio parmezánové krekry s olivovým olejem bio*nebio 2,7 kg</t>
  </si>
  <si>
    <t>Bio sýrové krekry bio*nebio 2,7 kg</t>
  </si>
  <si>
    <t>Bio pizza krekry bio*nebio 2,7 kg</t>
  </si>
  <si>
    <t>Jedlá soda 25 kg</t>
  </si>
  <si>
    <t>Bio kypřící prášek z vinného kamene bio*nebio 4 kg</t>
  </si>
  <si>
    <t>Bio Merlot červené BECCO 1 l</t>
  </si>
  <si>
    <t>Itálie, vratná zálohovaná láhev</t>
  </si>
  <si>
    <t>Bio Pinot Grigio IGT bílé BECCO 1 l</t>
  </si>
  <si>
    <t>Bio Chardonnay bílé BECCO 1 l</t>
  </si>
  <si>
    <t>Bio Rosato růžové BECCO 1 l</t>
  </si>
  <si>
    <t>CELKEM OBJEDNÁVKA V KČ</t>
  </si>
  <si>
    <t xml:space="preserve">OBJEDNÁVKY:  311 532 039 (tel), objednavky@bionebio.cz
</t>
  </si>
  <si>
    <t>Nenalezli jste v tomto ceníku požadované bio suroviny? Prosím neváhejte je u nás poptat. Některé z položek nedržíme trvale skladem, jsou pouze na objednávku. Děkujeme za pochopení.</t>
  </si>
  <si>
    <t>GARANTOVANÁ EXSPIRACE: MINIMÁLNĚ 3 MĚSÍCE</t>
  </si>
  <si>
    <t>Na položky 12414, 12416 je nutná předobjednávka s týdenním předstihem, vždy do úterý do 10 hodin!</t>
  </si>
  <si>
    <r>
      <t xml:space="preserve">Cena za celé balení, </t>
    </r>
    <r>
      <rPr>
        <sz val="11"/>
        <color indexed="40"/>
        <rFont val="Calibri"/>
        <family val="2"/>
        <charset val="238"/>
        <scheme val="minor"/>
      </rPr>
      <t>možnost zapůjčení výčepního zařízení, na předobjednávku</t>
    </r>
  </si>
  <si>
    <r>
      <t xml:space="preserve">Bio piniové (cedrové) oříšky RU 5 kg </t>
    </r>
    <r>
      <rPr>
        <b/>
        <sz val="11"/>
        <rFont val="Calibri"/>
        <family val="2"/>
        <charset val="238"/>
        <scheme val="minor"/>
      </rPr>
      <t>(uvádějte zda chce 1 nebo 5 kg)</t>
    </r>
  </si>
  <si>
    <r>
      <t xml:space="preserve">Na uvedené ceny dále nelze poskytnout žádné množstevní slevy. Minimální odběr pro závoz zdarma pro Prahu a Plzeň  2.500,- Kč bez DPH a pro ostatní regiony 3.500,- Kč bez DPH.. </t>
    </r>
    <r>
      <rPr>
        <b/>
        <sz val="11"/>
        <color indexed="10"/>
        <rFont val="Calibri"/>
        <family val="2"/>
        <charset val="238"/>
        <scheme val="minor"/>
      </rPr>
      <t>Z důvodu častých pohybů nákupních cen komodit jsou závazné pouze ceny, které jsou uvedeny v potvrzení objednávky (na vyžádání)</t>
    </r>
    <r>
      <rPr>
        <b/>
        <sz val="11"/>
        <rFont val="Calibri"/>
        <family val="2"/>
        <charset val="238"/>
        <scheme val="minor"/>
      </rPr>
      <t xml:space="preserve">. Na část uvedeného zboží je nutná předobjednávka.      
</t>
    </r>
  </si>
  <si>
    <t>Riegel</t>
  </si>
  <si>
    <t>8594052880045</t>
  </si>
  <si>
    <t>8594052883916</t>
  </si>
  <si>
    <t>4019114083119</t>
  </si>
  <si>
    <t>Bio sušené fíky VÝBĚR vel.1 - 4 TR 10 kg</t>
  </si>
  <si>
    <t>Bio kokosová mouka LK 25/20 kg</t>
  </si>
  <si>
    <t>Bio mandle VALENCIA ES 5 kg</t>
  </si>
  <si>
    <t xml:space="preserve">Bio lněné semínko zlaté PL 25 kg </t>
  </si>
  <si>
    <t>Bio konopné semínko loupané FR 20 kg</t>
  </si>
  <si>
    <t xml:space="preserve">Bio jáhly UA 25 kg </t>
  </si>
  <si>
    <t>Bio quinoa bílá BO/PE 25 kg</t>
  </si>
  <si>
    <t>Bio amarant PE 25 kg</t>
  </si>
  <si>
    <t>Pivo světlé nefiltrované Pazdrát Chříč 0,75 l</t>
  </si>
  <si>
    <t>Pivo polotmavé nefiltrované Vzkříšení Chříč 0,75 l</t>
  </si>
  <si>
    <t>Bio sušená moruše bílá TR 10 kg</t>
  </si>
  <si>
    <t xml:space="preserve">Bio slunečnicový olej dezodorizovaný SK 10 l </t>
  </si>
  <si>
    <t xml:space="preserve">Bio slunečnicový olej lisovaný za studena SK 10 l </t>
  </si>
  <si>
    <t>Ceba za celé balení</t>
  </si>
  <si>
    <t>Bio sušené meruňky nesířené vel. 1 TR 12,5 kg</t>
  </si>
  <si>
    <t>Bio maca prášek PE 20 kg</t>
  </si>
  <si>
    <t>Bio sójový suk se zázvorem Soyka 2,5 kg</t>
  </si>
  <si>
    <t>Bio sójový suk s kokosem Soyka 2,5 kg</t>
  </si>
  <si>
    <r>
      <t xml:space="preserve">Bio brusnice klikva s jablečnou šťávou CA 11,34 kg - </t>
    </r>
    <r>
      <rPr>
        <b/>
        <sz val="11"/>
        <rFont val="Calibri"/>
        <family val="2"/>
        <charset val="238"/>
        <scheme val="minor"/>
      </rPr>
      <t>celé plody</t>
    </r>
  </si>
  <si>
    <t>La Meseta Tempranillo čerevené 1 l</t>
  </si>
  <si>
    <t>Allegria červené 1 l</t>
  </si>
  <si>
    <t>La Meseta Airen 1 l</t>
  </si>
  <si>
    <t>Proteinový chléb s mrkví PEMA 375 g</t>
  </si>
  <si>
    <t>Proteinový chléb se slunečnicovým semínkem PEMA 500 g</t>
  </si>
  <si>
    <t>Fermentovaný zázvorový shot Bacilli 90 ml</t>
  </si>
  <si>
    <t>Jablečný mošt Bacilli 330 ml</t>
  </si>
  <si>
    <t>Fermentovaný rakytníkový shot Bacilli 90 ml</t>
  </si>
  <si>
    <t>Fermentovaný kurkumový shot Bacilli 90 ml</t>
  </si>
  <si>
    <t>Miso čerstvé rýžovo-hrachové Bacilli 250 g</t>
  </si>
  <si>
    <t>Miso polévka UMAMI Bacilli 250 g</t>
  </si>
  <si>
    <t>Miso polévka KIMCHI Bacilli 250 g</t>
  </si>
  <si>
    <t>Kimchi vegan Bacilli 350 g</t>
  </si>
  <si>
    <t>Lískooříškový nápoj s datlovým sirupem Optimistic 750 ml</t>
  </si>
  <si>
    <t>Mandlový nápoj s datlovým sirupem Optimistic 750 ml</t>
  </si>
  <si>
    <t>Mandlový probiotický nápoj Natural Optimistic 230 g</t>
  </si>
  <si>
    <t>Mandlový probiotický nápoj Malina Optimistic 230 g</t>
  </si>
  <si>
    <t>Mandlový dezert Natural Optimistic 375 g</t>
  </si>
  <si>
    <t>Mandlový dezert Jahoda Optimistic 125 g</t>
  </si>
  <si>
    <t>Mandlový dezert Borůvka Optimistic 125 g</t>
  </si>
  <si>
    <t>Mandlový dezert Kakao Optimistic 125 g</t>
  </si>
  <si>
    <t>Bio kokos strouhaný jemný LK 25 kg</t>
  </si>
  <si>
    <t>Bio kokos strouhaný medium LK 25 kg</t>
  </si>
  <si>
    <t>Dobrá cena</t>
  </si>
  <si>
    <t>Houbové jerky Original České houby 33 g</t>
  </si>
  <si>
    <t>Houbové jerky Rustic České houby 33 g</t>
  </si>
  <si>
    <t>Houbové jerky Habanero České houby 33 g</t>
  </si>
  <si>
    <t>Akátový med ze Železných hor bio*nebio 650 g</t>
  </si>
  <si>
    <t>Veselá příroda Yogi Tea 17 x 1,9 g</t>
  </si>
  <si>
    <t>Rooibos bio*nebio 50 g</t>
  </si>
  <si>
    <t>Zelený Rooibos bio*nebio 50 g</t>
  </si>
  <si>
    <t>Honeybush bio*nebio 50 g</t>
  </si>
  <si>
    <t>Hořká čokoláda 70% Santo Domingo VIVANI 100 g</t>
  </si>
  <si>
    <t>Hořká čokoláda 72 % s acai a stévií bez cukru SOLÉ 100 g</t>
  </si>
  <si>
    <t>Mléčná čokoláda slaný karamel se stévií bez cukru SOLÉ 100 g</t>
  </si>
  <si>
    <t>Směs fazolí sterilovaná Taco-Mix RAPUNZEL 400 g</t>
  </si>
  <si>
    <t>Boloňská omáčka s červenou čočkou RAPUNZEL 340 g</t>
  </si>
  <si>
    <t>Cibule sušená bio*nebio 30 g</t>
  </si>
  <si>
    <t>Farmářské luštěninové krekry Makové Luskeeto 70 g</t>
  </si>
  <si>
    <t>Farmářské luštěninové krekry Řepné Luskeeto 70 g</t>
  </si>
  <si>
    <t>Farmářské luštěninové krekry Česnekové Luskeeto 70 g</t>
  </si>
  <si>
    <t>Farmářské luštěninové krekry Chilli Luskeeto 70 g</t>
  </si>
  <si>
    <t>Farmářské luštěninové krekry Black Luskeeto 70 g</t>
  </si>
  <si>
    <t>Velikonoční pivo SCHREMSER 0,33 l</t>
  </si>
  <si>
    <t>Ovesná tyčinka s kousky čokolády Lifefood 40 g</t>
  </si>
  <si>
    <t>Ovesná tyčinka brownie Lifefood 40 g</t>
  </si>
  <si>
    <t>Ovesná tyčinka citrónová Lifefood 40 g</t>
  </si>
  <si>
    <t>Raw tyčinka fíková Lifefood 47 g</t>
  </si>
  <si>
    <t>Raw tyčinka čokoládová Lifefood 47 g</t>
  </si>
  <si>
    <t>Raw mini tyčinka čokoládová Lifefood 25 g</t>
  </si>
  <si>
    <t>Raw tyčinka kokosová Lifefood 47 g</t>
  </si>
  <si>
    <t>Raw mini tyčinka kokosová Lifefood 25 g</t>
  </si>
  <si>
    <t>Raw tyčinka meruňková Lifefood 47 g</t>
  </si>
  <si>
    <t>Raw tyčinka brazilská Lifefood 47 g</t>
  </si>
  <si>
    <t>Raw tyčinka karobová s lískovými oříšky Lifefood 47 g</t>
  </si>
  <si>
    <t>Raw tyčinka s guaranou a para ořechy Lifefood 47 g</t>
  </si>
  <si>
    <t>Raw tyčinka pistáciová s chia semínky Lifefood 47 g</t>
  </si>
  <si>
    <t>Raw tyčinka borůvková s quinoou Lifefood 47 g</t>
  </si>
  <si>
    <t>Raw tyčinka acai s banánem Lifefood 47 g</t>
  </si>
  <si>
    <t>Proteinová tyčinka jahodová Lifefood 47 g</t>
  </si>
  <si>
    <t>Proteinová tyčinka malinová Lifefood 47 g</t>
  </si>
  <si>
    <t>Proteinová tyčinka čokoládová se spirulinou Lifefood 47 g</t>
  </si>
  <si>
    <t>Proteinová tyčinka oříšková s vanilkou Lifefood 47 g</t>
  </si>
  <si>
    <t>Raw tyčinka švestková v hořké čokoládě Lifefood 40 g</t>
  </si>
  <si>
    <t>Raw tyčinka pomerančová v hořké čokoládě Lifefood 40 g</t>
  </si>
  <si>
    <t>Raw tyčinka vanilková s kakaovými boby v hořké čokoládě Lifefood 40 g</t>
  </si>
  <si>
    <t>Raw protein kakaový se spirulinou Lifefood 450 g</t>
  </si>
  <si>
    <t>Raw protein ovocný Lifefood 450 g</t>
  </si>
  <si>
    <t>Raw protein vanilkový s mladým ječmenem Lifefood 450 g</t>
  </si>
  <si>
    <t>Raw slaná tyčinka se sušenými rajčaty Lifefood 25 g</t>
  </si>
  <si>
    <t>Raw slaná tyčinka olivová Lifefood 25 g</t>
  </si>
  <si>
    <t>Raw slané krekry Zelňáky Lifefood 90 g</t>
  </si>
  <si>
    <t>Raw slané krekry Mrkvánky Lifefood 80 g</t>
  </si>
  <si>
    <t>Raw slané krekry Olivové Lifefood 90 g</t>
  </si>
  <si>
    <t>Raw slané krekry Konopné s chia semínky Lifefood 90 g</t>
  </si>
  <si>
    <t>Raw slané krekry Italské Lifefood 90 g</t>
  </si>
  <si>
    <t>Raw slané krekry Rozmarýnové Lifefood 90 g</t>
  </si>
  <si>
    <t>nyní nedostupné v demeter kvalitě</t>
  </si>
  <si>
    <t>Mandle VALENCIA ES 5 kg</t>
  </si>
  <si>
    <t>Mandlová mouka 5 kg</t>
  </si>
  <si>
    <t>Bio sušený ananas kousky GH 2,5 kg</t>
  </si>
  <si>
    <t>Přírodní třtinový cukr  SUROVÝ MU 50 kg</t>
  </si>
  <si>
    <t>Švestková povidla neslazená Ovocňák 380 g</t>
  </si>
  <si>
    <t>Ovocné plátky 100% Jablko Ovocňák 20 g</t>
  </si>
  <si>
    <t>Ovocné plátky Jablko-Jahoda Ovocňák 20 g</t>
  </si>
  <si>
    <t>Ovocné plátky Jablko-Černý rybíz Ovocňák 20 g</t>
  </si>
  <si>
    <t>Ovocné plátky Jablko-Meruňka Ovocňák 20 g</t>
  </si>
  <si>
    <t>Ovocné plátky Jablko-Malina Ovocňák 20 g</t>
  </si>
  <si>
    <t>Ovocné plátky Jablko-Švestka Ovocňák 20 g</t>
  </si>
  <si>
    <t>Ovocné plátky Jablko-Hruška Ovocňák 20 g</t>
  </si>
  <si>
    <t>Ovocné plátky Jablko-Višeň Ovocňák 20 g</t>
  </si>
  <si>
    <t>Želé SRDÍČKA vegan ÖKOVITAL 80 g</t>
  </si>
  <si>
    <t>Želé OVOCNÁ DŽUNGLE ÖKOVITAL 80 g</t>
  </si>
  <si>
    <t>Čokoládové dražé barevné ÖKOVITAL 80 g</t>
  </si>
  <si>
    <t>Bio Camino Blanco bílé 0,75 l</t>
  </si>
  <si>
    <t>Káva polštářky DiCaf 25 x 7 g</t>
  </si>
  <si>
    <t>Brusinková šťáva 100% Beutelsbacher 0,2 l</t>
  </si>
  <si>
    <t>Pistácie pražené solené GR 10 kg</t>
  </si>
  <si>
    <t>Cena za celé balení (205,- Kč za kg)</t>
  </si>
  <si>
    <t>Cena za celé balení (172,30 Kč za kg)</t>
  </si>
  <si>
    <t>Brusnice klikva s cukrem CA 11,34 kg</t>
  </si>
  <si>
    <t>Změna složení (místomedu, třtinový cukr)</t>
  </si>
  <si>
    <t>Instantní káva Breakfast DESTINATION 100 g</t>
  </si>
  <si>
    <t>Švestková zavařenina Annes Feinste 210 g</t>
  </si>
  <si>
    <t>Ajvar z pečených paprik Zdravo 290 g</t>
  </si>
  <si>
    <t>Český černý česnek neloupaný 60 g</t>
  </si>
  <si>
    <t>Český černý česnek neloupaný 150 g</t>
  </si>
  <si>
    <t>Český černý česnek neloupaný 300 g</t>
  </si>
  <si>
    <t>Český černý česnek s medem 220 g</t>
  </si>
  <si>
    <t>Trvanlivé alpské mléko bez laktózy plnotučné BGL 1 l</t>
  </si>
  <si>
    <t>Jahodový jogurt s čokoládovými kroužky BGL 137 g</t>
  </si>
  <si>
    <t>Paprikové tyčinky bez lepku Biopont 45 g</t>
  </si>
  <si>
    <t>Raw čokoláda 80% s kakaem Lifefood 70 g</t>
  </si>
  <si>
    <t>Raw čokoláda s konopným semínkem Lifefood 70 g</t>
  </si>
  <si>
    <t>Raw čokoláda s ořechy s třešněmi Lifefoof 70 g</t>
  </si>
  <si>
    <t>změna designu etikety</t>
  </si>
  <si>
    <t>Máslo MILKO 150 g</t>
  </si>
  <si>
    <t>Zakysaná smetana MILKO 175 g</t>
  </si>
  <si>
    <t>Tvaroh měkký MILKO 250 g</t>
  </si>
  <si>
    <t>Smetanový jogurt bílý 10% MILKO 150 g</t>
  </si>
  <si>
    <t>Řecký jogurt bílý 0% MILKO 150 g</t>
  </si>
  <si>
    <t>Řecký jogurt bílý MILKO 150 g</t>
  </si>
  <si>
    <t>Dezert Matylda Natur MILKO 125 g</t>
  </si>
  <si>
    <t>Dezert Matylda Vanilková MILKO 125 g</t>
  </si>
  <si>
    <t>Dezert Matylda Jahodová MILKO 125 g</t>
  </si>
  <si>
    <t>Dezert Matylda Čokoládová MILKO 125 g</t>
  </si>
  <si>
    <t>Čerstvý sýr Matylda MILKO 120 g</t>
  </si>
  <si>
    <t>Tavený sýr Matylda MILKO 80 g</t>
  </si>
  <si>
    <t>Sýr Matylda Eidam 30% plátky MILKO 100 g</t>
  </si>
  <si>
    <t>Sýr Matylda Gouda 48% plátky MILKO 100 g</t>
  </si>
  <si>
    <t>Sýrové tyčky pařené Matylda MILKO 80 g ( 4 x 20 g )</t>
  </si>
  <si>
    <t>Sýr Eidam 45% bloček MILKO 200 g</t>
  </si>
  <si>
    <t>Sýr Eidam 30% bloček MILKO 200 g</t>
  </si>
  <si>
    <t xml:space="preserve">Bio křupavé müsli s malinami a kokosem bio*nebio 4 kg     </t>
  </si>
  <si>
    <t>NOVINKA V SORTIMENTU</t>
  </si>
  <si>
    <t>Bio fazole mungo CN 25 kg</t>
  </si>
  <si>
    <t>Vítovo kimči nepálivé 200 g</t>
  </si>
  <si>
    <t>Bio pšeničné pukance s medem 10 kg</t>
  </si>
  <si>
    <t>Změna recepruty</t>
  </si>
  <si>
    <t>Kokosový olej lisovaný za studena RAPUNZEL 525 g</t>
  </si>
  <si>
    <t>Kimchi ze soutoku Svobodný statek 400 g</t>
  </si>
  <si>
    <t>Přepuštěné máslo ČESKÉ GHÍČKO 720 ml</t>
  </si>
  <si>
    <t>Ovocný čaj Český les AMANA 70 g</t>
  </si>
  <si>
    <t>Ovocný čaj Ararat AMANA 70 g</t>
  </si>
  <si>
    <t>Ovocný čaj Hawaii AMANA 70 g</t>
  </si>
  <si>
    <t>Ovocný čaj Saint Lucia AMANA 70 g</t>
  </si>
  <si>
    <t>Hořký mandlový nugát s kousky mandlí VIVANI 80 g</t>
  </si>
  <si>
    <t>Vegan čokoláda krémová CLASSIC VIVANI 80 g</t>
  </si>
  <si>
    <t>SEZÓNNÍ POLOŽKA, znovu skladem cca v září</t>
  </si>
  <si>
    <t>Bio černý čaj Cejlon Ratnagiri AMANA 70 g</t>
  </si>
  <si>
    <t>Bio černý čaj Indie Darjeeling Himalayan AMANA 70 g</t>
  </si>
  <si>
    <t>Bio černý čaj Indie Assam Bengal Tiger AMANA 70 g</t>
  </si>
  <si>
    <t>Bio černý čaj Nepál Himalayan Shangri-La AMANA 70 g</t>
  </si>
  <si>
    <t>Bio černý čaj Čína Golden Monkey AMANA 70 g</t>
  </si>
  <si>
    <t>Zelený čaj Čína Lung Ching Dragon Well AMANA 70 g</t>
  </si>
  <si>
    <t>Bio zelený čaj Japonsko Sencha Fuji AMANA 70 g</t>
  </si>
  <si>
    <t>Bio zelený čaj Japonsko Bancha Asahi AMANA 70 g</t>
  </si>
  <si>
    <t>Bio bílý čaj Čína Pai Mu Tan (Bílá pivoňka) AMANA 50 g</t>
  </si>
  <si>
    <t>Bio čaj Čína Pu Erh Black Dragon AMANA 70 g</t>
  </si>
  <si>
    <t>Bio černý čaj Cejlon Earl Grey Royal AMANA 70 g</t>
  </si>
  <si>
    <t>Bio zelený čaj Čína Jasmin Phoenix AMANA 70 g</t>
  </si>
  <si>
    <t>Bio rooibos JAR Kalahari AMANA 70 g</t>
  </si>
  <si>
    <t>Bio rooibos JAR Bloodorange AMANA 70 g</t>
  </si>
  <si>
    <t>vylistováno po doprodání zásob</t>
  </si>
  <si>
    <t>Ovesné vločky bezlepkové malé bio*nebio 2,5 kg</t>
  </si>
  <si>
    <t>Ovesné vločky bezlepkové velké bio*nebio 2,5 kg</t>
  </si>
  <si>
    <t>Borůvková šťáva 100% Beutelsbacher 0,2 l</t>
  </si>
  <si>
    <t>Soyka GmbH, Dresden, DE</t>
  </si>
  <si>
    <t xml:space="preserve">Bio mouka pšeničná celozrnná jemně mletá 25 kg  </t>
  </si>
  <si>
    <t xml:space="preserve">Bio mouka pšeničná celozrnná hrubá 50 kg  </t>
  </si>
  <si>
    <t xml:space="preserve">Bio mouka pšeničná bílá hladká 25 kg </t>
  </si>
  <si>
    <t xml:space="preserve">Bio mouka špaldová celozrnná hrubá  50 kg  </t>
  </si>
  <si>
    <t>doprodej</t>
  </si>
  <si>
    <t>Pistácie pražené solené bio*nebio 500 g</t>
  </si>
  <si>
    <t>Mandle Valencia bio*nebio 500 g</t>
  </si>
  <si>
    <t>Mandlová mouka bio*nebio 200 g</t>
  </si>
  <si>
    <t>Brusnice klikva se třtinovým cukrem bio*nebio 500 g</t>
  </si>
  <si>
    <t>Veganský kokosový pudink Vanilka My Love My Life 150 g</t>
  </si>
  <si>
    <t>Veganský kokosový pudink Čokoláda My Love My Life 150 g</t>
  </si>
  <si>
    <t>Kukuřičné křupky s vanilkou Biopont 25 g</t>
  </si>
  <si>
    <t>Kukuřičné křupky se slaným karamelem Biopont 25 g</t>
  </si>
  <si>
    <t>Kukuřičné křupky s vanilkou Biopont 55 g</t>
  </si>
  <si>
    <t>Raw tyčinka třešňová Lifefood 47 g</t>
  </si>
  <si>
    <t>převod do Rapunzel Plus - po doprodání stávajících zásob</t>
  </si>
  <si>
    <t>Granátová šťáva 100% Beutelsbacher 0,2 l</t>
  </si>
  <si>
    <t>Rakytníková šťáva 100% Beutelsbacher 0,2 l</t>
  </si>
  <si>
    <t>Sudové nefiltrované pivo SCHREMSER 20 l</t>
  </si>
  <si>
    <t>Sudové žitné pivo SCHREMSER 20 l</t>
  </si>
  <si>
    <t>Mandle VALENCIA bio*nebio 2,5 kg</t>
  </si>
  <si>
    <t>Kokos strouhaný bio*nebio 2 kg</t>
  </si>
  <si>
    <t>Červená čočka půlená bio*nebio 2,5 g</t>
  </si>
  <si>
    <t>Farmářské luštěninové krekry Makové Luskeeto 1 kg</t>
  </si>
  <si>
    <t>Farmářské luštěninové krekry Řepné Luskeeto 1 kg</t>
  </si>
  <si>
    <t>Farmářské luštěninové krekry Chilli Luskeeto 1 kg</t>
  </si>
  <si>
    <t>Lízátka s ovocnou příchutí 100 ks</t>
  </si>
  <si>
    <t>NOVINKA</t>
  </si>
  <si>
    <t>Ovesné vločky ČESKÉ BIO 500 g</t>
  </si>
  <si>
    <t>Vanilkový lusk Yuganda 1 ks</t>
  </si>
  <si>
    <t>Voda z doby ledové 1 l</t>
  </si>
  <si>
    <t>Ovocný mošt Jablko-Bílý hrozen 100% Ovocňák 250 ml</t>
  </si>
  <si>
    <t>Ovocný mošt Jablko-Meruňka 100% Ovocňák 250 ml</t>
  </si>
  <si>
    <t>Ovocný mošt Jablko-Borůvka 100%  Ovocňák 250 ml</t>
  </si>
  <si>
    <t>Kapsička Jablko-Zahradní směs Ovocňák 200 g</t>
  </si>
  <si>
    <t>Sušené jablečné kroužky Ovocňák 25 g</t>
  </si>
  <si>
    <t>Sušené hruškové kroužky Ovocňák 25 g</t>
  </si>
  <si>
    <t>Radler Vinohradská malina 2% vol. Bacilli 330 ml</t>
  </si>
  <si>
    <t>Radler Vinohradský pomeranč 2% vol. Bacilli 330 ml</t>
  </si>
  <si>
    <t>Radler Vinohradský zázvor 2% vol. Bacilli 330 ml</t>
  </si>
  <si>
    <t>letní akční cena 142,50kč</t>
  </si>
  <si>
    <t>letní akční cena 123,70kč</t>
  </si>
  <si>
    <t>letní akční cena 130,00kč</t>
  </si>
  <si>
    <t>letní akční cena 142,50kč, změna ročníku</t>
  </si>
  <si>
    <t>změna složení</t>
  </si>
  <si>
    <t>změna názvu a složení - po doprodání stávajících zásob</t>
  </si>
  <si>
    <t>změna složení, změna obalu z hnědé na čirou láhev po doprodání stávajících zásob</t>
  </si>
  <si>
    <t>změna složení, nový ean po doprodání stávajících zásob</t>
  </si>
  <si>
    <t>Bio lízátka s ovocnou příchutí 100 ks (8 příchutí)</t>
  </si>
  <si>
    <t>Ekolusk s.r.o.</t>
  </si>
  <si>
    <t>Garmondi CZ s.r.o.</t>
  </si>
  <si>
    <t>Bio sušené višně vypeckované UZ 8 kg</t>
  </si>
  <si>
    <t>Bio kešu ořechy kousky - velké CI 22,68 kg</t>
  </si>
  <si>
    <t>změna země původu - Pobřezí slonoviny</t>
  </si>
  <si>
    <t>Mošt Jablko-Hruška Moštárna Louny 0,75 l</t>
  </si>
  <si>
    <t>Objednávkový list platný od 01/08/2023</t>
  </si>
  <si>
    <t>Mošt Jablko-Rakytník Moštárna Louny 0,75 l</t>
  </si>
  <si>
    <t>Cider polosuchý 4,5 % Mad Apple cider 0,33 l</t>
  </si>
  <si>
    <t>Cider suchý 6 % Mad Apple cider 0,33 l</t>
  </si>
  <si>
    <t>Cider polosuchý Višeň 4,5 % Mad Apple cider 0,33 l</t>
  </si>
  <si>
    <t>Kombucha z bílého čaje Stevikom 0,5 l</t>
  </si>
  <si>
    <t>Kombucha z bílého čaje Ananas Stevikom 0,5 l</t>
  </si>
  <si>
    <t>Kombucha z bílého čaje Broskev Stevikom 0,5 l</t>
  </si>
  <si>
    <t>Energetický nápoj Energie Beutelsbacher 0,33 l</t>
  </si>
  <si>
    <t>Energetický nápoj Maté Beutelsbacher 0,33 l</t>
  </si>
  <si>
    <t>Energetický nápoj Meloun Beutelsbacher 0,33 l</t>
  </si>
  <si>
    <t>Kliment Cidre Natural 3 % vol. Bailli 330 ml</t>
  </si>
  <si>
    <t>Kliment Cidre Malina 3 % vol. Bailli 330 ml</t>
  </si>
  <si>
    <t>Kliment Cidre Pomeranč 3 % vol. Bacilli 330 ml</t>
  </si>
  <si>
    <t>Kliment Cidre Zázvor 3 % vol. Bacilli 330 ml</t>
  </si>
  <si>
    <t>Bio lněné semínko TR 25 kg</t>
  </si>
  <si>
    <t>Objednávkový list pro velká balení  08/2023</t>
  </si>
  <si>
    <t>Camino Rosado růžové 0,75 l</t>
  </si>
  <si>
    <t>Bio plátky křupavé proteinové bio*nebio 100 g</t>
  </si>
  <si>
    <t>nový ean po doprodání stávajících zásob</t>
  </si>
  <si>
    <t>změna zpět na čirou láhev</t>
  </si>
  <si>
    <t>změna složení a obalu po doprodání stávajících zásob</t>
  </si>
  <si>
    <t>změna složení po doprodání stávajících zásob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</si>
</sst>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charset val="238"/>
      <scheme val="minor"/>
    </font>
    <font>
      <b/>
      <sz val="11"/>
      <name val="Calibri"/>
      <family val="2"/>
      <charset val="238"/>
      <scheme val="minor"/>
    </font>
    <font>
      <b/>
      <sz val="11"/>
      <color indexed="10"/>
      <name val="Calibri"/>
      <family val="2"/>
      <charset val="238"/>
      <scheme val="minor"/>
    </font>
    <font>
      <b/>
      <sz val="11"/>
      <color theme="1"/>
      <name val="Calibri"/>
      <family val="2"/>
      <charset val="238"/>
      <scheme val="minor"/>
    </font>
    <font>
      <b/>
      <sz val="11"/>
      <color rgb="FF0510EB"/>
      <name val="Calibri"/>
      <family val="2"/>
      <charset val="238"/>
      <scheme val="minor"/>
    </font>
    <font>
      <b/>
      <strike/>
      <sz val="10"/>
      <name val="Arial"/>
      <family val="2"/>
      <charset val="238"/>
    </font>
    <font>
      <b/>
      <sz val="10"/>
      <name val="Arial"/>
      <family val="2"/>
      <charset val="238"/>
    </font>
    <font>
      <sz val="11"/>
      <color indexed="8"/>
      <name val="Calibri"/>
      <family val="2"/>
      <charset val="238"/>
    </font>
    <font>
      <b/>
      <sz val="10"/>
      <color indexed="10"/>
      <name val="Arial"/>
      <family val="2"/>
      <charset val="238"/>
    </font>
    <font>
      <b/>
      <sz val="10"/>
      <color indexed="20"/>
      <name val="Arial"/>
      <family val="2"/>
      <charset val="238"/>
    </font>
    <font>
      <sz val="11"/>
      <color rgb="FFFF0000"/>
      <name val="Calibri"/>
      <family val="2"/>
      <charset val="238"/>
      <scheme val="minor"/>
    </font>
    <font>
      <sz val="11"/>
      <name val="Calibri"/>
      <family val="2"/>
      <charset val="238"/>
      <scheme val="minor"/>
    </font>
    <font>
      <b/>
      <sz val="11"/>
      <color rgb="FF00B050"/>
      <name val="Calibri"/>
      <family val="2"/>
      <charset val="238"/>
      <scheme val="minor"/>
    </font>
    <font>
      <b/>
      <strike/>
      <sz val="11"/>
      <color theme="1"/>
      <name val="Calibri"/>
      <family val="2"/>
      <charset val="238"/>
      <scheme val="minor"/>
    </font>
    <font>
      <sz val="10"/>
      <name val="Arial"/>
      <family val="2"/>
      <charset val="238"/>
    </font>
    <font>
      <u/>
      <sz val="10"/>
      <color indexed="12"/>
      <name val="Arial"/>
      <family val="2"/>
      <charset val="238"/>
    </font>
    <font>
      <b/>
      <sz val="11"/>
      <color indexed="12"/>
      <name val="Calibri"/>
      <family val="2"/>
      <charset val="238"/>
      <scheme val="minor"/>
    </font>
    <font>
      <b/>
      <sz val="11"/>
      <color indexed="17"/>
      <name val="Calibri"/>
      <family val="2"/>
      <charset val="238"/>
      <scheme val="minor"/>
    </font>
    <font>
      <b/>
      <sz val="11"/>
      <color indexed="8"/>
      <name val="Calibri"/>
      <family val="2"/>
      <charset val="238"/>
      <scheme val="minor"/>
    </font>
    <font>
      <sz val="11"/>
      <color indexed="40"/>
      <name val="Calibri"/>
      <family val="2"/>
      <charset val="238"/>
      <scheme val="minor"/>
    </font>
    <font>
      <sz val="11"/>
      <color indexed="8"/>
      <name val="Calibri"/>
      <family val="2"/>
      <charset val="238"/>
      <scheme val="minor"/>
    </font>
    <font>
      <strike/>
      <sz val="11"/>
      <name val="Calibri"/>
      <family val="2"/>
      <charset val="238"/>
      <scheme val="minor"/>
    </font>
    <font>
      <b/>
      <sz val="11"/>
      <color indexed="30"/>
      <name val="Calibri"/>
      <family val="2"/>
      <charset val="238"/>
      <scheme val="minor"/>
    </font>
    <font>
      <b/>
      <sz val="11"/>
      <color indexed="50"/>
      <name val="Calibri"/>
      <family val="2"/>
      <charset val="238"/>
      <scheme val="minor"/>
    </font>
    <font>
      <sz val="11"/>
      <color indexed="17"/>
      <name val="Calibri"/>
      <family val="2"/>
      <charset val="238"/>
      <scheme val="minor"/>
    </font>
    <font>
      <u/>
      <sz val="11"/>
      <color indexed="12"/>
      <name val="Calibri"/>
      <family val="2"/>
      <charset val="238"/>
      <scheme val="minor"/>
    </font>
    <font>
      <b/>
      <u/>
      <sz val="11"/>
      <name val="Calibri"/>
      <family val="2"/>
      <charset val="238"/>
      <scheme val="minor"/>
    </font>
    <font>
      <b/>
      <sz val="11"/>
      <color indexed="57"/>
      <name val="Calibri"/>
      <family val="2"/>
      <charset val="238"/>
      <scheme val="minor"/>
    </font>
    <font>
      <b/>
      <strike/>
      <sz val="11"/>
      <name val="Calibri"/>
      <family val="2"/>
      <charset val="238"/>
      <scheme val="minor"/>
    </font>
    <font>
      <sz val="11"/>
      <color indexed="10"/>
      <name val="Calibri"/>
      <family val="2"/>
      <charset val="238"/>
      <scheme val="minor"/>
    </font>
    <font>
      <strike/>
      <sz val="11"/>
      <color indexed="8"/>
      <name val="Calibri"/>
      <family val="2"/>
      <charset val="238"/>
      <scheme val="minor"/>
    </font>
    <font>
      <b/>
      <strike/>
      <sz val="11"/>
      <color indexed="12"/>
      <name val="Calibri"/>
      <family val="2"/>
      <charset val="238"/>
      <scheme val="minor"/>
    </font>
    <font>
      <sz val="11"/>
      <color indexed="20"/>
      <name val="Calibri"/>
      <family val="2"/>
      <charset val="238"/>
      <scheme val="minor"/>
    </font>
    <font>
      <b/>
      <sz val="11"/>
      <color indexed="20"/>
      <name val="Calibri"/>
      <family val="2"/>
      <charset val="238"/>
      <scheme val="minor"/>
    </font>
    <font>
      <b/>
      <sz val="11"/>
      <color theme="9"/>
      <name val="Calibri"/>
      <family val="2"/>
      <charset val="238"/>
      <scheme val="minor"/>
    </font>
    <font>
      <sz val="8"/>
      <name val="Calibri"/>
      <family val="2"/>
      <charset val="238"/>
      <scheme val="minor"/>
    </font>
    <font>
      <b/>
      <sz val="11"/>
      <color rgb="FFFF0000"/>
      <name val="Calibri"/>
      <family val="2"/>
      <charset val="238"/>
      <scheme val="minor"/>
    </font>
  </fonts>
  <fills count="14">
    <fill>
      <patternFill patternType="none"/>
    </fill>
    <fill>
      <patternFill patternType="gray125"/>
    </fill>
    <fill>
      <patternFill patternType="solid">
        <fgColor theme="4" tint="0.79998168889431442"/>
        <bgColor indexed="64"/>
      </patternFill>
    </fill>
    <fill>
      <patternFill patternType="solid">
        <fgColor rgb="FFFF9999"/>
        <bgColor indexed="64"/>
      </patternFill>
    </fill>
    <fill>
      <patternFill patternType="solid">
        <fgColor theme="4" tint="0.79998168889431442"/>
        <bgColor indexed="26"/>
      </patternFill>
    </fill>
    <fill>
      <patternFill patternType="solid">
        <fgColor indexed="9"/>
        <bgColor indexed="26"/>
      </patternFill>
    </fill>
    <fill>
      <patternFill patternType="solid">
        <fgColor indexed="50"/>
        <bgColor indexed="51"/>
      </patternFill>
    </fill>
    <fill>
      <patternFill patternType="solid">
        <fgColor theme="0"/>
        <bgColor indexed="26"/>
      </patternFill>
    </fill>
    <fill>
      <patternFill patternType="solid">
        <fgColor theme="0"/>
        <bgColor indexed="3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92D050"/>
        <bgColor indexed="51"/>
      </patternFill>
    </fill>
    <fill>
      <patternFill patternType="solid">
        <fgColor rgb="FF92D050"/>
        <bgColor indexed="26"/>
      </patternFill>
    </fill>
  </fills>
  <borders count="27">
    <border>
      <left/>
      <right/>
      <top/>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right/>
      <top style="thin">
        <color indexed="55"/>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right style="thin">
        <color indexed="55"/>
      </right>
      <top style="thin">
        <color indexed="55"/>
      </top>
      <bottom/>
      <diagonal/>
    </border>
    <border>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right/>
      <top style="thin">
        <color theme="4" tint="-0.249977111117893"/>
      </top>
      <bottom style="thin">
        <color theme="4" tint="-0.249977111117893"/>
      </bottom>
      <diagonal/>
    </border>
    <border>
      <left style="thin">
        <color indexed="55"/>
      </left>
      <right style="thin">
        <color indexed="55"/>
      </right>
      <top style="thin">
        <color indexed="55"/>
      </top>
      <bottom style="thin">
        <color indexed="55"/>
      </bottom>
      <diagonal/>
    </border>
    <border>
      <left/>
      <right/>
      <top/>
      <bottom style="thin">
        <color indexed="55"/>
      </bottom>
      <diagonal/>
    </border>
    <border>
      <left style="thin">
        <color indexed="55"/>
      </left>
      <right/>
      <top style="thin">
        <color indexed="55"/>
      </top>
      <bottom style="thin">
        <color indexed="55"/>
      </bottom>
      <diagonal/>
    </border>
    <border>
      <left style="thin">
        <color rgb="FF0070C0"/>
      </left>
      <right style="thin">
        <color rgb="FF0070C0"/>
      </right>
      <top style="thin">
        <color rgb="FF0070C0"/>
      </top>
      <bottom style="thin">
        <color rgb="FF0070C0"/>
      </bottom>
      <diagonal/>
    </border>
    <border>
      <left style="thin">
        <color indexed="55"/>
      </left>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55"/>
      </right>
      <top/>
      <bottom/>
      <diagonal/>
    </border>
    <border>
      <left/>
      <right/>
      <top/>
      <bottom style="thin">
        <color rgb="FF0070C0"/>
      </bottom>
      <diagonal/>
    </border>
    <border>
      <left style="thin">
        <color indexed="55"/>
      </left>
      <right style="thin">
        <color indexed="55"/>
      </right>
      <top style="thin">
        <color indexed="55"/>
      </top>
      <bottom/>
      <diagonal/>
    </border>
    <border>
      <left style="thin">
        <color rgb="FF0070C0"/>
      </left>
      <right style="thin">
        <color rgb="FF0070C0"/>
      </right>
      <top style="thin">
        <color rgb="FF0070C0"/>
      </top>
      <bottom style="double">
        <color rgb="FF0070C0"/>
      </bottom>
      <diagonal/>
    </border>
    <border>
      <left/>
      <right style="thin">
        <color indexed="55"/>
      </right>
      <top/>
      <bottom/>
      <diagonal/>
    </border>
    <border>
      <left/>
      <right/>
      <top style="thin">
        <color theme="9"/>
      </top>
      <bottom/>
      <diagonal/>
    </border>
    <border>
      <left/>
      <right style="thin">
        <color theme="9"/>
      </right>
      <top style="thin">
        <color theme="9"/>
      </top>
      <bottom/>
      <diagonal/>
    </border>
    <border>
      <left style="thin">
        <color theme="9"/>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s>
  <cellStyleXfs count="4">
    <xf numFmtId="0" fontId="0" fillId="0" borderId="0"/>
    <xf numFmtId="0" fontId="7" fillId="0" borderId="0"/>
    <xf numFmtId="0" fontId="14" fillId="0" borderId="0"/>
    <xf numFmtId="0" fontId="15" fillId="0" borderId="0" applyNumberFormat="0" applyFill="0" applyBorder="0" applyAlignment="0" applyProtection="0"/>
  </cellStyleXfs>
  <cellXfs count="281">
    <xf numFmtId="0" fontId="0" fillId="0" borderId="0" xfId="0"/>
    <xf numFmtId="2" fontId="0" fillId="0" borderId="0" xfId="0" applyNumberFormat="1" applyAlignment="1">
      <alignment horizontal="right"/>
    </xf>
    <xf numFmtId="0" fontId="0" fillId="0" borderId="0" xfId="0" applyAlignment="1">
      <alignment wrapText="1"/>
    </xf>
    <xf numFmtId="1" fontId="1" fillId="0" borderId="0" xfId="0" applyNumberFormat="1" applyFont="1" applyAlignment="1">
      <alignment horizontal="left"/>
    </xf>
    <xf numFmtId="2" fontId="2" fillId="0" borderId="0" xfId="0" applyNumberFormat="1" applyFont="1" applyAlignment="1">
      <alignment horizontal="left" wrapText="1"/>
    </xf>
    <xf numFmtId="2" fontId="2" fillId="0" borderId="3" xfId="0" applyNumberFormat="1" applyFont="1" applyBorder="1" applyAlignment="1">
      <alignment wrapText="1"/>
    </xf>
    <xf numFmtId="2" fontId="2" fillId="0" borderId="0" xfId="0" applyNumberFormat="1" applyFont="1" applyAlignment="1">
      <alignment wrapText="1"/>
    </xf>
    <xf numFmtId="0" fontId="1" fillId="0" borderId="0" xfId="0" applyFont="1"/>
    <xf numFmtId="1" fontId="0" fillId="0" borderId="0" xfId="0" applyNumberFormat="1"/>
    <xf numFmtId="1" fontId="1" fillId="0" borderId="0" xfId="0" applyNumberFormat="1" applyFont="1"/>
    <xf numFmtId="2" fontId="0" fillId="0" borderId="0" xfId="0" applyNumberFormat="1"/>
    <xf numFmtId="4" fontId="2" fillId="0" borderId="0" xfId="0" applyNumberFormat="1" applyFont="1" applyAlignment="1">
      <alignment horizontal="left" wrapText="1"/>
    </xf>
    <xf numFmtId="4" fontId="0" fillId="0" borderId="0" xfId="0" applyNumberFormat="1" applyAlignment="1">
      <alignment horizontal="right"/>
    </xf>
    <xf numFmtId="4" fontId="0" fillId="0" borderId="0" xfId="0" applyNumberFormat="1"/>
    <xf numFmtId="0" fontId="0" fillId="4" borderId="4" xfId="0" applyFill="1" applyBorder="1"/>
    <xf numFmtId="1" fontId="0" fillId="0" borderId="0" xfId="0" applyNumberFormat="1" applyAlignment="1">
      <alignment horizontal="center"/>
    </xf>
    <xf numFmtId="0" fontId="0" fillId="0" borderId="4" xfId="0" applyBorder="1"/>
    <xf numFmtId="2" fontId="0" fillId="0" borderId="4" xfId="0" applyNumberFormat="1" applyBorder="1"/>
    <xf numFmtId="1" fontId="0" fillId="0" borderId="4" xfId="0" applyNumberFormat="1" applyBorder="1"/>
    <xf numFmtId="4" fontId="0" fillId="0" borderId="4" xfId="0" applyNumberFormat="1" applyBorder="1"/>
    <xf numFmtId="0" fontId="0" fillId="0" borderId="8" xfId="0" applyBorder="1"/>
    <xf numFmtId="2" fontId="0" fillId="0" borderId="8" xfId="0" applyNumberFormat="1" applyBorder="1"/>
    <xf numFmtId="1" fontId="0" fillId="0" borderId="8" xfId="0" applyNumberFormat="1" applyBorder="1"/>
    <xf numFmtId="4" fontId="0" fillId="0" borderId="8" xfId="0" applyNumberFormat="1" applyBorder="1"/>
    <xf numFmtId="0" fontId="0" fillId="2" borderId="10" xfId="0" applyFill="1" applyBorder="1"/>
    <xf numFmtId="2" fontId="0" fillId="2" borderId="10" xfId="0" applyNumberFormat="1" applyFill="1" applyBorder="1"/>
    <xf numFmtId="1" fontId="0" fillId="2" borderId="10" xfId="0" applyNumberFormat="1" applyFill="1" applyBorder="1"/>
    <xf numFmtId="4" fontId="0" fillId="2" borderId="10" xfId="0" applyNumberFormat="1" applyFill="1" applyBorder="1"/>
    <xf numFmtId="4" fontId="0" fillId="2" borderId="6" xfId="0" applyNumberFormat="1" applyFill="1" applyBorder="1"/>
    <xf numFmtId="1" fontId="0" fillId="3" borderId="6" xfId="0" applyNumberFormat="1" applyFill="1" applyBorder="1" applyAlignment="1">
      <alignment horizontal="center"/>
    </xf>
    <xf numFmtId="0" fontId="1" fillId="2" borderId="7" xfId="0" applyFont="1" applyFill="1" applyBorder="1" applyAlignment="1">
      <alignment wrapText="1"/>
    </xf>
    <xf numFmtId="2" fontId="1" fillId="2" borderId="7" xfId="0" applyNumberFormat="1" applyFont="1" applyFill="1" applyBorder="1" applyAlignment="1">
      <alignment wrapText="1"/>
    </xf>
    <xf numFmtId="1" fontId="1" fillId="2" borderId="7" xfId="0" applyNumberFormat="1" applyFont="1" applyFill="1" applyBorder="1" applyAlignment="1">
      <alignment wrapText="1"/>
    </xf>
    <xf numFmtId="4" fontId="1" fillId="2" borderId="7" xfId="0" applyNumberFormat="1" applyFont="1" applyFill="1" applyBorder="1" applyAlignment="1">
      <alignment wrapText="1"/>
    </xf>
    <xf numFmtId="1" fontId="1" fillId="2" borderId="4" xfId="0" applyNumberFormat="1" applyFont="1" applyFill="1" applyBorder="1" applyAlignment="1">
      <alignment horizontal="left" wrapText="1"/>
    </xf>
    <xf numFmtId="1" fontId="4" fillId="2" borderId="7" xfId="0" applyNumberFormat="1" applyFont="1" applyFill="1" applyBorder="1" applyAlignment="1">
      <alignment horizontal="left" wrapText="1"/>
    </xf>
    <xf numFmtId="1" fontId="3" fillId="0" borderId="0" xfId="0" applyNumberFormat="1" applyFont="1" applyAlignment="1">
      <alignment horizontal="left"/>
    </xf>
    <xf numFmtId="0" fontId="3" fillId="2" borderId="9" xfId="0" applyFont="1" applyFill="1" applyBorder="1"/>
    <xf numFmtId="0" fontId="3" fillId="2" borderId="10" xfId="0" applyFont="1" applyFill="1" applyBorder="1"/>
    <xf numFmtId="0" fontId="3" fillId="0" borderId="8" xfId="0" applyFont="1" applyBorder="1"/>
    <xf numFmtId="0" fontId="3" fillId="0" borderId="4" xfId="0" applyFont="1" applyBorder="1"/>
    <xf numFmtId="0" fontId="3" fillId="0" borderId="0" xfId="0" applyFont="1"/>
    <xf numFmtId="2" fontId="5" fillId="0" borderId="2" xfId="0" applyNumberFormat="1" applyFont="1" applyBorder="1" applyAlignment="1">
      <alignment horizontal="right" wrapText="1"/>
    </xf>
    <xf numFmtId="1" fontId="4" fillId="0" borderId="3" xfId="0" applyNumberFormat="1" applyFont="1" applyBorder="1" applyAlignment="1">
      <alignment horizontal="center" wrapText="1"/>
    </xf>
    <xf numFmtId="1" fontId="4" fillId="0" borderId="0" xfId="0" applyNumberFormat="1" applyFont="1" applyAlignment="1">
      <alignment horizontal="center" wrapText="1"/>
    </xf>
    <xf numFmtId="1" fontId="4" fillId="2" borderId="10" xfId="0" applyNumberFormat="1" applyFont="1" applyFill="1" applyBorder="1" applyAlignment="1">
      <alignment horizontal="center"/>
    </xf>
    <xf numFmtId="1" fontId="4" fillId="0" borderId="8" xfId="0" applyNumberFormat="1" applyFont="1" applyBorder="1" applyAlignment="1">
      <alignment horizontal="center"/>
    </xf>
    <xf numFmtId="1" fontId="4" fillId="0" borderId="4" xfId="0" applyNumberFormat="1" applyFont="1" applyBorder="1" applyAlignment="1">
      <alignment horizontal="center"/>
    </xf>
    <xf numFmtId="1" fontId="4" fillId="0" borderId="0" xfId="0" applyNumberFormat="1" applyFont="1" applyAlignment="1">
      <alignment horizontal="center"/>
    </xf>
    <xf numFmtId="0" fontId="6" fillId="0" borderId="11" xfId="0" applyFont="1" applyBorder="1"/>
    <xf numFmtId="0" fontId="0" fillId="0" borderId="11" xfId="0" applyBorder="1"/>
    <xf numFmtId="0" fontId="8" fillId="0" borderId="11" xfId="0" applyFont="1" applyBorder="1"/>
    <xf numFmtId="0" fontId="9" fillId="0" borderId="11" xfId="0" applyFont="1" applyBorder="1"/>
    <xf numFmtId="1" fontId="0" fillId="0" borderId="4" xfId="0" applyNumberFormat="1" applyBorder="1" applyAlignment="1">
      <alignment horizontal="left"/>
    </xf>
    <xf numFmtId="1" fontId="12" fillId="0" borderId="4" xfId="0" applyNumberFormat="1" applyFont="1" applyBorder="1" applyAlignment="1">
      <alignment horizontal="center"/>
    </xf>
    <xf numFmtId="2" fontId="13" fillId="0" borderId="4" xfId="0" applyNumberFormat="1" applyFont="1" applyBorder="1" applyAlignment="1">
      <alignment horizontal="right"/>
    </xf>
    <xf numFmtId="4" fontId="10" fillId="0" borderId="0" xfId="0" applyNumberFormat="1" applyFont="1"/>
    <xf numFmtId="0" fontId="11" fillId="0" borderId="11" xfId="2" applyFont="1" applyBorder="1"/>
    <xf numFmtId="1" fontId="11" fillId="0" borderId="11" xfId="2" applyNumberFormat="1" applyFont="1" applyBorder="1" applyAlignment="1">
      <alignment horizontal="center"/>
    </xf>
    <xf numFmtId="2" fontId="11" fillId="0" borderId="11" xfId="2" applyNumberFormat="1" applyFont="1" applyBorder="1" applyAlignment="1">
      <alignment horizontal="right"/>
    </xf>
    <xf numFmtId="1" fontId="11" fillId="0" borderId="11" xfId="2" applyNumberFormat="1" applyFont="1" applyBorder="1" applyAlignment="1">
      <alignment horizontal="left"/>
    </xf>
    <xf numFmtId="0" fontId="1" fillId="0" borderId="11" xfId="2" applyFont="1" applyBorder="1"/>
    <xf numFmtId="1" fontId="11" fillId="0" borderId="11" xfId="2" applyNumberFormat="1" applyFont="1" applyBorder="1" applyAlignment="1">
      <alignment horizontal="center" wrapText="1"/>
    </xf>
    <xf numFmtId="1" fontId="1" fillId="5" borderId="11" xfId="2" applyNumberFormat="1" applyFont="1" applyFill="1" applyBorder="1" applyAlignment="1">
      <alignment horizontal="left" wrapText="1"/>
    </xf>
    <xf numFmtId="2" fontId="11" fillId="0" borderId="11" xfId="2" applyNumberFormat="1" applyFont="1" applyBorder="1" applyAlignment="1">
      <alignment horizontal="right" wrapText="1"/>
    </xf>
    <xf numFmtId="0" fontId="11" fillId="0" borderId="11" xfId="2" applyFont="1" applyBorder="1" applyAlignment="1">
      <alignment horizontal="left" wrapText="1"/>
    </xf>
    <xf numFmtId="1" fontId="16" fillId="0" borderId="11" xfId="2" applyNumberFormat="1" applyFont="1" applyBorder="1" applyAlignment="1">
      <alignment horizontal="center"/>
    </xf>
    <xf numFmtId="0" fontId="2" fillId="0" borderId="11" xfId="2" applyFont="1" applyBorder="1"/>
    <xf numFmtId="0" fontId="17" fillId="5" borderId="11" xfId="2" applyFont="1" applyFill="1" applyBorder="1"/>
    <xf numFmtId="0" fontId="11" fillId="5" borderId="11" xfId="2" applyFont="1" applyFill="1" applyBorder="1"/>
    <xf numFmtId="0" fontId="2" fillId="5" borderId="11" xfId="2" applyFont="1" applyFill="1" applyBorder="1"/>
    <xf numFmtId="0" fontId="11" fillId="5" borderId="11" xfId="2" applyFont="1" applyFill="1" applyBorder="1" applyAlignment="1">
      <alignment horizontal="left" wrapText="1"/>
    </xf>
    <xf numFmtId="1" fontId="16" fillId="5" borderId="11" xfId="2" applyNumberFormat="1" applyFont="1" applyFill="1" applyBorder="1" applyAlignment="1">
      <alignment horizontal="center"/>
    </xf>
    <xf numFmtId="0" fontId="1" fillId="5" borderId="11" xfId="2" applyFont="1" applyFill="1" applyBorder="1"/>
    <xf numFmtId="0" fontId="11" fillId="0" borderId="11" xfId="2" applyFont="1" applyBorder="1" applyAlignment="1">
      <alignment horizontal="left"/>
    </xf>
    <xf numFmtId="0" fontId="17" fillId="0" borderId="11" xfId="2" applyFont="1" applyBorder="1"/>
    <xf numFmtId="1" fontId="21" fillId="0" borderId="11" xfId="2" applyNumberFormat="1" applyFont="1" applyBorder="1" applyAlignment="1">
      <alignment horizontal="center" wrapText="1"/>
    </xf>
    <xf numFmtId="0" fontId="21" fillId="0" borderId="11" xfId="2" applyFont="1" applyBorder="1"/>
    <xf numFmtId="2" fontId="11" fillId="5" borderId="11" xfId="2" applyNumberFormat="1" applyFont="1" applyFill="1" applyBorder="1" applyAlignment="1">
      <alignment horizontal="right"/>
    </xf>
    <xf numFmtId="1" fontId="1" fillId="0" borderId="11" xfId="2" applyNumberFormat="1" applyFont="1" applyBorder="1" applyAlignment="1">
      <alignment horizontal="left" wrapText="1"/>
    </xf>
    <xf numFmtId="0" fontId="24" fillId="5" borderId="11" xfId="2" applyFont="1" applyFill="1" applyBorder="1"/>
    <xf numFmtId="1" fontId="1" fillId="0" borderId="1" xfId="2" applyNumberFormat="1" applyFont="1" applyBorder="1" applyAlignment="1">
      <alignment horizontal="center" vertical="center" wrapText="1"/>
    </xf>
    <xf numFmtId="1" fontId="25" fillId="0" borderId="1" xfId="3" applyNumberFormat="1" applyFont="1" applyFill="1" applyBorder="1" applyAlignment="1" applyProtection="1">
      <alignment horizontal="center" vertical="center" wrapText="1"/>
    </xf>
    <xf numFmtId="1" fontId="26" fillId="0" borderId="1" xfId="3" applyNumberFormat="1" applyFont="1" applyFill="1" applyBorder="1" applyAlignment="1" applyProtection="1">
      <alignment horizontal="center" vertical="center" wrapText="1"/>
    </xf>
    <xf numFmtId="1" fontId="1" fillId="0" borderId="11" xfId="2" applyNumberFormat="1" applyFont="1" applyBorder="1" applyAlignment="1">
      <alignment horizontal="center"/>
    </xf>
    <xf numFmtId="0" fontId="2" fillId="0" borderId="11" xfId="2" applyFont="1" applyBorder="1" applyAlignment="1">
      <alignment horizontal="left" wrapText="1"/>
    </xf>
    <xf numFmtId="0" fontId="27" fillId="0" borderId="11" xfId="2" applyFont="1" applyBorder="1"/>
    <xf numFmtId="2" fontId="28" fillId="0" borderId="11" xfId="2" applyNumberFormat="1" applyFont="1" applyBorder="1" applyAlignment="1">
      <alignment horizontal="right" wrapText="1"/>
    </xf>
    <xf numFmtId="0" fontId="29" fillId="5" borderId="11" xfId="2" applyFont="1" applyFill="1" applyBorder="1"/>
    <xf numFmtId="2" fontId="11" fillId="0" borderId="0" xfId="2" applyNumberFormat="1" applyFont="1" applyAlignment="1">
      <alignment horizontal="right"/>
    </xf>
    <xf numFmtId="2" fontId="20" fillId="0" borderId="11" xfId="1" applyNumberFormat="1" applyFont="1" applyBorder="1" applyAlignment="1">
      <alignment horizontal="right"/>
    </xf>
    <xf numFmtId="0" fontId="27" fillId="5" borderId="11" xfId="2" applyFont="1" applyFill="1" applyBorder="1"/>
    <xf numFmtId="0" fontId="22" fillId="0" borderId="11" xfId="2" applyFont="1" applyBorder="1"/>
    <xf numFmtId="1" fontId="16" fillId="5" borderId="11" xfId="2" applyNumberFormat="1" applyFont="1" applyFill="1" applyBorder="1" applyAlignment="1" applyProtection="1">
      <alignment horizontal="center"/>
      <protection locked="0"/>
    </xf>
    <xf numFmtId="1" fontId="1" fillId="5" borderId="11" xfId="2" applyNumberFormat="1" applyFont="1" applyFill="1" applyBorder="1" applyAlignment="1" applyProtection="1">
      <alignment horizontal="center"/>
      <protection locked="0"/>
    </xf>
    <xf numFmtId="1" fontId="1" fillId="5" borderId="11" xfId="2" applyNumberFormat="1" applyFont="1" applyFill="1" applyBorder="1" applyAlignment="1">
      <alignment horizontal="center"/>
    </xf>
    <xf numFmtId="1" fontId="28" fillId="0" borderId="11" xfId="2" applyNumberFormat="1" applyFont="1" applyBorder="1" applyAlignment="1">
      <alignment horizontal="left" wrapText="1"/>
    </xf>
    <xf numFmtId="0" fontId="21" fillId="0" borderId="11" xfId="2" applyFont="1" applyBorder="1" applyAlignment="1">
      <alignment horizontal="left" wrapText="1"/>
    </xf>
    <xf numFmtId="2" fontId="30" fillId="0" borderId="11" xfId="1" applyNumberFormat="1" applyFont="1" applyBorder="1" applyAlignment="1">
      <alignment horizontal="right"/>
    </xf>
    <xf numFmtId="1" fontId="31" fillId="0" borderId="11" xfId="2" applyNumberFormat="1" applyFont="1" applyBorder="1" applyAlignment="1">
      <alignment horizontal="center"/>
    </xf>
    <xf numFmtId="1" fontId="28" fillId="0" borderId="11" xfId="2" applyNumberFormat="1" applyFont="1" applyBorder="1" applyAlignment="1">
      <alignment horizontal="center"/>
    </xf>
    <xf numFmtId="0" fontId="21" fillId="5" borderId="11" xfId="2" applyFont="1" applyFill="1" applyBorder="1"/>
    <xf numFmtId="1" fontId="18" fillId="0" borderId="11" xfId="2" applyNumberFormat="1" applyFont="1" applyBorder="1" applyAlignment="1">
      <alignment horizontal="left" wrapText="1"/>
    </xf>
    <xf numFmtId="0" fontId="20" fillId="0" borderId="11" xfId="2" applyFont="1" applyBorder="1" applyAlignment="1">
      <alignment horizontal="left" wrapText="1"/>
    </xf>
    <xf numFmtId="0" fontId="32" fillId="5" borderId="11" xfId="2" applyFont="1" applyFill="1" applyBorder="1"/>
    <xf numFmtId="0" fontId="1" fillId="0" borderId="11" xfId="2" applyFont="1" applyBorder="1" applyAlignment="1">
      <alignment horizontal="left"/>
    </xf>
    <xf numFmtId="0" fontId="33" fillId="0" borderId="11" xfId="2" applyFont="1" applyBorder="1"/>
    <xf numFmtId="0" fontId="1" fillId="0" borderId="11" xfId="2" applyFont="1" applyBorder="1" applyAlignment="1">
      <alignment horizontal="left" wrapText="1"/>
    </xf>
    <xf numFmtId="0" fontId="11" fillId="0" borderId="11" xfId="2" applyFont="1" applyBorder="1" applyAlignment="1">
      <alignment horizontal="right"/>
    </xf>
    <xf numFmtId="0" fontId="11" fillId="0" borderId="11" xfId="2" applyFont="1" applyBorder="1" applyAlignment="1">
      <alignment horizontal="center"/>
    </xf>
    <xf numFmtId="0" fontId="1" fillId="0" borderId="11" xfId="2" applyFont="1" applyBorder="1" applyAlignment="1">
      <alignment horizontal="center"/>
    </xf>
    <xf numFmtId="1" fontId="1" fillId="0" borderId="14" xfId="0" applyNumberFormat="1" applyFont="1" applyBorder="1"/>
    <xf numFmtId="1" fontId="1" fillId="2" borderId="14" xfId="0" applyNumberFormat="1" applyFont="1" applyFill="1" applyBorder="1"/>
    <xf numFmtId="1" fontId="16" fillId="0" borderId="0" xfId="2" applyNumberFormat="1" applyFont="1" applyAlignment="1">
      <alignment horizontal="center"/>
    </xf>
    <xf numFmtId="1" fontId="11" fillId="0" borderId="2" xfId="2" applyNumberFormat="1" applyFont="1" applyBorder="1" applyAlignment="1">
      <alignment horizontal="center" wrapText="1"/>
    </xf>
    <xf numFmtId="1" fontId="11" fillId="5" borderId="2" xfId="2" applyNumberFormat="1" applyFont="1" applyFill="1" applyBorder="1" applyAlignment="1">
      <alignment horizontal="center" wrapText="1"/>
    </xf>
    <xf numFmtId="1" fontId="21" fillId="0" borderId="2" xfId="2" applyNumberFormat="1" applyFont="1" applyBorder="1" applyAlignment="1">
      <alignment horizontal="center" wrapText="1"/>
    </xf>
    <xf numFmtId="1" fontId="16" fillId="0" borderId="14" xfId="2" applyNumberFormat="1" applyFont="1" applyBorder="1" applyAlignment="1">
      <alignment horizontal="center" wrapText="1"/>
    </xf>
    <xf numFmtId="1" fontId="1" fillId="5" borderId="14" xfId="2" applyNumberFormat="1" applyFont="1" applyFill="1" applyBorder="1" applyAlignment="1">
      <alignment horizontal="left" wrapText="1"/>
    </xf>
    <xf numFmtId="0" fontId="11" fillId="0" borderId="14" xfId="2" applyFont="1" applyBorder="1" applyAlignment="1">
      <alignment wrapText="1"/>
    </xf>
    <xf numFmtId="1" fontId="17" fillId="0" borderId="14" xfId="2" applyNumberFormat="1" applyFont="1" applyBorder="1" applyAlignment="1">
      <alignment horizontal="center" wrapText="1"/>
    </xf>
    <xf numFmtId="0" fontId="11" fillId="0" borderId="14" xfId="2" applyFont="1" applyBorder="1"/>
    <xf numFmtId="0" fontId="11" fillId="0" borderId="14" xfId="2" applyFont="1" applyBorder="1" applyAlignment="1">
      <alignment horizontal="left" wrapText="1"/>
    </xf>
    <xf numFmtId="1" fontId="16" fillId="0" borderId="14" xfId="2" applyNumberFormat="1" applyFont="1" applyBorder="1" applyAlignment="1">
      <alignment horizontal="center"/>
    </xf>
    <xf numFmtId="1" fontId="2" fillId="0" borderId="14" xfId="2" applyNumberFormat="1" applyFont="1" applyBorder="1" applyAlignment="1">
      <alignment horizontal="center"/>
    </xf>
    <xf numFmtId="9" fontId="11" fillId="0" borderId="14" xfId="2" applyNumberFormat="1" applyFont="1" applyBorder="1"/>
    <xf numFmtId="1" fontId="17" fillId="0" borderId="14" xfId="2" applyNumberFormat="1" applyFont="1" applyBorder="1" applyAlignment="1">
      <alignment horizontal="center"/>
    </xf>
    <xf numFmtId="1" fontId="17" fillId="5" borderId="14" xfId="2" applyNumberFormat="1" applyFont="1" applyFill="1" applyBorder="1" applyAlignment="1">
      <alignment horizontal="center" wrapText="1"/>
    </xf>
    <xf numFmtId="0" fontId="2" fillId="0" borderId="14" xfId="2" applyFont="1" applyBorder="1"/>
    <xf numFmtId="0" fontId="17" fillId="5" borderId="14" xfId="2" applyFont="1" applyFill="1" applyBorder="1"/>
    <xf numFmtId="0" fontId="11" fillId="5" borderId="14" xfId="2" applyFont="1" applyFill="1" applyBorder="1"/>
    <xf numFmtId="0" fontId="2" fillId="5" borderId="14" xfId="2" applyFont="1" applyFill="1" applyBorder="1"/>
    <xf numFmtId="1" fontId="16" fillId="5" borderId="14" xfId="2" applyNumberFormat="1" applyFont="1" applyFill="1" applyBorder="1" applyAlignment="1">
      <alignment horizontal="center" wrapText="1"/>
    </xf>
    <xf numFmtId="0" fontId="11" fillId="5" borderId="14" xfId="2" applyFont="1" applyFill="1" applyBorder="1" applyAlignment="1">
      <alignment horizontal="left" wrapText="1"/>
    </xf>
    <xf numFmtId="1" fontId="16" fillId="5" borderId="14" xfId="2" applyNumberFormat="1" applyFont="1" applyFill="1" applyBorder="1" applyAlignment="1">
      <alignment horizontal="center"/>
    </xf>
    <xf numFmtId="9" fontId="11" fillId="5" borderId="14" xfId="2" applyNumberFormat="1" applyFont="1" applyFill="1" applyBorder="1"/>
    <xf numFmtId="9" fontId="17" fillId="5" borderId="14" xfId="2" applyNumberFormat="1" applyFont="1" applyFill="1" applyBorder="1"/>
    <xf numFmtId="9" fontId="2" fillId="0" borderId="14" xfId="2" applyNumberFormat="1" applyFont="1" applyBorder="1"/>
    <xf numFmtId="1" fontId="1" fillId="6" borderId="14" xfId="2" applyNumberFormat="1" applyFont="1" applyFill="1" applyBorder="1" applyAlignment="1">
      <alignment horizontal="left" wrapText="1"/>
    </xf>
    <xf numFmtId="0" fontId="11" fillId="6" borderId="14" xfId="2" applyFont="1" applyFill="1" applyBorder="1" applyAlignment="1">
      <alignment horizontal="left" wrapText="1"/>
    </xf>
    <xf numFmtId="1" fontId="16" fillId="6" borderId="14" xfId="2" applyNumberFormat="1" applyFont="1" applyFill="1" applyBorder="1" applyAlignment="1">
      <alignment horizontal="center"/>
    </xf>
    <xf numFmtId="0" fontId="1" fillId="5" borderId="14" xfId="2" applyFont="1" applyFill="1" applyBorder="1"/>
    <xf numFmtId="0" fontId="11" fillId="5" borderId="14" xfId="2" applyFont="1" applyFill="1" applyBorder="1" applyAlignment="1">
      <alignment horizontal="left"/>
    </xf>
    <xf numFmtId="0" fontId="11" fillId="0" borderId="14" xfId="2" applyFont="1" applyBorder="1" applyAlignment="1">
      <alignment horizontal="left"/>
    </xf>
    <xf numFmtId="0" fontId="17" fillId="0" borderId="14" xfId="2" applyFont="1" applyBorder="1"/>
    <xf numFmtId="1" fontId="1" fillId="7" borderId="14" xfId="2" applyNumberFormat="1" applyFont="1" applyFill="1" applyBorder="1" applyAlignment="1">
      <alignment horizontal="left" wrapText="1"/>
    </xf>
    <xf numFmtId="9" fontId="17" fillId="0" borderId="14" xfId="2" applyNumberFormat="1" applyFont="1" applyBorder="1"/>
    <xf numFmtId="2" fontId="2" fillId="0" borderId="14" xfId="2" applyNumberFormat="1" applyFont="1" applyBorder="1" applyAlignment="1">
      <alignment horizontal="left"/>
    </xf>
    <xf numFmtId="2" fontId="11" fillId="0" borderId="14" xfId="2" applyNumberFormat="1" applyFont="1" applyBorder="1" applyAlignment="1">
      <alignment horizontal="left"/>
    </xf>
    <xf numFmtId="0" fontId="22" fillId="5" borderId="14" xfId="2" applyFont="1" applyFill="1" applyBorder="1"/>
    <xf numFmtId="1" fontId="2" fillId="5" borderId="14" xfId="2" applyNumberFormat="1" applyFont="1" applyFill="1" applyBorder="1" applyAlignment="1">
      <alignment horizontal="center"/>
    </xf>
    <xf numFmtId="1" fontId="1" fillId="8" borderId="14" xfId="2" applyNumberFormat="1" applyFont="1" applyFill="1" applyBorder="1" applyAlignment="1">
      <alignment horizontal="left" wrapText="1"/>
    </xf>
    <xf numFmtId="0" fontId="23" fillId="0" borderId="14" xfId="2" applyFont="1" applyBorder="1"/>
    <xf numFmtId="1" fontId="1" fillId="0" borderId="12" xfId="2" applyNumberFormat="1" applyFont="1" applyBorder="1" applyAlignment="1">
      <alignment horizontal="center" vertical="center" wrapText="1"/>
    </xf>
    <xf numFmtId="0" fontId="11" fillId="5" borderId="16" xfId="2" applyFont="1" applyFill="1" applyBorder="1"/>
    <xf numFmtId="0" fontId="11" fillId="0" borderId="0" xfId="2" applyFont="1" applyAlignment="1">
      <alignment horizontal="left" wrapText="1"/>
    </xf>
    <xf numFmtId="1" fontId="1" fillId="2" borderId="14" xfId="2" applyNumberFormat="1" applyFont="1" applyFill="1" applyBorder="1" applyAlignment="1">
      <alignment wrapText="1"/>
    </xf>
    <xf numFmtId="0" fontId="1" fillId="2" borderId="14" xfId="2" applyFont="1" applyFill="1" applyBorder="1" applyAlignment="1">
      <alignment wrapText="1"/>
    </xf>
    <xf numFmtId="2" fontId="1" fillId="2" borderId="14" xfId="2" applyNumberFormat="1" applyFont="1" applyFill="1" applyBorder="1" applyAlignment="1">
      <alignment horizontal="right" wrapText="1"/>
    </xf>
    <xf numFmtId="1" fontId="16" fillId="2" borderId="14" xfId="2" applyNumberFormat="1" applyFont="1" applyFill="1" applyBorder="1" applyAlignment="1">
      <alignment horizontal="center" wrapText="1"/>
    </xf>
    <xf numFmtId="1" fontId="1" fillId="2" borderId="14" xfId="2" applyNumberFormat="1" applyFont="1" applyFill="1" applyBorder="1" applyAlignment="1">
      <alignment horizontal="center" wrapText="1"/>
    </xf>
    <xf numFmtId="2" fontId="2" fillId="0" borderId="2" xfId="0" applyNumberFormat="1" applyFont="1" applyBorder="1"/>
    <xf numFmtId="2" fontId="2" fillId="0" borderId="1" xfId="0" applyNumberFormat="1" applyFont="1" applyBorder="1"/>
    <xf numFmtId="2" fontId="2" fillId="0" borderId="5" xfId="0" applyNumberFormat="1" applyFont="1" applyBorder="1"/>
    <xf numFmtId="2" fontId="2" fillId="0" borderId="3" xfId="0" applyNumberFormat="1" applyFont="1" applyBorder="1"/>
    <xf numFmtId="2" fontId="29" fillId="0" borderId="0" xfId="0" applyNumberFormat="1" applyFont="1"/>
    <xf numFmtId="0" fontId="11" fillId="5" borderId="0" xfId="2" applyFont="1" applyFill="1" applyAlignment="1">
      <alignment horizontal="left" wrapText="1"/>
    </xf>
    <xf numFmtId="1" fontId="11" fillId="0" borderId="0" xfId="0" applyNumberFormat="1" applyFont="1"/>
    <xf numFmtId="1" fontId="11" fillId="0" borderId="14" xfId="2" applyNumberFormat="1" applyFont="1" applyBorder="1" applyAlignment="1">
      <alignment wrapText="1"/>
    </xf>
    <xf numFmtId="1" fontId="11" fillId="0" borderId="14" xfId="2" applyNumberFormat="1" applyFont="1" applyBorder="1" applyAlignment="1">
      <alignment horizontal="left" wrapText="1"/>
    </xf>
    <xf numFmtId="1" fontId="11" fillId="5" borderId="14" xfId="2" applyNumberFormat="1" applyFont="1" applyFill="1" applyBorder="1" applyAlignment="1">
      <alignment horizontal="left" wrapText="1"/>
    </xf>
    <xf numFmtId="1" fontId="11" fillId="5" borderId="14" xfId="2" applyNumberFormat="1" applyFont="1" applyFill="1" applyBorder="1" applyAlignment="1">
      <alignment horizontal="left"/>
    </xf>
    <xf numFmtId="1" fontId="11" fillId="0" borderId="14" xfId="2" applyNumberFormat="1" applyFont="1" applyBorder="1" applyAlignment="1">
      <alignment horizontal="left"/>
    </xf>
    <xf numFmtId="0" fontId="11" fillId="0" borderId="19" xfId="2" applyFont="1" applyBorder="1"/>
    <xf numFmtId="1" fontId="11" fillId="0" borderId="16" xfId="2" applyNumberFormat="1" applyFont="1" applyBorder="1" applyAlignment="1">
      <alignment horizontal="center" wrapText="1"/>
    </xf>
    <xf numFmtId="0" fontId="11" fillId="0" borderId="16" xfId="2" applyFont="1" applyBorder="1"/>
    <xf numFmtId="0" fontId="11" fillId="0" borderId="0" xfId="2" applyFont="1"/>
    <xf numFmtId="1" fontId="11" fillId="0" borderId="5" xfId="2" applyNumberFormat="1" applyFont="1" applyBorder="1" applyAlignment="1">
      <alignment horizontal="center" wrapText="1"/>
    </xf>
    <xf numFmtId="1" fontId="1" fillId="0" borderId="20" xfId="2" applyNumberFormat="1" applyFont="1" applyBorder="1" applyAlignment="1">
      <alignment horizontal="left" wrapText="1"/>
    </xf>
    <xf numFmtId="2" fontId="11" fillId="4" borderId="20" xfId="2" applyNumberFormat="1" applyFont="1" applyFill="1" applyBorder="1" applyAlignment="1">
      <alignment horizontal="right"/>
    </xf>
    <xf numFmtId="2" fontId="11" fillId="2" borderId="20" xfId="2" applyNumberFormat="1" applyFont="1" applyFill="1" applyBorder="1" applyAlignment="1">
      <alignment horizontal="right" wrapText="1"/>
    </xf>
    <xf numFmtId="1" fontId="16" fillId="2" borderId="20" xfId="2" applyNumberFormat="1" applyFont="1" applyFill="1" applyBorder="1" applyAlignment="1">
      <alignment horizontal="center"/>
    </xf>
    <xf numFmtId="1" fontId="16" fillId="2" borderId="20" xfId="2" applyNumberFormat="1" applyFont="1" applyFill="1" applyBorder="1" applyAlignment="1">
      <alignment horizontal="center" wrapText="1"/>
    </xf>
    <xf numFmtId="2" fontId="24" fillId="2" borderId="20" xfId="2" applyNumberFormat="1" applyFont="1" applyFill="1" applyBorder="1"/>
    <xf numFmtId="0" fontId="17" fillId="4" borderId="20" xfId="2" applyFont="1" applyFill="1" applyBorder="1"/>
    <xf numFmtId="0" fontId="24" fillId="4" borderId="20" xfId="2" applyFont="1" applyFill="1" applyBorder="1"/>
    <xf numFmtId="1" fontId="11" fillId="0" borderId="21" xfId="2" applyNumberFormat="1" applyFont="1" applyBorder="1" applyAlignment="1">
      <alignment horizontal="center" wrapText="1"/>
    </xf>
    <xf numFmtId="0" fontId="11" fillId="0" borderId="17" xfId="2" applyFont="1" applyBorder="1"/>
    <xf numFmtId="1" fontId="1" fillId="0" borderId="0" xfId="2" applyNumberFormat="1" applyFont="1" applyAlignment="1">
      <alignment horizontal="left" wrapText="1"/>
    </xf>
    <xf numFmtId="0" fontId="1" fillId="0" borderId="0" xfId="2" applyFont="1" applyAlignment="1">
      <alignment horizontal="left" wrapText="1"/>
    </xf>
    <xf numFmtId="2" fontId="11" fillId="0" borderId="0" xfId="2" applyNumberFormat="1" applyFont="1" applyAlignment="1">
      <alignment horizontal="right" wrapText="1"/>
    </xf>
    <xf numFmtId="1" fontId="16" fillId="0" borderId="0" xfId="2" applyNumberFormat="1" applyFont="1" applyAlignment="1">
      <alignment horizontal="center" wrapText="1"/>
    </xf>
    <xf numFmtId="2" fontId="24" fillId="0" borderId="0" xfId="2" applyNumberFormat="1" applyFont="1"/>
    <xf numFmtId="0" fontId="17" fillId="0" borderId="0" xfId="2" applyFont="1"/>
    <xf numFmtId="0" fontId="24" fillId="0" borderId="0" xfId="2" applyFont="1"/>
    <xf numFmtId="0" fontId="1" fillId="2" borderId="20" xfId="2" applyFont="1" applyFill="1" applyBorder="1" applyAlignment="1">
      <alignment horizontal="left" wrapText="1"/>
    </xf>
    <xf numFmtId="4" fontId="11" fillId="0" borderId="14" xfId="2" applyNumberFormat="1" applyFont="1" applyBorder="1" applyAlignment="1">
      <alignment horizontal="right" wrapText="1"/>
    </xf>
    <xf numFmtId="4" fontId="11" fillId="0" borderId="14" xfId="2" applyNumberFormat="1" applyFont="1" applyBorder="1" applyAlignment="1">
      <alignment horizontal="right"/>
    </xf>
    <xf numFmtId="4" fontId="11" fillId="6" borderId="14" xfId="2" applyNumberFormat="1" applyFont="1" applyFill="1" applyBorder="1" applyAlignment="1">
      <alignment horizontal="right" wrapText="1"/>
    </xf>
    <xf numFmtId="4" fontId="20" fillId="0" borderId="14" xfId="2" applyNumberFormat="1" applyFont="1" applyBorder="1" applyAlignment="1">
      <alignment horizontal="right"/>
    </xf>
    <xf numFmtId="4" fontId="11" fillId="5" borderId="14" xfId="2" applyNumberFormat="1" applyFont="1" applyFill="1" applyBorder="1" applyAlignment="1">
      <alignment horizontal="right"/>
    </xf>
    <xf numFmtId="2" fontId="0" fillId="9" borderId="4" xfId="0" applyNumberFormat="1" applyFill="1" applyBorder="1"/>
    <xf numFmtId="2" fontId="0" fillId="9" borderId="8" xfId="0" applyNumberFormat="1" applyFill="1" applyBorder="1"/>
    <xf numFmtId="2" fontId="0" fillId="9" borderId="4" xfId="0" applyNumberFormat="1" applyFill="1" applyBorder="1" applyAlignment="1">
      <alignment horizontal="center"/>
    </xf>
    <xf numFmtId="4" fontId="21" fillId="0" borderId="14" xfId="2" applyNumberFormat="1" applyFont="1" applyBorder="1" applyAlignment="1">
      <alignment horizontal="right" wrapText="1"/>
    </xf>
    <xf numFmtId="1" fontId="16" fillId="10" borderId="14" xfId="2" applyNumberFormat="1" applyFont="1" applyFill="1" applyBorder="1" applyAlignment="1">
      <alignment horizontal="center" wrapText="1"/>
    </xf>
    <xf numFmtId="0" fontId="11" fillId="6" borderId="14" xfId="2" applyFont="1" applyFill="1" applyBorder="1"/>
    <xf numFmtId="2" fontId="0" fillId="11" borderId="4" xfId="0" applyNumberFormat="1" applyFill="1" applyBorder="1"/>
    <xf numFmtId="1" fontId="12" fillId="11" borderId="4" xfId="0" applyNumberFormat="1" applyFont="1" applyFill="1" applyBorder="1" applyAlignment="1">
      <alignment horizontal="center"/>
    </xf>
    <xf numFmtId="0" fontId="3" fillId="11" borderId="4" xfId="0" applyFont="1" applyFill="1" applyBorder="1"/>
    <xf numFmtId="0" fontId="0" fillId="11" borderId="4" xfId="0" applyFill="1" applyBorder="1"/>
    <xf numFmtId="1" fontId="0" fillId="11" borderId="4" xfId="0" applyNumberFormat="1" applyFill="1" applyBorder="1"/>
    <xf numFmtId="1" fontId="4" fillId="11" borderId="4" xfId="0" applyNumberFormat="1" applyFont="1" applyFill="1" applyBorder="1" applyAlignment="1">
      <alignment horizontal="center"/>
    </xf>
    <xf numFmtId="4" fontId="0" fillId="11" borderId="4" xfId="0" applyNumberFormat="1" applyFill="1" applyBorder="1"/>
    <xf numFmtId="4" fontId="0" fillId="11" borderId="8" xfId="0" applyNumberFormat="1" applyFill="1" applyBorder="1"/>
    <xf numFmtId="0" fontId="0" fillId="11" borderId="0" xfId="0" applyFill="1"/>
    <xf numFmtId="2" fontId="0" fillId="11" borderId="8" xfId="0" applyNumberFormat="1" applyFill="1" applyBorder="1"/>
    <xf numFmtId="2" fontId="13" fillId="11" borderId="4" xfId="0" applyNumberFormat="1" applyFont="1" applyFill="1" applyBorder="1" applyAlignment="1">
      <alignment horizontal="right"/>
    </xf>
    <xf numFmtId="1" fontId="1" fillId="9" borderId="14" xfId="2" applyNumberFormat="1" applyFont="1" applyFill="1" applyBorder="1" applyAlignment="1">
      <alignment horizontal="left" wrapText="1"/>
    </xf>
    <xf numFmtId="1" fontId="1" fillId="12" borderId="14" xfId="2" applyNumberFormat="1" applyFont="1" applyFill="1" applyBorder="1" applyAlignment="1">
      <alignment horizontal="left" wrapText="1"/>
    </xf>
    <xf numFmtId="0" fontId="11" fillId="0" borderId="22" xfId="0" applyFont="1" applyBorder="1"/>
    <xf numFmtId="1" fontId="11" fillId="0" borderId="22" xfId="0" applyNumberFormat="1" applyFont="1" applyBorder="1" applyAlignment="1">
      <alignment horizontal="left"/>
    </xf>
    <xf numFmtId="0" fontId="34" fillId="9" borderId="23" xfId="0" applyFont="1" applyFill="1" applyBorder="1"/>
    <xf numFmtId="0" fontId="1" fillId="0" borderId="4" xfId="0" applyFont="1" applyBorder="1"/>
    <xf numFmtId="0" fontId="11" fillId="0" borderId="26" xfId="0" applyFont="1" applyBorder="1"/>
    <xf numFmtId="0" fontId="11" fillId="0" borderId="4" xfId="0" applyFont="1" applyBorder="1"/>
    <xf numFmtId="1" fontId="12" fillId="9" borderId="4" xfId="0" applyNumberFormat="1" applyFont="1" applyFill="1" applyBorder="1" applyAlignment="1">
      <alignment horizontal="center"/>
    </xf>
    <xf numFmtId="1" fontId="1" fillId="13" borderId="14" xfId="2" applyNumberFormat="1" applyFont="1" applyFill="1" applyBorder="1" applyAlignment="1">
      <alignment horizontal="left" wrapText="1"/>
    </xf>
    <xf numFmtId="0" fontId="11" fillId="10" borderId="14" xfId="2" applyFont="1" applyFill="1" applyBorder="1" applyAlignment="1">
      <alignment horizontal="left" wrapText="1"/>
    </xf>
    <xf numFmtId="4" fontId="11" fillId="10" borderId="14" xfId="2" applyNumberFormat="1" applyFont="1" applyFill="1" applyBorder="1" applyAlignment="1">
      <alignment horizontal="right" wrapText="1"/>
    </xf>
    <xf numFmtId="1" fontId="16" fillId="10" borderId="14" xfId="2" applyNumberFormat="1" applyFont="1" applyFill="1" applyBorder="1" applyAlignment="1">
      <alignment horizontal="center"/>
    </xf>
    <xf numFmtId="1" fontId="17" fillId="13" borderId="14" xfId="2" applyNumberFormat="1" applyFont="1" applyFill="1" applyBorder="1" applyAlignment="1">
      <alignment horizontal="center" wrapText="1"/>
    </xf>
    <xf numFmtId="9" fontId="11" fillId="10" borderId="14" xfId="2" applyNumberFormat="1" applyFont="1" applyFill="1" applyBorder="1"/>
    <xf numFmtId="1" fontId="1" fillId="10" borderId="14" xfId="2" applyNumberFormat="1" applyFont="1" applyFill="1" applyBorder="1" applyAlignment="1">
      <alignment horizontal="left" wrapText="1"/>
    </xf>
    <xf numFmtId="0" fontId="11" fillId="9" borderId="14" xfId="2" applyFont="1" applyFill="1" applyBorder="1" applyAlignment="1">
      <alignment horizontal="left" wrapText="1"/>
    </xf>
    <xf numFmtId="1" fontId="36" fillId="0" borderId="14" xfId="2" applyNumberFormat="1" applyFont="1" applyBorder="1" applyAlignment="1">
      <alignment horizontal="left" wrapText="1"/>
    </xf>
    <xf numFmtId="1" fontId="36" fillId="0" borderId="14" xfId="2" applyNumberFormat="1" applyFont="1" applyBorder="1" applyAlignment="1">
      <alignment horizontal="left"/>
    </xf>
    <xf numFmtId="1" fontId="36" fillId="5" borderId="14" xfId="2" applyNumberFormat="1" applyFont="1" applyFill="1" applyBorder="1" applyAlignment="1">
      <alignment horizontal="center" wrapText="1"/>
    </xf>
    <xf numFmtId="0" fontId="1" fillId="0" borderId="24" xfId="0" applyFont="1" applyBorder="1"/>
    <xf numFmtId="0" fontId="1" fillId="0" borderId="24" xfId="0" applyFont="1" applyBorder="1" applyAlignment="1">
      <alignment horizontal="right"/>
    </xf>
    <xf numFmtId="0" fontId="1" fillId="0" borderId="25" xfId="0" applyFont="1" applyBorder="1" applyAlignment="1">
      <alignment horizontal="right"/>
    </xf>
    <xf numFmtId="0" fontId="11" fillId="13" borderId="14" xfId="2" applyFont="1" applyFill="1" applyBorder="1" applyAlignment="1">
      <alignment horizontal="left" wrapText="1"/>
    </xf>
    <xf numFmtId="4" fontId="11" fillId="10" borderId="14" xfId="2" applyNumberFormat="1" applyFont="1" applyFill="1" applyBorder="1" applyAlignment="1">
      <alignment horizontal="right"/>
    </xf>
    <xf numFmtId="1" fontId="16" fillId="13" borderId="14" xfId="2" applyNumberFormat="1" applyFont="1" applyFill="1" applyBorder="1" applyAlignment="1">
      <alignment horizontal="center"/>
    </xf>
    <xf numFmtId="1" fontId="2" fillId="10" borderId="14" xfId="2" applyNumberFormat="1" applyFont="1" applyFill="1" applyBorder="1" applyAlignment="1">
      <alignment horizontal="center"/>
    </xf>
    <xf numFmtId="0" fontId="17" fillId="13" borderId="14" xfId="2" applyFont="1" applyFill="1" applyBorder="1"/>
    <xf numFmtId="0" fontId="11" fillId="13" borderId="14" xfId="2" applyFont="1" applyFill="1" applyBorder="1"/>
    <xf numFmtId="0" fontId="1" fillId="0" borderId="0" xfId="0" applyFont="1" applyAlignment="1">
      <alignment horizontal="right"/>
    </xf>
    <xf numFmtId="0" fontId="11" fillId="0" borderId="0" xfId="0" applyFont="1"/>
    <xf numFmtId="4" fontId="28" fillId="0" borderId="14" xfId="2" applyNumberFormat="1" applyFont="1" applyBorder="1" applyAlignment="1">
      <alignment horizontal="right" wrapText="1"/>
    </xf>
    <xf numFmtId="0" fontId="1" fillId="0" borderId="14" xfId="2" applyFont="1" applyBorder="1" applyAlignment="1">
      <alignment horizontal="left" wrapText="1"/>
    </xf>
    <xf numFmtId="1" fontId="11" fillId="0" borderId="0" xfId="0" applyNumberFormat="1" applyFont="1" applyAlignment="1">
      <alignment horizontal="left"/>
    </xf>
    <xf numFmtId="1" fontId="0" fillId="0" borderId="8" xfId="0" applyNumberFormat="1" applyBorder="1" applyAlignment="1">
      <alignment horizontal="left"/>
    </xf>
    <xf numFmtId="1" fontId="0" fillId="11" borderId="4" xfId="0" applyNumberFormat="1" applyFill="1" applyBorder="1" applyAlignment="1">
      <alignment horizontal="left"/>
    </xf>
    <xf numFmtId="0" fontId="0" fillId="0" borderId="0" xfId="0" applyAlignment="1">
      <alignment horizontal="left"/>
    </xf>
    <xf numFmtId="1" fontId="0" fillId="9" borderId="4" xfId="0" applyNumberFormat="1" applyFill="1" applyBorder="1" applyAlignment="1">
      <alignment horizontal="left"/>
    </xf>
    <xf numFmtId="1" fontId="11" fillId="0" borderId="26" xfId="0" applyNumberFormat="1" applyFont="1" applyBorder="1" applyAlignment="1">
      <alignment horizontal="left"/>
    </xf>
    <xf numFmtId="1" fontId="11" fillId="0" borderId="4" xfId="0" applyNumberFormat="1" applyFont="1" applyBorder="1" applyAlignment="1">
      <alignment horizontal="left"/>
    </xf>
    <xf numFmtId="1" fontId="1" fillId="0" borderId="14" xfId="2" applyNumberFormat="1" applyFont="1" applyBorder="1" applyAlignment="1">
      <alignment horizontal="left" wrapText="1"/>
    </xf>
    <xf numFmtId="1" fontId="11" fillId="10" borderId="14" xfId="2" applyNumberFormat="1" applyFont="1" applyFill="1" applyBorder="1" applyAlignment="1">
      <alignment horizontal="left" wrapText="1"/>
    </xf>
    <xf numFmtId="0" fontId="1" fillId="13" borderId="14" xfId="2" applyFont="1" applyFill="1" applyBorder="1"/>
    <xf numFmtId="1" fontId="2" fillId="0" borderId="14" xfId="2" applyNumberFormat="1" applyFont="1" applyBorder="1" applyAlignment="1">
      <alignment horizontal="center" wrapText="1"/>
    </xf>
    <xf numFmtId="4" fontId="1" fillId="0" borderId="14" xfId="2" applyNumberFormat="1" applyFont="1" applyBorder="1" applyAlignment="1">
      <alignment horizontal="right"/>
    </xf>
    <xf numFmtId="2" fontId="2" fillId="0" borderId="2" xfId="0" applyNumberFormat="1" applyFont="1" applyBorder="1" applyAlignment="1">
      <alignment horizontal="center" wrapText="1"/>
    </xf>
    <xf numFmtId="2" fontId="2" fillId="0" borderId="1" xfId="0" applyNumberFormat="1" applyFont="1" applyBorder="1" applyAlignment="1">
      <alignment horizontal="center" wrapText="1"/>
    </xf>
    <xf numFmtId="2" fontId="2" fillId="0" borderId="5" xfId="0" applyNumberFormat="1" applyFont="1" applyBorder="1" applyAlignment="1">
      <alignment horizontal="center" wrapText="1"/>
    </xf>
    <xf numFmtId="2" fontId="2" fillId="0" borderId="3" xfId="0" applyNumberFormat="1" applyFont="1" applyBorder="1" applyAlignment="1">
      <alignment horizontal="center" wrapText="1"/>
    </xf>
    <xf numFmtId="1" fontId="1" fillId="0" borderId="4" xfId="0" applyNumberFormat="1" applyFont="1" applyBorder="1" applyAlignment="1">
      <alignment horizontal="left"/>
    </xf>
    <xf numFmtId="1" fontId="1" fillId="0" borderId="15" xfId="2" applyNumberFormat="1" applyFont="1" applyBorder="1" applyAlignment="1">
      <alignment horizontal="center" vertical="center" wrapText="1"/>
    </xf>
    <xf numFmtId="1" fontId="25" fillId="0" borderId="13" xfId="3" applyNumberFormat="1" applyFont="1" applyFill="1" applyBorder="1" applyAlignment="1" applyProtection="1">
      <alignment horizontal="center" vertical="center" wrapText="1"/>
    </xf>
    <xf numFmtId="1" fontId="1" fillId="0" borderId="13" xfId="2" applyNumberFormat="1" applyFont="1" applyBorder="1" applyAlignment="1">
      <alignment horizontal="center" vertical="center" wrapText="1"/>
    </xf>
    <xf numFmtId="2" fontId="2" fillId="0" borderId="0" xfId="0" applyNumberFormat="1" applyFont="1" applyAlignment="1">
      <alignment horizontal="center" wrapText="1"/>
    </xf>
    <xf numFmtId="2" fontId="2" fillId="0" borderId="18" xfId="0" applyNumberFormat="1" applyFont="1" applyBorder="1" applyAlignment="1">
      <alignment horizontal="center" wrapText="1"/>
    </xf>
    <xf numFmtId="1" fontId="1" fillId="0" borderId="14" xfId="2" applyNumberFormat="1" applyFont="1" applyFill="1" applyBorder="1" applyAlignment="1">
      <alignment horizontal="left" wrapText="1"/>
    </xf>
    <xf numFmtId="0" fontId="11" fillId="0" borderId="14" xfId="2" applyFont="1" applyFill="1" applyBorder="1" applyAlignment="1">
      <alignment horizontal="left" wrapText="1"/>
    </xf>
    <xf numFmtId="1" fontId="11" fillId="0" borderId="14" xfId="2" applyNumberFormat="1" applyFont="1" applyFill="1" applyBorder="1" applyAlignment="1">
      <alignment horizontal="left" wrapText="1"/>
    </xf>
    <xf numFmtId="4" fontId="11" fillId="0" borderId="14" xfId="2" applyNumberFormat="1" applyFont="1" applyFill="1" applyBorder="1" applyAlignment="1">
      <alignment horizontal="right" wrapText="1"/>
    </xf>
    <xf numFmtId="1" fontId="16" fillId="0" borderId="14" xfId="2" applyNumberFormat="1" applyFont="1" applyFill="1" applyBorder="1" applyAlignment="1">
      <alignment horizontal="center"/>
    </xf>
    <xf numFmtId="1" fontId="16" fillId="0" borderId="14" xfId="2" applyNumberFormat="1" applyFont="1" applyFill="1" applyBorder="1" applyAlignment="1">
      <alignment horizontal="center" wrapText="1"/>
    </xf>
    <xf numFmtId="1" fontId="2" fillId="0" borderId="14" xfId="2" applyNumberFormat="1" applyFont="1" applyFill="1" applyBorder="1" applyAlignment="1">
      <alignment horizontal="center"/>
    </xf>
    <xf numFmtId="9" fontId="11" fillId="0" borderId="14" xfId="2" applyNumberFormat="1" applyFont="1" applyFill="1" applyBorder="1"/>
  </cellXfs>
  <cellStyles count="4">
    <cellStyle name="Hypertextový odkaz" xfId="3" builtinId="8"/>
    <cellStyle name="Normální" xfId="0" builtinId="0"/>
    <cellStyle name="Normální 2" xfId="2" xr:uid="{00000000-0005-0000-0000-000002000000}"/>
    <cellStyle name="normální 3" xfId="1" xr:uid="{00000000-0005-0000-0000-000003000000}"/>
  </cellStyles>
  <dxfs count="0"/>
  <tableStyles count="0" defaultTableStyle="TableStyleMedium2" defaultPivotStyle="PivotStyleLight16"/>
  <colors>
    <mruColors>
      <color rgb="FF0510EB"/>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285750</xdr:colOff>
      <xdr:row>0</xdr:row>
      <xdr:rowOff>76200</xdr:rowOff>
    </xdr:from>
    <xdr:to>
      <xdr:col>10</xdr:col>
      <xdr:colOff>420371</xdr:colOff>
      <xdr:row>3</xdr:row>
      <xdr:rowOff>123825</xdr:rowOff>
    </xdr:to>
    <xdr:pic>
      <xdr:nvPicPr>
        <xdr:cNvPr id="2" name="Obráze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6275" y="76200"/>
          <a:ext cx="1544321"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76200</xdr:rowOff>
    </xdr:from>
    <xdr:to>
      <xdr:col>9</xdr:col>
      <xdr:colOff>9525</xdr:colOff>
      <xdr:row>3</xdr:row>
      <xdr:rowOff>104775</xdr:rowOff>
    </xdr:to>
    <xdr:pic>
      <xdr:nvPicPr>
        <xdr:cNvPr id="2" name="Obrázek 6">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39575" y="76200"/>
          <a:ext cx="9525" cy="409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6</xdr:col>
      <xdr:colOff>504825</xdr:colOff>
      <xdr:row>0</xdr:row>
      <xdr:rowOff>66675</xdr:rowOff>
    </xdr:from>
    <xdr:to>
      <xdr:col>7</xdr:col>
      <xdr:colOff>1201421</xdr:colOff>
      <xdr:row>3</xdr:row>
      <xdr:rowOff>142875</xdr:rowOff>
    </xdr:to>
    <xdr:pic>
      <xdr:nvPicPr>
        <xdr:cNvPr id="5" name="Obrázek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43850" y="66675"/>
          <a:ext cx="1544321" cy="485775"/>
        </a:xfrm>
        <a:prstGeom prst="rect">
          <a:avLst/>
        </a:prstGeom>
      </xdr:spPr>
    </xdr:pic>
    <xdr:clientData/>
  </xdr:twoCellAnchor>
</xdr:wsDr>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objednavky@bionebio.cz?subject=objedn&#225;vka%20bul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4"/>
  <sheetViews>
    <sheetView zoomScaleNormal="100" workbookViewId="0">
      <pane xSplit="3" ySplit="5" topLeftCell="D969" activePane="bottomRight" state="frozen"/>
      <selection pane="topRight" activeCell="D1" sqref="D1"/>
      <selection pane="bottomLeft" activeCell="A6" sqref="A6"/>
      <selection pane="bottomRight" activeCell="C984" sqref="C984"/>
    </sheetView>
  </sheetViews>
  <sheetFormatPr defaultRowHeight="15" x14ac:dyDescent="0.25"/>
  <cols>
    <col min="1" max="1" width="9.140625" style="41"/>
    <col min="2" max="2" width="5.42578125" style="41" customWidth="1"/>
    <col min="3" max="3" width="56.28515625" customWidth="1"/>
    <col min="4" max="4" width="15.140625" style="8" bestFit="1" customWidth="1"/>
    <col min="5" max="7" width="9.140625" style="10" customWidth="1"/>
    <col min="8" max="8" width="11.42578125" style="48" customWidth="1"/>
    <col min="9" max="9" width="9.140625" style="8"/>
    <col min="10" max="10" width="12" style="48" customWidth="1"/>
    <col min="11" max="12" width="10.7109375" style="13" customWidth="1"/>
    <col min="13" max="13" width="9.28515625" style="13" customWidth="1"/>
    <col min="14" max="14" width="9.140625" style="13"/>
    <col min="15" max="15" width="60.42578125" style="15" customWidth="1"/>
  </cols>
  <sheetData>
    <row r="1" spans="1:15" x14ac:dyDescent="0.25">
      <c r="A1" s="3" t="s">
        <v>2227</v>
      </c>
      <c r="B1" s="3"/>
      <c r="E1" s="4"/>
      <c r="F1" s="4"/>
      <c r="G1" s="5"/>
      <c r="H1" s="43"/>
      <c r="I1" s="263"/>
      <c r="J1" s="263"/>
      <c r="K1" s="264"/>
      <c r="L1" s="11"/>
      <c r="M1" s="11"/>
      <c r="N1" s="11"/>
    </row>
    <row r="2" spans="1:15" x14ac:dyDescent="0.25">
      <c r="A2" s="267" t="s">
        <v>14</v>
      </c>
      <c r="B2" s="267"/>
      <c r="C2" s="14"/>
      <c r="E2" s="1"/>
      <c r="F2" s="1"/>
      <c r="G2" s="6"/>
      <c r="H2" s="44"/>
      <c r="I2" s="263"/>
      <c r="J2" s="263"/>
      <c r="K2" s="264"/>
      <c r="L2" s="12"/>
      <c r="M2" s="12"/>
      <c r="N2" s="12"/>
    </row>
    <row r="3" spans="1:15" ht="2.25" customHeight="1" x14ac:dyDescent="0.25">
      <c r="A3" s="3"/>
      <c r="B3" s="3"/>
      <c r="D3" s="8" t="s">
        <v>107</v>
      </c>
      <c r="E3" s="1">
        <v>25.484999999999999</v>
      </c>
      <c r="F3" s="1"/>
      <c r="G3" s="6"/>
      <c r="H3" s="44"/>
      <c r="I3" s="263"/>
      <c r="J3" s="263"/>
      <c r="K3" s="264"/>
      <c r="L3" s="12"/>
      <c r="M3" s="12"/>
      <c r="N3" s="12"/>
    </row>
    <row r="4" spans="1:15" x14ac:dyDescent="0.25">
      <c r="A4" s="36"/>
      <c r="B4" s="36"/>
      <c r="C4" s="7"/>
      <c r="D4" s="9"/>
      <c r="E4" s="1"/>
      <c r="F4" s="1"/>
      <c r="G4" s="6"/>
      <c r="H4" s="44"/>
      <c r="I4" s="265"/>
      <c r="J4" s="265"/>
      <c r="K4" s="266"/>
      <c r="L4" s="12"/>
      <c r="M4" s="12"/>
      <c r="N4" s="12"/>
    </row>
    <row r="5" spans="1:15" s="2" customFormat="1" ht="48" customHeight="1" x14ac:dyDescent="0.25">
      <c r="A5" s="30" t="s">
        <v>0</v>
      </c>
      <c r="B5" s="30" t="s">
        <v>1</v>
      </c>
      <c r="C5" s="30" t="s">
        <v>2</v>
      </c>
      <c r="D5" s="32" t="s">
        <v>105</v>
      </c>
      <c r="E5" s="31" t="s">
        <v>3</v>
      </c>
      <c r="F5" s="31" t="s">
        <v>4</v>
      </c>
      <c r="G5" s="31" t="s">
        <v>5</v>
      </c>
      <c r="H5" s="35" t="s">
        <v>6</v>
      </c>
      <c r="I5" s="32" t="s">
        <v>7</v>
      </c>
      <c r="J5" s="35" t="s">
        <v>8</v>
      </c>
      <c r="K5" s="33" t="s">
        <v>9</v>
      </c>
      <c r="L5" s="33" t="s">
        <v>10</v>
      </c>
      <c r="M5" s="33" t="s">
        <v>11</v>
      </c>
      <c r="N5" s="33" t="s">
        <v>12</v>
      </c>
      <c r="O5" s="34" t="s">
        <v>13</v>
      </c>
    </row>
    <row r="6" spans="1:15" x14ac:dyDescent="0.25">
      <c r="A6" s="37"/>
      <c r="B6" s="38"/>
      <c r="C6" s="24"/>
      <c r="D6" s="26"/>
      <c r="E6" s="25"/>
      <c r="F6" s="25"/>
      <c r="G6" s="25"/>
      <c r="H6" s="45"/>
      <c r="I6" s="26"/>
      <c r="J6" s="45"/>
      <c r="K6" s="27"/>
      <c r="L6" s="27"/>
      <c r="M6" s="27"/>
      <c r="N6" s="28" t="s">
        <v>108</v>
      </c>
      <c r="O6" s="29"/>
    </row>
    <row r="7" spans="1:15" x14ac:dyDescent="0.25">
      <c r="A7" s="39">
        <v>1110</v>
      </c>
      <c r="B7" s="39" t="s">
        <v>15</v>
      </c>
      <c r="C7" s="20" t="s">
        <v>16</v>
      </c>
      <c r="D7" s="252" t="s">
        <v>109</v>
      </c>
      <c r="E7" s="202">
        <v>21.5</v>
      </c>
      <c r="F7" s="21">
        <f>E7/$E$3</f>
        <v>0.84363350990778896</v>
      </c>
      <c r="G7" s="21">
        <f t="shared" ref="G7:G71" si="0">PRODUCT(E7,1.15)</f>
        <v>24.724999999999998</v>
      </c>
      <c r="H7" s="46"/>
      <c r="I7" s="22">
        <v>10</v>
      </c>
      <c r="J7" s="46"/>
      <c r="K7" s="23">
        <f t="shared" ref="K7:K71" si="1">PRODUCT(E7,SUM(H7,PRODUCT(ABS(J7),I7)))</f>
        <v>0</v>
      </c>
      <c r="L7" s="23">
        <f>K7/$E$3</f>
        <v>0</v>
      </c>
      <c r="M7" s="23">
        <f t="shared" ref="M7:M71" si="2">PRODUCT(G7,SUM(H7,PRODUCT(ABS(J7),I7)))</f>
        <v>0</v>
      </c>
      <c r="N7" s="23">
        <f>PRODUCT(G7,(1+$O$6/100))</f>
        <v>24.724999999999998</v>
      </c>
      <c r="O7" s="54"/>
    </row>
    <row r="8" spans="1:15" x14ac:dyDescent="0.25">
      <c r="A8" s="209">
        <v>1115</v>
      </c>
      <c r="B8" s="209" t="s">
        <v>15</v>
      </c>
      <c r="C8" s="210" t="s">
        <v>17</v>
      </c>
      <c r="D8" s="253" t="s">
        <v>110</v>
      </c>
      <c r="E8" s="207">
        <v>36.5</v>
      </c>
      <c r="F8" s="216">
        <f t="shared" ref="F8:F72" si="3">E8/$E$3</f>
        <v>1.4322150284481068</v>
      </c>
      <c r="G8" s="207">
        <f t="shared" si="0"/>
        <v>41.974999999999994</v>
      </c>
      <c r="H8" s="212"/>
      <c r="I8" s="211">
        <v>12</v>
      </c>
      <c r="J8" s="212"/>
      <c r="K8" s="213">
        <f t="shared" si="1"/>
        <v>0</v>
      </c>
      <c r="L8" s="214">
        <f t="shared" ref="L8:L72" si="4">K8/$E$3</f>
        <v>0</v>
      </c>
      <c r="M8" s="213">
        <f t="shared" si="2"/>
        <v>0</v>
      </c>
      <c r="N8" s="213">
        <f t="shared" ref="N8:N72" si="5">PRODUCT(G8,(1+$O$6/100))</f>
        <v>41.974999999999994</v>
      </c>
      <c r="O8" s="208" t="s">
        <v>2027</v>
      </c>
    </row>
    <row r="9" spans="1:15" x14ac:dyDescent="0.25">
      <c r="A9" s="40">
        <v>1118</v>
      </c>
      <c r="B9" s="40" t="s">
        <v>15</v>
      </c>
      <c r="C9" s="16" t="s">
        <v>18</v>
      </c>
      <c r="D9" s="53" t="s">
        <v>111</v>
      </c>
      <c r="E9" s="201">
        <v>99</v>
      </c>
      <c r="F9" s="21">
        <f t="shared" si="3"/>
        <v>3.8846380223660977</v>
      </c>
      <c r="G9" s="17">
        <f t="shared" si="0"/>
        <v>113.85</v>
      </c>
      <c r="H9" s="47"/>
      <c r="I9" s="18">
        <v>1</v>
      </c>
      <c r="J9" s="47"/>
      <c r="K9" s="19">
        <f t="shared" si="1"/>
        <v>0</v>
      </c>
      <c r="L9" s="23">
        <f t="shared" si="4"/>
        <v>0</v>
      </c>
      <c r="M9" s="19">
        <f t="shared" si="2"/>
        <v>0</v>
      </c>
      <c r="N9" s="19">
        <f t="shared" si="5"/>
        <v>113.85</v>
      </c>
      <c r="O9" s="54"/>
    </row>
    <row r="10" spans="1:15" x14ac:dyDescent="0.25">
      <c r="A10" s="40">
        <v>1120</v>
      </c>
      <c r="B10" s="40" t="s">
        <v>15</v>
      </c>
      <c r="C10" s="16" t="s">
        <v>19</v>
      </c>
      <c r="D10" s="53" t="s">
        <v>112</v>
      </c>
      <c r="E10" s="201">
        <v>23.5</v>
      </c>
      <c r="F10" s="21">
        <f t="shared" si="3"/>
        <v>0.9221110457131646</v>
      </c>
      <c r="G10" s="17">
        <f t="shared" si="0"/>
        <v>27.024999999999999</v>
      </c>
      <c r="H10" s="47"/>
      <c r="I10" s="18">
        <v>10</v>
      </c>
      <c r="J10" s="47"/>
      <c r="K10" s="19">
        <f t="shared" si="1"/>
        <v>0</v>
      </c>
      <c r="L10" s="23">
        <f t="shared" si="4"/>
        <v>0</v>
      </c>
      <c r="M10" s="19">
        <f t="shared" si="2"/>
        <v>0</v>
      </c>
      <c r="N10" s="19">
        <f t="shared" si="5"/>
        <v>27.024999999999999</v>
      </c>
      <c r="O10" s="54"/>
    </row>
    <row r="11" spans="1:15" x14ac:dyDescent="0.25">
      <c r="A11" s="40">
        <v>1132</v>
      </c>
      <c r="B11" s="40" t="s">
        <v>15</v>
      </c>
      <c r="C11" s="16" t="s">
        <v>20</v>
      </c>
      <c r="D11" s="53" t="s">
        <v>113</v>
      </c>
      <c r="E11" s="201">
        <v>27.5</v>
      </c>
      <c r="F11" s="21">
        <f t="shared" si="3"/>
        <v>1.079066117323916</v>
      </c>
      <c r="G11" s="17">
        <f t="shared" si="0"/>
        <v>31.624999999999996</v>
      </c>
      <c r="H11" s="47"/>
      <c r="I11" s="18">
        <v>8</v>
      </c>
      <c r="J11" s="47"/>
      <c r="K11" s="19">
        <f t="shared" si="1"/>
        <v>0</v>
      </c>
      <c r="L11" s="23">
        <f t="shared" si="4"/>
        <v>0</v>
      </c>
      <c r="M11" s="19">
        <f t="shared" si="2"/>
        <v>0</v>
      </c>
      <c r="N11" s="19">
        <f t="shared" si="5"/>
        <v>31.624999999999996</v>
      </c>
      <c r="O11" s="54"/>
    </row>
    <row r="12" spans="1:15" x14ac:dyDescent="0.25">
      <c r="A12" s="40">
        <v>1140</v>
      </c>
      <c r="B12" s="40" t="s">
        <v>15</v>
      </c>
      <c r="C12" s="16" t="s">
        <v>21</v>
      </c>
      <c r="D12" s="53" t="s">
        <v>114</v>
      </c>
      <c r="E12" s="201">
        <v>27.5</v>
      </c>
      <c r="F12" s="21">
        <f t="shared" si="3"/>
        <v>1.079066117323916</v>
      </c>
      <c r="G12" s="17">
        <f t="shared" si="0"/>
        <v>31.624999999999996</v>
      </c>
      <c r="H12" s="47"/>
      <c r="I12" s="18">
        <v>8</v>
      </c>
      <c r="J12" s="47"/>
      <c r="K12" s="19">
        <f t="shared" si="1"/>
        <v>0</v>
      </c>
      <c r="L12" s="23">
        <f t="shared" si="4"/>
        <v>0</v>
      </c>
      <c r="M12" s="19">
        <f t="shared" si="2"/>
        <v>0</v>
      </c>
      <c r="N12" s="19">
        <f t="shared" si="5"/>
        <v>31.624999999999996</v>
      </c>
      <c r="O12" s="54"/>
    </row>
    <row r="13" spans="1:15" x14ac:dyDescent="0.25">
      <c r="A13" s="40">
        <v>1160</v>
      </c>
      <c r="B13" s="40" t="s">
        <v>15</v>
      </c>
      <c r="C13" s="16" t="s">
        <v>22</v>
      </c>
      <c r="D13" s="53" t="s">
        <v>115</v>
      </c>
      <c r="E13" s="201">
        <v>55</v>
      </c>
      <c r="F13" s="21">
        <f t="shared" si="3"/>
        <v>2.158132234647832</v>
      </c>
      <c r="G13" s="17">
        <f t="shared" si="0"/>
        <v>63.249999999999993</v>
      </c>
      <c r="H13" s="47"/>
      <c r="I13" s="18">
        <v>12</v>
      </c>
      <c r="J13" s="47"/>
      <c r="K13" s="19">
        <f t="shared" si="1"/>
        <v>0</v>
      </c>
      <c r="L13" s="23">
        <f t="shared" si="4"/>
        <v>0</v>
      </c>
      <c r="M13" s="19">
        <f t="shared" si="2"/>
        <v>0</v>
      </c>
      <c r="N13" s="19">
        <f t="shared" si="5"/>
        <v>63.249999999999993</v>
      </c>
      <c r="O13" s="54"/>
    </row>
    <row r="14" spans="1:15" x14ac:dyDescent="0.25">
      <c r="A14" s="40">
        <v>1200</v>
      </c>
      <c r="B14" s="40" t="s">
        <v>23</v>
      </c>
      <c r="C14" s="16" t="s">
        <v>24</v>
      </c>
      <c r="D14" s="53" t="s">
        <v>906</v>
      </c>
      <c r="E14" s="201">
        <v>26.9</v>
      </c>
      <c r="F14" s="21">
        <f t="shared" si="3"/>
        <v>1.0555228565823034</v>
      </c>
      <c r="G14" s="17">
        <f t="shared" si="0"/>
        <v>30.934999999999995</v>
      </c>
      <c r="H14" s="47"/>
      <c r="I14" s="18">
        <v>30</v>
      </c>
      <c r="J14" s="47"/>
      <c r="K14" s="19">
        <f t="shared" si="1"/>
        <v>0</v>
      </c>
      <c r="L14" s="23">
        <f t="shared" si="4"/>
        <v>0</v>
      </c>
      <c r="M14" s="19">
        <f t="shared" si="2"/>
        <v>0</v>
      </c>
      <c r="N14" s="19">
        <f t="shared" si="5"/>
        <v>30.934999999999995</v>
      </c>
      <c r="O14" s="54"/>
    </row>
    <row r="15" spans="1:15" x14ac:dyDescent="0.25">
      <c r="A15" s="40">
        <v>1208</v>
      </c>
      <c r="B15" s="40" t="s">
        <v>23</v>
      </c>
      <c r="C15" s="16" t="s">
        <v>25</v>
      </c>
      <c r="D15" s="53" t="s">
        <v>907</v>
      </c>
      <c r="E15" s="201">
        <v>43.2</v>
      </c>
      <c r="F15" s="21">
        <f t="shared" si="3"/>
        <v>1.6951147733961156</v>
      </c>
      <c r="G15" s="17">
        <f t="shared" si="0"/>
        <v>49.68</v>
      </c>
      <c r="H15" s="47"/>
      <c r="I15" s="18">
        <v>7</v>
      </c>
      <c r="J15" s="47"/>
      <c r="K15" s="19">
        <f t="shared" si="1"/>
        <v>0</v>
      </c>
      <c r="L15" s="23">
        <f t="shared" si="4"/>
        <v>0</v>
      </c>
      <c r="M15" s="19">
        <f t="shared" si="2"/>
        <v>0</v>
      </c>
      <c r="N15" s="19">
        <f t="shared" si="5"/>
        <v>49.68</v>
      </c>
      <c r="O15" s="54"/>
    </row>
    <row r="16" spans="1:15" x14ac:dyDescent="0.25">
      <c r="A16" s="40">
        <v>1211</v>
      </c>
      <c r="B16" s="40" t="s">
        <v>23</v>
      </c>
      <c r="C16" s="16" t="s">
        <v>26</v>
      </c>
      <c r="D16" s="53" t="s">
        <v>908</v>
      </c>
      <c r="E16" s="201">
        <v>78.3</v>
      </c>
      <c r="F16" s="21">
        <f t="shared" si="3"/>
        <v>3.072395526780459</v>
      </c>
      <c r="G16" s="17">
        <f t="shared" si="0"/>
        <v>90.044999999999987</v>
      </c>
      <c r="H16" s="47"/>
      <c r="I16" s="18">
        <v>12</v>
      </c>
      <c r="J16" s="47"/>
      <c r="K16" s="19">
        <f t="shared" si="1"/>
        <v>0</v>
      </c>
      <c r="L16" s="23">
        <f t="shared" si="4"/>
        <v>0</v>
      </c>
      <c r="M16" s="19">
        <f t="shared" si="2"/>
        <v>0</v>
      </c>
      <c r="N16" s="19">
        <f t="shared" si="5"/>
        <v>90.044999999999987</v>
      </c>
      <c r="O16" s="54"/>
    </row>
    <row r="17" spans="1:15" x14ac:dyDescent="0.25">
      <c r="A17" s="40">
        <v>1216</v>
      </c>
      <c r="B17" s="40" t="s">
        <v>23</v>
      </c>
      <c r="C17" s="16" t="s">
        <v>27</v>
      </c>
      <c r="D17" s="53" t="s">
        <v>909</v>
      </c>
      <c r="E17" s="201">
        <v>30</v>
      </c>
      <c r="F17" s="21">
        <f t="shared" si="3"/>
        <v>1.1771630370806356</v>
      </c>
      <c r="G17" s="17">
        <f t="shared" si="0"/>
        <v>34.5</v>
      </c>
      <c r="H17" s="47"/>
      <c r="I17" s="18">
        <v>7</v>
      </c>
      <c r="J17" s="47"/>
      <c r="K17" s="19">
        <f t="shared" si="1"/>
        <v>0</v>
      </c>
      <c r="L17" s="23">
        <f t="shared" si="4"/>
        <v>0</v>
      </c>
      <c r="M17" s="19">
        <f t="shared" si="2"/>
        <v>0</v>
      </c>
      <c r="N17" s="19">
        <f t="shared" si="5"/>
        <v>34.5</v>
      </c>
      <c r="O17" s="54"/>
    </row>
    <row r="18" spans="1:15" x14ac:dyDescent="0.25">
      <c r="A18" s="40">
        <v>1221</v>
      </c>
      <c r="B18" s="40" t="s">
        <v>15</v>
      </c>
      <c r="C18" s="16" t="s">
        <v>28</v>
      </c>
      <c r="D18" s="53" t="s">
        <v>910</v>
      </c>
      <c r="E18" s="203" t="s">
        <v>106</v>
      </c>
      <c r="F18" s="17"/>
      <c r="G18" s="17">
        <f t="shared" si="0"/>
        <v>1.1499999999999999</v>
      </c>
      <c r="H18" s="47"/>
      <c r="I18" s="18">
        <v>10</v>
      </c>
      <c r="J18" s="47"/>
      <c r="K18" s="19">
        <f t="shared" si="1"/>
        <v>0</v>
      </c>
      <c r="L18" s="23">
        <f t="shared" si="4"/>
        <v>0</v>
      </c>
      <c r="M18" s="19">
        <f t="shared" si="2"/>
        <v>0</v>
      </c>
      <c r="N18" s="19">
        <f t="shared" si="5"/>
        <v>1.1499999999999999</v>
      </c>
      <c r="O18" s="54" t="s">
        <v>1760</v>
      </c>
    </row>
    <row r="19" spans="1:15" x14ac:dyDescent="0.25">
      <c r="A19" s="40">
        <v>1223</v>
      </c>
      <c r="B19" s="40" t="s">
        <v>15</v>
      </c>
      <c r="C19" s="16" t="s">
        <v>29</v>
      </c>
      <c r="D19" s="53" t="s">
        <v>911</v>
      </c>
      <c r="E19" s="201">
        <v>106</v>
      </c>
      <c r="F19" s="17">
        <f t="shared" si="3"/>
        <v>4.1593093976849129</v>
      </c>
      <c r="G19" s="17">
        <f t="shared" si="0"/>
        <v>121.89999999999999</v>
      </c>
      <c r="H19" s="47"/>
      <c r="I19" s="18">
        <v>10</v>
      </c>
      <c r="J19" s="47"/>
      <c r="K19" s="19">
        <f t="shared" si="1"/>
        <v>0</v>
      </c>
      <c r="L19" s="23">
        <f t="shared" si="4"/>
        <v>0</v>
      </c>
      <c r="M19" s="19">
        <f t="shared" si="2"/>
        <v>0</v>
      </c>
      <c r="N19" s="19">
        <f t="shared" si="5"/>
        <v>121.89999999999999</v>
      </c>
      <c r="O19" s="54"/>
    </row>
    <row r="20" spans="1:15" x14ac:dyDescent="0.25">
      <c r="A20" s="40">
        <v>1230</v>
      </c>
      <c r="B20" s="40" t="s">
        <v>15</v>
      </c>
      <c r="C20" s="16" t="s">
        <v>30</v>
      </c>
      <c r="D20" s="53" t="s">
        <v>912</v>
      </c>
      <c r="E20" s="201">
        <v>129.69999999999999</v>
      </c>
      <c r="F20" s="17">
        <f t="shared" si="3"/>
        <v>5.0892681969786144</v>
      </c>
      <c r="G20" s="17">
        <f t="shared" si="0"/>
        <v>149.15499999999997</v>
      </c>
      <c r="H20" s="47"/>
      <c r="I20" s="18">
        <v>4</v>
      </c>
      <c r="J20" s="47"/>
      <c r="K20" s="19">
        <f t="shared" si="1"/>
        <v>0</v>
      </c>
      <c r="L20" s="23">
        <f t="shared" si="4"/>
        <v>0</v>
      </c>
      <c r="M20" s="19">
        <f t="shared" si="2"/>
        <v>0</v>
      </c>
      <c r="N20" s="19">
        <f t="shared" si="5"/>
        <v>149.15499999999997</v>
      </c>
      <c r="O20" s="54"/>
    </row>
    <row r="21" spans="1:15" x14ac:dyDescent="0.25">
      <c r="A21" s="40">
        <v>1232</v>
      </c>
      <c r="B21" s="40" t="s">
        <v>15</v>
      </c>
      <c r="C21" s="16" t="s">
        <v>31</v>
      </c>
      <c r="D21" s="53" t="s">
        <v>913</v>
      </c>
      <c r="E21" s="201">
        <v>147.69999999999999</v>
      </c>
      <c r="F21" s="17">
        <f t="shared" si="3"/>
        <v>5.795566019226996</v>
      </c>
      <c r="G21" s="17">
        <f t="shared" si="0"/>
        <v>169.85499999999996</v>
      </c>
      <c r="H21" s="47"/>
      <c r="I21" s="18">
        <v>4</v>
      </c>
      <c r="J21" s="47"/>
      <c r="K21" s="19">
        <f t="shared" si="1"/>
        <v>0</v>
      </c>
      <c r="L21" s="23">
        <f t="shared" si="4"/>
        <v>0</v>
      </c>
      <c r="M21" s="19">
        <f t="shared" si="2"/>
        <v>0</v>
      </c>
      <c r="N21" s="19">
        <f t="shared" si="5"/>
        <v>169.85499999999996</v>
      </c>
      <c r="O21" s="54"/>
    </row>
    <row r="22" spans="1:15" x14ac:dyDescent="0.25">
      <c r="A22" s="40">
        <v>1234</v>
      </c>
      <c r="B22" s="40" t="s">
        <v>15</v>
      </c>
      <c r="C22" s="220" t="s">
        <v>2031</v>
      </c>
      <c r="D22" s="221">
        <v>8594052884272</v>
      </c>
      <c r="E22" s="201">
        <v>150.4</v>
      </c>
      <c r="F22" s="17">
        <f t="shared" si="3"/>
        <v>5.901510692564254</v>
      </c>
      <c r="G22" s="17">
        <f t="shared" si="0"/>
        <v>172.95999999999998</v>
      </c>
      <c r="H22" s="47"/>
      <c r="I22" s="18">
        <v>4</v>
      </c>
      <c r="J22" s="47"/>
      <c r="K22" s="19">
        <f t="shared" si="1"/>
        <v>0</v>
      </c>
      <c r="L22" s="23">
        <f t="shared" si="4"/>
        <v>0</v>
      </c>
      <c r="M22" s="19">
        <f t="shared" si="2"/>
        <v>0</v>
      </c>
      <c r="N22" s="19">
        <f t="shared" si="5"/>
        <v>172.95999999999998</v>
      </c>
      <c r="O22" s="54"/>
    </row>
    <row r="23" spans="1:15" x14ac:dyDescent="0.25">
      <c r="A23" s="40">
        <v>1240</v>
      </c>
      <c r="B23" s="40" t="s">
        <v>23</v>
      </c>
      <c r="C23" s="16" t="s">
        <v>32</v>
      </c>
      <c r="D23" s="53" t="s">
        <v>914</v>
      </c>
      <c r="E23" s="201">
        <v>143.30000000000001</v>
      </c>
      <c r="F23" s="55" t="s">
        <v>116</v>
      </c>
      <c r="G23" s="17">
        <f t="shared" si="0"/>
        <v>164.79499999999999</v>
      </c>
      <c r="H23" s="47"/>
      <c r="I23" s="18">
        <v>10</v>
      </c>
      <c r="J23" s="47"/>
      <c r="K23" s="19">
        <f t="shared" si="1"/>
        <v>0</v>
      </c>
      <c r="L23" s="55" t="s">
        <v>116</v>
      </c>
      <c r="M23" s="19">
        <f t="shared" si="2"/>
        <v>0</v>
      </c>
      <c r="N23" s="19">
        <f t="shared" si="5"/>
        <v>164.79499999999999</v>
      </c>
      <c r="O23" s="54"/>
    </row>
    <row r="24" spans="1:15" x14ac:dyDescent="0.25">
      <c r="A24" s="40">
        <v>1246</v>
      </c>
      <c r="B24" s="40" t="s">
        <v>23</v>
      </c>
      <c r="C24" s="16" t="s">
        <v>33</v>
      </c>
      <c r="D24" s="53" t="s">
        <v>915</v>
      </c>
      <c r="E24" s="201">
        <v>164</v>
      </c>
      <c r="F24" s="55" t="s">
        <v>116</v>
      </c>
      <c r="G24" s="17">
        <f t="shared" si="0"/>
        <v>188.6</v>
      </c>
      <c r="H24" s="47"/>
      <c r="I24" s="18">
        <v>10</v>
      </c>
      <c r="J24" s="47"/>
      <c r="K24" s="19">
        <f t="shared" si="1"/>
        <v>0</v>
      </c>
      <c r="L24" s="55" t="s">
        <v>116</v>
      </c>
      <c r="M24" s="19">
        <f t="shared" si="2"/>
        <v>0</v>
      </c>
      <c r="N24" s="19">
        <f t="shared" si="5"/>
        <v>188.6</v>
      </c>
      <c r="O24" s="54"/>
    </row>
    <row r="25" spans="1:15" x14ac:dyDescent="0.25">
      <c r="A25" s="40">
        <v>1300</v>
      </c>
      <c r="B25" s="40" t="s">
        <v>23</v>
      </c>
      <c r="C25" s="16" t="s">
        <v>34</v>
      </c>
      <c r="D25" s="53" t="s">
        <v>916</v>
      </c>
      <c r="E25" s="201">
        <v>46.9</v>
      </c>
      <c r="F25" s="17">
        <f t="shared" si="3"/>
        <v>1.8402982146360605</v>
      </c>
      <c r="G25" s="17">
        <f t="shared" si="0"/>
        <v>53.934999999999995</v>
      </c>
      <c r="H25" s="47"/>
      <c r="I25" s="18">
        <v>6</v>
      </c>
      <c r="J25" s="47"/>
      <c r="K25" s="19">
        <f t="shared" si="1"/>
        <v>0</v>
      </c>
      <c r="L25" s="23">
        <f t="shared" si="4"/>
        <v>0</v>
      </c>
      <c r="M25" s="19">
        <f t="shared" si="2"/>
        <v>0</v>
      </c>
      <c r="N25" s="19">
        <f t="shared" si="5"/>
        <v>53.934999999999995</v>
      </c>
      <c r="O25" s="54"/>
    </row>
    <row r="26" spans="1:15" x14ac:dyDescent="0.25">
      <c r="A26" s="40">
        <v>1350</v>
      </c>
      <c r="B26" s="40" t="s">
        <v>23</v>
      </c>
      <c r="C26" s="16" t="s">
        <v>35</v>
      </c>
      <c r="D26" s="53" t="s">
        <v>917</v>
      </c>
      <c r="E26" s="17">
        <v>34.9</v>
      </c>
      <c r="F26" s="17">
        <f t="shared" si="3"/>
        <v>1.3694329998038062</v>
      </c>
      <c r="G26" s="17">
        <f t="shared" si="0"/>
        <v>40.134999999999998</v>
      </c>
      <c r="H26" s="47"/>
      <c r="I26" s="18">
        <v>5</v>
      </c>
      <c r="J26" s="47"/>
      <c r="K26" s="19">
        <f t="shared" si="1"/>
        <v>0</v>
      </c>
      <c r="L26" s="23">
        <f t="shared" si="4"/>
        <v>0</v>
      </c>
      <c r="M26" s="19">
        <f t="shared" si="2"/>
        <v>0</v>
      </c>
      <c r="N26" s="19">
        <f t="shared" si="5"/>
        <v>40.134999999999998</v>
      </c>
      <c r="O26" s="54"/>
    </row>
    <row r="27" spans="1:15" x14ac:dyDescent="0.25">
      <c r="A27" s="40">
        <v>1352</v>
      </c>
      <c r="B27" s="40" t="s">
        <v>23</v>
      </c>
      <c r="C27" s="16" t="s">
        <v>36</v>
      </c>
      <c r="D27" s="53" t="s">
        <v>918</v>
      </c>
      <c r="E27" s="17">
        <v>50.8</v>
      </c>
      <c r="F27" s="17">
        <f t="shared" si="3"/>
        <v>1.993329409456543</v>
      </c>
      <c r="G27" s="17">
        <f t="shared" si="0"/>
        <v>58.419999999999995</v>
      </c>
      <c r="H27" s="47"/>
      <c r="I27" s="18">
        <v>5</v>
      </c>
      <c r="J27" s="47"/>
      <c r="K27" s="19">
        <f t="shared" si="1"/>
        <v>0</v>
      </c>
      <c r="L27" s="23">
        <f t="shared" si="4"/>
        <v>0</v>
      </c>
      <c r="M27" s="19">
        <f t="shared" si="2"/>
        <v>0</v>
      </c>
      <c r="N27" s="19">
        <f t="shared" si="5"/>
        <v>58.419999999999995</v>
      </c>
      <c r="O27" s="54"/>
    </row>
    <row r="28" spans="1:15" x14ac:dyDescent="0.25">
      <c r="A28" s="40">
        <v>1354</v>
      </c>
      <c r="B28" s="40" t="s">
        <v>23</v>
      </c>
      <c r="C28" s="16" t="s">
        <v>37</v>
      </c>
      <c r="D28" s="53" t="s">
        <v>919</v>
      </c>
      <c r="E28" s="201">
        <v>41.1</v>
      </c>
      <c r="F28" s="17">
        <f t="shared" si="3"/>
        <v>1.6127133608004709</v>
      </c>
      <c r="G28" s="17">
        <f t="shared" si="0"/>
        <v>47.265000000000001</v>
      </c>
      <c r="H28" s="47"/>
      <c r="I28" s="18">
        <v>5</v>
      </c>
      <c r="J28" s="47"/>
      <c r="K28" s="19">
        <f t="shared" si="1"/>
        <v>0</v>
      </c>
      <c r="L28" s="23">
        <f t="shared" si="4"/>
        <v>0</v>
      </c>
      <c r="M28" s="19">
        <f t="shared" si="2"/>
        <v>0</v>
      </c>
      <c r="N28" s="19">
        <f t="shared" si="5"/>
        <v>47.265000000000001</v>
      </c>
      <c r="O28" s="54"/>
    </row>
    <row r="29" spans="1:15" x14ac:dyDescent="0.25">
      <c r="A29" s="40">
        <v>1356</v>
      </c>
      <c r="B29" s="40" t="s">
        <v>23</v>
      </c>
      <c r="C29" s="16" t="s">
        <v>38</v>
      </c>
      <c r="D29" s="53" t="s">
        <v>920</v>
      </c>
      <c r="E29" s="201">
        <v>29.9</v>
      </c>
      <c r="F29" s="17">
        <f t="shared" si="3"/>
        <v>1.1732391602903669</v>
      </c>
      <c r="G29" s="17">
        <f t="shared" si="0"/>
        <v>34.384999999999998</v>
      </c>
      <c r="H29" s="47"/>
      <c r="I29" s="18">
        <v>5</v>
      </c>
      <c r="J29" s="47"/>
      <c r="K29" s="19">
        <f t="shared" si="1"/>
        <v>0</v>
      </c>
      <c r="L29" s="23">
        <f t="shared" si="4"/>
        <v>0</v>
      </c>
      <c r="M29" s="19">
        <f t="shared" si="2"/>
        <v>0</v>
      </c>
      <c r="N29" s="19">
        <f t="shared" si="5"/>
        <v>34.384999999999998</v>
      </c>
      <c r="O29" s="54"/>
    </row>
    <row r="30" spans="1:15" x14ac:dyDescent="0.25">
      <c r="A30" s="40">
        <v>1442</v>
      </c>
      <c r="B30" s="40" t="s">
        <v>23</v>
      </c>
      <c r="C30" s="16" t="s">
        <v>39</v>
      </c>
      <c r="D30" s="53" t="s">
        <v>921</v>
      </c>
      <c r="E30" s="201">
        <v>113.3</v>
      </c>
      <c r="F30" s="17">
        <f t="shared" si="3"/>
        <v>4.4457524033745344</v>
      </c>
      <c r="G30" s="17">
        <f t="shared" si="0"/>
        <v>130.29499999999999</v>
      </c>
      <c r="H30" s="47"/>
      <c r="I30" s="18">
        <v>12</v>
      </c>
      <c r="J30" s="47"/>
      <c r="K30" s="19">
        <f t="shared" si="1"/>
        <v>0</v>
      </c>
      <c r="L30" s="23">
        <f t="shared" si="4"/>
        <v>0</v>
      </c>
      <c r="M30" s="19">
        <f t="shared" si="2"/>
        <v>0</v>
      </c>
      <c r="N30" s="19">
        <f t="shared" si="5"/>
        <v>130.29499999999999</v>
      </c>
      <c r="O30" s="54"/>
    </row>
    <row r="31" spans="1:15" x14ac:dyDescent="0.25">
      <c r="A31" s="40">
        <v>1450</v>
      </c>
      <c r="B31" s="40" t="s">
        <v>15</v>
      </c>
      <c r="C31" s="16" t="s">
        <v>40</v>
      </c>
      <c r="D31" s="53" t="s">
        <v>922</v>
      </c>
      <c r="E31" s="201">
        <v>107</v>
      </c>
      <c r="F31" s="17">
        <f t="shared" si="3"/>
        <v>4.1985481655876002</v>
      </c>
      <c r="G31" s="17">
        <f t="shared" si="0"/>
        <v>123.05</v>
      </c>
      <c r="H31" s="47"/>
      <c r="I31" s="18">
        <v>12</v>
      </c>
      <c r="J31" s="47"/>
      <c r="K31" s="19">
        <f t="shared" si="1"/>
        <v>0</v>
      </c>
      <c r="L31" s="23">
        <f t="shared" si="4"/>
        <v>0</v>
      </c>
      <c r="M31" s="19">
        <f t="shared" si="2"/>
        <v>0</v>
      </c>
      <c r="N31" s="19">
        <f t="shared" si="5"/>
        <v>123.05</v>
      </c>
      <c r="O31" s="54"/>
    </row>
    <row r="32" spans="1:15" x14ac:dyDescent="0.25">
      <c r="A32" s="40">
        <v>1454</v>
      </c>
      <c r="B32" s="40" t="s">
        <v>23</v>
      </c>
      <c r="C32" s="16" t="s">
        <v>41</v>
      </c>
      <c r="D32" s="53" t="s">
        <v>923</v>
      </c>
      <c r="E32" s="201">
        <v>388</v>
      </c>
      <c r="F32" s="17">
        <f t="shared" si="3"/>
        <v>15.224641946242889</v>
      </c>
      <c r="G32" s="17">
        <f t="shared" si="0"/>
        <v>446.2</v>
      </c>
      <c r="H32" s="47"/>
      <c r="I32" s="18">
        <v>12</v>
      </c>
      <c r="J32" s="47"/>
      <c r="K32" s="19">
        <f t="shared" si="1"/>
        <v>0</v>
      </c>
      <c r="L32" s="23">
        <f t="shared" si="4"/>
        <v>0</v>
      </c>
      <c r="M32" s="19">
        <f t="shared" si="2"/>
        <v>0</v>
      </c>
      <c r="N32" s="19">
        <f t="shared" si="5"/>
        <v>446.2</v>
      </c>
      <c r="O32" s="54"/>
    </row>
    <row r="33" spans="1:15" x14ac:dyDescent="0.25">
      <c r="A33" s="40">
        <v>1490</v>
      </c>
      <c r="B33" s="40" t="s">
        <v>23</v>
      </c>
      <c r="C33" s="16" t="s">
        <v>42</v>
      </c>
      <c r="D33" s="53" t="s">
        <v>924</v>
      </c>
      <c r="E33" s="201">
        <v>113</v>
      </c>
      <c r="F33" s="17">
        <f t="shared" si="3"/>
        <v>4.4339807730037277</v>
      </c>
      <c r="G33" s="17">
        <f t="shared" si="0"/>
        <v>129.94999999999999</v>
      </c>
      <c r="H33" s="47"/>
      <c r="I33" s="18">
        <v>12</v>
      </c>
      <c r="J33" s="47"/>
      <c r="K33" s="19">
        <f t="shared" si="1"/>
        <v>0</v>
      </c>
      <c r="L33" s="23">
        <f t="shared" si="4"/>
        <v>0</v>
      </c>
      <c r="M33" s="19">
        <f t="shared" si="2"/>
        <v>0</v>
      </c>
      <c r="N33" s="19">
        <f t="shared" si="5"/>
        <v>129.94999999999999</v>
      </c>
      <c r="O33" s="54"/>
    </row>
    <row r="34" spans="1:15" x14ac:dyDescent="0.25">
      <c r="A34" s="40">
        <v>1500</v>
      </c>
      <c r="B34" s="40" t="s">
        <v>23</v>
      </c>
      <c r="C34" s="16" t="s">
        <v>40</v>
      </c>
      <c r="D34" s="53" t="s">
        <v>925</v>
      </c>
      <c r="E34" s="201">
        <v>111</v>
      </c>
      <c r="F34" s="17">
        <f t="shared" si="3"/>
        <v>4.3555032371983522</v>
      </c>
      <c r="G34" s="17">
        <f t="shared" si="0"/>
        <v>127.64999999999999</v>
      </c>
      <c r="H34" s="47"/>
      <c r="I34" s="18">
        <v>12</v>
      </c>
      <c r="J34" s="47"/>
      <c r="K34" s="19">
        <f t="shared" si="1"/>
        <v>0</v>
      </c>
      <c r="L34" s="23">
        <f t="shared" si="4"/>
        <v>0</v>
      </c>
      <c r="M34" s="19">
        <f t="shared" si="2"/>
        <v>0</v>
      </c>
      <c r="N34" s="19">
        <f t="shared" si="5"/>
        <v>127.64999999999999</v>
      </c>
      <c r="O34" s="54"/>
    </row>
    <row r="35" spans="1:15" x14ac:dyDescent="0.25">
      <c r="A35" s="40">
        <v>1510</v>
      </c>
      <c r="B35" s="40" t="s">
        <v>23</v>
      </c>
      <c r="C35" s="16" t="s">
        <v>43</v>
      </c>
      <c r="D35" s="53" t="s">
        <v>926</v>
      </c>
      <c r="E35" s="201">
        <v>66.599999999999994</v>
      </c>
      <c r="F35" s="17">
        <f t="shared" si="3"/>
        <v>2.6133019423190111</v>
      </c>
      <c r="G35" s="17">
        <f t="shared" si="0"/>
        <v>76.589999999999989</v>
      </c>
      <c r="H35" s="47"/>
      <c r="I35" s="18">
        <v>6</v>
      </c>
      <c r="J35" s="47"/>
      <c r="K35" s="19">
        <f t="shared" si="1"/>
        <v>0</v>
      </c>
      <c r="L35" s="23">
        <f t="shared" si="4"/>
        <v>0</v>
      </c>
      <c r="M35" s="19">
        <f t="shared" si="2"/>
        <v>0</v>
      </c>
      <c r="N35" s="19">
        <f t="shared" si="5"/>
        <v>76.589999999999989</v>
      </c>
      <c r="O35" s="54"/>
    </row>
    <row r="36" spans="1:15" x14ac:dyDescent="0.25">
      <c r="A36" s="40">
        <v>1514</v>
      </c>
      <c r="B36" s="40" t="s">
        <v>23</v>
      </c>
      <c r="C36" s="16" t="s">
        <v>44</v>
      </c>
      <c r="D36" s="53" t="s">
        <v>927</v>
      </c>
      <c r="E36" s="201">
        <v>103.5</v>
      </c>
      <c r="F36" s="17">
        <f t="shared" si="3"/>
        <v>4.0612124779281933</v>
      </c>
      <c r="G36" s="17">
        <f t="shared" si="0"/>
        <v>119.02499999999999</v>
      </c>
      <c r="H36" s="47"/>
      <c r="I36" s="18">
        <v>8</v>
      </c>
      <c r="J36" s="47"/>
      <c r="K36" s="19">
        <f t="shared" si="1"/>
        <v>0</v>
      </c>
      <c r="L36" s="23">
        <f t="shared" si="4"/>
        <v>0</v>
      </c>
      <c r="M36" s="19">
        <f t="shared" si="2"/>
        <v>0</v>
      </c>
      <c r="N36" s="19">
        <f t="shared" si="5"/>
        <v>119.02499999999999</v>
      </c>
      <c r="O36" s="54"/>
    </row>
    <row r="37" spans="1:15" x14ac:dyDescent="0.25">
      <c r="A37" s="40">
        <v>1520</v>
      </c>
      <c r="B37" s="40" t="s">
        <v>23</v>
      </c>
      <c r="C37" s="16" t="s">
        <v>45</v>
      </c>
      <c r="D37" s="53" t="s">
        <v>928</v>
      </c>
      <c r="E37" s="201">
        <v>73</v>
      </c>
      <c r="F37" s="17">
        <f t="shared" si="3"/>
        <v>2.8644300568962136</v>
      </c>
      <c r="G37" s="17">
        <f t="shared" si="0"/>
        <v>83.949999999999989</v>
      </c>
      <c r="H37" s="47"/>
      <c r="I37" s="18">
        <v>12</v>
      </c>
      <c r="J37" s="47"/>
      <c r="K37" s="19">
        <f t="shared" si="1"/>
        <v>0</v>
      </c>
      <c r="L37" s="23">
        <f t="shared" si="4"/>
        <v>0</v>
      </c>
      <c r="M37" s="19">
        <f t="shared" si="2"/>
        <v>0</v>
      </c>
      <c r="N37" s="19">
        <f t="shared" si="5"/>
        <v>83.949999999999989</v>
      </c>
      <c r="O37" s="54"/>
    </row>
    <row r="38" spans="1:15" x14ac:dyDescent="0.25">
      <c r="A38" s="40">
        <v>1531</v>
      </c>
      <c r="B38" s="40" t="s">
        <v>23</v>
      </c>
      <c r="C38" s="16" t="s">
        <v>46</v>
      </c>
      <c r="D38" s="53" t="s">
        <v>929</v>
      </c>
      <c r="E38" s="201">
        <v>68.400000000000006</v>
      </c>
      <c r="F38" s="17">
        <f t="shared" si="3"/>
        <v>2.6839317245438497</v>
      </c>
      <c r="G38" s="17">
        <f t="shared" si="0"/>
        <v>78.66</v>
      </c>
      <c r="H38" s="47"/>
      <c r="I38" s="18">
        <v>8</v>
      </c>
      <c r="J38" s="47"/>
      <c r="K38" s="19">
        <f t="shared" si="1"/>
        <v>0</v>
      </c>
      <c r="L38" s="23">
        <f t="shared" si="4"/>
        <v>0</v>
      </c>
      <c r="M38" s="19">
        <f t="shared" si="2"/>
        <v>0</v>
      </c>
      <c r="N38" s="19">
        <f t="shared" si="5"/>
        <v>78.66</v>
      </c>
      <c r="O38" s="54"/>
    </row>
    <row r="39" spans="1:15" x14ac:dyDescent="0.25">
      <c r="A39" s="40">
        <v>1540</v>
      </c>
      <c r="B39" s="40" t="s">
        <v>23</v>
      </c>
      <c r="C39" s="16" t="s">
        <v>47</v>
      </c>
      <c r="D39" s="53" t="s">
        <v>930</v>
      </c>
      <c r="E39" s="201">
        <v>58.3</v>
      </c>
      <c r="F39" s="17">
        <f t="shared" si="3"/>
        <v>2.2876201687267019</v>
      </c>
      <c r="G39" s="17">
        <f t="shared" si="0"/>
        <v>67.044999999999987</v>
      </c>
      <c r="H39" s="47"/>
      <c r="I39" s="18">
        <v>6</v>
      </c>
      <c r="J39" s="47"/>
      <c r="K39" s="19">
        <f t="shared" si="1"/>
        <v>0</v>
      </c>
      <c r="L39" s="23">
        <f t="shared" si="4"/>
        <v>0</v>
      </c>
      <c r="M39" s="19">
        <f t="shared" si="2"/>
        <v>0</v>
      </c>
      <c r="N39" s="19">
        <f t="shared" si="5"/>
        <v>67.044999999999987</v>
      </c>
      <c r="O39" s="54"/>
    </row>
    <row r="40" spans="1:15" x14ac:dyDescent="0.25">
      <c r="A40" s="40">
        <v>1544</v>
      </c>
      <c r="B40" s="40" t="s">
        <v>15</v>
      </c>
      <c r="C40" s="16" t="s">
        <v>48</v>
      </c>
      <c r="D40" s="53" t="s">
        <v>931</v>
      </c>
      <c r="E40" s="201">
        <v>74.5</v>
      </c>
      <c r="F40" s="17">
        <f t="shared" si="3"/>
        <v>2.9232882087502454</v>
      </c>
      <c r="G40" s="17">
        <f t="shared" si="0"/>
        <v>85.674999999999997</v>
      </c>
      <c r="H40" s="47"/>
      <c r="I40" s="18">
        <v>6</v>
      </c>
      <c r="J40" s="47"/>
      <c r="K40" s="19">
        <f t="shared" si="1"/>
        <v>0</v>
      </c>
      <c r="L40" s="23">
        <f t="shared" si="4"/>
        <v>0</v>
      </c>
      <c r="M40" s="19">
        <f t="shared" si="2"/>
        <v>0</v>
      </c>
      <c r="N40" s="19">
        <f t="shared" si="5"/>
        <v>85.674999999999997</v>
      </c>
      <c r="O40" s="54"/>
    </row>
    <row r="41" spans="1:15" x14ac:dyDescent="0.25">
      <c r="A41" s="40">
        <v>1600</v>
      </c>
      <c r="B41" s="40" t="s">
        <v>23</v>
      </c>
      <c r="C41" s="16" t="s">
        <v>49</v>
      </c>
      <c r="D41" s="53" t="s">
        <v>932</v>
      </c>
      <c r="E41" s="201">
        <v>111.9</v>
      </c>
      <c r="F41" s="17">
        <f t="shared" si="3"/>
        <v>4.3908181283107712</v>
      </c>
      <c r="G41" s="17">
        <f t="shared" si="0"/>
        <v>128.685</v>
      </c>
      <c r="H41" s="47"/>
      <c r="I41" s="18">
        <v>10</v>
      </c>
      <c r="J41" s="47"/>
      <c r="K41" s="19">
        <f t="shared" si="1"/>
        <v>0</v>
      </c>
      <c r="L41" s="23">
        <f t="shared" si="4"/>
        <v>0</v>
      </c>
      <c r="M41" s="19">
        <f t="shared" si="2"/>
        <v>0</v>
      </c>
      <c r="N41" s="19">
        <f t="shared" si="5"/>
        <v>128.685</v>
      </c>
      <c r="O41" s="54"/>
    </row>
    <row r="42" spans="1:15" x14ac:dyDescent="0.25">
      <c r="A42" s="40">
        <v>1620</v>
      </c>
      <c r="B42" s="40" t="s">
        <v>23</v>
      </c>
      <c r="C42" s="16" t="s">
        <v>50</v>
      </c>
      <c r="D42" s="254" t="s">
        <v>933</v>
      </c>
      <c r="E42" s="201">
        <v>101</v>
      </c>
      <c r="F42" s="17">
        <f t="shared" si="3"/>
        <v>3.9631155581714737</v>
      </c>
      <c r="G42" s="17">
        <f t="shared" si="0"/>
        <v>116.14999999999999</v>
      </c>
      <c r="H42" s="47"/>
      <c r="I42" s="18">
        <v>10</v>
      </c>
      <c r="J42" s="47"/>
      <c r="K42" s="19">
        <f t="shared" si="1"/>
        <v>0</v>
      </c>
      <c r="L42" s="23">
        <f t="shared" si="4"/>
        <v>0</v>
      </c>
      <c r="M42" s="19">
        <f t="shared" si="2"/>
        <v>0</v>
      </c>
      <c r="N42" s="19">
        <f t="shared" si="5"/>
        <v>116.14999999999999</v>
      </c>
      <c r="O42" s="54"/>
    </row>
    <row r="43" spans="1:15" x14ac:dyDescent="0.25">
      <c r="A43" s="40">
        <v>1700</v>
      </c>
      <c r="B43" s="40" t="s">
        <v>23</v>
      </c>
      <c r="C43" s="16" t="s">
        <v>51</v>
      </c>
      <c r="D43" s="53" t="s">
        <v>934</v>
      </c>
      <c r="E43" s="201">
        <v>52.5</v>
      </c>
      <c r="F43" s="42" t="s">
        <v>116</v>
      </c>
      <c r="G43" s="17">
        <f t="shared" si="0"/>
        <v>60.374999999999993</v>
      </c>
      <c r="H43" s="47"/>
      <c r="I43" s="18">
        <v>15</v>
      </c>
      <c r="J43" s="47"/>
      <c r="K43" s="19">
        <f t="shared" si="1"/>
        <v>0</v>
      </c>
      <c r="L43" s="42" t="s">
        <v>116</v>
      </c>
      <c r="M43" s="19">
        <f t="shared" si="2"/>
        <v>0</v>
      </c>
      <c r="N43" s="19">
        <f t="shared" si="5"/>
        <v>60.374999999999993</v>
      </c>
      <c r="O43" s="54"/>
    </row>
    <row r="44" spans="1:15" x14ac:dyDescent="0.25">
      <c r="A44" s="40">
        <v>1750</v>
      </c>
      <c r="B44" s="40" t="s">
        <v>23</v>
      </c>
      <c r="C44" s="16" t="s">
        <v>52</v>
      </c>
      <c r="D44" s="53" t="s">
        <v>935</v>
      </c>
      <c r="E44" s="201">
        <v>102.5</v>
      </c>
      <c r="F44" s="42" t="s">
        <v>116</v>
      </c>
      <c r="G44" s="17">
        <f t="shared" si="0"/>
        <v>117.87499999999999</v>
      </c>
      <c r="H44" s="47"/>
      <c r="I44" s="18">
        <v>15</v>
      </c>
      <c r="J44" s="47"/>
      <c r="K44" s="19">
        <f t="shared" si="1"/>
        <v>0</v>
      </c>
      <c r="L44" s="42" t="s">
        <v>116</v>
      </c>
      <c r="M44" s="19">
        <f t="shared" si="2"/>
        <v>0</v>
      </c>
      <c r="N44" s="19">
        <f t="shared" si="5"/>
        <v>117.87499999999999</v>
      </c>
      <c r="O44" s="54"/>
    </row>
    <row r="45" spans="1:15" x14ac:dyDescent="0.25">
      <c r="A45" s="40">
        <v>1752</v>
      </c>
      <c r="B45" s="40" t="s">
        <v>23</v>
      </c>
      <c r="C45" s="16" t="s">
        <v>53</v>
      </c>
      <c r="D45" s="53" t="s">
        <v>936</v>
      </c>
      <c r="E45" s="201">
        <v>65.7</v>
      </c>
      <c r="F45" s="42" t="s">
        <v>116</v>
      </c>
      <c r="G45" s="17">
        <f t="shared" si="0"/>
        <v>75.554999999999993</v>
      </c>
      <c r="H45" s="47"/>
      <c r="I45" s="18">
        <v>15</v>
      </c>
      <c r="J45" s="47"/>
      <c r="K45" s="19">
        <f t="shared" si="1"/>
        <v>0</v>
      </c>
      <c r="L45" s="42" t="s">
        <v>116</v>
      </c>
      <c r="M45" s="19">
        <f t="shared" si="2"/>
        <v>0</v>
      </c>
      <c r="N45" s="19">
        <f t="shared" si="5"/>
        <v>75.554999999999993</v>
      </c>
      <c r="O45" s="54"/>
    </row>
    <row r="46" spans="1:15" x14ac:dyDescent="0.25">
      <c r="A46" s="40">
        <v>2000</v>
      </c>
      <c r="B46" s="40" t="s">
        <v>23</v>
      </c>
      <c r="C46" s="16" t="s">
        <v>54</v>
      </c>
      <c r="D46" s="53" t="s">
        <v>937</v>
      </c>
      <c r="E46" s="201">
        <v>37.200000000000003</v>
      </c>
      <c r="F46" s="17">
        <f t="shared" si="3"/>
        <v>1.4596821659799883</v>
      </c>
      <c r="G46" s="17">
        <f t="shared" si="0"/>
        <v>42.78</v>
      </c>
      <c r="H46" s="47"/>
      <c r="I46" s="18">
        <v>6</v>
      </c>
      <c r="J46" s="47"/>
      <c r="K46" s="19">
        <f t="shared" si="1"/>
        <v>0</v>
      </c>
      <c r="L46" s="23">
        <f t="shared" si="4"/>
        <v>0</v>
      </c>
      <c r="M46" s="19">
        <f t="shared" si="2"/>
        <v>0</v>
      </c>
      <c r="N46" s="19">
        <f t="shared" si="5"/>
        <v>42.78</v>
      </c>
      <c r="O46" s="54"/>
    </row>
    <row r="47" spans="1:15" x14ac:dyDescent="0.25">
      <c r="A47" s="40">
        <v>2005</v>
      </c>
      <c r="B47" s="40" t="s">
        <v>23</v>
      </c>
      <c r="C47" s="16" t="s">
        <v>55</v>
      </c>
      <c r="D47" s="53" t="s">
        <v>938</v>
      </c>
      <c r="E47" s="201">
        <v>29.5</v>
      </c>
      <c r="F47" s="17">
        <f t="shared" si="3"/>
        <v>1.1575436531292917</v>
      </c>
      <c r="G47" s="17">
        <f t="shared" si="0"/>
        <v>33.924999999999997</v>
      </c>
      <c r="H47" s="47"/>
      <c r="I47" s="18">
        <v>6</v>
      </c>
      <c r="J47" s="47"/>
      <c r="K47" s="19">
        <f t="shared" si="1"/>
        <v>0</v>
      </c>
      <c r="L47" s="23">
        <f t="shared" si="4"/>
        <v>0</v>
      </c>
      <c r="M47" s="19">
        <f t="shared" si="2"/>
        <v>0</v>
      </c>
      <c r="N47" s="19">
        <f t="shared" si="5"/>
        <v>33.924999999999997</v>
      </c>
      <c r="O47" s="54"/>
    </row>
    <row r="48" spans="1:15" x14ac:dyDescent="0.25">
      <c r="A48" s="209">
        <v>2010</v>
      </c>
      <c r="B48" s="209" t="s">
        <v>23</v>
      </c>
      <c r="C48" s="210" t="s">
        <v>56</v>
      </c>
      <c r="D48" s="253" t="s">
        <v>939</v>
      </c>
      <c r="E48" s="207">
        <v>29.75</v>
      </c>
      <c r="F48" s="207">
        <f t="shared" si="3"/>
        <v>1.1673533451049638</v>
      </c>
      <c r="G48" s="207">
        <f t="shared" si="0"/>
        <v>34.212499999999999</v>
      </c>
      <c r="H48" s="212"/>
      <c r="I48" s="211">
        <v>6</v>
      </c>
      <c r="J48" s="212"/>
      <c r="K48" s="213">
        <f t="shared" si="1"/>
        <v>0</v>
      </c>
      <c r="L48" s="214">
        <f t="shared" si="4"/>
        <v>0</v>
      </c>
      <c r="M48" s="213">
        <f t="shared" si="2"/>
        <v>0</v>
      </c>
      <c r="N48" s="213">
        <f t="shared" si="5"/>
        <v>34.212499999999999</v>
      </c>
      <c r="O48" s="208" t="s">
        <v>2027</v>
      </c>
    </row>
    <row r="49" spans="1:15" x14ac:dyDescent="0.25">
      <c r="A49" s="40">
        <v>2020</v>
      </c>
      <c r="B49" s="40" t="s">
        <v>23</v>
      </c>
      <c r="C49" s="16" t="s">
        <v>57</v>
      </c>
      <c r="D49" s="53" t="s">
        <v>940</v>
      </c>
      <c r="E49" s="201">
        <v>30.1</v>
      </c>
      <c r="F49" s="17">
        <f t="shared" si="3"/>
        <v>1.1810869138709046</v>
      </c>
      <c r="G49" s="17">
        <f t="shared" si="0"/>
        <v>34.615000000000002</v>
      </c>
      <c r="H49" s="47"/>
      <c r="I49" s="18">
        <v>6</v>
      </c>
      <c r="J49" s="47"/>
      <c r="K49" s="19">
        <f t="shared" si="1"/>
        <v>0</v>
      </c>
      <c r="L49" s="23">
        <f t="shared" si="4"/>
        <v>0</v>
      </c>
      <c r="M49" s="19">
        <f t="shared" si="2"/>
        <v>0</v>
      </c>
      <c r="N49" s="19">
        <f t="shared" si="5"/>
        <v>34.615000000000002</v>
      </c>
      <c r="O49" s="54"/>
    </row>
    <row r="50" spans="1:15" x14ac:dyDescent="0.25">
      <c r="A50" s="40">
        <v>2030</v>
      </c>
      <c r="B50" s="40" t="s">
        <v>23</v>
      </c>
      <c r="C50" s="16" t="s">
        <v>58</v>
      </c>
      <c r="D50" s="53" t="s">
        <v>941</v>
      </c>
      <c r="E50" s="201">
        <v>44</v>
      </c>
      <c r="F50" s="17">
        <f t="shared" si="3"/>
        <v>1.7265057877182657</v>
      </c>
      <c r="G50" s="17">
        <f t="shared" si="0"/>
        <v>50.599999999999994</v>
      </c>
      <c r="H50" s="47"/>
      <c r="I50" s="18">
        <v>6</v>
      </c>
      <c r="J50" s="47"/>
      <c r="K50" s="19">
        <f t="shared" si="1"/>
        <v>0</v>
      </c>
      <c r="L50" s="23">
        <f t="shared" si="4"/>
        <v>0</v>
      </c>
      <c r="M50" s="19">
        <f t="shared" si="2"/>
        <v>0</v>
      </c>
      <c r="N50" s="19">
        <f t="shared" si="5"/>
        <v>50.599999999999994</v>
      </c>
      <c r="O50" s="54" t="s">
        <v>2152</v>
      </c>
    </row>
    <row r="51" spans="1:15" x14ac:dyDescent="0.25">
      <c r="A51" s="40">
        <v>2120</v>
      </c>
      <c r="B51" s="40" t="s">
        <v>23</v>
      </c>
      <c r="C51" s="16" t="s">
        <v>59</v>
      </c>
      <c r="D51" s="53" t="s">
        <v>942</v>
      </c>
      <c r="E51" s="201">
        <v>27.9</v>
      </c>
      <c r="F51" s="17">
        <f t="shared" si="3"/>
        <v>1.0947616244849911</v>
      </c>
      <c r="G51" s="17">
        <f t="shared" si="0"/>
        <v>32.084999999999994</v>
      </c>
      <c r="H51" s="47"/>
      <c r="I51" s="18">
        <v>8</v>
      </c>
      <c r="J51" s="47"/>
      <c r="K51" s="19">
        <f t="shared" si="1"/>
        <v>0</v>
      </c>
      <c r="L51" s="23">
        <f t="shared" si="4"/>
        <v>0</v>
      </c>
      <c r="M51" s="19">
        <f t="shared" si="2"/>
        <v>0</v>
      </c>
      <c r="N51" s="19">
        <f t="shared" si="5"/>
        <v>32.084999999999994</v>
      </c>
      <c r="O51" s="54"/>
    </row>
    <row r="52" spans="1:15" x14ac:dyDescent="0.25">
      <c r="A52" s="209">
        <v>2124</v>
      </c>
      <c r="B52" s="209" t="s">
        <v>23</v>
      </c>
      <c r="C52" s="210" t="s">
        <v>60</v>
      </c>
      <c r="D52" s="253" t="s">
        <v>943</v>
      </c>
      <c r="E52" s="207">
        <v>27.75</v>
      </c>
      <c r="F52" s="207">
        <f t="shared" si="3"/>
        <v>1.088875809299588</v>
      </c>
      <c r="G52" s="207">
        <f t="shared" si="0"/>
        <v>31.912499999999998</v>
      </c>
      <c r="H52" s="212"/>
      <c r="I52" s="211">
        <v>8</v>
      </c>
      <c r="J52" s="212"/>
      <c r="K52" s="213">
        <f t="shared" si="1"/>
        <v>0</v>
      </c>
      <c r="L52" s="214">
        <f t="shared" si="4"/>
        <v>0</v>
      </c>
      <c r="M52" s="213">
        <f t="shared" si="2"/>
        <v>0</v>
      </c>
      <c r="N52" s="213">
        <f t="shared" si="5"/>
        <v>31.912499999999998</v>
      </c>
      <c r="O52" s="208" t="s">
        <v>2027</v>
      </c>
    </row>
    <row r="53" spans="1:15" x14ac:dyDescent="0.25">
      <c r="A53" s="40">
        <v>2125</v>
      </c>
      <c r="B53" s="40" t="s">
        <v>23</v>
      </c>
      <c r="C53" s="16" t="s">
        <v>61</v>
      </c>
      <c r="D53" s="53" t="s">
        <v>944</v>
      </c>
      <c r="E53" s="201">
        <v>50.3</v>
      </c>
      <c r="F53" s="17">
        <f t="shared" si="3"/>
        <v>1.9737100255051991</v>
      </c>
      <c r="G53" s="17">
        <f t="shared" si="0"/>
        <v>57.844999999999992</v>
      </c>
      <c r="H53" s="47"/>
      <c r="I53" s="18">
        <v>12</v>
      </c>
      <c r="J53" s="47"/>
      <c r="K53" s="19">
        <f t="shared" si="1"/>
        <v>0</v>
      </c>
      <c r="L53" s="23">
        <f t="shared" si="4"/>
        <v>0</v>
      </c>
      <c r="M53" s="19">
        <f t="shared" si="2"/>
        <v>0</v>
      </c>
      <c r="N53" s="19">
        <f t="shared" si="5"/>
        <v>57.844999999999992</v>
      </c>
      <c r="O53" s="54"/>
    </row>
    <row r="54" spans="1:15" x14ac:dyDescent="0.25">
      <c r="A54" s="40">
        <v>2126</v>
      </c>
      <c r="B54" s="40" t="s">
        <v>23</v>
      </c>
      <c r="C54" s="16" t="s">
        <v>62</v>
      </c>
      <c r="D54" s="53" t="s">
        <v>945</v>
      </c>
      <c r="E54" s="201">
        <v>25.3</v>
      </c>
      <c r="F54" s="17">
        <f t="shared" si="3"/>
        <v>0.99274082793800278</v>
      </c>
      <c r="G54" s="17">
        <f t="shared" si="0"/>
        <v>29.094999999999999</v>
      </c>
      <c r="H54" s="47"/>
      <c r="I54" s="18">
        <v>24</v>
      </c>
      <c r="J54" s="47"/>
      <c r="K54" s="19">
        <f t="shared" si="1"/>
        <v>0</v>
      </c>
      <c r="L54" s="23">
        <f t="shared" si="4"/>
        <v>0</v>
      </c>
      <c r="M54" s="19">
        <f t="shared" si="2"/>
        <v>0</v>
      </c>
      <c r="N54" s="19">
        <f t="shared" si="5"/>
        <v>29.094999999999999</v>
      </c>
      <c r="O54" s="54"/>
    </row>
    <row r="55" spans="1:15" x14ac:dyDescent="0.25">
      <c r="A55" s="40">
        <v>2130</v>
      </c>
      <c r="B55" s="40" t="s">
        <v>23</v>
      </c>
      <c r="C55" s="16" t="s">
        <v>63</v>
      </c>
      <c r="D55" s="53" t="s">
        <v>946</v>
      </c>
      <c r="E55" s="201">
        <v>50.3</v>
      </c>
      <c r="F55" s="17">
        <f t="shared" si="3"/>
        <v>1.9737100255051991</v>
      </c>
      <c r="G55" s="17">
        <f t="shared" si="0"/>
        <v>57.844999999999992</v>
      </c>
      <c r="H55" s="47"/>
      <c r="I55" s="18">
        <v>12</v>
      </c>
      <c r="J55" s="47"/>
      <c r="K55" s="19">
        <f t="shared" si="1"/>
        <v>0</v>
      </c>
      <c r="L55" s="23">
        <f t="shared" si="4"/>
        <v>0</v>
      </c>
      <c r="M55" s="19">
        <f t="shared" si="2"/>
        <v>0</v>
      </c>
      <c r="N55" s="19">
        <f t="shared" si="5"/>
        <v>57.844999999999992</v>
      </c>
      <c r="O55" s="54"/>
    </row>
    <row r="56" spans="1:15" x14ac:dyDescent="0.25">
      <c r="A56" s="40">
        <v>2140</v>
      </c>
      <c r="B56" s="40" t="s">
        <v>23</v>
      </c>
      <c r="C56" s="16" t="s">
        <v>64</v>
      </c>
      <c r="D56" s="53" t="s">
        <v>947</v>
      </c>
      <c r="E56" s="201">
        <v>46.2</v>
      </c>
      <c r="F56" s="17">
        <f t="shared" si="3"/>
        <v>1.8128310771041791</v>
      </c>
      <c r="G56" s="17">
        <f t="shared" si="0"/>
        <v>53.13</v>
      </c>
      <c r="H56" s="47"/>
      <c r="I56" s="18">
        <v>6</v>
      </c>
      <c r="J56" s="47"/>
      <c r="K56" s="19">
        <f t="shared" si="1"/>
        <v>0</v>
      </c>
      <c r="L56" s="23">
        <f t="shared" si="4"/>
        <v>0</v>
      </c>
      <c r="M56" s="19">
        <f t="shared" si="2"/>
        <v>0</v>
      </c>
      <c r="N56" s="19">
        <f t="shared" si="5"/>
        <v>53.13</v>
      </c>
      <c r="O56" s="54"/>
    </row>
    <row r="57" spans="1:15" x14ac:dyDescent="0.25">
      <c r="A57" s="40">
        <v>2141</v>
      </c>
      <c r="B57" s="40" t="s">
        <v>23</v>
      </c>
      <c r="C57" s="16" t="s">
        <v>65</v>
      </c>
      <c r="D57" s="53" t="s">
        <v>948</v>
      </c>
      <c r="E57" s="201">
        <v>46.2</v>
      </c>
      <c r="F57" s="17">
        <f t="shared" si="3"/>
        <v>1.8128310771041791</v>
      </c>
      <c r="G57" s="17">
        <f t="shared" si="0"/>
        <v>53.13</v>
      </c>
      <c r="H57" s="47"/>
      <c r="I57" s="18">
        <v>6</v>
      </c>
      <c r="J57" s="47"/>
      <c r="K57" s="19">
        <f t="shared" si="1"/>
        <v>0</v>
      </c>
      <c r="L57" s="23">
        <f t="shared" si="4"/>
        <v>0</v>
      </c>
      <c r="M57" s="19">
        <f t="shared" si="2"/>
        <v>0</v>
      </c>
      <c r="N57" s="19">
        <f t="shared" si="5"/>
        <v>53.13</v>
      </c>
      <c r="O57" s="54"/>
    </row>
    <row r="58" spans="1:15" x14ac:dyDescent="0.25">
      <c r="A58" s="40">
        <v>2142</v>
      </c>
      <c r="B58" s="40" t="s">
        <v>23</v>
      </c>
      <c r="C58" s="16" t="s">
        <v>66</v>
      </c>
      <c r="D58" s="53" t="s">
        <v>949</v>
      </c>
      <c r="E58" s="201">
        <v>46.2</v>
      </c>
      <c r="F58" s="17">
        <f t="shared" si="3"/>
        <v>1.8128310771041791</v>
      </c>
      <c r="G58" s="17">
        <f t="shared" si="0"/>
        <v>53.13</v>
      </c>
      <c r="H58" s="47"/>
      <c r="I58" s="18">
        <v>6</v>
      </c>
      <c r="J58" s="47"/>
      <c r="K58" s="19">
        <f t="shared" si="1"/>
        <v>0</v>
      </c>
      <c r="L58" s="23">
        <f t="shared" si="4"/>
        <v>0</v>
      </c>
      <c r="M58" s="19">
        <f t="shared" si="2"/>
        <v>0</v>
      </c>
      <c r="N58" s="19">
        <f t="shared" si="5"/>
        <v>53.13</v>
      </c>
      <c r="O58" s="54"/>
    </row>
    <row r="59" spans="1:15" x14ac:dyDescent="0.25">
      <c r="A59" s="40">
        <v>2144</v>
      </c>
      <c r="B59" s="40" t="s">
        <v>23</v>
      </c>
      <c r="C59" s="16" t="s">
        <v>67</v>
      </c>
      <c r="D59" s="53" t="s">
        <v>950</v>
      </c>
      <c r="E59" s="201">
        <v>46.2</v>
      </c>
      <c r="F59" s="17">
        <f t="shared" si="3"/>
        <v>1.8128310771041791</v>
      </c>
      <c r="G59" s="17">
        <f t="shared" si="0"/>
        <v>53.13</v>
      </c>
      <c r="H59" s="47"/>
      <c r="I59" s="18">
        <v>6</v>
      </c>
      <c r="J59" s="47"/>
      <c r="K59" s="19">
        <f t="shared" si="1"/>
        <v>0</v>
      </c>
      <c r="L59" s="23">
        <f t="shared" si="4"/>
        <v>0</v>
      </c>
      <c r="M59" s="19">
        <f t="shared" si="2"/>
        <v>0</v>
      </c>
      <c r="N59" s="19">
        <f t="shared" si="5"/>
        <v>53.13</v>
      </c>
      <c r="O59" s="54"/>
    </row>
    <row r="60" spans="1:15" x14ac:dyDescent="0.25">
      <c r="A60" s="40">
        <v>2148</v>
      </c>
      <c r="B60" s="40" t="s">
        <v>23</v>
      </c>
      <c r="C60" s="16" t="s">
        <v>2198</v>
      </c>
      <c r="D60" s="53">
        <v>10810165010083</v>
      </c>
      <c r="E60" s="201">
        <v>564.5</v>
      </c>
      <c r="F60" s="17">
        <f t="shared" si="3"/>
        <v>22.150284481067295</v>
      </c>
      <c r="G60" s="17">
        <f t="shared" si="0"/>
        <v>649.17499999999995</v>
      </c>
      <c r="H60" s="47"/>
      <c r="I60" s="18">
        <v>8</v>
      </c>
      <c r="J60" s="47"/>
      <c r="K60" s="19">
        <f t="shared" si="1"/>
        <v>0</v>
      </c>
      <c r="L60" s="23">
        <f t="shared" si="4"/>
        <v>0</v>
      </c>
      <c r="M60" s="19">
        <f t="shared" si="2"/>
        <v>0</v>
      </c>
      <c r="N60" s="19">
        <f t="shared" si="5"/>
        <v>649.17499999999995</v>
      </c>
      <c r="O60" s="54"/>
    </row>
    <row r="61" spans="1:15" x14ac:dyDescent="0.25">
      <c r="A61" s="40">
        <v>2150</v>
      </c>
      <c r="B61" s="40" t="s">
        <v>15</v>
      </c>
      <c r="C61" s="16" t="s">
        <v>68</v>
      </c>
      <c r="D61" s="53" t="s">
        <v>951</v>
      </c>
      <c r="E61" s="201">
        <v>14.3</v>
      </c>
      <c r="F61" s="17">
        <f t="shared" si="3"/>
        <v>0.56111438100843636</v>
      </c>
      <c r="G61" s="17">
        <f t="shared" si="0"/>
        <v>16.445</v>
      </c>
      <c r="H61" s="47"/>
      <c r="I61" s="18">
        <v>1</v>
      </c>
      <c r="J61" s="47"/>
      <c r="K61" s="19">
        <f t="shared" si="1"/>
        <v>0</v>
      </c>
      <c r="L61" s="23">
        <f t="shared" si="4"/>
        <v>0</v>
      </c>
      <c r="M61" s="19">
        <f t="shared" si="2"/>
        <v>0</v>
      </c>
      <c r="N61" s="19">
        <f t="shared" si="5"/>
        <v>16.445</v>
      </c>
      <c r="O61" s="54"/>
    </row>
    <row r="62" spans="1:15" x14ac:dyDescent="0.25">
      <c r="A62" s="40">
        <v>2152</v>
      </c>
      <c r="B62" s="40" t="s">
        <v>15</v>
      </c>
      <c r="C62" s="16" t="s">
        <v>69</v>
      </c>
      <c r="D62" s="53" t="s">
        <v>952</v>
      </c>
      <c r="E62" s="201">
        <v>14.3</v>
      </c>
      <c r="F62" s="17">
        <f t="shared" si="3"/>
        <v>0.56111438100843636</v>
      </c>
      <c r="G62" s="17">
        <f t="shared" si="0"/>
        <v>16.445</v>
      </c>
      <c r="H62" s="47"/>
      <c r="I62" s="18">
        <v>1</v>
      </c>
      <c r="J62" s="47"/>
      <c r="K62" s="19">
        <f t="shared" si="1"/>
        <v>0</v>
      </c>
      <c r="L62" s="23">
        <f t="shared" si="4"/>
        <v>0</v>
      </c>
      <c r="M62" s="19">
        <f t="shared" si="2"/>
        <v>0</v>
      </c>
      <c r="N62" s="19">
        <f t="shared" si="5"/>
        <v>16.445</v>
      </c>
      <c r="O62" s="54"/>
    </row>
    <row r="63" spans="1:15" x14ac:dyDescent="0.25">
      <c r="A63" s="40">
        <v>2160</v>
      </c>
      <c r="B63" s="40" t="s">
        <v>23</v>
      </c>
      <c r="C63" s="16" t="s">
        <v>70</v>
      </c>
      <c r="D63" s="53" t="s">
        <v>953</v>
      </c>
      <c r="E63" s="201">
        <v>12.6</v>
      </c>
      <c r="F63" s="17">
        <f t="shared" si="3"/>
        <v>0.49440847557386697</v>
      </c>
      <c r="G63" s="17">
        <f t="shared" si="0"/>
        <v>14.489999999999998</v>
      </c>
      <c r="H63" s="47"/>
      <c r="I63" s="18">
        <v>48</v>
      </c>
      <c r="J63" s="47"/>
      <c r="K63" s="19">
        <f t="shared" si="1"/>
        <v>0</v>
      </c>
      <c r="L63" s="23">
        <f t="shared" si="4"/>
        <v>0</v>
      </c>
      <c r="M63" s="19">
        <f t="shared" si="2"/>
        <v>0</v>
      </c>
      <c r="N63" s="19">
        <f t="shared" si="5"/>
        <v>14.489999999999998</v>
      </c>
      <c r="O63" s="54"/>
    </row>
    <row r="64" spans="1:15" x14ac:dyDescent="0.25">
      <c r="A64" s="40">
        <v>2162</v>
      </c>
      <c r="B64" s="40" t="s">
        <v>23</v>
      </c>
      <c r="C64" s="16" t="s">
        <v>71</v>
      </c>
      <c r="D64" s="53" t="s">
        <v>954</v>
      </c>
      <c r="E64" s="201">
        <v>12.6</v>
      </c>
      <c r="F64" s="17">
        <f t="shared" si="3"/>
        <v>0.49440847557386697</v>
      </c>
      <c r="G64" s="17">
        <f t="shared" si="0"/>
        <v>14.489999999999998</v>
      </c>
      <c r="H64" s="47"/>
      <c r="I64" s="18">
        <v>48</v>
      </c>
      <c r="J64" s="47"/>
      <c r="K64" s="19">
        <f t="shared" si="1"/>
        <v>0</v>
      </c>
      <c r="L64" s="23">
        <f t="shared" si="4"/>
        <v>0</v>
      </c>
      <c r="M64" s="19">
        <f t="shared" si="2"/>
        <v>0</v>
      </c>
      <c r="N64" s="19">
        <f t="shared" si="5"/>
        <v>14.489999999999998</v>
      </c>
      <c r="O64" s="54"/>
    </row>
    <row r="65" spans="1:15" x14ac:dyDescent="0.25">
      <c r="A65" s="40">
        <v>2180</v>
      </c>
      <c r="B65" s="40" t="s">
        <v>23</v>
      </c>
      <c r="C65" s="16" t="s">
        <v>72</v>
      </c>
      <c r="D65" s="53" t="s">
        <v>955</v>
      </c>
      <c r="E65" s="201">
        <v>32.4</v>
      </c>
      <c r="F65" s="17">
        <f t="shared" si="3"/>
        <v>1.2713360800470865</v>
      </c>
      <c r="G65" s="17">
        <f t="shared" si="0"/>
        <v>37.26</v>
      </c>
      <c r="H65" s="47"/>
      <c r="I65" s="18">
        <v>12</v>
      </c>
      <c r="J65" s="47"/>
      <c r="K65" s="19">
        <f t="shared" si="1"/>
        <v>0</v>
      </c>
      <c r="L65" s="23">
        <f t="shared" si="4"/>
        <v>0</v>
      </c>
      <c r="M65" s="19">
        <f t="shared" si="2"/>
        <v>0</v>
      </c>
      <c r="N65" s="19">
        <f t="shared" si="5"/>
        <v>37.26</v>
      </c>
      <c r="O65" s="54"/>
    </row>
    <row r="66" spans="1:15" x14ac:dyDescent="0.25">
      <c r="A66" s="40">
        <v>2184</v>
      </c>
      <c r="B66" s="40" t="s">
        <v>23</v>
      </c>
      <c r="C66" s="16" t="s">
        <v>73</v>
      </c>
      <c r="D66" s="53" t="s">
        <v>956</v>
      </c>
      <c r="E66" s="201">
        <v>371.8</v>
      </c>
      <c r="F66" s="17">
        <f t="shared" si="3"/>
        <v>14.588973906219346</v>
      </c>
      <c r="G66" s="17">
        <f t="shared" si="0"/>
        <v>427.57</v>
      </c>
      <c r="H66" s="47"/>
      <c r="I66" s="18">
        <v>2</v>
      </c>
      <c r="J66" s="47"/>
      <c r="K66" s="19">
        <f t="shared" si="1"/>
        <v>0</v>
      </c>
      <c r="L66" s="23">
        <f t="shared" si="4"/>
        <v>0</v>
      </c>
      <c r="M66" s="19">
        <f t="shared" si="2"/>
        <v>0</v>
      </c>
      <c r="N66" s="19">
        <f t="shared" si="5"/>
        <v>427.57</v>
      </c>
      <c r="O66" s="54"/>
    </row>
    <row r="67" spans="1:15" x14ac:dyDescent="0.25">
      <c r="A67" s="40">
        <v>2186</v>
      </c>
      <c r="B67" s="40" t="s">
        <v>23</v>
      </c>
      <c r="C67" s="16" t="s">
        <v>74</v>
      </c>
      <c r="D67" s="53" t="s">
        <v>957</v>
      </c>
      <c r="E67" s="201">
        <v>32.4</v>
      </c>
      <c r="F67" s="17">
        <f t="shared" si="3"/>
        <v>1.2713360800470865</v>
      </c>
      <c r="G67" s="17">
        <f t="shared" si="0"/>
        <v>37.26</v>
      </c>
      <c r="H67" s="47"/>
      <c r="I67" s="18">
        <v>12</v>
      </c>
      <c r="J67" s="47"/>
      <c r="K67" s="19">
        <f t="shared" si="1"/>
        <v>0</v>
      </c>
      <c r="L67" s="23">
        <f t="shared" si="4"/>
        <v>0</v>
      </c>
      <c r="M67" s="19">
        <f t="shared" si="2"/>
        <v>0</v>
      </c>
      <c r="N67" s="19">
        <f t="shared" si="5"/>
        <v>37.26</v>
      </c>
      <c r="O67" s="54"/>
    </row>
    <row r="68" spans="1:15" x14ac:dyDescent="0.25">
      <c r="A68" s="40">
        <v>2188</v>
      </c>
      <c r="B68" s="40" t="s">
        <v>23</v>
      </c>
      <c r="C68" s="16" t="s">
        <v>75</v>
      </c>
      <c r="D68" s="53" t="s">
        <v>958</v>
      </c>
      <c r="E68" s="201">
        <v>743.7</v>
      </c>
      <c r="F68" s="17">
        <f t="shared" si="3"/>
        <v>29.181871689228959</v>
      </c>
      <c r="G68" s="17">
        <f t="shared" si="0"/>
        <v>855.255</v>
      </c>
      <c r="H68" s="47"/>
      <c r="I68" s="18">
        <v>2</v>
      </c>
      <c r="J68" s="47"/>
      <c r="K68" s="19">
        <f t="shared" si="1"/>
        <v>0</v>
      </c>
      <c r="L68" s="23">
        <f t="shared" si="4"/>
        <v>0</v>
      </c>
      <c r="M68" s="19">
        <f t="shared" si="2"/>
        <v>0</v>
      </c>
      <c r="N68" s="19">
        <f t="shared" si="5"/>
        <v>855.255</v>
      </c>
      <c r="O68" s="54"/>
    </row>
    <row r="69" spans="1:15" x14ac:dyDescent="0.25">
      <c r="A69" s="40">
        <v>2190</v>
      </c>
      <c r="B69" s="40" t="s">
        <v>23</v>
      </c>
      <c r="C69" s="16" t="s">
        <v>2095</v>
      </c>
      <c r="D69" s="53" t="s">
        <v>959</v>
      </c>
      <c r="E69" s="201">
        <v>32.6</v>
      </c>
      <c r="F69" s="17">
        <f t="shared" si="3"/>
        <v>1.2791838336276242</v>
      </c>
      <c r="G69" s="17">
        <f t="shared" si="0"/>
        <v>37.49</v>
      </c>
      <c r="H69" s="47"/>
      <c r="I69" s="18">
        <v>12</v>
      </c>
      <c r="J69" s="47"/>
      <c r="K69" s="19">
        <f t="shared" si="1"/>
        <v>0</v>
      </c>
      <c r="L69" s="23">
        <f t="shared" si="4"/>
        <v>0</v>
      </c>
      <c r="M69" s="19">
        <f t="shared" si="2"/>
        <v>0</v>
      </c>
      <c r="N69" s="19">
        <f t="shared" si="5"/>
        <v>37.49</v>
      </c>
      <c r="O69" s="54"/>
    </row>
    <row r="70" spans="1:15" x14ac:dyDescent="0.25">
      <c r="A70" s="40">
        <v>2196</v>
      </c>
      <c r="B70" s="40" t="s">
        <v>23</v>
      </c>
      <c r="C70" s="16" t="s">
        <v>76</v>
      </c>
      <c r="D70" s="53" t="s">
        <v>960</v>
      </c>
      <c r="E70" s="201">
        <v>32.6</v>
      </c>
      <c r="F70" s="17">
        <f t="shared" si="3"/>
        <v>1.2791838336276242</v>
      </c>
      <c r="G70" s="17">
        <f t="shared" si="0"/>
        <v>37.49</v>
      </c>
      <c r="H70" s="47"/>
      <c r="I70" s="18">
        <v>12</v>
      </c>
      <c r="J70" s="47"/>
      <c r="K70" s="19">
        <f t="shared" si="1"/>
        <v>0</v>
      </c>
      <c r="L70" s="23">
        <f t="shared" si="4"/>
        <v>0</v>
      </c>
      <c r="M70" s="19">
        <f t="shared" si="2"/>
        <v>0</v>
      </c>
      <c r="N70" s="19">
        <f t="shared" si="5"/>
        <v>37.49</v>
      </c>
      <c r="O70" s="54"/>
    </row>
    <row r="71" spans="1:15" x14ac:dyDescent="0.25">
      <c r="A71" s="40">
        <v>2198</v>
      </c>
      <c r="B71" s="40" t="s">
        <v>23</v>
      </c>
      <c r="C71" s="16" t="s">
        <v>77</v>
      </c>
      <c r="D71" s="53" t="s">
        <v>961</v>
      </c>
      <c r="E71" s="201">
        <v>34.700000000000003</v>
      </c>
      <c r="F71" s="17">
        <f t="shared" si="3"/>
        <v>1.3615852462232687</v>
      </c>
      <c r="G71" s="17">
        <f t="shared" si="0"/>
        <v>39.905000000000001</v>
      </c>
      <c r="H71" s="47"/>
      <c r="I71" s="18">
        <v>12</v>
      </c>
      <c r="J71" s="47"/>
      <c r="K71" s="19">
        <f t="shared" si="1"/>
        <v>0</v>
      </c>
      <c r="L71" s="23">
        <f t="shared" si="4"/>
        <v>0</v>
      </c>
      <c r="M71" s="19">
        <f t="shared" si="2"/>
        <v>0</v>
      </c>
      <c r="N71" s="19">
        <f t="shared" si="5"/>
        <v>39.905000000000001</v>
      </c>
      <c r="O71" s="54"/>
    </row>
    <row r="72" spans="1:15" x14ac:dyDescent="0.25">
      <c r="A72" s="40">
        <v>2202</v>
      </c>
      <c r="B72" s="40" t="s">
        <v>23</v>
      </c>
      <c r="C72" s="16" t="s">
        <v>78</v>
      </c>
      <c r="D72" s="53" t="s">
        <v>962</v>
      </c>
      <c r="E72" s="201">
        <v>32.6</v>
      </c>
      <c r="F72" s="17">
        <f t="shared" si="3"/>
        <v>1.2791838336276242</v>
      </c>
      <c r="G72" s="17">
        <f t="shared" ref="G72:G134" si="6">PRODUCT(E72,1.15)</f>
        <v>37.49</v>
      </c>
      <c r="H72" s="47"/>
      <c r="I72" s="18">
        <v>12</v>
      </c>
      <c r="J72" s="47"/>
      <c r="K72" s="19">
        <f t="shared" ref="K72:K134" si="7">PRODUCT(E72,SUM(H72,PRODUCT(ABS(J72),I72)))</f>
        <v>0</v>
      </c>
      <c r="L72" s="23">
        <f t="shared" si="4"/>
        <v>0</v>
      </c>
      <c r="M72" s="19">
        <f t="shared" ref="M72:M134" si="8">PRODUCT(G72,SUM(H72,PRODUCT(ABS(J72),I72)))</f>
        <v>0</v>
      </c>
      <c r="N72" s="19">
        <f t="shared" si="5"/>
        <v>37.49</v>
      </c>
      <c r="O72" s="54"/>
    </row>
    <row r="73" spans="1:15" x14ac:dyDescent="0.25">
      <c r="A73" s="40">
        <v>2208</v>
      </c>
      <c r="B73" s="40" t="s">
        <v>23</v>
      </c>
      <c r="C73" s="16" t="s">
        <v>79</v>
      </c>
      <c r="D73" s="53" t="s">
        <v>963</v>
      </c>
      <c r="E73" s="201">
        <v>32.200000000000003</v>
      </c>
      <c r="F73" s="17">
        <f t="shared" ref="F73:F135" si="9">E73/$E$3</f>
        <v>1.2634883264665491</v>
      </c>
      <c r="G73" s="17">
        <f t="shared" si="6"/>
        <v>37.03</v>
      </c>
      <c r="H73" s="47"/>
      <c r="I73" s="18">
        <v>12</v>
      </c>
      <c r="J73" s="47"/>
      <c r="K73" s="19">
        <f t="shared" si="7"/>
        <v>0</v>
      </c>
      <c r="L73" s="23">
        <f t="shared" ref="L73:L135" si="10">K73/$E$3</f>
        <v>0</v>
      </c>
      <c r="M73" s="19">
        <f t="shared" si="8"/>
        <v>0</v>
      </c>
      <c r="N73" s="19">
        <f t="shared" ref="N73:N135" si="11">PRODUCT(G73,(1+$O$6/100))</f>
        <v>37.03</v>
      </c>
      <c r="O73" s="54"/>
    </row>
    <row r="74" spans="1:15" x14ac:dyDescent="0.25">
      <c r="A74" s="40">
        <v>2216</v>
      </c>
      <c r="B74" s="40" t="s">
        <v>23</v>
      </c>
      <c r="C74" s="16" t="s">
        <v>80</v>
      </c>
      <c r="D74" s="53" t="s">
        <v>964</v>
      </c>
      <c r="E74" s="201">
        <v>34.700000000000003</v>
      </c>
      <c r="F74" s="17">
        <f t="shared" si="9"/>
        <v>1.3615852462232687</v>
      </c>
      <c r="G74" s="17">
        <f t="shared" si="6"/>
        <v>39.905000000000001</v>
      </c>
      <c r="H74" s="47"/>
      <c r="I74" s="18">
        <v>12</v>
      </c>
      <c r="J74" s="47"/>
      <c r="K74" s="19">
        <f t="shared" si="7"/>
        <v>0</v>
      </c>
      <c r="L74" s="23">
        <f t="shared" si="10"/>
        <v>0</v>
      </c>
      <c r="M74" s="19">
        <f t="shared" si="8"/>
        <v>0</v>
      </c>
      <c r="N74" s="19">
        <f t="shared" si="11"/>
        <v>39.905000000000001</v>
      </c>
      <c r="O74" s="54"/>
    </row>
    <row r="75" spans="1:15" x14ac:dyDescent="0.25">
      <c r="A75" s="40">
        <v>2222</v>
      </c>
      <c r="B75" s="40" t="s">
        <v>23</v>
      </c>
      <c r="C75" s="16" t="s">
        <v>81</v>
      </c>
      <c r="D75" s="53" t="s">
        <v>965</v>
      </c>
      <c r="E75" s="201">
        <v>32.6</v>
      </c>
      <c r="F75" s="17">
        <f t="shared" si="9"/>
        <v>1.2791838336276242</v>
      </c>
      <c r="G75" s="17">
        <f t="shared" si="6"/>
        <v>37.49</v>
      </c>
      <c r="H75" s="47"/>
      <c r="I75" s="18">
        <v>12</v>
      </c>
      <c r="J75" s="47"/>
      <c r="K75" s="19">
        <f t="shared" si="7"/>
        <v>0</v>
      </c>
      <c r="L75" s="23">
        <f t="shared" si="10"/>
        <v>0</v>
      </c>
      <c r="M75" s="19">
        <f t="shared" si="8"/>
        <v>0</v>
      </c>
      <c r="N75" s="19">
        <f t="shared" si="11"/>
        <v>37.49</v>
      </c>
      <c r="O75" s="54"/>
    </row>
    <row r="76" spans="1:15" x14ac:dyDescent="0.25">
      <c r="A76" s="40">
        <v>2230</v>
      </c>
      <c r="B76" s="40" t="s">
        <v>23</v>
      </c>
      <c r="C76" s="16" t="s">
        <v>2096</v>
      </c>
      <c r="D76" s="53" t="s">
        <v>966</v>
      </c>
      <c r="E76" s="201">
        <v>32.200000000000003</v>
      </c>
      <c r="F76" s="17">
        <f t="shared" si="9"/>
        <v>1.2634883264665491</v>
      </c>
      <c r="G76" s="17">
        <f t="shared" si="6"/>
        <v>37.03</v>
      </c>
      <c r="H76" s="47"/>
      <c r="I76" s="18">
        <v>12</v>
      </c>
      <c r="J76" s="47"/>
      <c r="K76" s="19">
        <f t="shared" si="7"/>
        <v>0</v>
      </c>
      <c r="L76" s="23">
        <f t="shared" si="10"/>
        <v>0</v>
      </c>
      <c r="M76" s="19">
        <f t="shared" si="8"/>
        <v>0</v>
      </c>
      <c r="N76" s="19">
        <f t="shared" si="11"/>
        <v>37.03</v>
      </c>
      <c r="O76" s="54"/>
    </row>
    <row r="77" spans="1:15" x14ac:dyDescent="0.25">
      <c r="A77" s="40">
        <v>2240</v>
      </c>
      <c r="B77" s="40" t="s">
        <v>82</v>
      </c>
      <c r="C77" s="16" t="s">
        <v>2097</v>
      </c>
      <c r="D77" s="53" t="s">
        <v>967</v>
      </c>
      <c r="E77" s="201">
        <v>45.4</v>
      </c>
      <c r="F77" s="17">
        <f t="shared" si="9"/>
        <v>1.7814400627820286</v>
      </c>
      <c r="G77" s="17">
        <f t="shared" si="6"/>
        <v>52.209999999999994</v>
      </c>
      <c r="H77" s="47"/>
      <c r="I77" s="18">
        <v>12</v>
      </c>
      <c r="J77" s="47"/>
      <c r="K77" s="19">
        <f t="shared" si="7"/>
        <v>0</v>
      </c>
      <c r="L77" s="23">
        <f t="shared" si="10"/>
        <v>0</v>
      </c>
      <c r="M77" s="19">
        <f t="shared" si="8"/>
        <v>0</v>
      </c>
      <c r="N77" s="19">
        <f t="shared" si="11"/>
        <v>52.209999999999994</v>
      </c>
      <c r="O77" s="54"/>
    </row>
    <row r="78" spans="1:15" x14ac:dyDescent="0.25">
      <c r="A78" s="40">
        <v>2244</v>
      </c>
      <c r="B78" s="40" t="s">
        <v>23</v>
      </c>
      <c r="C78" s="16" t="s">
        <v>83</v>
      </c>
      <c r="D78" s="53" t="s">
        <v>968</v>
      </c>
      <c r="E78" s="201">
        <v>1106.3</v>
      </c>
      <c r="F78" s="17">
        <f t="shared" si="9"/>
        <v>43.409848930743571</v>
      </c>
      <c r="G78" s="17">
        <f t="shared" si="6"/>
        <v>1272.2449999999999</v>
      </c>
      <c r="H78" s="47"/>
      <c r="I78" s="18">
        <v>2</v>
      </c>
      <c r="J78" s="47"/>
      <c r="K78" s="19">
        <f t="shared" si="7"/>
        <v>0</v>
      </c>
      <c r="L78" s="23">
        <f t="shared" si="10"/>
        <v>0</v>
      </c>
      <c r="M78" s="19">
        <f t="shared" si="8"/>
        <v>0</v>
      </c>
      <c r="N78" s="19">
        <f t="shared" si="11"/>
        <v>1272.2449999999999</v>
      </c>
      <c r="O78" s="54"/>
    </row>
    <row r="79" spans="1:15" x14ac:dyDescent="0.25">
      <c r="A79" s="40">
        <v>2246</v>
      </c>
      <c r="B79" s="40" t="s">
        <v>23</v>
      </c>
      <c r="C79" s="16" t="s">
        <v>84</v>
      </c>
      <c r="D79" s="53" t="s">
        <v>969</v>
      </c>
      <c r="E79" s="201">
        <v>44.4</v>
      </c>
      <c r="F79" s="17">
        <f t="shared" si="9"/>
        <v>1.7422012948793408</v>
      </c>
      <c r="G79" s="17">
        <f t="shared" si="6"/>
        <v>51.059999999999995</v>
      </c>
      <c r="H79" s="47"/>
      <c r="I79" s="18">
        <v>12</v>
      </c>
      <c r="J79" s="47"/>
      <c r="K79" s="19">
        <f t="shared" si="7"/>
        <v>0</v>
      </c>
      <c r="L79" s="23">
        <f t="shared" si="10"/>
        <v>0</v>
      </c>
      <c r="M79" s="19">
        <f t="shared" si="8"/>
        <v>0</v>
      </c>
      <c r="N79" s="19">
        <f t="shared" si="11"/>
        <v>51.059999999999995</v>
      </c>
      <c r="O79" s="54"/>
    </row>
    <row r="80" spans="1:15" x14ac:dyDescent="0.25">
      <c r="A80" s="40">
        <v>2250</v>
      </c>
      <c r="B80" s="40" t="s">
        <v>23</v>
      </c>
      <c r="C80" s="16" t="s">
        <v>85</v>
      </c>
      <c r="D80" s="53" t="s">
        <v>970</v>
      </c>
      <c r="E80" s="201">
        <v>34.700000000000003</v>
      </c>
      <c r="F80" s="17">
        <f t="shared" si="9"/>
        <v>1.3615852462232687</v>
      </c>
      <c r="G80" s="17">
        <f t="shared" si="6"/>
        <v>39.905000000000001</v>
      </c>
      <c r="H80" s="47"/>
      <c r="I80" s="18">
        <v>12</v>
      </c>
      <c r="J80" s="47"/>
      <c r="K80" s="19">
        <f t="shared" si="7"/>
        <v>0</v>
      </c>
      <c r="L80" s="23">
        <f t="shared" si="10"/>
        <v>0</v>
      </c>
      <c r="M80" s="19">
        <f t="shared" si="8"/>
        <v>0</v>
      </c>
      <c r="N80" s="19">
        <f t="shared" si="11"/>
        <v>39.905000000000001</v>
      </c>
      <c r="O80" s="54"/>
    </row>
    <row r="81" spans="1:15" x14ac:dyDescent="0.25">
      <c r="A81" s="40">
        <v>2260</v>
      </c>
      <c r="B81" s="40" t="s">
        <v>23</v>
      </c>
      <c r="C81" s="16" t="s">
        <v>86</v>
      </c>
      <c r="D81" s="53" t="s">
        <v>971</v>
      </c>
      <c r="E81" s="201">
        <v>34.799999999999997</v>
      </c>
      <c r="F81" s="17">
        <f t="shared" si="9"/>
        <v>1.3655091230135372</v>
      </c>
      <c r="G81" s="17">
        <f t="shared" si="6"/>
        <v>40.019999999999996</v>
      </c>
      <c r="H81" s="47"/>
      <c r="I81" s="18">
        <v>8</v>
      </c>
      <c r="J81" s="47"/>
      <c r="K81" s="19">
        <f t="shared" si="7"/>
        <v>0</v>
      </c>
      <c r="L81" s="23">
        <f t="shared" si="10"/>
        <v>0</v>
      </c>
      <c r="M81" s="19">
        <f t="shared" si="8"/>
        <v>0</v>
      </c>
      <c r="N81" s="19">
        <f t="shared" si="11"/>
        <v>40.019999999999996</v>
      </c>
      <c r="O81" s="54"/>
    </row>
    <row r="82" spans="1:15" x14ac:dyDescent="0.25">
      <c r="A82" s="40">
        <v>2264</v>
      </c>
      <c r="B82" s="40" t="s">
        <v>23</v>
      </c>
      <c r="C82" s="16" t="s">
        <v>87</v>
      </c>
      <c r="D82" s="53" t="s">
        <v>972</v>
      </c>
      <c r="E82" s="201">
        <v>34.799999999999997</v>
      </c>
      <c r="F82" s="17">
        <f t="shared" si="9"/>
        <v>1.3655091230135372</v>
      </c>
      <c r="G82" s="17">
        <f t="shared" si="6"/>
        <v>40.019999999999996</v>
      </c>
      <c r="H82" s="47"/>
      <c r="I82" s="18">
        <v>8</v>
      </c>
      <c r="J82" s="47"/>
      <c r="K82" s="19">
        <f t="shared" si="7"/>
        <v>0</v>
      </c>
      <c r="L82" s="23">
        <f t="shared" si="10"/>
        <v>0</v>
      </c>
      <c r="M82" s="19">
        <f t="shared" si="8"/>
        <v>0</v>
      </c>
      <c r="N82" s="19">
        <f t="shared" si="11"/>
        <v>40.019999999999996</v>
      </c>
      <c r="O82" s="54"/>
    </row>
    <row r="83" spans="1:15" x14ac:dyDescent="0.25">
      <c r="A83" s="40">
        <v>2422</v>
      </c>
      <c r="B83" s="40" t="s">
        <v>23</v>
      </c>
      <c r="C83" s="16" t="s">
        <v>88</v>
      </c>
      <c r="D83" s="53" t="s">
        <v>973</v>
      </c>
      <c r="E83" s="201">
        <v>127.4</v>
      </c>
      <c r="F83" s="17">
        <f t="shared" si="9"/>
        <v>4.9990190308024332</v>
      </c>
      <c r="G83" s="17">
        <f t="shared" si="6"/>
        <v>146.51</v>
      </c>
      <c r="H83" s="47"/>
      <c r="I83" s="18">
        <v>8</v>
      </c>
      <c r="J83" s="47"/>
      <c r="K83" s="19">
        <f t="shared" si="7"/>
        <v>0</v>
      </c>
      <c r="L83" s="23">
        <f t="shared" si="10"/>
        <v>0</v>
      </c>
      <c r="M83" s="19">
        <f t="shared" si="8"/>
        <v>0</v>
      </c>
      <c r="N83" s="19">
        <f t="shared" si="11"/>
        <v>146.51</v>
      </c>
      <c r="O83" s="54"/>
    </row>
    <row r="84" spans="1:15" x14ac:dyDescent="0.25">
      <c r="A84" s="40">
        <v>2480</v>
      </c>
      <c r="B84" s="40" t="s">
        <v>23</v>
      </c>
      <c r="C84" s="16" t="s">
        <v>89</v>
      </c>
      <c r="D84" s="53" t="s">
        <v>974</v>
      </c>
      <c r="E84" s="201">
        <v>24.8</v>
      </c>
      <c r="F84" s="17">
        <f t="shared" si="9"/>
        <v>0.9731214439866589</v>
      </c>
      <c r="G84" s="17">
        <f t="shared" si="6"/>
        <v>28.52</v>
      </c>
      <c r="H84" s="47"/>
      <c r="I84" s="18">
        <v>15</v>
      </c>
      <c r="J84" s="47"/>
      <c r="K84" s="19">
        <f t="shared" si="7"/>
        <v>0</v>
      </c>
      <c r="L84" s="23">
        <f t="shared" si="10"/>
        <v>0</v>
      </c>
      <c r="M84" s="19">
        <f t="shared" si="8"/>
        <v>0</v>
      </c>
      <c r="N84" s="19">
        <f t="shared" si="11"/>
        <v>28.52</v>
      </c>
      <c r="O84" s="54"/>
    </row>
    <row r="85" spans="1:15" x14ac:dyDescent="0.25">
      <c r="A85" s="40">
        <v>2481</v>
      </c>
      <c r="B85" s="40" t="s">
        <v>23</v>
      </c>
      <c r="C85" s="16" t="s">
        <v>90</v>
      </c>
      <c r="D85" s="53" t="s">
        <v>975</v>
      </c>
      <c r="E85" s="201">
        <v>26.4</v>
      </c>
      <c r="F85" s="17">
        <f t="shared" si="9"/>
        <v>1.0359034726309593</v>
      </c>
      <c r="G85" s="17">
        <f t="shared" si="6"/>
        <v>30.359999999999996</v>
      </c>
      <c r="H85" s="47"/>
      <c r="I85" s="18">
        <v>15</v>
      </c>
      <c r="J85" s="47"/>
      <c r="K85" s="19">
        <f t="shared" si="7"/>
        <v>0</v>
      </c>
      <c r="L85" s="23">
        <f t="shared" si="10"/>
        <v>0</v>
      </c>
      <c r="M85" s="19">
        <f t="shared" si="8"/>
        <v>0</v>
      </c>
      <c r="N85" s="19">
        <f t="shared" si="11"/>
        <v>30.359999999999996</v>
      </c>
      <c r="O85" s="54"/>
    </row>
    <row r="86" spans="1:15" x14ac:dyDescent="0.25">
      <c r="A86" s="40">
        <v>2482</v>
      </c>
      <c r="B86" s="40" t="s">
        <v>23</v>
      </c>
      <c r="C86" s="16" t="s">
        <v>91</v>
      </c>
      <c r="D86" s="53" t="s">
        <v>976</v>
      </c>
      <c r="E86" s="201">
        <v>28.1</v>
      </c>
      <c r="F86" s="17">
        <f t="shared" si="9"/>
        <v>1.1026093780655288</v>
      </c>
      <c r="G86" s="17">
        <f t="shared" si="6"/>
        <v>32.314999999999998</v>
      </c>
      <c r="H86" s="47"/>
      <c r="I86" s="18">
        <v>15</v>
      </c>
      <c r="J86" s="47"/>
      <c r="K86" s="19">
        <f t="shared" si="7"/>
        <v>0</v>
      </c>
      <c r="L86" s="23">
        <f t="shared" si="10"/>
        <v>0</v>
      </c>
      <c r="M86" s="19">
        <f t="shared" si="8"/>
        <v>0</v>
      </c>
      <c r="N86" s="19">
        <f t="shared" si="11"/>
        <v>32.314999999999998</v>
      </c>
      <c r="O86" s="54"/>
    </row>
    <row r="87" spans="1:15" x14ac:dyDescent="0.25">
      <c r="A87" s="40">
        <v>2483</v>
      </c>
      <c r="B87" s="40" t="s">
        <v>23</v>
      </c>
      <c r="C87" s="16" t="s">
        <v>92</v>
      </c>
      <c r="D87" s="53" t="s">
        <v>977</v>
      </c>
      <c r="E87" s="201">
        <v>25.6</v>
      </c>
      <c r="F87" s="17">
        <f t="shared" si="9"/>
        <v>1.0045124583088092</v>
      </c>
      <c r="G87" s="17">
        <f t="shared" si="6"/>
        <v>29.439999999999998</v>
      </c>
      <c r="H87" s="47"/>
      <c r="I87" s="18">
        <v>15</v>
      </c>
      <c r="J87" s="47"/>
      <c r="K87" s="19">
        <f t="shared" si="7"/>
        <v>0</v>
      </c>
      <c r="L87" s="23">
        <f t="shared" si="10"/>
        <v>0</v>
      </c>
      <c r="M87" s="19">
        <f t="shared" si="8"/>
        <v>0</v>
      </c>
      <c r="N87" s="19">
        <f t="shared" si="11"/>
        <v>29.439999999999998</v>
      </c>
      <c r="O87" s="54"/>
    </row>
    <row r="88" spans="1:15" x14ac:dyDescent="0.25">
      <c r="A88" s="40">
        <v>2484</v>
      </c>
      <c r="B88" s="40" t="s">
        <v>23</v>
      </c>
      <c r="C88" s="16" t="s">
        <v>93</v>
      </c>
      <c r="D88" s="53" t="s">
        <v>978</v>
      </c>
      <c r="E88" s="201">
        <v>24.8</v>
      </c>
      <c r="F88" s="17">
        <f t="shared" si="9"/>
        <v>0.9731214439866589</v>
      </c>
      <c r="G88" s="17">
        <f t="shared" si="6"/>
        <v>28.52</v>
      </c>
      <c r="H88" s="47"/>
      <c r="I88" s="18">
        <v>15</v>
      </c>
      <c r="J88" s="47"/>
      <c r="K88" s="19">
        <f t="shared" si="7"/>
        <v>0</v>
      </c>
      <c r="L88" s="23">
        <f t="shared" si="10"/>
        <v>0</v>
      </c>
      <c r="M88" s="19">
        <f t="shared" si="8"/>
        <v>0</v>
      </c>
      <c r="N88" s="19">
        <f t="shared" si="11"/>
        <v>28.52</v>
      </c>
      <c r="O88" s="54"/>
    </row>
    <row r="89" spans="1:15" x14ac:dyDescent="0.25">
      <c r="A89" s="40">
        <v>2500</v>
      </c>
      <c r="B89" s="40" t="s">
        <v>23</v>
      </c>
      <c r="C89" s="16" t="s">
        <v>94</v>
      </c>
      <c r="D89" s="53" t="s">
        <v>979</v>
      </c>
      <c r="E89" s="201">
        <v>21.9</v>
      </c>
      <c r="F89" s="17">
        <f t="shared" si="9"/>
        <v>0.859329017068864</v>
      </c>
      <c r="G89" s="17">
        <f t="shared" si="6"/>
        <v>25.184999999999995</v>
      </c>
      <c r="H89" s="47"/>
      <c r="I89" s="18">
        <v>25</v>
      </c>
      <c r="J89" s="47"/>
      <c r="K89" s="19">
        <f t="shared" si="7"/>
        <v>0</v>
      </c>
      <c r="L89" s="23">
        <f t="shared" si="10"/>
        <v>0</v>
      </c>
      <c r="M89" s="19">
        <f t="shared" si="8"/>
        <v>0</v>
      </c>
      <c r="N89" s="19">
        <f t="shared" si="11"/>
        <v>25.184999999999995</v>
      </c>
      <c r="O89" s="54"/>
    </row>
    <row r="90" spans="1:15" x14ac:dyDescent="0.25">
      <c r="A90" s="40">
        <v>2501</v>
      </c>
      <c r="B90" s="40" t="s">
        <v>23</v>
      </c>
      <c r="C90" s="16" t="s">
        <v>95</v>
      </c>
      <c r="D90" s="53" t="s">
        <v>980</v>
      </c>
      <c r="E90" s="201">
        <v>21.9</v>
      </c>
      <c r="F90" s="17">
        <f t="shared" si="9"/>
        <v>0.859329017068864</v>
      </c>
      <c r="G90" s="17">
        <f t="shared" si="6"/>
        <v>25.184999999999995</v>
      </c>
      <c r="H90" s="47"/>
      <c r="I90" s="18">
        <v>25</v>
      </c>
      <c r="J90" s="47"/>
      <c r="K90" s="19">
        <f t="shared" si="7"/>
        <v>0</v>
      </c>
      <c r="L90" s="23">
        <f t="shared" si="10"/>
        <v>0</v>
      </c>
      <c r="M90" s="19">
        <f t="shared" si="8"/>
        <v>0</v>
      </c>
      <c r="N90" s="19">
        <f t="shared" si="11"/>
        <v>25.184999999999995</v>
      </c>
      <c r="O90" s="54"/>
    </row>
    <row r="91" spans="1:15" x14ac:dyDescent="0.25">
      <c r="A91" s="40">
        <v>2502</v>
      </c>
      <c r="B91" s="40" t="s">
        <v>23</v>
      </c>
      <c r="C91" s="16" t="s">
        <v>96</v>
      </c>
      <c r="D91" s="53" t="s">
        <v>981</v>
      </c>
      <c r="E91" s="201">
        <v>21.9</v>
      </c>
      <c r="F91" s="17">
        <f t="shared" si="9"/>
        <v>0.859329017068864</v>
      </c>
      <c r="G91" s="17">
        <f t="shared" si="6"/>
        <v>25.184999999999995</v>
      </c>
      <c r="H91" s="47"/>
      <c r="I91" s="18">
        <v>25</v>
      </c>
      <c r="J91" s="47"/>
      <c r="K91" s="19">
        <f t="shared" si="7"/>
        <v>0</v>
      </c>
      <c r="L91" s="23">
        <f t="shared" si="10"/>
        <v>0</v>
      </c>
      <c r="M91" s="19">
        <f t="shared" si="8"/>
        <v>0</v>
      </c>
      <c r="N91" s="19">
        <f t="shared" si="11"/>
        <v>25.184999999999995</v>
      </c>
      <c r="O91" s="54"/>
    </row>
    <row r="92" spans="1:15" x14ac:dyDescent="0.25">
      <c r="A92" s="209">
        <v>2503</v>
      </c>
      <c r="B92" s="209" t="s">
        <v>23</v>
      </c>
      <c r="C92" s="210" t="s">
        <v>97</v>
      </c>
      <c r="D92" s="253" t="s">
        <v>982</v>
      </c>
      <c r="E92" s="207">
        <v>19.05</v>
      </c>
      <c r="F92" s="207">
        <f t="shared" si="9"/>
        <v>0.74749852854620369</v>
      </c>
      <c r="G92" s="207">
        <f t="shared" si="6"/>
        <v>21.907499999999999</v>
      </c>
      <c r="H92" s="212"/>
      <c r="I92" s="211">
        <v>25</v>
      </c>
      <c r="J92" s="212"/>
      <c r="K92" s="213">
        <f t="shared" si="7"/>
        <v>0</v>
      </c>
      <c r="L92" s="214">
        <f t="shared" si="10"/>
        <v>0</v>
      </c>
      <c r="M92" s="213">
        <f t="shared" si="8"/>
        <v>0</v>
      </c>
      <c r="N92" s="213">
        <f t="shared" si="11"/>
        <v>21.907499999999999</v>
      </c>
      <c r="O92" s="208" t="s">
        <v>2027</v>
      </c>
    </row>
    <row r="93" spans="1:15" x14ac:dyDescent="0.25">
      <c r="A93" s="209">
        <v>2504</v>
      </c>
      <c r="B93" s="209" t="s">
        <v>82</v>
      </c>
      <c r="C93" s="210" t="s">
        <v>98</v>
      </c>
      <c r="D93" s="253" t="s">
        <v>983</v>
      </c>
      <c r="E93" s="207">
        <v>19.05</v>
      </c>
      <c r="F93" s="207">
        <f t="shared" si="9"/>
        <v>0.74749852854620369</v>
      </c>
      <c r="G93" s="207">
        <f t="shared" si="6"/>
        <v>21.907499999999999</v>
      </c>
      <c r="H93" s="212"/>
      <c r="I93" s="211">
        <v>25</v>
      </c>
      <c r="J93" s="212"/>
      <c r="K93" s="213">
        <f t="shared" si="7"/>
        <v>0</v>
      </c>
      <c r="L93" s="214">
        <f t="shared" si="10"/>
        <v>0</v>
      </c>
      <c r="M93" s="213">
        <f t="shared" si="8"/>
        <v>0</v>
      </c>
      <c r="N93" s="213">
        <f t="shared" si="11"/>
        <v>21.907499999999999</v>
      </c>
      <c r="O93" s="208" t="s">
        <v>2027</v>
      </c>
    </row>
    <row r="94" spans="1:15" x14ac:dyDescent="0.25">
      <c r="A94" s="209">
        <v>2507</v>
      </c>
      <c r="B94" s="209" t="s">
        <v>23</v>
      </c>
      <c r="C94" s="210" t="s">
        <v>99</v>
      </c>
      <c r="D94" s="253" t="s">
        <v>984</v>
      </c>
      <c r="E94" s="207">
        <v>19.05</v>
      </c>
      <c r="F94" s="207">
        <f t="shared" si="9"/>
        <v>0.74749852854620369</v>
      </c>
      <c r="G94" s="207">
        <f t="shared" si="6"/>
        <v>21.907499999999999</v>
      </c>
      <c r="H94" s="212"/>
      <c r="I94" s="211">
        <v>25</v>
      </c>
      <c r="J94" s="212"/>
      <c r="K94" s="213">
        <f t="shared" si="7"/>
        <v>0</v>
      </c>
      <c r="L94" s="214">
        <f t="shared" si="10"/>
        <v>0</v>
      </c>
      <c r="M94" s="213">
        <f t="shared" si="8"/>
        <v>0</v>
      </c>
      <c r="N94" s="213">
        <f t="shared" si="11"/>
        <v>21.907499999999999</v>
      </c>
      <c r="O94" s="208" t="s">
        <v>2027</v>
      </c>
    </row>
    <row r="95" spans="1:15" x14ac:dyDescent="0.25">
      <c r="A95" s="40">
        <v>2508</v>
      </c>
      <c r="B95" s="40" t="s">
        <v>23</v>
      </c>
      <c r="C95" s="16" t="s">
        <v>100</v>
      </c>
      <c r="D95" s="53" t="s">
        <v>985</v>
      </c>
      <c r="E95" s="201">
        <v>21.9</v>
      </c>
      <c r="F95" s="17">
        <f t="shared" si="9"/>
        <v>0.859329017068864</v>
      </c>
      <c r="G95" s="17">
        <f t="shared" si="6"/>
        <v>25.184999999999995</v>
      </c>
      <c r="H95" s="47"/>
      <c r="I95" s="18">
        <v>25</v>
      </c>
      <c r="J95" s="47"/>
      <c r="K95" s="19">
        <f t="shared" si="7"/>
        <v>0</v>
      </c>
      <c r="L95" s="23">
        <f t="shared" si="10"/>
        <v>0</v>
      </c>
      <c r="M95" s="19">
        <f t="shared" si="8"/>
        <v>0</v>
      </c>
      <c r="N95" s="19">
        <f t="shared" si="11"/>
        <v>25.184999999999995</v>
      </c>
      <c r="O95" s="54"/>
    </row>
    <row r="96" spans="1:15" x14ac:dyDescent="0.25">
      <c r="A96" s="40">
        <v>2520</v>
      </c>
      <c r="B96" s="40" t="s">
        <v>23</v>
      </c>
      <c r="C96" s="16" t="s">
        <v>101</v>
      </c>
      <c r="D96" s="53" t="s">
        <v>986</v>
      </c>
      <c r="E96" s="201">
        <v>21.9</v>
      </c>
      <c r="F96" s="17">
        <f t="shared" si="9"/>
        <v>0.859329017068864</v>
      </c>
      <c r="G96" s="17">
        <f t="shared" si="6"/>
        <v>25.184999999999995</v>
      </c>
      <c r="H96" s="47"/>
      <c r="I96" s="18">
        <v>25</v>
      </c>
      <c r="J96" s="47"/>
      <c r="K96" s="19">
        <f t="shared" si="7"/>
        <v>0</v>
      </c>
      <c r="L96" s="23">
        <f t="shared" si="10"/>
        <v>0</v>
      </c>
      <c r="M96" s="19">
        <f t="shared" si="8"/>
        <v>0</v>
      </c>
      <c r="N96" s="19">
        <f t="shared" si="11"/>
        <v>25.184999999999995</v>
      </c>
      <c r="O96" s="54"/>
    </row>
    <row r="97" spans="1:15" x14ac:dyDescent="0.25">
      <c r="A97" s="40">
        <v>2524</v>
      </c>
      <c r="B97" s="40" t="s">
        <v>23</v>
      </c>
      <c r="C97" s="16" t="s">
        <v>102</v>
      </c>
      <c r="D97" s="53" t="s">
        <v>987</v>
      </c>
      <c r="E97" s="201">
        <v>21.9</v>
      </c>
      <c r="F97" s="17">
        <f t="shared" si="9"/>
        <v>0.859329017068864</v>
      </c>
      <c r="G97" s="17">
        <f t="shared" si="6"/>
        <v>25.184999999999995</v>
      </c>
      <c r="H97" s="47"/>
      <c r="I97" s="18">
        <v>25</v>
      </c>
      <c r="J97" s="47"/>
      <c r="K97" s="19">
        <f t="shared" si="7"/>
        <v>0</v>
      </c>
      <c r="L97" s="23">
        <f t="shared" si="10"/>
        <v>0</v>
      </c>
      <c r="M97" s="19">
        <f t="shared" si="8"/>
        <v>0</v>
      </c>
      <c r="N97" s="19">
        <f t="shared" si="11"/>
        <v>25.184999999999995</v>
      </c>
      <c r="O97" s="54"/>
    </row>
    <row r="98" spans="1:15" x14ac:dyDescent="0.25">
      <c r="A98" s="40">
        <v>2616</v>
      </c>
      <c r="B98" s="40" t="s">
        <v>23</v>
      </c>
      <c r="C98" s="16" t="s">
        <v>103</v>
      </c>
      <c r="D98" s="53" t="s">
        <v>988</v>
      </c>
      <c r="E98" s="201">
        <v>29.3</v>
      </c>
      <c r="F98" s="17">
        <f t="shared" si="9"/>
        <v>1.1496958995487543</v>
      </c>
      <c r="G98" s="17">
        <f t="shared" si="6"/>
        <v>33.695</v>
      </c>
      <c r="H98" s="47"/>
      <c r="I98" s="18">
        <v>14</v>
      </c>
      <c r="J98" s="47"/>
      <c r="K98" s="19">
        <f t="shared" si="7"/>
        <v>0</v>
      </c>
      <c r="L98" s="23">
        <f t="shared" si="10"/>
        <v>0</v>
      </c>
      <c r="M98" s="19">
        <f t="shared" si="8"/>
        <v>0</v>
      </c>
      <c r="N98" s="19">
        <f t="shared" si="11"/>
        <v>33.695</v>
      </c>
      <c r="O98" s="54" t="s">
        <v>2187</v>
      </c>
    </row>
    <row r="99" spans="1:15" x14ac:dyDescent="0.25">
      <c r="A99" s="40">
        <v>2780</v>
      </c>
      <c r="B99" s="40" t="s">
        <v>23</v>
      </c>
      <c r="C99" s="16" t="s">
        <v>104</v>
      </c>
      <c r="D99" s="53" t="s">
        <v>989</v>
      </c>
      <c r="E99" s="201">
        <v>68.8</v>
      </c>
      <c r="F99" s="17">
        <f t="shared" si="9"/>
        <v>2.6996272317049246</v>
      </c>
      <c r="G99" s="17">
        <f t="shared" si="6"/>
        <v>79.11999999999999</v>
      </c>
      <c r="H99" s="47"/>
      <c r="I99" s="18">
        <v>8</v>
      </c>
      <c r="J99" s="47"/>
      <c r="K99" s="19">
        <f t="shared" si="7"/>
        <v>0</v>
      </c>
      <c r="L99" s="23">
        <f t="shared" si="10"/>
        <v>0</v>
      </c>
      <c r="M99" s="19">
        <f t="shared" si="8"/>
        <v>0</v>
      </c>
      <c r="N99" s="19">
        <f t="shared" si="11"/>
        <v>79.11999999999999</v>
      </c>
      <c r="O99" s="54"/>
    </row>
    <row r="100" spans="1:15" x14ac:dyDescent="0.25">
      <c r="A100" s="40">
        <v>2794</v>
      </c>
      <c r="B100" s="40" t="s">
        <v>23</v>
      </c>
      <c r="C100" s="16" t="s">
        <v>117</v>
      </c>
      <c r="D100" s="53" t="s">
        <v>990</v>
      </c>
      <c r="E100" s="201">
        <v>56.4</v>
      </c>
      <c r="F100" s="17">
        <f t="shared" si="9"/>
        <v>2.2130665097115951</v>
      </c>
      <c r="G100" s="17">
        <f t="shared" si="6"/>
        <v>64.86</v>
      </c>
      <c r="H100" s="47"/>
      <c r="I100" s="18">
        <v>6</v>
      </c>
      <c r="J100" s="47"/>
      <c r="K100" s="19">
        <f t="shared" si="7"/>
        <v>0</v>
      </c>
      <c r="L100" s="23">
        <f t="shared" si="10"/>
        <v>0</v>
      </c>
      <c r="M100" s="19">
        <f t="shared" si="8"/>
        <v>0</v>
      </c>
      <c r="N100" s="19">
        <f t="shared" si="11"/>
        <v>64.86</v>
      </c>
      <c r="O100" s="54"/>
    </row>
    <row r="101" spans="1:15" x14ac:dyDescent="0.25">
      <c r="A101" s="40">
        <v>2797</v>
      </c>
      <c r="B101" s="40" t="s">
        <v>23</v>
      </c>
      <c r="C101" s="16" t="s">
        <v>118</v>
      </c>
      <c r="D101" s="53" t="s">
        <v>991</v>
      </c>
      <c r="E101" s="201">
        <v>56.4</v>
      </c>
      <c r="F101" s="17">
        <f t="shared" si="9"/>
        <v>2.2130665097115951</v>
      </c>
      <c r="G101" s="17">
        <f t="shared" si="6"/>
        <v>64.86</v>
      </c>
      <c r="H101" s="47"/>
      <c r="I101" s="18">
        <v>6</v>
      </c>
      <c r="J101" s="47"/>
      <c r="K101" s="19">
        <f t="shared" si="7"/>
        <v>0</v>
      </c>
      <c r="L101" s="23">
        <f t="shared" si="10"/>
        <v>0</v>
      </c>
      <c r="M101" s="19">
        <f t="shared" si="8"/>
        <v>0</v>
      </c>
      <c r="N101" s="19">
        <f t="shared" si="11"/>
        <v>64.86</v>
      </c>
      <c r="O101" s="54"/>
    </row>
    <row r="102" spans="1:15" x14ac:dyDescent="0.25">
      <c r="A102" s="40">
        <v>2798</v>
      </c>
      <c r="B102" s="40" t="s">
        <v>23</v>
      </c>
      <c r="C102" s="16" t="s">
        <v>119</v>
      </c>
      <c r="D102" s="53" t="s">
        <v>992</v>
      </c>
      <c r="E102" s="201">
        <v>56.4</v>
      </c>
      <c r="F102" s="17">
        <f t="shared" si="9"/>
        <v>2.2130665097115951</v>
      </c>
      <c r="G102" s="17">
        <f t="shared" si="6"/>
        <v>64.86</v>
      </c>
      <c r="H102" s="47"/>
      <c r="I102" s="18">
        <v>6</v>
      </c>
      <c r="J102" s="47"/>
      <c r="K102" s="19">
        <f t="shared" si="7"/>
        <v>0</v>
      </c>
      <c r="L102" s="23">
        <f t="shared" si="10"/>
        <v>0</v>
      </c>
      <c r="M102" s="19">
        <f t="shared" si="8"/>
        <v>0</v>
      </c>
      <c r="N102" s="19">
        <f t="shared" si="11"/>
        <v>64.86</v>
      </c>
      <c r="O102" s="54"/>
    </row>
    <row r="103" spans="1:15" x14ac:dyDescent="0.25">
      <c r="A103" s="40">
        <v>2800</v>
      </c>
      <c r="B103" s="40" t="s">
        <v>23</v>
      </c>
      <c r="C103" s="16" t="s">
        <v>120</v>
      </c>
      <c r="D103" s="53" t="s">
        <v>993</v>
      </c>
      <c r="E103" s="201">
        <v>55.4</v>
      </c>
      <c r="F103" s="17">
        <f t="shared" si="9"/>
        <v>2.1738277418089074</v>
      </c>
      <c r="G103" s="17">
        <f t="shared" si="6"/>
        <v>63.709999999999994</v>
      </c>
      <c r="H103" s="47"/>
      <c r="I103" s="18">
        <v>6</v>
      </c>
      <c r="J103" s="47"/>
      <c r="K103" s="19">
        <f t="shared" si="7"/>
        <v>0</v>
      </c>
      <c r="L103" s="23">
        <f t="shared" si="10"/>
        <v>0</v>
      </c>
      <c r="M103" s="19">
        <f t="shared" si="8"/>
        <v>0</v>
      </c>
      <c r="N103" s="19">
        <f t="shared" si="11"/>
        <v>63.709999999999994</v>
      </c>
      <c r="O103" s="54"/>
    </row>
    <row r="104" spans="1:15" x14ac:dyDescent="0.25">
      <c r="A104" s="40">
        <v>2802</v>
      </c>
      <c r="B104" s="40" t="s">
        <v>23</v>
      </c>
      <c r="C104" s="16" t="s">
        <v>121</v>
      </c>
      <c r="D104" s="53" t="s">
        <v>994</v>
      </c>
      <c r="E104" s="201">
        <v>55.4</v>
      </c>
      <c r="F104" s="17">
        <f t="shared" si="9"/>
        <v>2.1738277418089074</v>
      </c>
      <c r="G104" s="17">
        <f t="shared" si="6"/>
        <v>63.709999999999994</v>
      </c>
      <c r="H104" s="47"/>
      <c r="I104" s="18">
        <v>6</v>
      </c>
      <c r="J104" s="47"/>
      <c r="K104" s="19">
        <f t="shared" si="7"/>
        <v>0</v>
      </c>
      <c r="L104" s="23">
        <f t="shared" si="10"/>
        <v>0</v>
      </c>
      <c r="M104" s="19">
        <f t="shared" si="8"/>
        <v>0</v>
      </c>
      <c r="N104" s="19">
        <f t="shared" si="11"/>
        <v>63.709999999999994</v>
      </c>
      <c r="O104" s="54"/>
    </row>
    <row r="105" spans="1:15" x14ac:dyDescent="0.25">
      <c r="A105" s="40">
        <v>2804</v>
      </c>
      <c r="B105" s="40" t="s">
        <v>23</v>
      </c>
      <c r="C105" s="16" t="s">
        <v>122</v>
      </c>
      <c r="D105" s="53" t="s">
        <v>995</v>
      </c>
      <c r="E105" s="201">
        <v>55.4</v>
      </c>
      <c r="F105" s="17">
        <f t="shared" si="9"/>
        <v>2.1738277418089074</v>
      </c>
      <c r="G105" s="17">
        <f t="shared" si="6"/>
        <v>63.709999999999994</v>
      </c>
      <c r="H105" s="47"/>
      <c r="I105" s="18">
        <v>6</v>
      </c>
      <c r="J105" s="47"/>
      <c r="K105" s="19">
        <f t="shared" si="7"/>
        <v>0</v>
      </c>
      <c r="L105" s="23">
        <f t="shared" si="10"/>
        <v>0</v>
      </c>
      <c r="M105" s="19">
        <f t="shared" si="8"/>
        <v>0</v>
      </c>
      <c r="N105" s="19">
        <f t="shared" si="11"/>
        <v>63.709999999999994</v>
      </c>
      <c r="O105" s="54"/>
    </row>
    <row r="106" spans="1:15" x14ac:dyDescent="0.25">
      <c r="A106" s="40">
        <v>2806</v>
      </c>
      <c r="B106" s="40" t="s">
        <v>23</v>
      </c>
      <c r="C106" s="16" t="s">
        <v>123</v>
      </c>
      <c r="D106" s="53" t="s">
        <v>996</v>
      </c>
      <c r="E106" s="201">
        <v>55.4</v>
      </c>
      <c r="F106" s="17">
        <f t="shared" si="9"/>
        <v>2.1738277418089074</v>
      </c>
      <c r="G106" s="17">
        <f t="shared" si="6"/>
        <v>63.709999999999994</v>
      </c>
      <c r="H106" s="47"/>
      <c r="I106" s="18">
        <v>6</v>
      </c>
      <c r="J106" s="47"/>
      <c r="K106" s="19">
        <f t="shared" si="7"/>
        <v>0</v>
      </c>
      <c r="L106" s="23">
        <f t="shared" si="10"/>
        <v>0</v>
      </c>
      <c r="M106" s="19">
        <f t="shared" si="8"/>
        <v>0</v>
      </c>
      <c r="N106" s="19">
        <f t="shared" si="11"/>
        <v>63.709999999999994</v>
      </c>
      <c r="O106" s="54"/>
    </row>
    <row r="107" spans="1:15" x14ac:dyDescent="0.25">
      <c r="A107" s="40">
        <v>2808</v>
      </c>
      <c r="B107" s="40" t="s">
        <v>23</v>
      </c>
      <c r="C107" s="16" t="s">
        <v>124</v>
      </c>
      <c r="D107" s="53" t="s">
        <v>997</v>
      </c>
      <c r="E107" s="201">
        <v>55.4</v>
      </c>
      <c r="F107" s="17">
        <f t="shared" si="9"/>
        <v>2.1738277418089074</v>
      </c>
      <c r="G107" s="17">
        <f t="shared" si="6"/>
        <v>63.709999999999994</v>
      </c>
      <c r="H107" s="47"/>
      <c r="I107" s="18">
        <v>6</v>
      </c>
      <c r="J107" s="47"/>
      <c r="K107" s="19">
        <f t="shared" si="7"/>
        <v>0</v>
      </c>
      <c r="L107" s="23">
        <f t="shared" si="10"/>
        <v>0</v>
      </c>
      <c r="M107" s="19">
        <f t="shared" si="8"/>
        <v>0</v>
      </c>
      <c r="N107" s="19">
        <f t="shared" si="11"/>
        <v>63.709999999999994</v>
      </c>
      <c r="O107" s="54"/>
    </row>
    <row r="108" spans="1:15" x14ac:dyDescent="0.25">
      <c r="A108" s="40">
        <v>2810</v>
      </c>
      <c r="B108" s="40" t="s">
        <v>23</v>
      </c>
      <c r="C108" s="16" t="s">
        <v>125</v>
      </c>
      <c r="D108" s="53" t="s">
        <v>998</v>
      </c>
      <c r="E108" s="201">
        <v>55.4</v>
      </c>
      <c r="F108" s="17">
        <f t="shared" si="9"/>
        <v>2.1738277418089074</v>
      </c>
      <c r="G108" s="17">
        <f t="shared" si="6"/>
        <v>63.709999999999994</v>
      </c>
      <c r="H108" s="47"/>
      <c r="I108" s="18">
        <v>6</v>
      </c>
      <c r="J108" s="47"/>
      <c r="K108" s="19">
        <f t="shared" si="7"/>
        <v>0</v>
      </c>
      <c r="L108" s="23">
        <f t="shared" si="10"/>
        <v>0</v>
      </c>
      <c r="M108" s="19">
        <f t="shared" si="8"/>
        <v>0</v>
      </c>
      <c r="N108" s="19">
        <f t="shared" si="11"/>
        <v>63.709999999999994</v>
      </c>
      <c r="O108" s="54"/>
    </row>
    <row r="109" spans="1:15" x14ac:dyDescent="0.25">
      <c r="A109" s="40">
        <v>2814</v>
      </c>
      <c r="B109" s="40" t="s">
        <v>23</v>
      </c>
      <c r="C109" s="16" t="s">
        <v>126</v>
      </c>
      <c r="D109" s="53" t="s">
        <v>999</v>
      </c>
      <c r="E109" s="201">
        <v>55.4</v>
      </c>
      <c r="F109" s="17">
        <f t="shared" si="9"/>
        <v>2.1738277418089074</v>
      </c>
      <c r="G109" s="17">
        <f t="shared" si="6"/>
        <v>63.709999999999994</v>
      </c>
      <c r="H109" s="47"/>
      <c r="I109" s="18">
        <v>6</v>
      </c>
      <c r="J109" s="47"/>
      <c r="K109" s="19">
        <f t="shared" si="7"/>
        <v>0</v>
      </c>
      <c r="L109" s="23">
        <f t="shared" si="10"/>
        <v>0</v>
      </c>
      <c r="M109" s="19">
        <f t="shared" si="8"/>
        <v>0</v>
      </c>
      <c r="N109" s="19">
        <f t="shared" si="11"/>
        <v>63.709999999999994</v>
      </c>
      <c r="O109" s="54"/>
    </row>
    <row r="110" spans="1:15" x14ac:dyDescent="0.25">
      <c r="A110" s="40">
        <v>2820</v>
      </c>
      <c r="B110" s="40" t="s">
        <v>23</v>
      </c>
      <c r="C110" s="16" t="s">
        <v>127</v>
      </c>
      <c r="D110" s="53" t="s">
        <v>1000</v>
      </c>
      <c r="E110" s="201">
        <v>55.4</v>
      </c>
      <c r="F110" s="17">
        <f t="shared" si="9"/>
        <v>2.1738277418089074</v>
      </c>
      <c r="G110" s="17">
        <f t="shared" si="6"/>
        <v>63.709999999999994</v>
      </c>
      <c r="H110" s="47"/>
      <c r="I110" s="18">
        <v>6</v>
      </c>
      <c r="J110" s="47"/>
      <c r="K110" s="19">
        <f t="shared" si="7"/>
        <v>0</v>
      </c>
      <c r="L110" s="23">
        <f t="shared" si="10"/>
        <v>0</v>
      </c>
      <c r="M110" s="19">
        <f t="shared" si="8"/>
        <v>0</v>
      </c>
      <c r="N110" s="19">
        <f t="shared" si="11"/>
        <v>63.709999999999994</v>
      </c>
      <c r="O110" s="54"/>
    </row>
    <row r="111" spans="1:15" x14ac:dyDescent="0.25">
      <c r="A111" s="40">
        <v>2822</v>
      </c>
      <c r="B111" s="40" t="s">
        <v>23</v>
      </c>
      <c r="C111" s="16" t="s">
        <v>128</v>
      </c>
      <c r="D111" s="53" t="s">
        <v>1001</v>
      </c>
      <c r="E111" s="201">
        <v>55.4</v>
      </c>
      <c r="F111" s="17">
        <f t="shared" si="9"/>
        <v>2.1738277418089074</v>
      </c>
      <c r="G111" s="17">
        <f t="shared" si="6"/>
        <v>63.709999999999994</v>
      </c>
      <c r="H111" s="47"/>
      <c r="I111" s="18">
        <v>6</v>
      </c>
      <c r="J111" s="47"/>
      <c r="K111" s="19">
        <f t="shared" si="7"/>
        <v>0</v>
      </c>
      <c r="L111" s="23">
        <f t="shared" si="10"/>
        <v>0</v>
      </c>
      <c r="M111" s="19">
        <f t="shared" si="8"/>
        <v>0</v>
      </c>
      <c r="N111" s="19">
        <f t="shared" si="11"/>
        <v>63.709999999999994</v>
      </c>
      <c r="O111" s="54"/>
    </row>
    <row r="112" spans="1:15" x14ac:dyDescent="0.25">
      <c r="A112" s="40">
        <v>2824</v>
      </c>
      <c r="B112" s="40" t="s">
        <v>23</v>
      </c>
      <c r="C112" s="16" t="s">
        <v>129</v>
      </c>
      <c r="D112" s="53" t="s">
        <v>1002</v>
      </c>
      <c r="E112" s="201">
        <v>55.4</v>
      </c>
      <c r="F112" s="17">
        <f t="shared" si="9"/>
        <v>2.1738277418089074</v>
      </c>
      <c r="G112" s="17">
        <f t="shared" si="6"/>
        <v>63.709999999999994</v>
      </c>
      <c r="H112" s="47"/>
      <c r="I112" s="18">
        <v>6</v>
      </c>
      <c r="J112" s="47"/>
      <c r="K112" s="19">
        <f t="shared" si="7"/>
        <v>0</v>
      </c>
      <c r="L112" s="23">
        <f t="shared" si="10"/>
        <v>0</v>
      </c>
      <c r="M112" s="19">
        <f t="shared" si="8"/>
        <v>0</v>
      </c>
      <c r="N112" s="19">
        <f t="shared" si="11"/>
        <v>63.709999999999994</v>
      </c>
      <c r="O112" s="54"/>
    </row>
    <row r="113" spans="1:15" x14ac:dyDescent="0.25">
      <c r="A113" s="40">
        <v>2828</v>
      </c>
      <c r="B113" s="40" t="s">
        <v>23</v>
      </c>
      <c r="C113" s="16" t="s">
        <v>130</v>
      </c>
      <c r="D113" s="53" t="s">
        <v>1003</v>
      </c>
      <c r="E113" s="201">
        <v>55.4</v>
      </c>
      <c r="F113" s="17">
        <f t="shared" si="9"/>
        <v>2.1738277418089074</v>
      </c>
      <c r="G113" s="17">
        <f t="shared" si="6"/>
        <v>63.709999999999994</v>
      </c>
      <c r="H113" s="47"/>
      <c r="I113" s="18">
        <v>6</v>
      </c>
      <c r="J113" s="47"/>
      <c r="K113" s="19">
        <f t="shared" si="7"/>
        <v>0</v>
      </c>
      <c r="L113" s="23">
        <f t="shared" si="10"/>
        <v>0</v>
      </c>
      <c r="M113" s="19">
        <f t="shared" si="8"/>
        <v>0</v>
      </c>
      <c r="N113" s="19">
        <f t="shared" si="11"/>
        <v>63.709999999999994</v>
      </c>
      <c r="O113" s="54"/>
    </row>
    <row r="114" spans="1:15" x14ac:dyDescent="0.25">
      <c r="A114" s="40">
        <v>2830</v>
      </c>
      <c r="B114" s="40" t="s">
        <v>23</v>
      </c>
      <c r="C114" s="16" t="s">
        <v>131</v>
      </c>
      <c r="D114" s="53" t="s">
        <v>1004</v>
      </c>
      <c r="E114" s="201">
        <v>55.4</v>
      </c>
      <c r="F114" s="17">
        <f t="shared" si="9"/>
        <v>2.1738277418089074</v>
      </c>
      <c r="G114" s="17">
        <f t="shared" si="6"/>
        <v>63.709999999999994</v>
      </c>
      <c r="H114" s="47"/>
      <c r="I114" s="18">
        <v>6</v>
      </c>
      <c r="J114" s="47"/>
      <c r="K114" s="19">
        <f t="shared" si="7"/>
        <v>0</v>
      </c>
      <c r="L114" s="23">
        <f t="shared" si="10"/>
        <v>0</v>
      </c>
      <c r="M114" s="19">
        <f t="shared" si="8"/>
        <v>0</v>
      </c>
      <c r="N114" s="19">
        <f t="shared" si="11"/>
        <v>63.709999999999994</v>
      </c>
      <c r="O114" s="54"/>
    </row>
    <row r="115" spans="1:15" x14ac:dyDescent="0.25">
      <c r="A115" s="40">
        <v>2831</v>
      </c>
      <c r="B115" s="40" t="s">
        <v>23</v>
      </c>
      <c r="C115" s="16" t="s">
        <v>132</v>
      </c>
      <c r="D115" s="53" t="s">
        <v>1005</v>
      </c>
      <c r="E115" s="201">
        <v>55.4</v>
      </c>
      <c r="F115" s="17">
        <f t="shared" si="9"/>
        <v>2.1738277418089074</v>
      </c>
      <c r="G115" s="17">
        <f t="shared" si="6"/>
        <v>63.709999999999994</v>
      </c>
      <c r="H115" s="47"/>
      <c r="I115" s="18">
        <v>6</v>
      </c>
      <c r="J115" s="47"/>
      <c r="K115" s="19">
        <f t="shared" si="7"/>
        <v>0</v>
      </c>
      <c r="L115" s="23">
        <f t="shared" si="10"/>
        <v>0</v>
      </c>
      <c r="M115" s="19">
        <f t="shared" si="8"/>
        <v>0</v>
      </c>
      <c r="N115" s="19">
        <f t="shared" si="11"/>
        <v>63.709999999999994</v>
      </c>
      <c r="O115" s="54"/>
    </row>
    <row r="116" spans="1:15" x14ac:dyDescent="0.25">
      <c r="A116" s="40">
        <v>2832</v>
      </c>
      <c r="B116" s="40" t="s">
        <v>23</v>
      </c>
      <c r="C116" s="16" t="s">
        <v>133</v>
      </c>
      <c r="D116" s="53" t="s">
        <v>1006</v>
      </c>
      <c r="E116" s="201">
        <v>55.4</v>
      </c>
      <c r="F116" s="17">
        <f t="shared" si="9"/>
        <v>2.1738277418089074</v>
      </c>
      <c r="G116" s="17">
        <f t="shared" si="6"/>
        <v>63.709999999999994</v>
      </c>
      <c r="H116" s="47"/>
      <c r="I116" s="18">
        <v>6</v>
      </c>
      <c r="J116" s="47"/>
      <c r="K116" s="19">
        <f t="shared" si="7"/>
        <v>0</v>
      </c>
      <c r="L116" s="23">
        <f t="shared" si="10"/>
        <v>0</v>
      </c>
      <c r="M116" s="19">
        <f t="shared" si="8"/>
        <v>0</v>
      </c>
      <c r="N116" s="19">
        <f t="shared" si="11"/>
        <v>63.709999999999994</v>
      </c>
      <c r="O116" s="54"/>
    </row>
    <row r="117" spans="1:15" x14ac:dyDescent="0.25">
      <c r="A117" s="40">
        <v>2834</v>
      </c>
      <c r="B117" s="40" t="s">
        <v>23</v>
      </c>
      <c r="C117" s="16" t="s">
        <v>134</v>
      </c>
      <c r="D117" s="53" t="s">
        <v>1007</v>
      </c>
      <c r="E117" s="201">
        <v>66.8</v>
      </c>
      <c r="F117" s="17">
        <f t="shared" si="9"/>
        <v>2.6211496958995486</v>
      </c>
      <c r="G117" s="17">
        <f t="shared" si="6"/>
        <v>76.819999999999993</v>
      </c>
      <c r="H117" s="47"/>
      <c r="I117" s="18">
        <v>6</v>
      </c>
      <c r="J117" s="47"/>
      <c r="K117" s="19">
        <f t="shared" si="7"/>
        <v>0</v>
      </c>
      <c r="L117" s="23">
        <f t="shared" si="10"/>
        <v>0</v>
      </c>
      <c r="M117" s="19">
        <f t="shared" si="8"/>
        <v>0</v>
      </c>
      <c r="N117" s="19">
        <f t="shared" si="11"/>
        <v>76.819999999999993</v>
      </c>
      <c r="O117" s="54"/>
    </row>
    <row r="118" spans="1:15" x14ac:dyDescent="0.25">
      <c r="A118" s="40">
        <v>2835</v>
      </c>
      <c r="B118" s="40" t="s">
        <v>23</v>
      </c>
      <c r="C118" s="16" t="s">
        <v>135</v>
      </c>
      <c r="D118" s="53" t="s">
        <v>1008</v>
      </c>
      <c r="E118" s="201">
        <v>55.4</v>
      </c>
      <c r="F118" s="17">
        <f t="shared" si="9"/>
        <v>2.1738277418089074</v>
      </c>
      <c r="G118" s="17">
        <f t="shared" si="6"/>
        <v>63.709999999999994</v>
      </c>
      <c r="H118" s="47"/>
      <c r="I118" s="18">
        <v>6</v>
      </c>
      <c r="J118" s="47"/>
      <c r="K118" s="19">
        <f t="shared" si="7"/>
        <v>0</v>
      </c>
      <c r="L118" s="23">
        <f t="shared" si="10"/>
        <v>0</v>
      </c>
      <c r="M118" s="19">
        <f t="shared" si="8"/>
        <v>0</v>
      </c>
      <c r="N118" s="19">
        <f t="shared" si="11"/>
        <v>63.709999999999994</v>
      </c>
      <c r="O118" s="54"/>
    </row>
    <row r="119" spans="1:15" x14ac:dyDescent="0.25">
      <c r="A119" s="40">
        <v>2836</v>
      </c>
      <c r="B119" s="40" t="s">
        <v>23</v>
      </c>
      <c r="C119" s="16" t="s">
        <v>136</v>
      </c>
      <c r="D119" s="53" t="s">
        <v>1009</v>
      </c>
      <c r="E119" s="201">
        <v>55.4</v>
      </c>
      <c r="F119" s="17">
        <f t="shared" si="9"/>
        <v>2.1738277418089074</v>
      </c>
      <c r="G119" s="17">
        <f t="shared" si="6"/>
        <v>63.709999999999994</v>
      </c>
      <c r="H119" s="47"/>
      <c r="I119" s="18">
        <v>6</v>
      </c>
      <c r="J119" s="47"/>
      <c r="K119" s="19">
        <f t="shared" si="7"/>
        <v>0</v>
      </c>
      <c r="L119" s="23">
        <f t="shared" si="10"/>
        <v>0</v>
      </c>
      <c r="M119" s="19">
        <f t="shared" si="8"/>
        <v>0</v>
      </c>
      <c r="N119" s="19">
        <f t="shared" si="11"/>
        <v>63.709999999999994</v>
      </c>
      <c r="O119" s="54"/>
    </row>
    <row r="120" spans="1:15" x14ac:dyDescent="0.25">
      <c r="A120" s="40">
        <v>2837</v>
      </c>
      <c r="B120" s="40" t="s">
        <v>23</v>
      </c>
      <c r="C120" s="220" t="s">
        <v>2032</v>
      </c>
      <c r="D120" s="221">
        <v>4012824405929</v>
      </c>
      <c r="E120" s="201">
        <v>55.4</v>
      </c>
      <c r="F120" s="17">
        <f t="shared" si="9"/>
        <v>2.1738277418089074</v>
      </c>
      <c r="G120" s="17">
        <f t="shared" si="6"/>
        <v>63.709999999999994</v>
      </c>
      <c r="H120" s="47"/>
      <c r="I120" s="18">
        <v>6</v>
      </c>
      <c r="J120" s="47"/>
      <c r="K120" s="19">
        <f t="shared" si="7"/>
        <v>0</v>
      </c>
      <c r="L120" s="23">
        <f t="shared" si="10"/>
        <v>0</v>
      </c>
      <c r="M120" s="19">
        <f t="shared" si="8"/>
        <v>0</v>
      </c>
      <c r="N120" s="19">
        <f t="shared" si="11"/>
        <v>63.709999999999994</v>
      </c>
      <c r="O120" s="54"/>
    </row>
    <row r="121" spans="1:15" x14ac:dyDescent="0.25">
      <c r="A121" s="40">
        <v>2840</v>
      </c>
      <c r="B121" s="40" t="s">
        <v>23</v>
      </c>
      <c r="C121" s="16" t="s">
        <v>137</v>
      </c>
      <c r="D121" s="53" t="s">
        <v>1010</v>
      </c>
      <c r="E121" s="201">
        <v>55.4</v>
      </c>
      <c r="F121" s="17">
        <f t="shared" si="9"/>
        <v>2.1738277418089074</v>
      </c>
      <c r="G121" s="17">
        <f t="shared" si="6"/>
        <v>63.709999999999994</v>
      </c>
      <c r="H121" s="47"/>
      <c r="I121" s="18">
        <v>6</v>
      </c>
      <c r="J121" s="47"/>
      <c r="K121" s="19">
        <f t="shared" si="7"/>
        <v>0</v>
      </c>
      <c r="L121" s="23">
        <f t="shared" si="10"/>
        <v>0</v>
      </c>
      <c r="M121" s="19">
        <f t="shared" si="8"/>
        <v>0</v>
      </c>
      <c r="N121" s="19">
        <f t="shared" si="11"/>
        <v>63.709999999999994</v>
      </c>
      <c r="O121" s="54"/>
    </row>
    <row r="122" spans="1:15" x14ac:dyDescent="0.25">
      <c r="A122" s="40">
        <v>2842</v>
      </c>
      <c r="B122" s="40" t="s">
        <v>23</v>
      </c>
      <c r="C122" s="16" t="s">
        <v>138</v>
      </c>
      <c r="D122" s="53" t="s">
        <v>1011</v>
      </c>
      <c r="E122" s="201">
        <v>55.4</v>
      </c>
      <c r="F122" s="17">
        <f t="shared" si="9"/>
        <v>2.1738277418089074</v>
      </c>
      <c r="G122" s="17">
        <f t="shared" si="6"/>
        <v>63.709999999999994</v>
      </c>
      <c r="H122" s="47"/>
      <c r="I122" s="18">
        <v>6</v>
      </c>
      <c r="J122" s="47"/>
      <c r="K122" s="19">
        <f t="shared" si="7"/>
        <v>0</v>
      </c>
      <c r="L122" s="23">
        <f t="shared" si="10"/>
        <v>0</v>
      </c>
      <c r="M122" s="19">
        <f t="shared" si="8"/>
        <v>0</v>
      </c>
      <c r="N122" s="19">
        <f t="shared" si="11"/>
        <v>63.709999999999994</v>
      </c>
      <c r="O122" s="54"/>
    </row>
    <row r="123" spans="1:15" x14ac:dyDescent="0.25">
      <c r="A123" s="40">
        <v>2843</v>
      </c>
      <c r="B123" s="40" t="s">
        <v>23</v>
      </c>
      <c r="C123" s="16" t="s">
        <v>139</v>
      </c>
      <c r="D123" s="53" t="s">
        <v>1012</v>
      </c>
      <c r="E123" s="201">
        <v>55.4</v>
      </c>
      <c r="F123" s="17">
        <f t="shared" si="9"/>
        <v>2.1738277418089074</v>
      </c>
      <c r="G123" s="17">
        <f t="shared" si="6"/>
        <v>63.709999999999994</v>
      </c>
      <c r="H123" s="47"/>
      <c r="I123" s="18">
        <v>6</v>
      </c>
      <c r="J123" s="47"/>
      <c r="K123" s="19">
        <f t="shared" si="7"/>
        <v>0</v>
      </c>
      <c r="L123" s="23">
        <f t="shared" si="10"/>
        <v>0</v>
      </c>
      <c r="M123" s="19">
        <f t="shared" si="8"/>
        <v>0</v>
      </c>
      <c r="N123" s="19">
        <f t="shared" si="11"/>
        <v>63.709999999999994</v>
      </c>
      <c r="O123" s="54"/>
    </row>
    <row r="124" spans="1:15" x14ac:dyDescent="0.25">
      <c r="A124" s="40">
        <v>2846</v>
      </c>
      <c r="B124" s="40" t="s">
        <v>23</v>
      </c>
      <c r="C124" s="16" t="s">
        <v>140</v>
      </c>
      <c r="D124" s="53" t="s">
        <v>1013</v>
      </c>
      <c r="E124" s="201">
        <v>55.4</v>
      </c>
      <c r="F124" s="17">
        <f t="shared" si="9"/>
        <v>2.1738277418089074</v>
      </c>
      <c r="G124" s="17">
        <f t="shared" si="6"/>
        <v>63.709999999999994</v>
      </c>
      <c r="H124" s="47"/>
      <c r="I124" s="18">
        <v>6</v>
      </c>
      <c r="J124" s="47"/>
      <c r="K124" s="19">
        <f t="shared" si="7"/>
        <v>0</v>
      </c>
      <c r="L124" s="23">
        <f t="shared" si="10"/>
        <v>0</v>
      </c>
      <c r="M124" s="19">
        <f t="shared" si="8"/>
        <v>0</v>
      </c>
      <c r="N124" s="19">
        <f t="shared" si="11"/>
        <v>63.709999999999994</v>
      </c>
      <c r="O124" s="54"/>
    </row>
    <row r="125" spans="1:15" x14ac:dyDescent="0.25">
      <c r="A125" s="40">
        <v>2848</v>
      </c>
      <c r="B125" s="40" t="s">
        <v>23</v>
      </c>
      <c r="C125" s="16" t="s">
        <v>141</v>
      </c>
      <c r="D125" s="53" t="s">
        <v>1014</v>
      </c>
      <c r="E125" s="201">
        <v>55.4</v>
      </c>
      <c r="F125" s="17">
        <f t="shared" si="9"/>
        <v>2.1738277418089074</v>
      </c>
      <c r="G125" s="17">
        <f t="shared" si="6"/>
        <v>63.709999999999994</v>
      </c>
      <c r="H125" s="47"/>
      <c r="I125" s="18">
        <v>6</v>
      </c>
      <c r="J125" s="47"/>
      <c r="K125" s="19">
        <f t="shared" si="7"/>
        <v>0</v>
      </c>
      <c r="L125" s="23">
        <f t="shared" si="10"/>
        <v>0</v>
      </c>
      <c r="M125" s="19">
        <f t="shared" si="8"/>
        <v>0</v>
      </c>
      <c r="N125" s="19">
        <f t="shared" si="11"/>
        <v>63.709999999999994</v>
      </c>
      <c r="O125" s="54"/>
    </row>
    <row r="126" spans="1:15" x14ac:dyDescent="0.25">
      <c r="A126" s="40">
        <v>2850</v>
      </c>
      <c r="B126" s="40" t="s">
        <v>23</v>
      </c>
      <c r="C126" s="16" t="s">
        <v>142</v>
      </c>
      <c r="D126" s="53" t="s">
        <v>1015</v>
      </c>
      <c r="E126" s="201">
        <v>55.4</v>
      </c>
      <c r="F126" s="17">
        <f t="shared" si="9"/>
        <v>2.1738277418089074</v>
      </c>
      <c r="G126" s="17">
        <f t="shared" si="6"/>
        <v>63.709999999999994</v>
      </c>
      <c r="H126" s="47"/>
      <c r="I126" s="18">
        <v>6</v>
      </c>
      <c r="J126" s="47"/>
      <c r="K126" s="19">
        <f t="shared" si="7"/>
        <v>0</v>
      </c>
      <c r="L126" s="23">
        <f t="shared" si="10"/>
        <v>0</v>
      </c>
      <c r="M126" s="19">
        <f t="shared" si="8"/>
        <v>0</v>
      </c>
      <c r="N126" s="19">
        <f t="shared" si="11"/>
        <v>63.709999999999994</v>
      </c>
      <c r="O126" s="54"/>
    </row>
    <row r="127" spans="1:15" x14ac:dyDescent="0.25">
      <c r="A127" s="40">
        <v>2852</v>
      </c>
      <c r="B127" s="40" t="s">
        <v>23</v>
      </c>
      <c r="C127" s="16" t="s">
        <v>143</v>
      </c>
      <c r="D127" s="53" t="s">
        <v>1016</v>
      </c>
      <c r="E127" s="201">
        <v>55.4</v>
      </c>
      <c r="F127" s="17">
        <f t="shared" si="9"/>
        <v>2.1738277418089074</v>
      </c>
      <c r="G127" s="17">
        <f t="shared" si="6"/>
        <v>63.709999999999994</v>
      </c>
      <c r="H127" s="47"/>
      <c r="I127" s="18">
        <v>6</v>
      </c>
      <c r="J127" s="47"/>
      <c r="K127" s="19">
        <f t="shared" si="7"/>
        <v>0</v>
      </c>
      <c r="L127" s="23">
        <f t="shared" si="10"/>
        <v>0</v>
      </c>
      <c r="M127" s="19">
        <f t="shared" si="8"/>
        <v>0</v>
      </c>
      <c r="N127" s="19">
        <f t="shared" si="11"/>
        <v>63.709999999999994</v>
      </c>
      <c r="O127" s="54"/>
    </row>
    <row r="128" spans="1:15" x14ac:dyDescent="0.25">
      <c r="A128" s="40">
        <v>2854</v>
      </c>
      <c r="B128" s="40" t="s">
        <v>23</v>
      </c>
      <c r="C128" s="16" t="s">
        <v>144</v>
      </c>
      <c r="D128" s="53" t="s">
        <v>1017</v>
      </c>
      <c r="E128" s="201">
        <v>55.4</v>
      </c>
      <c r="F128" s="17">
        <f t="shared" si="9"/>
        <v>2.1738277418089074</v>
      </c>
      <c r="G128" s="17">
        <f t="shared" si="6"/>
        <v>63.709999999999994</v>
      </c>
      <c r="H128" s="47"/>
      <c r="I128" s="18">
        <v>6</v>
      </c>
      <c r="J128" s="47"/>
      <c r="K128" s="19">
        <f t="shared" si="7"/>
        <v>0</v>
      </c>
      <c r="L128" s="23">
        <f t="shared" si="10"/>
        <v>0</v>
      </c>
      <c r="M128" s="19">
        <f t="shared" si="8"/>
        <v>0</v>
      </c>
      <c r="N128" s="19">
        <f t="shared" si="11"/>
        <v>63.709999999999994</v>
      </c>
      <c r="O128" s="54"/>
    </row>
    <row r="129" spans="1:15" x14ac:dyDescent="0.25">
      <c r="A129" s="40">
        <v>2856</v>
      </c>
      <c r="B129" s="40" t="s">
        <v>23</v>
      </c>
      <c r="C129" s="16" t="s">
        <v>145</v>
      </c>
      <c r="D129" s="53" t="s">
        <v>1018</v>
      </c>
      <c r="E129" s="201">
        <v>55.4</v>
      </c>
      <c r="F129" s="17">
        <f t="shared" si="9"/>
        <v>2.1738277418089074</v>
      </c>
      <c r="G129" s="17">
        <f t="shared" si="6"/>
        <v>63.709999999999994</v>
      </c>
      <c r="H129" s="47"/>
      <c r="I129" s="18">
        <v>6</v>
      </c>
      <c r="J129" s="47"/>
      <c r="K129" s="19">
        <f t="shared" si="7"/>
        <v>0</v>
      </c>
      <c r="L129" s="23">
        <f t="shared" si="10"/>
        <v>0</v>
      </c>
      <c r="M129" s="19">
        <f t="shared" si="8"/>
        <v>0</v>
      </c>
      <c r="N129" s="19">
        <f t="shared" si="11"/>
        <v>63.709999999999994</v>
      </c>
      <c r="O129" s="54"/>
    </row>
    <row r="130" spans="1:15" x14ac:dyDescent="0.25">
      <c r="A130" s="40">
        <v>2858</v>
      </c>
      <c r="B130" s="40" t="s">
        <v>23</v>
      </c>
      <c r="C130" s="16" t="s">
        <v>146</v>
      </c>
      <c r="D130" s="53" t="s">
        <v>1019</v>
      </c>
      <c r="E130" s="201">
        <v>55.4</v>
      </c>
      <c r="F130" s="17">
        <f t="shared" si="9"/>
        <v>2.1738277418089074</v>
      </c>
      <c r="G130" s="17">
        <f t="shared" si="6"/>
        <v>63.709999999999994</v>
      </c>
      <c r="H130" s="47"/>
      <c r="I130" s="18">
        <v>6</v>
      </c>
      <c r="J130" s="47"/>
      <c r="K130" s="19">
        <f t="shared" si="7"/>
        <v>0</v>
      </c>
      <c r="L130" s="23">
        <f t="shared" si="10"/>
        <v>0</v>
      </c>
      <c r="M130" s="19">
        <f t="shared" si="8"/>
        <v>0</v>
      </c>
      <c r="N130" s="19">
        <f t="shared" si="11"/>
        <v>63.709999999999994</v>
      </c>
      <c r="O130" s="54"/>
    </row>
    <row r="131" spans="1:15" x14ac:dyDescent="0.25">
      <c r="A131" s="40">
        <v>2860</v>
      </c>
      <c r="B131" s="40" t="s">
        <v>23</v>
      </c>
      <c r="C131" s="16" t="s">
        <v>147</v>
      </c>
      <c r="D131" s="53" t="s">
        <v>1020</v>
      </c>
      <c r="E131" s="201">
        <v>55.4</v>
      </c>
      <c r="F131" s="17">
        <f t="shared" si="9"/>
        <v>2.1738277418089074</v>
      </c>
      <c r="G131" s="17">
        <f t="shared" si="6"/>
        <v>63.709999999999994</v>
      </c>
      <c r="H131" s="47"/>
      <c r="I131" s="18">
        <v>6</v>
      </c>
      <c r="J131" s="47"/>
      <c r="K131" s="19">
        <f t="shared" si="7"/>
        <v>0</v>
      </c>
      <c r="L131" s="23">
        <f t="shared" si="10"/>
        <v>0</v>
      </c>
      <c r="M131" s="19">
        <f t="shared" si="8"/>
        <v>0</v>
      </c>
      <c r="N131" s="19">
        <f t="shared" si="11"/>
        <v>63.709999999999994</v>
      </c>
      <c r="O131" s="54"/>
    </row>
    <row r="132" spans="1:15" x14ac:dyDescent="0.25">
      <c r="A132" s="40">
        <v>2862</v>
      </c>
      <c r="B132" s="40" t="s">
        <v>23</v>
      </c>
      <c r="C132" s="16" t="s">
        <v>148</v>
      </c>
      <c r="D132" s="53" t="s">
        <v>1021</v>
      </c>
      <c r="E132" s="201">
        <v>55.4</v>
      </c>
      <c r="F132" s="17">
        <f t="shared" si="9"/>
        <v>2.1738277418089074</v>
      </c>
      <c r="G132" s="17">
        <f t="shared" si="6"/>
        <v>63.709999999999994</v>
      </c>
      <c r="H132" s="47"/>
      <c r="I132" s="18">
        <v>6</v>
      </c>
      <c r="J132" s="47"/>
      <c r="K132" s="19">
        <f t="shared" si="7"/>
        <v>0</v>
      </c>
      <c r="L132" s="23">
        <f t="shared" si="10"/>
        <v>0</v>
      </c>
      <c r="M132" s="19">
        <f t="shared" si="8"/>
        <v>0</v>
      </c>
      <c r="N132" s="19">
        <f t="shared" si="11"/>
        <v>63.709999999999994</v>
      </c>
      <c r="O132" s="54"/>
    </row>
    <row r="133" spans="1:15" x14ac:dyDescent="0.25">
      <c r="A133" s="40">
        <v>2864</v>
      </c>
      <c r="B133" s="40" t="s">
        <v>23</v>
      </c>
      <c r="C133" s="16" t="s">
        <v>149</v>
      </c>
      <c r="D133" s="53" t="s">
        <v>1022</v>
      </c>
      <c r="E133" s="201">
        <v>55.4</v>
      </c>
      <c r="F133" s="17">
        <f t="shared" si="9"/>
        <v>2.1738277418089074</v>
      </c>
      <c r="G133" s="17">
        <f t="shared" si="6"/>
        <v>63.709999999999994</v>
      </c>
      <c r="H133" s="47"/>
      <c r="I133" s="18">
        <v>6</v>
      </c>
      <c r="J133" s="47"/>
      <c r="K133" s="19">
        <f t="shared" si="7"/>
        <v>0</v>
      </c>
      <c r="L133" s="23">
        <f t="shared" si="10"/>
        <v>0</v>
      </c>
      <c r="M133" s="19">
        <f t="shared" si="8"/>
        <v>0</v>
      </c>
      <c r="N133" s="19">
        <f t="shared" si="11"/>
        <v>63.709999999999994</v>
      </c>
      <c r="O133" s="54"/>
    </row>
    <row r="134" spans="1:15" x14ac:dyDescent="0.25">
      <c r="A134" s="40">
        <v>2866</v>
      </c>
      <c r="B134" s="40" t="s">
        <v>23</v>
      </c>
      <c r="C134" s="16" t="s">
        <v>150</v>
      </c>
      <c r="D134" s="53" t="s">
        <v>1023</v>
      </c>
      <c r="E134" s="201">
        <v>55.4</v>
      </c>
      <c r="F134" s="17">
        <f t="shared" si="9"/>
        <v>2.1738277418089074</v>
      </c>
      <c r="G134" s="17">
        <f t="shared" si="6"/>
        <v>63.709999999999994</v>
      </c>
      <c r="H134" s="47"/>
      <c r="I134" s="18">
        <v>6</v>
      </c>
      <c r="J134" s="47"/>
      <c r="K134" s="19">
        <f t="shared" si="7"/>
        <v>0</v>
      </c>
      <c r="L134" s="23">
        <f t="shared" si="10"/>
        <v>0</v>
      </c>
      <c r="M134" s="19">
        <f t="shared" si="8"/>
        <v>0</v>
      </c>
      <c r="N134" s="19">
        <f t="shared" si="11"/>
        <v>63.709999999999994</v>
      </c>
      <c r="O134" s="54"/>
    </row>
    <row r="135" spans="1:15" x14ac:dyDescent="0.25">
      <c r="A135" s="40">
        <v>2867</v>
      </c>
      <c r="B135" s="40" t="s">
        <v>23</v>
      </c>
      <c r="C135" s="16" t="s">
        <v>151</v>
      </c>
      <c r="D135" s="53" t="s">
        <v>1024</v>
      </c>
      <c r="E135" s="201">
        <v>55.4</v>
      </c>
      <c r="F135" s="17">
        <f t="shared" si="9"/>
        <v>2.1738277418089074</v>
      </c>
      <c r="G135" s="17">
        <f t="shared" ref="G135:G201" si="12">PRODUCT(E135,1.15)</f>
        <v>63.709999999999994</v>
      </c>
      <c r="H135" s="47"/>
      <c r="I135" s="18">
        <v>6</v>
      </c>
      <c r="J135" s="47"/>
      <c r="K135" s="19">
        <f t="shared" ref="K135:K201" si="13">PRODUCT(E135,SUM(H135,PRODUCT(ABS(J135),I135)))</f>
        <v>0</v>
      </c>
      <c r="L135" s="23">
        <f t="shared" si="10"/>
        <v>0</v>
      </c>
      <c r="M135" s="19">
        <f t="shared" ref="M135:M201" si="14">PRODUCT(G135,SUM(H135,PRODUCT(ABS(J135),I135)))</f>
        <v>0</v>
      </c>
      <c r="N135" s="19">
        <f t="shared" si="11"/>
        <v>63.709999999999994</v>
      </c>
      <c r="O135" s="54"/>
    </row>
    <row r="136" spans="1:15" x14ac:dyDescent="0.25">
      <c r="A136" s="40">
        <v>2869</v>
      </c>
      <c r="B136" s="40" t="s">
        <v>23</v>
      </c>
      <c r="C136" s="16" t="s">
        <v>152</v>
      </c>
      <c r="D136" s="53" t="s">
        <v>1025</v>
      </c>
      <c r="E136" s="201">
        <v>55.4</v>
      </c>
      <c r="F136" s="17">
        <f t="shared" ref="F136:F203" si="15">E136/$E$3</f>
        <v>2.1738277418089074</v>
      </c>
      <c r="G136" s="17">
        <f t="shared" si="12"/>
        <v>63.709999999999994</v>
      </c>
      <c r="H136" s="47"/>
      <c r="I136" s="18">
        <v>6</v>
      </c>
      <c r="J136" s="47"/>
      <c r="K136" s="19">
        <f t="shared" si="13"/>
        <v>0</v>
      </c>
      <c r="L136" s="23">
        <f t="shared" ref="L136:L203" si="16">K136/$E$3</f>
        <v>0</v>
      </c>
      <c r="M136" s="19">
        <f t="shared" si="14"/>
        <v>0</v>
      </c>
      <c r="N136" s="19">
        <f t="shared" ref="N136:N203" si="17">PRODUCT(G136,(1+$O$6/100))</f>
        <v>63.709999999999994</v>
      </c>
      <c r="O136" s="54"/>
    </row>
    <row r="137" spans="1:15" x14ac:dyDescent="0.25">
      <c r="A137" s="40">
        <v>2870</v>
      </c>
      <c r="B137" s="40" t="s">
        <v>23</v>
      </c>
      <c r="C137" s="16" t="s">
        <v>153</v>
      </c>
      <c r="D137" s="53" t="s">
        <v>1026</v>
      </c>
      <c r="E137" s="201">
        <v>55.4</v>
      </c>
      <c r="F137" s="17">
        <f t="shared" si="15"/>
        <v>2.1738277418089074</v>
      </c>
      <c r="G137" s="17">
        <f t="shared" si="12"/>
        <v>63.709999999999994</v>
      </c>
      <c r="H137" s="47"/>
      <c r="I137" s="18">
        <v>6</v>
      </c>
      <c r="J137" s="47"/>
      <c r="K137" s="19">
        <f t="shared" si="13"/>
        <v>0</v>
      </c>
      <c r="L137" s="23">
        <f t="shared" si="16"/>
        <v>0</v>
      </c>
      <c r="M137" s="19">
        <f t="shared" si="14"/>
        <v>0</v>
      </c>
      <c r="N137" s="19">
        <f t="shared" si="17"/>
        <v>63.709999999999994</v>
      </c>
      <c r="O137" s="54"/>
    </row>
    <row r="138" spans="1:15" x14ac:dyDescent="0.25">
      <c r="A138" s="40">
        <v>2872</v>
      </c>
      <c r="B138" s="40" t="s">
        <v>23</v>
      </c>
      <c r="C138" s="16" t="s">
        <v>154</v>
      </c>
      <c r="D138" s="53" t="s">
        <v>1027</v>
      </c>
      <c r="E138" s="201">
        <v>55.4</v>
      </c>
      <c r="F138" s="17">
        <f t="shared" si="15"/>
        <v>2.1738277418089074</v>
      </c>
      <c r="G138" s="17">
        <f t="shared" si="12"/>
        <v>63.709999999999994</v>
      </c>
      <c r="H138" s="47"/>
      <c r="I138" s="18">
        <v>6</v>
      </c>
      <c r="J138" s="47"/>
      <c r="K138" s="19">
        <f t="shared" si="13"/>
        <v>0</v>
      </c>
      <c r="L138" s="23">
        <f t="shared" si="16"/>
        <v>0</v>
      </c>
      <c r="M138" s="19">
        <f t="shared" si="14"/>
        <v>0</v>
      </c>
      <c r="N138" s="19">
        <f t="shared" si="17"/>
        <v>63.709999999999994</v>
      </c>
      <c r="O138" s="54"/>
    </row>
    <row r="139" spans="1:15" x14ac:dyDescent="0.25">
      <c r="A139" s="40">
        <v>2874</v>
      </c>
      <c r="B139" s="40" t="s">
        <v>23</v>
      </c>
      <c r="C139" s="16" t="s">
        <v>155</v>
      </c>
      <c r="D139" s="53" t="s">
        <v>1028</v>
      </c>
      <c r="E139" s="201">
        <v>55.4</v>
      </c>
      <c r="F139" s="17">
        <f t="shared" si="15"/>
        <v>2.1738277418089074</v>
      </c>
      <c r="G139" s="17">
        <f t="shared" si="12"/>
        <v>63.709999999999994</v>
      </c>
      <c r="H139" s="47"/>
      <c r="I139" s="18">
        <v>6</v>
      </c>
      <c r="J139" s="47"/>
      <c r="K139" s="19">
        <f t="shared" si="13"/>
        <v>0</v>
      </c>
      <c r="L139" s="23">
        <f t="shared" si="16"/>
        <v>0</v>
      </c>
      <c r="M139" s="19">
        <f t="shared" si="14"/>
        <v>0</v>
      </c>
      <c r="N139" s="19">
        <f t="shared" si="17"/>
        <v>63.709999999999994</v>
      </c>
      <c r="O139" s="54"/>
    </row>
    <row r="140" spans="1:15" x14ac:dyDescent="0.25">
      <c r="A140" s="40">
        <v>2880</v>
      </c>
      <c r="B140" s="40" t="s">
        <v>23</v>
      </c>
      <c r="C140" s="16" t="s">
        <v>156</v>
      </c>
      <c r="D140" s="53" t="s">
        <v>1029</v>
      </c>
      <c r="E140" s="201">
        <v>55.4</v>
      </c>
      <c r="F140" s="17">
        <f t="shared" si="15"/>
        <v>2.1738277418089074</v>
      </c>
      <c r="G140" s="17">
        <f t="shared" si="12"/>
        <v>63.709999999999994</v>
      </c>
      <c r="H140" s="47"/>
      <c r="I140" s="18">
        <v>6</v>
      </c>
      <c r="J140" s="47"/>
      <c r="K140" s="19">
        <f t="shared" si="13"/>
        <v>0</v>
      </c>
      <c r="L140" s="23">
        <f t="shared" si="16"/>
        <v>0</v>
      </c>
      <c r="M140" s="19">
        <f t="shared" si="14"/>
        <v>0</v>
      </c>
      <c r="N140" s="19">
        <f t="shared" si="17"/>
        <v>63.709999999999994</v>
      </c>
      <c r="O140" s="54"/>
    </row>
    <row r="141" spans="1:15" x14ac:dyDescent="0.25">
      <c r="A141" s="40">
        <v>2882</v>
      </c>
      <c r="B141" s="40" t="s">
        <v>23</v>
      </c>
      <c r="C141" s="16" t="s">
        <v>157</v>
      </c>
      <c r="D141" s="53" t="s">
        <v>1030</v>
      </c>
      <c r="E141" s="201">
        <v>55.4</v>
      </c>
      <c r="F141" s="17">
        <f t="shared" si="15"/>
        <v>2.1738277418089074</v>
      </c>
      <c r="G141" s="17">
        <f t="shared" si="12"/>
        <v>63.709999999999994</v>
      </c>
      <c r="H141" s="47"/>
      <c r="I141" s="18">
        <v>6</v>
      </c>
      <c r="J141" s="47"/>
      <c r="K141" s="19">
        <f t="shared" si="13"/>
        <v>0</v>
      </c>
      <c r="L141" s="23">
        <f t="shared" si="16"/>
        <v>0</v>
      </c>
      <c r="M141" s="19">
        <f t="shared" si="14"/>
        <v>0</v>
      </c>
      <c r="N141" s="19">
        <f t="shared" si="17"/>
        <v>63.709999999999994</v>
      </c>
      <c r="O141" s="54"/>
    </row>
    <row r="142" spans="1:15" x14ac:dyDescent="0.25">
      <c r="A142" s="40">
        <v>2884</v>
      </c>
      <c r="B142" s="40" t="s">
        <v>23</v>
      </c>
      <c r="C142" s="16" t="s">
        <v>158</v>
      </c>
      <c r="D142" s="53" t="s">
        <v>1031</v>
      </c>
      <c r="E142" s="201">
        <v>55.4</v>
      </c>
      <c r="F142" s="17">
        <f t="shared" si="15"/>
        <v>2.1738277418089074</v>
      </c>
      <c r="G142" s="17">
        <f t="shared" si="12"/>
        <v>63.709999999999994</v>
      </c>
      <c r="H142" s="47"/>
      <c r="I142" s="18">
        <v>6</v>
      </c>
      <c r="J142" s="47"/>
      <c r="K142" s="19">
        <f t="shared" si="13"/>
        <v>0</v>
      </c>
      <c r="L142" s="23">
        <f t="shared" si="16"/>
        <v>0</v>
      </c>
      <c r="M142" s="19">
        <f t="shared" si="14"/>
        <v>0</v>
      </c>
      <c r="N142" s="19">
        <f t="shared" si="17"/>
        <v>63.709999999999994</v>
      </c>
      <c r="O142" s="54"/>
    </row>
    <row r="143" spans="1:15" x14ac:dyDescent="0.25">
      <c r="A143" s="40">
        <v>2888</v>
      </c>
      <c r="B143" s="40" t="s">
        <v>23</v>
      </c>
      <c r="C143" s="16" t="s">
        <v>159</v>
      </c>
      <c r="D143" s="53" t="s">
        <v>1032</v>
      </c>
      <c r="E143" s="201">
        <v>55.4</v>
      </c>
      <c r="F143" s="17">
        <f t="shared" si="15"/>
        <v>2.1738277418089074</v>
      </c>
      <c r="G143" s="17">
        <f t="shared" si="12"/>
        <v>63.709999999999994</v>
      </c>
      <c r="H143" s="47"/>
      <c r="I143" s="18">
        <v>6</v>
      </c>
      <c r="J143" s="47"/>
      <c r="K143" s="19">
        <f t="shared" si="13"/>
        <v>0</v>
      </c>
      <c r="L143" s="23">
        <f t="shared" si="16"/>
        <v>0</v>
      </c>
      <c r="M143" s="19">
        <f t="shared" si="14"/>
        <v>0</v>
      </c>
      <c r="N143" s="19">
        <f t="shared" si="17"/>
        <v>63.709999999999994</v>
      </c>
      <c r="O143" s="54"/>
    </row>
    <row r="144" spans="1:15" x14ac:dyDescent="0.25">
      <c r="A144" s="40">
        <v>2894</v>
      </c>
      <c r="B144" s="40" t="s">
        <v>23</v>
      </c>
      <c r="C144" s="16" t="s">
        <v>160</v>
      </c>
      <c r="D144" s="53" t="s">
        <v>1033</v>
      </c>
      <c r="E144" s="201">
        <v>55.4</v>
      </c>
      <c r="F144" s="17">
        <f t="shared" si="15"/>
        <v>2.1738277418089074</v>
      </c>
      <c r="G144" s="17">
        <f t="shared" si="12"/>
        <v>63.709999999999994</v>
      </c>
      <c r="H144" s="47"/>
      <c r="I144" s="18">
        <v>6</v>
      </c>
      <c r="J144" s="47"/>
      <c r="K144" s="19">
        <f t="shared" si="13"/>
        <v>0</v>
      </c>
      <c r="L144" s="23">
        <f t="shared" si="16"/>
        <v>0</v>
      </c>
      <c r="M144" s="19">
        <f t="shared" si="14"/>
        <v>0</v>
      </c>
      <c r="N144" s="19">
        <f t="shared" si="17"/>
        <v>63.709999999999994</v>
      </c>
      <c r="O144" s="54"/>
    </row>
    <row r="145" spans="1:15" x14ac:dyDescent="0.25">
      <c r="A145" s="40">
        <v>2896</v>
      </c>
      <c r="B145" s="40" t="s">
        <v>23</v>
      </c>
      <c r="C145" s="16" t="s">
        <v>161</v>
      </c>
      <c r="D145" s="53" t="s">
        <v>1034</v>
      </c>
      <c r="E145" s="201">
        <v>55.4</v>
      </c>
      <c r="F145" s="17">
        <f t="shared" si="15"/>
        <v>2.1738277418089074</v>
      </c>
      <c r="G145" s="17">
        <f t="shared" si="12"/>
        <v>63.709999999999994</v>
      </c>
      <c r="H145" s="47"/>
      <c r="I145" s="18">
        <v>6</v>
      </c>
      <c r="J145" s="47"/>
      <c r="K145" s="19">
        <f t="shared" si="13"/>
        <v>0</v>
      </c>
      <c r="L145" s="23">
        <f t="shared" si="16"/>
        <v>0</v>
      </c>
      <c r="M145" s="19">
        <f t="shared" si="14"/>
        <v>0</v>
      </c>
      <c r="N145" s="19">
        <f t="shared" si="17"/>
        <v>63.709999999999994</v>
      </c>
      <c r="O145" s="54"/>
    </row>
    <row r="146" spans="1:15" x14ac:dyDescent="0.25">
      <c r="A146" s="40">
        <v>2897</v>
      </c>
      <c r="B146" s="40" t="s">
        <v>23</v>
      </c>
      <c r="C146" s="16" t="s">
        <v>162</v>
      </c>
      <c r="D146" s="53" t="s">
        <v>1035</v>
      </c>
      <c r="E146" s="201">
        <v>55.4</v>
      </c>
      <c r="F146" s="17">
        <f t="shared" si="15"/>
        <v>2.1738277418089074</v>
      </c>
      <c r="G146" s="17">
        <f t="shared" si="12"/>
        <v>63.709999999999994</v>
      </c>
      <c r="H146" s="47"/>
      <c r="I146" s="18">
        <v>6</v>
      </c>
      <c r="J146" s="47"/>
      <c r="K146" s="19">
        <f t="shared" si="13"/>
        <v>0</v>
      </c>
      <c r="L146" s="23">
        <f t="shared" si="16"/>
        <v>0</v>
      </c>
      <c r="M146" s="19">
        <f t="shared" si="14"/>
        <v>0</v>
      </c>
      <c r="N146" s="19">
        <f t="shared" si="17"/>
        <v>63.709999999999994</v>
      </c>
      <c r="O146" s="54"/>
    </row>
    <row r="147" spans="1:15" x14ac:dyDescent="0.25">
      <c r="A147" s="40">
        <v>2898</v>
      </c>
      <c r="B147" s="40" t="s">
        <v>23</v>
      </c>
      <c r="C147" s="16" t="s">
        <v>163</v>
      </c>
      <c r="D147" s="53" t="s">
        <v>1036</v>
      </c>
      <c r="E147" s="201">
        <v>55.4</v>
      </c>
      <c r="F147" s="17">
        <f t="shared" si="15"/>
        <v>2.1738277418089074</v>
      </c>
      <c r="G147" s="17">
        <f t="shared" si="12"/>
        <v>63.709999999999994</v>
      </c>
      <c r="H147" s="47"/>
      <c r="I147" s="18">
        <v>6</v>
      </c>
      <c r="J147" s="47"/>
      <c r="K147" s="19">
        <f t="shared" si="13"/>
        <v>0</v>
      </c>
      <c r="L147" s="23">
        <f t="shared" si="16"/>
        <v>0</v>
      </c>
      <c r="M147" s="19">
        <f t="shared" si="14"/>
        <v>0</v>
      </c>
      <c r="N147" s="19">
        <f t="shared" si="17"/>
        <v>63.709999999999994</v>
      </c>
      <c r="O147" s="54"/>
    </row>
    <row r="148" spans="1:15" x14ac:dyDescent="0.25">
      <c r="A148" s="40">
        <v>2900</v>
      </c>
      <c r="B148" s="40" t="s">
        <v>23</v>
      </c>
      <c r="C148" s="16" t="s">
        <v>164</v>
      </c>
      <c r="D148" s="53" t="s">
        <v>1037</v>
      </c>
      <c r="E148" s="201">
        <v>166.4</v>
      </c>
      <c r="F148" s="17">
        <f t="shared" si="15"/>
        <v>6.5293309790072591</v>
      </c>
      <c r="G148" s="17">
        <f t="shared" si="12"/>
        <v>191.35999999999999</v>
      </c>
      <c r="H148" s="47"/>
      <c r="I148" s="18">
        <v>1</v>
      </c>
      <c r="J148" s="47"/>
      <c r="K148" s="19">
        <f t="shared" si="13"/>
        <v>0</v>
      </c>
      <c r="L148" s="23">
        <f t="shared" si="16"/>
        <v>0</v>
      </c>
      <c r="M148" s="19">
        <f t="shared" si="14"/>
        <v>0</v>
      </c>
      <c r="N148" s="19">
        <f t="shared" si="17"/>
        <v>191.35999999999999</v>
      </c>
      <c r="O148" s="54"/>
    </row>
    <row r="149" spans="1:15" x14ac:dyDescent="0.25">
      <c r="A149" s="40">
        <v>2910</v>
      </c>
      <c r="B149" s="40" t="s">
        <v>23</v>
      </c>
      <c r="C149" s="16" t="s">
        <v>2033</v>
      </c>
      <c r="D149" s="221">
        <v>8594052884296</v>
      </c>
      <c r="E149" s="201">
        <v>48.1</v>
      </c>
      <c r="F149" s="17">
        <f t="shared" si="15"/>
        <v>1.8873847361192859</v>
      </c>
      <c r="G149" s="17">
        <f t="shared" si="12"/>
        <v>55.314999999999998</v>
      </c>
      <c r="H149" s="47"/>
      <c r="I149" s="18">
        <v>20</v>
      </c>
      <c r="J149" s="47"/>
      <c r="K149" s="19">
        <f t="shared" si="13"/>
        <v>0</v>
      </c>
      <c r="L149" s="23">
        <f t="shared" si="16"/>
        <v>0</v>
      </c>
      <c r="M149" s="19">
        <f t="shared" si="14"/>
        <v>0</v>
      </c>
      <c r="N149" s="19">
        <f t="shared" si="17"/>
        <v>55.314999999999998</v>
      </c>
      <c r="O149" s="54"/>
    </row>
    <row r="150" spans="1:15" x14ac:dyDescent="0.25">
      <c r="A150" s="40">
        <v>2912</v>
      </c>
      <c r="B150" s="40" t="s">
        <v>23</v>
      </c>
      <c r="C150" s="16" t="s">
        <v>2034</v>
      </c>
      <c r="D150" s="221">
        <v>8594052884302</v>
      </c>
      <c r="E150" s="201">
        <v>48.1</v>
      </c>
      <c r="F150" s="17">
        <f t="shared" si="15"/>
        <v>1.8873847361192859</v>
      </c>
      <c r="G150" s="17">
        <f t="shared" si="12"/>
        <v>55.314999999999998</v>
      </c>
      <c r="H150" s="47"/>
      <c r="I150" s="18">
        <v>20</v>
      </c>
      <c r="J150" s="47"/>
      <c r="K150" s="19">
        <f t="shared" si="13"/>
        <v>0</v>
      </c>
      <c r="L150" s="23">
        <f t="shared" si="16"/>
        <v>0</v>
      </c>
      <c r="M150" s="19">
        <f t="shared" si="14"/>
        <v>0</v>
      </c>
      <c r="N150" s="19">
        <f t="shared" si="17"/>
        <v>55.314999999999998</v>
      </c>
      <c r="O150" s="54"/>
    </row>
    <row r="151" spans="1:15" x14ac:dyDescent="0.25">
      <c r="A151" s="40">
        <v>2914</v>
      </c>
      <c r="B151" s="40" t="s">
        <v>23</v>
      </c>
      <c r="C151" s="16" t="s">
        <v>2035</v>
      </c>
      <c r="D151" s="221">
        <v>8594052884319</v>
      </c>
      <c r="E151" s="201">
        <v>51.7</v>
      </c>
      <c r="F151" s="17">
        <f t="shared" si="15"/>
        <v>2.0286443005689625</v>
      </c>
      <c r="G151" s="17">
        <f t="shared" si="12"/>
        <v>59.454999999999998</v>
      </c>
      <c r="H151" s="47"/>
      <c r="I151" s="18">
        <v>20</v>
      </c>
      <c r="J151" s="47"/>
      <c r="K151" s="19">
        <f t="shared" si="13"/>
        <v>0</v>
      </c>
      <c r="L151" s="23">
        <f t="shared" si="16"/>
        <v>0</v>
      </c>
      <c r="M151" s="19">
        <f t="shared" si="14"/>
        <v>0</v>
      </c>
      <c r="N151" s="19">
        <f t="shared" si="17"/>
        <v>59.454999999999998</v>
      </c>
      <c r="O151" s="54"/>
    </row>
    <row r="152" spans="1:15" x14ac:dyDescent="0.25">
      <c r="A152" s="40">
        <v>2930</v>
      </c>
      <c r="B152" s="40" t="s">
        <v>23</v>
      </c>
      <c r="C152" s="16" t="s">
        <v>2154</v>
      </c>
      <c r="D152" s="251">
        <v>8592903001441</v>
      </c>
      <c r="E152" s="201">
        <v>146.30000000000001</v>
      </c>
      <c r="F152" s="17">
        <f t="shared" si="15"/>
        <v>5.7406317441632337</v>
      </c>
      <c r="G152" s="17">
        <f t="shared" si="12"/>
        <v>168.245</v>
      </c>
      <c r="H152" s="47"/>
      <c r="I152" s="18">
        <v>7</v>
      </c>
      <c r="J152" s="47"/>
      <c r="K152" s="19">
        <f t="shared" si="13"/>
        <v>0</v>
      </c>
      <c r="L152" s="23">
        <f t="shared" si="16"/>
        <v>0</v>
      </c>
      <c r="M152" s="19">
        <f t="shared" si="14"/>
        <v>0</v>
      </c>
      <c r="N152" s="19">
        <f t="shared" si="17"/>
        <v>168.245</v>
      </c>
      <c r="O152" s="54"/>
    </row>
    <row r="153" spans="1:15" x14ac:dyDescent="0.25">
      <c r="A153" s="40">
        <v>2932</v>
      </c>
      <c r="B153" s="40" t="s">
        <v>23</v>
      </c>
      <c r="C153" s="16" t="s">
        <v>2155</v>
      </c>
      <c r="D153" s="251">
        <v>8592903001458</v>
      </c>
      <c r="E153" s="201">
        <v>93.2</v>
      </c>
      <c r="F153" s="17">
        <f t="shared" si="15"/>
        <v>3.6570531685305085</v>
      </c>
      <c r="G153" s="17">
        <f t="shared" si="12"/>
        <v>107.17999999999999</v>
      </c>
      <c r="H153" s="47"/>
      <c r="I153" s="18">
        <v>10</v>
      </c>
      <c r="J153" s="47"/>
      <c r="K153" s="19">
        <f t="shared" si="13"/>
        <v>0</v>
      </c>
      <c r="L153" s="23">
        <f t="shared" si="16"/>
        <v>0</v>
      </c>
      <c r="M153" s="19">
        <f t="shared" si="14"/>
        <v>0</v>
      </c>
      <c r="N153" s="19">
        <f t="shared" si="17"/>
        <v>107.17999999999999</v>
      </c>
      <c r="O153" s="54"/>
    </row>
    <row r="154" spans="1:15" x14ac:dyDescent="0.25">
      <c r="A154" s="40">
        <v>2933</v>
      </c>
      <c r="B154" s="40" t="s">
        <v>23</v>
      </c>
      <c r="C154" s="16" t="s">
        <v>2156</v>
      </c>
      <c r="D154" s="251">
        <v>8592903001465</v>
      </c>
      <c r="E154" s="201">
        <v>117.3</v>
      </c>
      <c r="F154" s="17">
        <f t="shared" si="15"/>
        <v>4.6027074749852854</v>
      </c>
      <c r="G154" s="17">
        <f t="shared" si="12"/>
        <v>134.89499999999998</v>
      </c>
      <c r="H154" s="47"/>
      <c r="I154" s="18">
        <v>7</v>
      </c>
      <c r="J154" s="47"/>
      <c r="K154" s="19">
        <f t="shared" si="13"/>
        <v>0</v>
      </c>
      <c r="L154" s="23">
        <f t="shared" si="16"/>
        <v>0</v>
      </c>
      <c r="M154" s="19">
        <f t="shared" si="14"/>
        <v>0</v>
      </c>
      <c r="N154" s="19">
        <f t="shared" si="17"/>
        <v>134.89499999999998</v>
      </c>
      <c r="O154" s="54"/>
    </row>
    <row r="155" spans="1:15" x14ac:dyDescent="0.25">
      <c r="A155" s="40">
        <v>2936</v>
      </c>
      <c r="B155" s="40" t="s">
        <v>23</v>
      </c>
      <c r="C155" s="16" t="s">
        <v>2153</v>
      </c>
      <c r="D155" s="251">
        <v>8592903001489</v>
      </c>
      <c r="E155" s="201">
        <v>117.3</v>
      </c>
      <c r="F155" s="17">
        <f t="shared" si="15"/>
        <v>4.6027074749852854</v>
      </c>
      <c r="G155" s="17">
        <f t="shared" si="12"/>
        <v>134.89499999999998</v>
      </c>
      <c r="H155" s="47"/>
      <c r="I155" s="18">
        <v>7</v>
      </c>
      <c r="J155" s="47"/>
      <c r="K155" s="19">
        <f t="shared" si="13"/>
        <v>0</v>
      </c>
      <c r="L155" s="23">
        <f t="shared" si="16"/>
        <v>0</v>
      </c>
      <c r="M155" s="19">
        <f t="shared" si="14"/>
        <v>0</v>
      </c>
      <c r="N155" s="19">
        <f t="shared" si="17"/>
        <v>134.89499999999998</v>
      </c>
      <c r="O155" s="54"/>
    </row>
    <row r="156" spans="1:15" x14ac:dyDescent="0.25">
      <c r="A156" s="40">
        <v>2940</v>
      </c>
      <c r="B156" s="40" t="s">
        <v>23</v>
      </c>
      <c r="C156" s="16" t="s">
        <v>2157</v>
      </c>
      <c r="D156" s="251">
        <v>8592903001519</v>
      </c>
      <c r="E156" s="201">
        <v>93.2</v>
      </c>
      <c r="F156" s="17">
        <f t="shared" si="15"/>
        <v>3.6570531685305085</v>
      </c>
      <c r="G156" s="17">
        <f t="shared" si="12"/>
        <v>107.17999999999999</v>
      </c>
      <c r="H156" s="47"/>
      <c r="I156" s="18">
        <v>10</v>
      </c>
      <c r="J156" s="47"/>
      <c r="K156" s="19">
        <f t="shared" si="13"/>
        <v>0</v>
      </c>
      <c r="L156" s="23">
        <f t="shared" si="16"/>
        <v>0</v>
      </c>
      <c r="M156" s="19">
        <f t="shared" si="14"/>
        <v>0</v>
      </c>
      <c r="N156" s="19">
        <f t="shared" si="17"/>
        <v>107.17999999999999</v>
      </c>
      <c r="O156" s="54"/>
    </row>
    <row r="157" spans="1:15" x14ac:dyDescent="0.25">
      <c r="A157" s="40">
        <v>2941</v>
      </c>
      <c r="B157" s="40" t="s">
        <v>23</v>
      </c>
      <c r="C157" s="16" t="s">
        <v>2158</v>
      </c>
      <c r="D157" s="251">
        <v>8592903001274</v>
      </c>
      <c r="E157" s="201">
        <v>146.30000000000001</v>
      </c>
      <c r="F157" s="17">
        <f t="shared" si="15"/>
        <v>5.7406317441632337</v>
      </c>
      <c r="G157" s="17">
        <f t="shared" si="12"/>
        <v>168.245</v>
      </c>
      <c r="H157" s="47"/>
      <c r="I157" s="18">
        <v>10</v>
      </c>
      <c r="J157" s="47"/>
      <c r="K157" s="19">
        <f t="shared" si="13"/>
        <v>0</v>
      </c>
      <c r="L157" s="23">
        <f t="shared" si="16"/>
        <v>0</v>
      </c>
      <c r="M157" s="19">
        <f t="shared" si="14"/>
        <v>0</v>
      </c>
      <c r="N157" s="19">
        <f t="shared" si="17"/>
        <v>168.245</v>
      </c>
      <c r="O157" s="54"/>
    </row>
    <row r="158" spans="1:15" x14ac:dyDescent="0.25">
      <c r="A158" s="40">
        <v>2944</v>
      </c>
      <c r="B158" s="40" t="s">
        <v>23</v>
      </c>
      <c r="C158" s="16" t="s">
        <v>2159</v>
      </c>
      <c r="D158" s="251">
        <v>8592903001540</v>
      </c>
      <c r="E158" s="201">
        <v>146.30000000000001</v>
      </c>
      <c r="F158" s="17">
        <f t="shared" si="15"/>
        <v>5.7406317441632337</v>
      </c>
      <c r="G158" s="17">
        <f t="shared" si="12"/>
        <v>168.245</v>
      </c>
      <c r="H158" s="47"/>
      <c r="I158" s="18">
        <v>10</v>
      </c>
      <c r="J158" s="47"/>
      <c r="K158" s="19">
        <f t="shared" si="13"/>
        <v>0</v>
      </c>
      <c r="L158" s="23">
        <f t="shared" si="16"/>
        <v>0</v>
      </c>
      <c r="M158" s="19">
        <f t="shared" si="14"/>
        <v>0</v>
      </c>
      <c r="N158" s="19">
        <f t="shared" si="17"/>
        <v>168.245</v>
      </c>
      <c r="O158" s="54"/>
    </row>
    <row r="159" spans="1:15" x14ac:dyDescent="0.25">
      <c r="A159" s="40">
        <v>2945</v>
      </c>
      <c r="B159" s="40" t="s">
        <v>23</v>
      </c>
      <c r="C159" s="16" t="s">
        <v>2160</v>
      </c>
      <c r="D159" s="251">
        <v>8592903001557</v>
      </c>
      <c r="E159" s="201">
        <v>117.3</v>
      </c>
      <c r="F159" s="17">
        <f t="shared" si="15"/>
        <v>4.6027074749852854</v>
      </c>
      <c r="G159" s="17">
        <f t="shared" si="12"/>
        <v>134.89499999999998</v>
      </c>
      <c r="H159" s="47"/>
      <c r="I159" s="18">
        <v>10</v>
      </c>
      <c r="J159" s="47"/>
      <c r="K159" s="19">
        <f t="shared" si="13"/>
        <v>0</v>
      </c>
      <c r="L159" s="23">
        <f t="shared" si="16"/>
        <v>0</v>
      </c>
      <c r="M159" s="19">
        <f t="shared" si="14"/>
        <v>0</v>
      </c>
      <c r="N159" s="19">
        <f t="shared" si="17"/>
        <v>134.89499999999998</v>
      </c>
      <c r="O159" s="54"/>
    </row>
    <row r="160" spans="1:15" x14ac:dyDescent="0.25">
      <c r="A160" s="40">
        <v>2947</v>
      </c>
      <c r="B160" s="40" t="s">
        <v>23</v>
      </c>
      <c r="C160" s="16" t="s">
        <v>2161</v>
      </c>
      <c r="D160" s="251">
        <v>8592903001564</v>
      </c>
      <c r="E160" s="201">
        <v>117.3</v>
      </c>
      <c r="F160" s="17">
        <f t="shared" si="15"/>
        <v>4.6027074749852854</v>
      </c>
      <c r="G160" s="17">
        <f t="shared" si="12"/>
        <v>134.89499999999998</v>
      </c>
      <c r="H160" s="47"/>
      <c r="I160" s="18">
        <v>5</v>
      </c>
      <c r="J160" s="47"/>
      <c r="K160" s="19">
        <f t="shared" si="13"/>
        <v>0</v>
      </c>
      <c r="L160" s="23">
        <f t="shared" si="16"/>
        <v>0</v>
      </c>
      <c r="M160" s="19">
        <f t="shared" si="14"/>
        <v>0</v>
      </c>
      <c r="N160" s="19">
        <f t="shared" si="17"/>
        <v>134.89499999999998</v>
      </c>
      <c r="O160" s="54"/>
    </row>
    <row r="161" spans="1:15" x14ac:dyDescent="0.25">
      <c r="A161" s="40">
        <v>2949</v>
      </c>
      <c r="B161" s="40" t="s">
        <v>23</v>
      </c>
      <c r="C161" s="16" t="s">
        <v>2162</v>
      </c>
      <c r="D161" s="251">
        <v>8592903001571</v>
      </c>
      <c r="E161" s="201">
        <v>146.30000000000001</v>
      </c>
      <c r="F161" s="17">
        <f t="shared" si="15"/>
        <v>5.7406317441632337</v>
      </c>
      <c r="G161" s="17">
        <f t="shared" si="12"/>
        <v>168.245</v>
      </c>
      <c r="H161" s="47"/>
      <c r="I161" s="18">
        <v>10</v>
      </c>
      <c r="J161" s="47"/>
      <c r="K161" s="19">
        <f t="shared" si="13"/>
        <v>0</v>
      </c>
      <c r="L161" s="23">
        <f t="shared" si="16"/>
        <v>0</v>
      </c>
      <c r="M161" s="19">
        <f t="shared" si="14"/>
        <v>0</v>
      </c>
      <c r="N161" s="19">
        <f t="shared" si="17"/>
        <v>168.245</v>
      </c>
      <c r="O161" s="54"/>
    </row>
    <row r="162" spans="1:15" x14ac:dyDescent="0.25">
      <c r="A162" s="40">
        <v>2951</v>
      </c>
      <c r="B162" s="40" t="s">
        <v>23</v>
      </c>
      <c r="C162" s="16" t="s">
        <v>2163</v>
      </c>
      <c r="D162" s="251">
        <v>8592903001595</v>
      </c>
      <c r="E162" s="201">
        <v>117.3</v>
      </c>
      <c r="F162" s="17">
        <f t="shared" si="15"/>
        <v>4.6027074749852854</v>
      </c>
      <c r="G162" s="17">
        <f t="shared" si="12"/>
        <v>134.89499999999998</v>
      </c>
      <c r="H162" s="47"/>
      <c r="I162" s="18">
        <v>7</v>
      </c>
      <c r="J162" s="47"/>
      <c r="K162" s="19">
        <f t="shared" si="13"/>
        <v>0</v>
      </c>
      <c r="L162" s="23">
        <f t="shared" si="16"/>
        <v>0</v>
      </c>
      <c r="M162" s="19">
        <f t="shared" si="14"/>
        <v>0</v>
      </c>
      <c r="N162" s="19">
        <f t="shared" si="17"/>
        <v>134.89499999999998</v>
      </c>
      <c r="O162" s="54"/>
    </row>
    <row r="163" spans="1:15" x14ac:dyDescent="0.25">
      <c r="A163" s="40">
        <v>2953</v>
      </c>
      <c r="B163" s="40" t="s">
        <v>23</v>
      </c>
      <c r="C163" s="16" t="s">
        <v>2164</v>
      </c>
      <c r="D163" s="251">
        <v>8592903001618</v>
      </c>
      <c r="E163" s="201">
        <v>117.3</v>
      </c>
      <c r="F163" s="17">
        <f t="shared" si="15"/>
        <v>4.6027074749852854</v>
      </c>
      <c r="G163" s="17">
        <f t="shared" si="12"/>
        <v>134.89499999999998</v>
      </c>
      <c r="H163" s="47"/>
      <c r="I163" s="18">
        <v>10</v>
      </c>
      <c r="J163" s="47"/>
      <c r="K163" s="19">
        <f t="shared" si="13"/>
        <v>0</v>
      </c>
      <c r="L163" s="23">
        <f t="shared" si="16"/>
        <v>0</v>
      </c>
      <c r="M163" s="19">
        <f t="shared" si="14"/>
        <v>0</v>
      </c>
      <c r="N163" s="19">
        <f t="shared" si="17"/>
        <v>134.89499999999998</v>
      </c>
      <c r="O163" s="54"/>
    </row>
    <row r="164" spans="1:15" x14ac:dyDescent="0.25">
      <c r="A164" s="40">
        <v>2954</v>
      </c>
      <c r="B164" s="40" t="s">
        <v>23</v>
      </c>
      <c r="C164" s="16" t="s">
        <v>2146</v>
      </c>
      <c r="D164" s="251">
        <v>8592903001373</v>
      </c>
      <c r="E164" s="201">
        <v>93.2</v>
      </c>
      <c r="F164" s="17">
        <f t="shared" si="15"/>
        <v>3.6570531685305085</v>
      </c>
      <c r="G164" s="17">
        <f t="shared" si="12"/>
        <v>107.17999999999999</v>
      </c>
      <c r="H164" s="47"/>
      <c r="I164" s="18">
        <v>10</v>
      </c>
      <c r="J164" s="47"/>
      <c r="K164" s="19">
        <f t="shared" si="13"/>
        <v>0</v>
      </c>
      <c r="L164" s="23">
        <f t="shared" si="16"/>
        <v>0</v>
      </c>
      <c r="M164" s="19">
        <f t="shared" si="14"/>
        <v>0</v>
      </c>
      <c r="N164" s="19">
        <f t="shared" si="17"/>
        <v>107.17999999999999</v>
      </c>
      <c r="O164" s="54"/>
    </row>
    <row r="165" spans="1:15" x14ac:dyDescent="0.25">
      <c r="A165" s="40">
        <v>2955</v>
      </c>
      <c r="B165" s="40" t="s">
        <v>23</v>
      </c>
      <c r="C165" s="16" t="s">
        <v>2147</v>
      </c>
      <c r="D165" s="251">
        <v>8592903001380</v>
      </c>
      <c r="E165" s="201">
        <v>93.2</v>
      </c>
      <c r="F165" s="17">
        <f t="shared" si="15"/>
        <v>3.6570531685305085</v>
      </c>
      <c r="G165" s="17">
        <f t="shared" si="12"/>
        <v>107.17999999999999</v>
      </c>
      <c r="H165" s="47"/>
      <c r="I165" s="18">
        <v>10</v>
      </c>
      <c r="J165" s="47"/>
      <c r="K165" s="19">
        <f t="shared" si="13"/>
        <v>0</v>
      </c>
      <c r="L165" s="23">
        <f t="shared" si="16"/>
        <v>0</v>
      </c>
      <c r="M165" s="19">
        <f t="shared" si="14"/>
        <v>0</v>
      </c>
      <c r="N165" s="19">
        <f t="shared" si="17"/>
        <v>107.17999999999999</v>
      </c>
      <c r="O165" s="54"/>
    </row>
    <row r="166" spans="1:15" x14ac:dyDescent="0.25">
      <c r="A166" s="40">
        <v>2956</v>
      </c>
      <c r="B166" s="40" t="s">
        <v>23</v>
      </c>
      <c r="C166" s="16" t="s">
        <v>2148</v>
      </c>
      <c r="D166" s="251">
        <v>8592903001397</v>
      </c>
      <c r="E166" s="201">
        <v>93.2</v>
      </c>
      <c r="F166" s="17">
        <f t="shared" si="15"/>
        <v>3.6570531685305085</v>
      </c>
      <c r="G166" s="17">
        <f t="shared" si="12"/>
        <v>107.17999999999999</v>
      </c>
      <c r="H166" s="47"/>
      <c r="I166" s="18">
        <v>10</v>
      </c>
      <c r="J166" s="47"/>
      <c r="K166" s="19">
        <f t="shared" si="13"/>
        <v>0</v>
      </c>
      <c r="L166" s="23">
        <f t="shared" si="16"/>
        <v>0</v>
      </c>
      <c r="M166" s="19">
        <f t="shared" si="14"/>
        <v>0</v>
      </c>
      <c r="N166" s="19">
        <f t="shared" si="17"/>
        <v>107.17999999999999</v>
      </c>
      <c r="O166" s="54"/>
    </row>
    <row r="167" spans="1:15" x14ac:dyDescent="0.25">
      <c r="A167" s="40">
        <v>2957</v>
      </c>
      <c r="B167" s="40" t="s">
        <v>23</v>
      </c>
      <c r="C167" s="16" t="s">
        <v>2149</v>
      </c>
      <c r="D167" s="251">
        <v>8592903001403</v>
      </c>
      <c r="E167" s="201">
        <v>93.2</v>
      </c>
      <c r="F167" s="17">
        <f t="shared" si="15"/>
        <v>3.6570531685305085</v>
      </c>
      <c r="G167" s="17">
        <f t="shared" si="12"/>
        <v>107.17999999999999</v>
      </c>
      <c r="H167" s="47"/>
      <c r="I167" s="18">
        <v>10</v>
      </c>
      <c r="J167" s="47"/>
      <c r="K167" s="19">
        <f t="shared" si="13"/>
        <v>0</v>
      </c>
      <c r="L167" s="23">
        <f t="shared" si="16"/>
        <v>0</v>
      </c>
      <c r="M167" s="19">
        <f t="shared" si="14"/>
        <v>0</v>
      </c>
      <c r="N167" s="19">
        <f t="shared" si="17"/>
        <v>107.17999999999999</v>
      </c>
      <c r="O167" s="54"/>
    </row>
    <row r="168" spans="1:15" x14ac:dyDescent="0.25">
      <c r="A168" s="40">
        <v>2958</v>
      </c>
      <c r="B168" s="40" t="s">
        <v>23</v>
      </c>
      <c r="C168" s="16" t="s">
        <v>2165</v>
      </c>
      <c r="D168" s="251">
        <v>8592903001410</v>
      </c>
      <c r="E168" s="201">
        <v>77.3</v>
      </c>
      <c r="F168" s="17">
        <f t="shared" si="15"/>
        <v>3.0331567588777713</v>
      </c>
      <c r="G168" s="17">
        <f t="shared" si="12"/>
        <v>88.894999999999996</v>
      </c>
      <c r="H168" s="47"/>
      <c r="I168" s="18">
        <v>10</v>
      </c>
      <c r="J168" s="47"/>
      <c r="K168" s="19">
        <f t="shared" si="13"/>
        <v>0</v>
      </c>
      <c r="L168" s="23">
        <f t="shared" si="16"/>
        <v>0</v>
      </c>
      <c r="M168" s="19">
        <f t="shared" si="14"/>
        <v>0</v>
      </c>
      <c r="N168" s="19">
        <f t="shared" si="17"/>
        <v>88.894999999999996</v>
      </c>
      <c r="O168" s="54"/>
    </row>
    <row r="169" spans="1:15" x14ac:dyDescent="0.25">
      <c r="A169" s="40">
        <v>2959</v>
      </c>
      <c r="B169" s="40" t="s">
        <v>23</v>
      </c>
      <c r="C169" s="16" t="s">
        <v>2166</v>
      </c>
      <c r="D169" s="251">
        <v>8592903001427</v>
      </c>
      <c r="E169" s="201">
        <v>93.2</v>
      </c>
      <c r="F169" s="17">
        <f t="shared" si="15"/>
        <v>3.6570531685305085</v>
      </c>
      <c r="G169" s="17">
        <f t="shared" si="12"/>
        <v>107.17999999999999</v>
      </c>
      <c r="H169" s="47"/>
      <c r="I169" s="18">
        <v>10</v>
      </c>
      <c r="J169" s="47"/>
      <c r="K169" s="19">
        <f t="shared" si="13"/>
        <v>0</v>
      </c>
      <c r="L169" s="23">
        <f t="shared" si="16"/>
        <v>0</v>
      </c>
      <c r="M169" s="19">
        <f t="shared" si="14"/>
        <v>0</v>
      </c>
      <c r="N169" s="19">
        <f t="shared" si="17"/>
        <v>107.17999999999999</v>
      </c>
      <c r="O169" s="54"/>
    </row>
    <row r="170" spans="1:15" x14ac:dyDescent="0.25">
      <c r="A170" s="40">
        <v>3000</v>
      </c>
      <c r="B170" s="40" t="s">
        <v>23</v>
      </c>
      <c r="C170" s="16" t="s">
        <v>165</v>
      </c>
      <c r="D170" s="53" t="s">
        <v>1038</v>
      </c>
      <c r="E170" s="201">
        <v>55.7</v>
      </c>
      <c r="F170" s="17">
        <f t="shared" si="15"/>
        <v>2.1855993721797136</v>
      </c>
      <c r="G170" s="17">
        <f t="shared" si="12"/>
        <v>64.054999999999993</v>
      </c>
      <c r="H170" s="47"/>
      <c r="I170" s="18">
        <v>12</v>
      </c>
      <c r="J170" s="47"/>
      <c r="K170" s="19">
        <f t="shared" si="13"/>
        <v>0</v>
      </c>
      <c r="L170" s="23">
        <f t="shared" si="16"/>
        <v>0</v>
      </c>
      <c r="M170" s="19">
        <f t="shared" si="14"/>
        <v>0</v>
      </c>
      <c r="N170" s="19">
        <f t="shared" si="17"/>
        <v>64.054999999999993</v>
      </c>
      <c r="O170" s="54"/>
    </row>
    <row r="171" spans="1:15" x14ac:dyDescent="0.25">
      <c r="A171" s="40">
        <v>3010</v>
      </c>
      <c r="B171" s="40" t="s">
        <v>23</v>
      </c>
      <c r="C171" s="16" t="s">
        <v>166</v>
      </c>
      <c r="D171" s="53" t="s">
        <v>1039</v>
      </c>
      <c r="E171" s="201">
        <v>52</v>
      </c>
      <c r="F171" s="17">
        <f t="shared" si="15"/>
        <v>2.0404159309397687</v>
      </c>
      <c r="G171" s="17">
        <f t="shared" si="12"/>
        <v>59.8</v>
      </c>
      <c r="H171" s="47"/>
      <c r="I171" s="18">
        <v>12</v>
      </c>
      <c r="J171" s="47"/>
      <c r="K171" s="19">
        <f t="shared" si="13"/>
        <v>0</v>
      </c>
      <c r="L171" s="23">
        <f t="shared" si="16"/>
        <v>0</v>
      </c>
      <c r="M171" s="19">
        <f t="shared" si="14"/>
        <v>0</v>
      </c>
      <c r="N171" s="19">
        <f t="shared" si="17"/>
        <v>59.8</v>
      </c>
      <c r="O171" s="54"/>
    </row>
    <row r="172" spans="1:15" x14ac:dyDescent="0.25">
      <c r="A172" s="40">
        <v>3080</v>
      </c>
      <c r="B172" s="40" t="s">
        <v>23</v>
      </c>
      <c r="C172" s="16" t="s">
        <v>167</v>
      </c>
      <c r="D172" s="53" t="s">
        <v>1040</v>
      </c>
      <c r="E172" s="201">
        <v>120.3</v>
      </c>
      <c r="F172" s="17">
        <f t="shared" si="15"/>
        <v>4.7204237786933492</v>
      </c>
      <c r="G172" s="17">
        <f t="shared" si="12"/>
        <v>138.345</v>
      </c>
      <c r="H172" s="47"/>
      <c r="I172" s="18">
        <v>10</v>
      </c>
      <c r="J172" s="47"/>
      <c r="K172" s="19">
        <f t="shared" si="13"/>
        <v>0</v>
      </c>
      <c r="L172" s="23">
        <f t="shared" si="16"/>
        <v>0</v>
      </c>
      <c r="M172" s="19">
        <f t="shared" si="14"/>
        <v>0</v>
      </c>
      <c r="N172" s="19">
        <f t="shared" si="17"/>
        <v>138.345</v>
      </c>
      <c r="O172" s="54"/>
    </row>
    <row r="173" spans="1:15" x14ac:dyDescent="0.25">
      <c r="A173" s="40">
        <v>3100</v>
      </c>
      <c r="B173" s="40" t="s">
        <v>23</v>
      </c>
      <c r="C173" s="16" t="s">
        <v>168</v>
      </c>
      <c r="D173" s="53" t="s">
        <v>1041</v>
      </c>
      <c r="E173" s="201">
        <v>120.3</v>
      </c>
      <c r="F173" s="17">
        <f t="shared" si="15"/>
        <v>4.7204237786933492</v>
      </c>
      <c r="G173" s="17">
        <f t="shared" si="12"/>
        <v>138.345</v>
      </c>
      <c r="H173" s="47"/>
      <c r="I173" s="18">
        <v>10</v>
      </c>
      <c r="J173" s="47"/>
      <c r="K173" s="19">
        <f t="shared" si="13"/>
        <v>0</v>
      </c>
      <c r="L173" s="23">
        <f t="shared" si="16"/>
        <v>0</v>
      </c>
      <c r="M173" s="19">
        <f t="shared" si="14"/>
        <v>0</v>
      </c>
      <c r="N173" s="19">
        <f t="shared" si="17"/>
        <v>138.345</v>
      </c>
      <c r="O173" s="54"/>
    </row>
    <row r="174" spans="1:15" x14ac:dyDescent="0.25">
      <c r="A174" s="40">
        <v>3110</v>
      </c>
      <c r="B174" s="40" t="s">
        <v>23</v>
      </c>
      <c r="C174" s="16" t="s">
        <v>169</v>
      </c>
      <c r="D174" s="53" t="s">
        <v>1042</v>
      </c>
      <c r="E174" s="201">
        <v>108</v>
      </c>
      <c r="F174" s="17">
        <f t="shared" si="15"/>
        <v>4.2377869334902885</v>
      </c>
      <c r="G174" s="17">
        <f t="shared" si="12"/>
        <v>124.19999999999999</v>
      </c>
      <c r="H174" s="47"/>
      <c r="I174" s="18">
        <v>20</v>
      </c>
      <c r="J174" s="47"/>
      <c r="K174" s="19">
        <f t="shared" si="13"/>
        <v>0</v>
      </c>
      <c r="L174" s="23">
        <f t="shared" si="16"/>
        <v>0</v>
      </c>
      <c r="M174" s="19">
        <f t="shared" si="14"/>
        <v>0</v>
      </c>
      <c r="N174" s="19">
        <f t="shared" si="17"/>
        <v>124.19999999999999</v>
      </c>
      <c r="O174" s="54"/>
    </row>
    <row r="175" spans="1:15" x14ac:dyDescent="0.25">
      <c r="A175" s="40">
        <v>3120</v>
      </c>
      <c r="B175" s="40" t="s">
        <v>23</v>
      </c>
      <c r="C175" s="16" t="s">
        <v>2099</v>
      </c>
      <c r="D175" s="53" t="s">
        <v>1043</v>
      </c>
      <c r="E175" s="201">
        <v>128.4</v>
      </c>
      <c r="F175" s="17">
        <f t="shared" si="15"/>
        <v>5.0382577987051214</v>
      </c>
      <c r="G175" s="17">
        <f t="shared" si="12"/>
        <v>147.66</v>
      </c>
      <c r="H175" s="47"/>
      <c r="I175" s="18">
        <v>1</v>
      </c>
      <c r="J175" s="47"/>
      <c r="K175" s="19">
        <f t="shared" si="13"/>
        <v>0</v>
      </c>
      <c r="L175" s="23">
        <f t="shared" si="16"/>
        <v>0</v>
      </c>
      <c r="M175" s="19">
        <f t="shared" si="14"/>
        <v>0</v>
      </c>
      <c r="N175" s="19">
        <f t="shared" si="17"/>
        <v>147.66</v>
      </c>
      <c r="O175" s="54"/>
    </row>
    <row r="176" spans="1:15" x14ac:dyDescent="0.25">
      <c r="A176" s="40">
        <v>3130</v>
      </c>
      <c r="B176" s="40" t="s">
        <v>23</v>
      </c>
      <c r="C176" s="16" t="s">
        <v>170</v>
      </c>
      <c r="D176" s="53" t="s">
        <v>1044</v>
      </c>
      <c r="E176" s="201">
        <v>410</v>
      </c>
      <c r="F176" s="17">
        <f t="shared" si="15"/>
        <v>16.08789484010202</v>
      </c>
      <c r="G176" s="17">
        <f t="shared" si="12"/>
        <v>471.49999999999994</v>
      </c>
      <c r="H176" s="47"/>
      <c r="I176" s="18">
        <v>12</v>
      </c>
      <c r="J176" s="47"/>
      <c r="K176" s="19">
        <f t="shared" si="13"/>
        <v>0</v>
      </c>
      <c r="L176" s="23">
        <f t="shared" si="16"/>
        <v>0</v>
      </c>
      <c r="M176" s="19">
        <f t="shared" si="14"/>
        <v>0</v>
      </c>
      <c r="N176" s="19">
        <f t="shared" si="17"/>
        <v>471.49999999999994</v>
      </c>
      <c r="O176" s="54"/>
    </row>
    <row r="177" spans="1:15" x14ac:dyDescent="0.25">
      <c r="A177" s="40">
        <v>3140</v>
      </c>
      <c r="B177" s="40" t="s">
        <v>23</v>
      </c>
      <c r="C177" s="16" t="s">
        <v>171</v>
      </c>
      <c r="D177" s="53" t="s">
        <v>1045</v>
      </c>
      <c r="E177" s="201">
        <v>112.8</v>
      </c>
      <c r="F177" s="17">
        <f t="shared" si="15"/>
        <v>4.4261330194231903</v>
      </c>
      <c r="G177" s="17">
        <f t="shared" si="12"/>
        <v>129.72</v>
      </c>
      <c r="H177" s="47"/>
      <c r="I177" s="18">
        <v>16</v>
      </c>
      <c r="J177" s="47"/>
      <c r="K177" s="19">
        <f t="shared" si="13"/>
        <v>0</v>
      </c>
      <c r="L177" s="23">
        <f t="shared" si="16"/>
        <v>0</v>
      </c>
      <c r="M177" s="19">
        <f t="shared" si="14"/>
        <v>0</v>
      </c>
      <c r="N177" s="19">
        <f t="shared" si="17"/>
        <v>129.72</v>
      </c>
      <c r="O177" s="54"/>
    </row>
    <row r="178" spans="1:15" x14ac:dyDescent="0.25">
      <c r="A178" s="40">
        <v>3210</v>
      </c>
      <c r="B178" s="40" t="s">
        <v>23</v>
      </c>
      <c r="C178" s="16" t="s">
        <v>172</v>
      </c>
      <c r="D178" s="53" t="s">
        <v>1046</v>
      </c>
      <c r="E178" s="201">
        <v>120</v>
      </c>
      <c r="F178" s="17">
        <f t="shared" si="15"/>
        <v>4.7086521483225425</v>
      </c>
      <c r="G178" s="17">
        <f t="shared" si="12"/>
        <v>138</v>
      </c>
      <c r="H178" s="47"/>
      <c r="I178" s="18">
        <v>20</v>
      </c>
      <c r="J178" s="47"/>
      <c r="K178" s="19">
        <f t="shared" si="13"/>
        <v>0</v>
      </c>
      <c r="L178" s="23">
        <f t="shared" si="16"/>
        <v>0</v>
      </c>
      <c r="M178" s="19">
        <f t="shared" si="14"/>
        <v>0</v>
      </c>
      <c r="N178" s="19">
        <f t="shared" si="17"/>
        <v>138</v>
      </c>
      <c r="O178" s="54"/>
    </row>
    <row r="179" spans="1:15" x14ac:dyDescent="0.25">
      <c r="A179" s="40">
        <v>3220</v>
      </c>
      <c r="B179" s="40" t="s">
        <v>23</v>
      </c>
      <c r="C179" s="16" t="s">
        <v>173</v>
      </c>
      <c r="D179" s="53" t="s">
        <v>1047</v>
      </c>
      <c r="E179" s="201">
        <v>146</v>
      </c>
      <c r="F179" s="17">
        <f t="shared" si="15"/>
        <v>5.7288601137924271</v>
      </c>
      <c r="G179" s="17">
        <f t="shared" si="12"/>
        <v>167.89999999999998</v>
      </c>
      <c r="H179" s="47"/>
      <c r="I179" s="18">
        <v>1</v>
      </c>
      <c r="J179" s="47"/>
      <c r="K179" s="19">
        <f t="shared" si="13"/>
        <v>0</v>
      </c>
      <c r="L179" s="23">
        <f t="shared" si="16"/>
        <v>0</v>
      </c>
      <c r="M179" s="19">
        <f t="shared" si="14"/>
        <v>0</v>
      </c>
      <c r="N179" s="19">
        <f t="shared" si="17"/>
        <v>167.89999999999998</v>
      </c>
      <c r="O179" s="54"/>
    </row>
    <row r="180" spans="1:15" x14ac:dyDescent="0.25">
      <c r="A180" s="40">
        <v>3228</v>
      </c>
      <c r="B180" s="40" t="s">
        <v>23</v>
      </c>
      <c r="C180" s="16" t="s">
        <v>174</v>
      </c>
      <c r="D180" s="53" t="s">
        <v>1048</v>
      </c>
      <c r="E180" s="201">
        <v>120</v>
      </c>
      <c r="F180" s="17">
        <f t="shared" si="15"/>
        <v>4.7086521483225425</v>
      </c>
      <c r="G180" s="17">
        <f t="shared" si="12"/>
        <v>138</v>
      </c>
      <c r="H180" s="47"/>
      <c r="I180" s="18">
        <v>16</v>
      </c>
      <c r="J180" s="47"/>
      <c r="K180" s="19">
        <f t="shared" si="13"/>
        <v>0</v>
      </c>
      <c r="L180" s="23">
        <f t="shared" si="16"/>
        <v>0</v>
      </c>
      <c r="M180" s="19">
        <f t="shared" si="14"/>
        <v>0</v>
      </c>
      <c r="N180" s="19">
        <f t="shared" si="17"/>
        <v>138</v>
      </c>
      <c r="O180" s="54"/>
    </row>
    <row r="181" spans="1:15" x14ac:dyDescent="0.25">
      <c r="A181" s="40">
        <v>3230</v>
      </c>
      <c r="B181" s="40" t="s">
        <v>23</v>
      </c>
      <c r="C181" s="16" t="s">
        <v>175</v>
      </c>
      <c r="D181" s="53" t="s">
        <v>1049</v>
      </c>
      <c r="E181" s="201">
        <v>508</v>
      </c>
      <c r="F181" s="17">
        <f t="shared" si="15"/>
        <v>19.933294094565429</v>
      </c>
      <c r="G181" s="17">
        <f t="shared" si="12"/>
        <v>584.19999999999993</v>
      </c>
      <c r="H181" s="47"/>
      <c r="I181" s="18">
        <v>12</v>
      </c>
      <c r="J181" s="47"/>
      <c r="K181" s="19">
        <f t="shared" si="13"/>
        <v>0</v>
      </c>
      <c r="L181" s="23">
        <f t="shared" si="16"/>
        <v>0</v>
      </c>
      <c r="M181" s="19">
        <f t="shared" si="14"/>
        <v>0</v>
      </c>
      <c r="N181" s="19">
        <f t="shared" si="17"/>
        <v>584.19999999999993</v>
      </c>
      <c r="O181" s="54"/>
    </row>
    <row r="182" spans="1:15" x14ac:dyDescent="0.25">
      <c r="A182" s="40">
        <v>3232</v>
      </c>
      <c r="B182" s="40" t="s">
        <v>23</v>
      </c>
      <c r="C182" s="16" t="s">
        <v>176</v>
      </c>
      <c r="D182" s="53" t="s">
        <v>1050</v>
      </c>
      <c r="E182" s="201">
        <v>81.900000000000006</v>
      </c>
      <c r="F182" s="17">
        <f t="shared" si="15"/>
        <v>3.2136550912301356</v>
      </c>
      <c r="G182" s="17">
        <f t="shared" si="12"/>
        <v>94.185000000000002</v>
      </c>
      <c r="H182" s="47"/>
      <c r="I182" s="18">
        <v>12</v>
      </c>
      <c r="J182" s="47"/>
      <c r="K182" s="19">
        <f t="shared" si="13"/>
        <v>0</v>
      </c>
      <c r="L182" s="23">
        <f t="shared" si="16"/>
        <v>0</v>
      </c>
      <c r="M182" s="19">
        <f t="shared" si="14"/>
        <v>0</v>
      </c>
      <c r="N182" s="19">
        <f t="shared" si="17"/>
        <v>94.185000000000002</v>
      </c>
      <c r="O182" s="54"/>
    </row>
    <row r="183" spans="1:15" x14ac:dyDescent="0.25">
      <c r="A183" s="40">
        <v>3233</v>
      </c>
      <c r="B183" s="40" t="s">
        <v>23</v>
      </c>
      <c r="C183" s="16" t="s">
        <v>177</v>
      </c>
      <c r="D183" s="53" t="s">
        <v>1051</v>
      </c>
      <c r="E183" s="201">
        <v>165</v>
      </c>
      <c r="F183" s="17">
        <f t="shared" si="15"/>
        <v>6.474396703943496</v>
      </c>
      <c r="G183" s="17">
        <f t="shared" si="12"/>
        <v>189.74999999999997</v>
      </c>
      <c r="H183" s="47"/>
      <c r="I183" s="18">
        <v>9</v>
      </c>
      <c r="J183" s="47"/>
      <c r="K183" s="19">
        <f t="shared" si="13"/>
        <v>0</v>
      </c>
      <c r="L183" s="23">
        <f t="shared" si="16"/>
        <v>0</v>
      </c>
      <c r="M183" s="19">
        <f t="shared" si="14"/>
        <v>0</v>
      </c>
      <c r="N183" s="19">
        <f t="shared" si="17"/>
        <v>189.74999999999997</v>
      </c>
      <c r="O183" s="54"/>
    </row>
    <row r="184" spans="1:15" x14ac:dyDescent="0.25">
      <c r="A184" s="40">
        <v>3234</v>
      </c>
      <c r="B184" s="40" t="s">
        <v>23</v>
      </c>
      <c r="C184" s="16" t="s">
        <v>178</v>
      </c>
      <c r="D184" s="53" t="s">
        <v>1052</v>
      </c>
      <c r="E184" s="201">
        <v>81.900000000000006</v>
      </c>
      <c r="F184" s="17">
        <f t="shared" si="15"/>
        <v>3.2136550912301356</v>
      </c>
      <c r="G184" s="17">
        <f t="shared" si="12"/>
        <v>94.185000000000002</v>
      </c>
      <c r="H184" s="47"/>
      <c r="I184" s="18">
        <v>12</v>
      </c>
      <c r="J184" s="47"/>
      <c r="K184" s="19">
        <f t="shared" si="13"/>
        <v>0</v>
      </c>
      <c r="L184" s="23">
        <f t="shared" si="16"/>
        <v>0</v>
      </c>
      <c r="M184" s="19">
        <f t="shared" si="14"/>
        <v>0</v>
      </c>
      <c r="N184" s="19">
        <f t="shared" si="17"/>
        <v>94.185000000000002</v>
      </c>
      <c r="O184" s="54"/>
    </row>
    <row r="185" spans="1:15" x14ac:dyDescent="0.25">
      <c r="A185" s="40">
        <v>3238</v>
      </c>
      <c r="B185" s="40" t="s">
        <v>23</v>
      </c>
      <c r="C185" s="16" t="s">
        <v>179</v>
      </c>
      <c r="D185" s="53" t="s">
        <v>1053</v>
      </c>
      <c r="E185" s="201">
        <v>81.900000000000006</v>
      </c>
      <c r="F185" s="17">
        <f t="shared" si="15"/>
        <v>3.2136550912301356</v>
      </c>
      <c r="G185" s="17">
        <f t="shared" si="12"/>
        <v>94.185000000000002</v>
      </c>
      <c r="H185" s="47"/>
      <c r="I185" s="18">
        <v>12</v>
      </c>
      <c r="J185" s="47"/>
      <c r="K185" s="19">
        <f t="shared" si="13"/>
        <v>0</v>
      </c>
      <c r="L185" s="23">
        <f t="shared" si="16"/>
        <v>0</v>
      </c>
      <c r="M185" s="19">
        <f t="shared" si="14"/>
        <v>0</v>
      </c>
      <c r="N185" s="19">
        <f t="shared" si="17"/>
        <v>94.185000000000002</v>
      </c>
      <c r="O185" s="54"/>
    </row>
    <row r="186" spans="1:15" x14ac:dyDescent="0.25">
      <c r="A186" s="40">
        <v>3240</v>
      </c>
      <c r="B186" s="40" t="s">
        <v>23</v>
      </c>
      <c r="C186" s="16" t="s">
        <v>180</v>
      </c>
      <c r="D186" s="53" t="s">
        <v>1054</v>
      </c>
      <c r="E186" s="201">
        <v>108.3</v>
      </c>
      <c r="F186" s="17">
        <f t="shared" si="15"/>
        <v>4.2495585638610951</v>
      </c>
      <c r="G186" s="17">
        <f t="shared" si="12"/>
        <v>124.54499999999999</v>
      </c>
      <c r="H186" s="47"/>
      <c r="I186" s="18">
        <v>12</v>
      </c>
      <c r="J186" s="47"/>
      <c r="K186" s="19">
        <f t="shared" si="13"/>
        <v>0</v>
      </c>
      <c r="L186" s="23">
        <f t="shared" si="16"/>
        <v>0</v>
      </c>
      <c r="M186" s="19">
        <f t="shared" si="14"/>
        <v>0</v>
      </c>
      <c r="N186" s="19">
        <f t="shared" si="17"/>
        <v>124.54499999999999</v>
      </c>
      <c r="O186" s="54"/>
    </row>
    <row r="187" spans="1:15" x14ac:dyDescent="0.25">
      <c r="A187" s="40">
        <v>3242</v>
      </c>
      <c r="B187" s="40" t="s">
        <v>23</v>
      </c>
      <c r="C187" s="16" t="s">
        <v>181</v>
      </c>
      <c r="D187" s="53" t="s">
        <v>1055</v>
      </c>
      <c r="E187" s="201">
        <v>104.4</v>
      </c>
      <c r="F187" s="17">
        <f t="shared" si="15"/>
        <v>4.0965273690406123</v>
      </c>
      <c r="G187" s="17">
        <f t="shared" si="12"/>
        <v>120.06</v>
      </c>
      <c r="H187" s="47"/>
      <c r="I187" s="18">
        <v>12</v>
      </c>
      <c r="J187" s="47"/>
      <c r="K187" s="19">
        <f t="shared" si="13"/>
        <v>0</v>
      </c>
      <c r="L187" s="23">
        <f t="shared" si="16"/>
        <v>0</v>
      </c>
      <c r="M187" s="19">
        <f t="shared" si="14"/>
        <v>0</v>
      </c>
      <c r="N187" s="19">
        <f t="shared" si="17"/>
        <v>120.06</v>
      </c>
      <c r="O187" s="54"/>
    </row>
    <row r="188" spans="1:15" x14ac:dyDescent="0.25">
      <c r="A188" s="40">
        <v>3244</v>
      </c>
      <c r="B188" s="40" t="s">
        <v>23</v>
      </c>
      <c r="C188" s="16" t="s">
        <v>182</v>
      </c>
      <c r="D188" s="53" t="s">
        <v>1056</v>
      </c>
      <c r="E188" s="17">
        <v>104.4</v>
      </c>
      <c r="F188" s="17">
        <f t="shared" si="15"/>
        <v>4.0965273690406123</v>
      </c>
      <c r="G188" s="17">
        <f t="shared" si="12"/>
        <v>120.06</v>
      </c>
      <c r="H188" s="47"/>
      <c r="I188" s="18">
        <v>12</v>
      </c>
      <c r="J188" s="47"/>
      <c r="K188" s="19">
        <f t="shared" si="13"/>
        <v>0</v>
      </c>
      <c r="L188" s="23">
        <f t="shared" si="16"/>
        <v>0</v>
      </c>
      <c r="M188" s="19">
        <f t="shared" si="14"/>
        <v>0</v>
      </c>
      <c r="N188" s="19">
        <f t="shared" si="17"/>
        <v>120.06</v>
      </c>
      <c r="O188" s="54"/>
    </row>
    <row r="189" spans="1:15" x14ac:dyDescent="0.25">
      <c r="A189" s="40">
        <v>3245</v>
      </c>
      <c r="B189" s="40" t="s">
        <v>23</v>
      </c>
      <c r="C189" s="16" t="s">
        <v>183</v>
      </c>
      <c r="D189" s="53" t="s">
        <v>1057</v>
      </c>
      <c r="E189" s="201">
        <v>125.1</v>
      </c>
      <c r="F189" s="17">
        <f t="shared" si="15"/>
        <v>4.908769864626251</v>
      </c>
      <c r="G189" s="17">
        <f t="shared" si="12"/>
        <v>143.86499999999998</v>
      </c>
      <c r="H189" s="47"/>
      <c r="I189" s="18">
        <v>12</v>
      </c>
      <c r="J189" s="47"/>
      <c r="K189" s="19">
        <f t="shared" si="13"/>
        <v>0</v>
      </c>
      <c r="L189" s="23">
        <f t="shared" si="16"/>
        <v>0</v>
      </c>
      <c r="M189" s="19">
        <f t="shared" si="14"/>
        <v>0</v>
      </c>
      <c r="N189" s="19">
        <f t="shared" si="17"/>
        <v>143.86499999999998</v>
      </c>
      <c r="O189" s="54"/>
    </row>
    <row r="190" spans="1:15" x14ac:dyDescent="0.25">
      <c r="A190" s="40">
        <v>3246</v>
      </c>
      <c r="B190" s="40" t="s">
        <v>23</v>
      </c>
      <c r="C190" s="16" t="s">
        <v>184</v>
      </c>
      <c r="D190" s="53" t="s">
        <v>1058</v>
      </c>
      <c r="E190" s="201">
        <v>104.4</v>
      </c>
      <c r="F190" s="17">
        <f t="shared" si="15"/>
        <v>4.0965273690406123</v>
      </c>
      <c r="G190" s="17">
        <f t="shared" si="12"/>
        <v>120.06</v>
      </c>
      <c r="H190" s="47"/>
      <c r="I190" s="18">
        <v>12</v>
      </c>
      <c r="J190" s="47"/>
      <c r="K190" s="19">
        <f t="shared" si="13"/>
        <v>0</v>
      </c>
      <c r="L190" s="23">
        <f t="shared" si="16"/>
        <v>0</v>
      </c>
      <c r="M190" s="19">
        <f t="shared" si="14"/>
        <v>0</v>
      </c>
      <c r="N190" s="19">
        <f t="shared" si="17"/>
        <v>120.06</v>
      </c>
      <c r="O190" s="54"/>
    </row>
    <row r="191" spans="1:15" x14ac:dyDescent="0.25">
      <c r="A191" s="40">
        <v>3248</v>
      </c>
      <c r="B191" s="40" t="s">
        <v>23</v>
      </c>
      <c r="C191" s="16" t="s">
        <v>185</v>
      </c>
      <c r="D191" s="53" t="s">
        <v>1059</v>
      </c>
      <c r="E191" s="201">
        <v>108.3</v>
      </c>
      <c r="F191" s="17">
        <f t="shared" si="15"/>
        <v>4.2495585638610951</v>
      </c>
      <c r="G191" s="17">
        <f t="shared" si="12"/>
        <v>124.54499999999999</v>
      </c>
      <c r="H191" s="47"/>
      <c r="I191" s="18">
        <v>12</v>
      </c>
      <c r="J191" s="47"/>
      <c r="K191" s="19">
        <f t="shared" si="13"/>
        <v>0</v>
      </c>
      <c r="L191" s="23">
        <f t="shared" si="16"/>
        <v>0</v>
      </c>
      <c r="M191" s="19">
        <f t="shared" si="14"/>
        <v>0</v>
      </c>
      <c r="N191" s="19">
        <f t="shared" si="17"/>
        <v>124.54499999999999</v>
      </c>
      <c r="O191" s="54"/>
    </row>
    <row r="192" spans="1:15" x14ac:dyDescent="0.25">
      <c r="A192" s="40">
        <v>3249</v>
      </c>
      <c r="B192" s="40" t="s">
        <v>23</v>
      </c>
      <c r="C192" s="16" t="s">
        <v>186</v>
      </c>
      <c r="D192" s="53" t="s">
        <v>1060</v>
      </c>
      <c r="E192" s="201">
        <v>132.80000000000001</v>
      </c>
      <c r="F192" s="17">
        <f t="shared" si="15"/>
        <v>5.2109083774769474</v>
      </c>
      <c r="G192" s="17">
        <f t="shared" si="12"/>
        <v>152.72</v>
      </c>
      <c r="H192" s="47"/>
      <c r="I192" s="18">
        <v>12</v>
      </c>
      <c r="J192" s="47"/>
      <c r="K192" s="19">
        <f t="shared" si="13"/>
        <v>0</v>
      </c>
      <c r="L192" s="23">
        <f t="shared" si="16"/>
        <v>0</v>
      </c>
      <c r="M192" s="19">
        <f t="shared" si="14"/>
        <v>0</v>
      </c>
      <c r="N192" s="19">
        <f t="shared" si="17"/>
        <v>152.72</v>
      </c>
      <c r="O192" s="54"/>
    </row>
    <row r="193" spans="1:15" x14ac:dyDescent="0.25">
      <c r="A193" s="40">
        <v>3250</v>
      </c>
      <c r="B193" s="40" t="s">
        <v>23</v>
      </c>
      <c r="C193" s="16" t="s">
        <v>187</v>
      </c>
      <c r="D193" s="53" t="s">
        <v>1061</v>
      </c>
      <c r="E193" s="201">
        <v>91.9</v>
      </c>
      <c r="F193" s="17">
        <f t="shared" si="15"/>
        <v>3.6060427702570141</v>
      </c>
      <c r="G193" s="17">
        <f t="shared" si="12"/>
        <v>105.685</v>
      </c>
      <c r="H193" s="47"/>
      <c r="I193" s="18">
        <v>12</v>
      </c>
      <c r="J193" s="47"/>
      <c r="K193" s="19">
        <f t="shared" si="13"/>
        <v>0</v>
      </c>
      <c r="L193" s="23">
        <f t="shared" si="16"/>
        <v>0</v>
      </c>
      <c r="M193" s="19">
        <f t="shared" si="14"/>
        <v>0</v>
      </c>
      <c r="N193" s="19">
        <f t="shared" si="17"/>
        <v>105.685</v>
      </c>
      <c r="O193" s="54"/>
    </row>
    <row r="194" spans="1:15" x14ac:dyDescent="0.25">
      <c r="A194" s="40">
        <v>3252</v>
      </c>
      <c r="B194" s="40" t="s">
        <v>23</v>
      </c>
      <c r="C194" s="16" t="s">
        <v>188</v>
      </c>
      <c r="D194" s="53" t="s">
        <v>1062</v>
      </c>
      <c r="E194" s="201">
        <v>81.900000000000006</v>
      </c>
      <c r="F194" s="17">
        <f t="shared" si="15"/>
        <v>3.2136550912301356</v>
      </c>
      <c r="G194" s="17">
        <f t="shared" si="12"/>
        <v>94.185000000000002</v>
      </c>
      <c r="H194" s="47"/>
      <c r="I194" s="18">
        <v>12</v>
      </c>
      <c r="J194" s="47"/>
      <c r="K194" s="19">
        <f t="shared" si="13"/>
        <v>0</v>
      </c>
      <c r="L194" s="23">
        <f t="shared" si="16"/>
        <v>0</v>
      </c>
      <c r="M194" s="19">
        <f t="shared" si="14"/>
        <v>0</v>
      </c>
      <c r="N194" s="19">
        <f t="shared" si="17"/>
        <v>94.185000000000002</v>
      </c>
      <c r="O194" s="54"/>
    </row>
    <row r="195" spans="1:15" x14ac:dyDescent="0.25">
      <c r="A195" s="40">
        <v>3261</v>
      </c>
      <c r="B195" s="40" t="s">
        <v>23</v>
      </c>
      <c r="C195" s="16" t="s">
        <v>189</v>
      </c>
      <c r="D195" s="53" t="s">
        <v>1063</v>
      </c>
      <c r="E195" s="201">
        <v>453.6</v>
      </c>
      <c r="F195" s="17">
        <f t="shared" si="15"/>
        <v>17.798705120659214</v>
      </c>
      <c r="G195" s="17">
        <f t="shared" si="12"/>
        <v>521.64</v>
      </c>
      <c r="H195" s="47"/>
      <c r="I195" s="18">
        <v>9</v>
      </c>
      <c r="J195" s="47"/>
      <c r="K195" s="19">
        <f t="shared" si="13"/>
        <v>0</v>
      </c>
      <c r="L195" s="23">
        <f t="shared" si="16"/>
        <v>0</v>
      </c>
      <c r="M195" s="19">
        <f t="shared" si="14"/>
        <v>0</v>
      </c>
      <c r="N195" s="19">
        <f t="shared" si="17"/>
        <v>521.64</v>
      </c>
      <c r="O195" s="54"/>
    </row>
    <row r="196" spans="1:15" x14ac:dyDescent="0.25">
      <c r="A196" s="40">
        <v>3262</v>
      </c>
      <c r="B196" s="40" t="s">
        <v>23</v>
      </c>
      <c r="C196" s="16" t="s">
        <v>190</v>
      </c>
      <c r="D196" s="53" t="s">
        <v>1064</v>
      </c>
      <c r="E196" s="201">
        <v>305.39999999999998</v>
      </c>
      <c r="F196" s="17">
        <f t="shared" si="15"/>
        <v>11.983519717480871</v>
      </c>
      <c r="G196" s="17">
        <f t="shared" si="12"/>
        <v>351.20999999999992</v>
      </c>
      <c r="H196" s="47"/>
      <c r="I196" s="18">
        <v>9</v>
      </c>
      <c r="J196" s="47"/>
      <c r="K196" s="19">
        <f t="shared" si="13"/>
        <v>0</v>
      </c>
      <c r="L196" s="23">
        <f t="shared" si="16"/>
        <v>0</v>
      </c>
      <c r="M196" s="19">
        <f t="shared" si="14"/>
        <v>0</v>
      </c>
      <c r="N196" s="19">
        <f t="shared" si="17"/>
        <v>351.20999999999992</v>
      </c>
      <c r="O196" s="54"/>
    </row>
    <row r="197" spans="1:15" x14ac:dyDescent="0.25">
      <c r="A197" s="40">
        <v>3269</v>
      </c>
      <c r="B197" s="40" t="s">
        <v>23</v>
      </c>
      <c r="C197" s="16" t="s">
        <v>191</v>
      </c>
      <c r="D197" s="53" t="s">
        <v>1065</v>
      </c>
      <c r="E197" s="201">
        <v>132.80000000000001</v>
      </c>
      <c r="F197" s="17">
        <f t="shared" si="15"/>
        <v>5.2109083774769474</v>
      </c>
      <c r="G197" s="17">
        <f t="shared" si="12"/>
        <v>152.72</v>
      </c>
      <c r="H197" s="47"/>
      <c r="I197" s="18">
        <v>12</v>
      </c>
      <c r="J197" s="47"/>
      <c r="K197" s="19">
        <f t="shared" si="13"/>
        <v>0</v>
      </c>
      <c r="L197" s="23">
        <f t="shared" si="16"/>
        <v>0</v>
      </c>
      <c r="M197" s="19">
        <f t="shared" si="14"/>
        <v>0</v>
      </c>
      <c r="N197" s="19">
        <f t="shared" si="17"/>
        <v>152.72</v>
      </c>
      <c r="O197" s="54"/>
    </row>
    <row r="198" spans="1:15" x14ac:dyDescent="0.25">
      <c r="A198" s="40">
        <v>3273</v>
      </c>
      <c r="B198" s="40" t="s">
        <v>23</v>
      </c>
      <c r="C198" s="16" t="s">
        <v>192</v>
      </c>
      <c r="D198" s="53" t="s">
        <v>1066</v>
      </c>
      <c r="E198" s="201">
        <v>208.9</v>
      </c>
      <c r="F198" s="17">
        <f t="shared" si="15"/>
        <v>8.1969786148714938</v>
      </c>
      <c r="G198" s="17">
        <f t="shared" si="12"/>
        <v>240.23499999999999</v>
      </c>
      <c r="H198" s="47"/>
      <c r="I198" s="18">
        <v>9</v>
      </c>
      <c r="J198" s="47"/>
      <c r="K198" s="19">
        <f t="shared" si="13"/>
        <v>0</v>
      </c>
      <c r="L198" s="23">
        <f t="shared" si="16"/>
        <v>0</v>
      </c>
      <c r="M198" s="19">
        <f t="shared" si="14"/>
        <v>0</v>
      </c>
      <c r="N198" s="19">
        <f t="shared" si="17"/>
        <v>240.23499999999999</v>
      </c>
      <c r="O198" s="54"/>
    </row>
    <row r="199" spans="1:15" x14ac:dyDescent="0.25">
      <c r="A199" s="40">
        <v>3274</v>
      </c>
      <c r="B199" s="40" t="s">
        <v>23</v>
      </c>
      <c r="C199" s="16" t="s">
        <v>193</v>
      </c>
      <c r="D199" s="53" t="s">
        <v>1067</v>
      </c>
      <c r="E199" s="201">
        <v>453.6</v>
      </c>
      <c r="F199" s="17">
        <f t="shared" si="15"/>
        <v>17.798705120659214</v>
      </c>
      <c r="G199" s="17">
        <f t="shared" si="12"/>
        <v>521.64</v>
      </c>
      <c r="H199" s="47"/>
      <c r="I199" s="18">
        <v>9</v>
      </c>
      <c r="J199" s="47"/>
      <c r="K199" s="19">
        <f t="shared" si="13"/>
        <v>0</v>
      </c>
      <c r="L199" s="23">
        <f t="shared" si="16"/>
        <v>0</v>
      </c>
      <c r="M199" s="19">
        <f t="shared" si="14"/>
        <v>0</v>
      </c>
      <c r="N199" s="19">
        <f t="shared" si="17"/>
        <v>521.64</v>
      </c>
      <c r="O199" s="54"/>
    </row>
    <row r="200" spans="1:15" x14ac:dyDescent="0.25">
      <c r="A200" s="40">
        <v>3276</v>
      </c>
      <c r="B200" s="40" t="s">
        <v>23</v>
      </c>
      <c r="C200" s="16" t="s">
        <v>194</v>
      </c>
      <c r="D200" s="53" t="s">
        <v>1068</v>
      </c>
      <c r="E200" s="201">
        <v>453.6</v>
      </c>
      <c r="F200" s="17">
        <f t="shared" si="15"/>
        <v>17.798705120659214</v>
      </c>
      <c r="G200" s="17">
        <f t="shared" si="12"/>
        <v>521.64</v>
      </c>
      <c r="H200" s="47"/>
      <c r="I200" s="18">
        <v>9</v>
      </c>
      <c r="J200" s="47"/>
      <c r="K200" s="19">
        <f t="shared" si="13"/>
        <v>0</v>
      </c>
      <c r="L200" s="23">
        <f t="shared" si="16"/>
        <v>0</v>
      </c>
      <c r="M200" s="19">
        <f t="shared" si="14"/>
        <v>0</v>
      </c>
      <c r="N200" s="19">
        <f t="shared" si="17"/>
        <v>521.64</v>
      </c>
      <c r="O200" s="54"/>
    </row>
    <row r="201" spans="1:15" x14ac:dyDescent="0.25">
      <c r="A201" s="40">
        <v>3278</v>
      </c>
      <c r="B201" s="40" t="s">
        <v>23</v>
      </c>
      <c r="C201" s="16" t="s">
        <v>195</v>
      </c>
      <c r="D201" s="53" t="s">
        <v>1069</v>
      </c>
      <c r="E201" s="201">
        <v>189</v>
      </c>
      <c r="F201" s="17">
        <f t="shared" si="15"/>
        <v>7.416127133608005</v>
      </c>
      <c r="G201" s="17">
        <f t="shared" si="12"/>
        <v>217.35</v>
      </c>
      <c r="H201" s="47"/>
      <c r="I201" s="18">
        <v>9</v>
      </c>
      <c r="J201" s="47"/>
      <c r="K201" s="19">
        <f t="shared" si="13"/>
        <v>0</v>
      </c>
      <c r="L201" s="23">
        <f t="shared" si="16"/>
        <v>0</v>
      </c>
      <c r="M201" s="19">
        <f t="shared" si="14"/>
        <v>0</v>
      </c>
      <c r="N201" s="19">
        <f t="shared" si="17"/>
        <v>217.35</v>
      </c>
      <c r="O201" s="54"/>
    </row>
    <row r="202" spans="1:15" x14ac:dyDescent="0.25">
      <c r="A202" s="40">
        <v>3280</v>
      </c>
      <c r="B202" s="40" t="s">
        <v>23</v>
      </c>
      <c r="C202" s="16" t="s">
        <v>196</v>
      </c>
      <c r="D202" s="53">
        <v>3700110055828</v>
      </c>
      <c r="E202" s="201">
        <v>134.1</v>
      </c>
      <c r="F202" s="17">
        <f t="shared" si="15"/>
        <v>5.2619187757504413</v>
      </c>
      <c r="G202" s="17">
        <f t="shared" ref="G202:G266" si="18">PRODUCT(E202,1.15)</f>
        <v>154.21499999999997</v>
      </c>
      <c r="H202" s="47"/>
      <c r="I202" s="18">
        <v>12</v>
      </c>
      <c r="J202" s="47"/>
      <c r="K202" s="19">
        <f t="shared" ref="K202:K266" si="19">PRODUCT(E202,SUM(H202,PRODUCT(ABS(J202),I202)))</f>
        <v>0</v>
      </c>
      <c r="L202" s="23">
        <f t="shared" si="16"/>
        <v>0</v>
      </c>
      <c r="M202" s="19">
        <f t="shared" ref="M202:M266" si="20">PRODUCT(G202,SUM(H202,PRODUCT(ABS(J202),I202)))</f>
        <v>0</v>
      </c>
      <c r="N202" s="19">
        <f t="shared" si="17"/>
        <v>154.21499999999997</v>
      </c>
      <c r="O202" s="54"/>
    </row>
    <row r="203" spans="1:15" x14ac:dyDescent="0.25">
      <c r="A203" s="40">
        <v>3282</v>
      </c>
      <c r="B203" s="40" t="s">
        <v>23</v>
      </c>
      <c r="C203" s="16" t="s">
        <v>2106</v>
      </c>
      <c r="D203" s="53">
        <v>3700110055835</v>
      </c>
      <c r="E203" s="201">
        <v>124.5</v>
      </c>
      <c r="F203" s="17">
        <f t="shared" si="15"/>
        <v>4.8852266038846377</v>
      </c>
      <c r="G203" s="17">
        <f t="shared" si="18"/>
        <v>143.17499999999998</v>
      </c>
      <c r="H203" s="47"/>
      <c r="I203" s="18">
        <v>12</v>
      </c>
      <c r="J203" s="47"/>
      <c r="K203" s="19">
        <f t="shared" si="19"/>
        <v>0</v>
      </c>
      <c r="L203" s="23">
        <f t="shared" si="16"/>
        <v>0</v>
      </c>
      <c r="M203" s="19">
        <f t="shared" si="20"/>
        <v>0</v>
      </c>
      <c r="N203" s="19">
        <f t="shared" si="17"/>
        <v>143.17499999999998</v>
      </c>
      <c r="O203" s="54"/>
    </row>
    <row r="204" spans="1:15" x14ac:dyDescent="0.25">
      <c r="A204" s="40">
        <v>3284</v>
      </c>
      <c r="B204" s="40" t="s">
        <v>23</v>
      </c>
      <c r="C204" s="16" t="s">
        <v>197</v>
      </c>
      <c r="D204" s="53" t="s">
        <v>1070</v>
      </c>
      <c r="E204" s="201">
        <v>188.5</v>
      </c>
      <c r="F204" s="17">
        <f t="shared" ref="F204:F267" si="21">E204/$E$3</f>
        <v>7.3965077496566609</v>
      </c>
      <c r="G204" s="17">
        <f t="shared" si="18"/>
        <v>216.77499999999998</v>
      </c>
      <c r="H204" s="47"/>
      <c r="I204" s="18">
        <v>12</v>
      </c>
      <c r="J204" s="47"/>
      <c r="K204" s="19">
        <f t="shared" si="19"/>
        <v>0</v>
      </c>
      <c r="L204" s="23">
        <f t="shared" ref="L204:L267" si="22">K204/$E$3</f>
        <v>0</v>
      </c>
      <c r="M204" s="19">
        <f t="shared" si="20"/>
        <v>0</v>
      </c>
      <c r="N204" s="19">
        <f t="shared" ref="N204:N267" si="23">PRODUCT(G204,(1+$O$6/100))</f>
        <v>216.77499999999998</v>
      </c>
      <c r="O204" s="54"/>
    </row>
    <row r="205" spans="1:15" x14ac:dyDescent="0.25">
      <c r="A205" s="40">
        <v>3300</v>
      </c>
      <c r="B205" s="40" t="s">
        <v>23</v>
      </c>
      <c r="C205" s="16" t="s">
        <v>198</v>
      </c>
      <c r="D205" s="53" t="s">
        <v>1071</v>
      </c>
      <c r="E205" s="201">
        <v>35</v>
      </c>
      <c r="F205" s="17">
        <f t="shared" si="21"/>
        <v>1.3733568765940749</v>
      </c>
      <c r="G205" s="17">
        <f t="shared" si="18"/>
        <v>40.25</v>
      </c>
      <c r="H205" s="47"/>
      <c r="I205" s="18">
        <v>10</v>
      </c>
      <c r="J205" s="47"/>
      <c r="K205" s="19">
        <f t="shared" si="19"/>
        <v>0</v>
      </c>
      <c r="L205" s="23">
        <f t="shared" si="22"/>
        <v>0</v>
      </c>
      <c r="M205" s="19">
        <f t="shared" si="20"/>
        <v>0</v>
      </c>
      <c r="N205" s="19">
        <f t="shared" si="23"/>
        <v>40.25</v>
      </c>
      <c r="O205" s="54"/>
    </row>
    <row r="206" spans="1:15" x14ac:dyDescent="0.25">
      <c r="A206" s="40">
        <v>3305</v>
      </c>
      <c r="B206" s="40" t="s">
        <v>23</v>
      </c>
      <c r="C206" s="16" t="s">
        <v>199</v>
      </c>
      <c r="D206" s="53" t="s">
        <v>1072</v>
      </c>
      <c r="E206" s="201">
        <v>35</v>
      </c>
      <c r="F206" s="17">
        <f t="shared" si="21"/>
        <v>1.3733568765940749</v>
      </c>
      <c r="G206" s="17">
        <f t="shared" si="18"/>
        <v>40.25</v>
      </c>
      <c r="H206" s="47"/>
      <c r="I206" s="18">
        <v>10</v>
      </c>
      <c r="J206" s="47"/>
      <c r="K206" s="19">
        <f t="shared" si="19"/>
        <v>0</v>
      </c>
      <c r="L206" s="23">
        <f t="shared" si="22"/>
        <v>0</v>
      </c>
      <c r="M206" s="19">
        <f t="shared" si="20"/>
        <v>0</v>
      </c>
      <c r="N206" s="19">
        <f t="shared" si="23"/>
        <v>40.25</v>
      </c>
      <c r="O206" s="54"/>
    </row>
    <row r="207" spans="1:15" x14ac:dyDescent="0.25">
      <c r="A207" s="40">
        <v>3310</v>
      </c>
      <c r="B207" s="40" t="s">
        <v>23</v>
      </c>
      <c r="C207" s="16" t="s">
        <v>200</v>
      </c>
      <c r="D207" s="53" t="s">
        <v>1073</v>
      </c>
      <c r="E207" s="201">
        <v>35</v>
      </c>
      <c r="F207" s="17">
        <f t="shared" si="21"/>
        <v>1.3733568765940749</v>
      </c>
      <c r="G207" s="17">
        <f t="shared" si="18"/>
        <v>40.25</v>
      </c>
      <c r="H207" s="47"/>
      <c r="I207" s="18">
        <v>10</v>
      </c>
      <c r="J207" s="47"/>
      <c r="K207" s="19">
        <f t="shared" si="19"/>
        <v>0</v>
      </c>
      <c r="L207" s="23">
        <f t="shared" si="22"/>
        <v>0</v>
      </c>
      <c r="M207" s="19">
        <f t="shared" si="20"/>
        <v>0</v>
      </c>
      <c r="N207" s="19">
        <f t="shared" si="23"/>
        <v>40.25</v>
      </c>
      <c r="O207" s="54"/>
    </row>
    <row r="208" spans="1:15" x14ac:dyDescent="0.25">
      <c r="A208" s="40">
        <v>3311</v>
      </c>
      <c r="B208" s="40" t="s">
        <v>23</v>
      </c>
      <c r="C208" s="16" t="s">
        <v>201</v>
      </c>
      <c r="D208" s="53" t="s">
        <v>1074</v>
      </c>
      <c r="E208" s="201">
        <v>35</v>
      </c>
      <c r="F208" s="17">
        <f t="shared" si="21"/>
        <v>1.3733568765940749</v>
      </c>
      <c r="G208" s="17">
        <f t="shared" si="18"/>
        <v>40.25</v>
      </c>
      <c r="H208" s="47"/>
      <c r="I208" s="18">
        <v>10</v>
      </c>
      <c r="J208" s="47"/>
      <c r="K208" s="19">
        <f t="shared" si="19"/>
        <v>0</v>
      </c>
      <c r="L208" s="23">
        <f t="shared" si="22"/>
        <v>0</v>
      </c>
      <c r="M208" s="19">
        <f t="shared" si="20"/>
        <v>0</v>
      </c>
      <c r="N208" s="19">
        <f t="shared" si="23"/>
        <v>40.25</v>
      </c>
      <c r="O208" s="54"/>
    </row>
    <row r="209" spans="1:15" x14ac:dyDescent="0.25">
      <c r="A209" s="40">
        <v>3314</v>
      </c>
      <c r="B209" s="40" t="s">
        <v>23</v>
      </c>
      <c r="C209" s="16" t="s">
        <v>202</v>
      </c>
      <c r="D209" s="53" t="s">
        <v>1075</v>
      </c>
      <c r="E209" s="201">
        <v>40</v>
      </c>
      <c r="F209" s="17">
        <f t="shared" si="21"/>
        <v>1.5695507161075142</v>
      </c>
      <c r="G209" s="17">
        <f t="shared" si="18"/>
        <v>46</v>
      </c>
      <c r="H209" s="47"/>
      <c r="I209" s="18">
        <v>10</v>
      </c>
      <c r="J209" s="47"/>
      <c r="K209" s="19">
        <f t="shared" si="19"/>
        <v>0</v>
      </c>
      <c r="L209" s="23">
        <f t="shared" si="22"/>
        <v>0</v>
      </c>
      <c r="M209" s="19">
        <f t="shared" si="20"/>
        <v>0</v>
      </c>
      <c r="N209" s="19">
        <f t="shared" si="23"/>
        <v>46</v>
      </c>
      <c r="O209" s="54"/>
    </row>
    <row r="210" spans="1:15" x14ac:dyDescent="0.25">
      <c r="A210" s="40">
        <v>3320</v>
      </c>
      <c r="B210" s="40" t="s">
        <v>23</v>
      </c>
      <c r="C210" s="16" t="s">
        <v>203</v>
      </c>
      <c r="D210" s="53" t="s">
        <v>1076</v>
      </c>
      <c r="E210" s="201">
        <v>35</v>
      </c>
      <c r="F210" s="17">
        <f t="shared" si="21"/>
        <v>1.3733568765940749</v>
      </c>
      <c r="G210" s="17">
        <f t="shared" si="18"/>
        <v>40.25</v>
      </c>
      <c r="H210" s="47"/>
      <c r="I210" s="18">
        <v>10</v>
      </c>
      <c r="J210" s="47"/>
      <c r="K210" s="19">
        <f t="shared" si="19"/>
        <v>0</v>
      </c>
      <c r="L210" s="23">
        <f t="shared" si="22"/>
        <v>0</v>
      </c>
      <c r="M210" s="19">
        <f t="shared" si="20"/>
        <v>0</v>
      </c>
      <c r="N210" s="19">
        <f t="shared" si="23"/>
        <v>40.25</v>
      </c>
      <c r="O210" s="54"/>
    </row>
    <row r="211" spans="1:15" x14ac:dyDescent="0.25">
      <c r="A211" s="40">
        <v>3322</v>
      </c>
      <c r="B211" s="40" t="s">
        <v>23</v>
      </c>
      <c r="C211" s="16" t="s">
        <v>204</v>
      </c>
      <c r="D211" s="53" t="s">
        <v>1077</v>
      </c>
      <c r="E211" s="201">
        <v>40</v>
      </c>
      <c r="F211" s="17">
        <f t="shared" si="21"/>
        <v>1.5695507161075142</v>
      </c>
      <c r="G211" s="17">
        <f t="shared" si="18"/>
        <v>46</v>
      </c>
      <c r="H211" s="47"/>
      <c r="I211" s="18">
        <v>10</v>
      </c>
      <c r="J211" s="47"/>
      <c r="K211" s="19">
        <f t="shared" si="19"/>
        <v>0</v>
      </c>
      <c r="L211" s="23">
        <f t="shared" si="22"/>
        <v>0</v>
      </c>
      <c r="M211" s="19">
        <f t="shared" si="20"/>
        <v>0</v>
      </c>
      <c r="N211" s="19">
        <f t="shared" si="23"/>
        <v>46</v>
      </c>
      <c r="O211" s="54"/>
    </row>
    <row r="212" spans="1:15" x14ac:dyDescent="0.25">
      <c r="A212" s="40">
        <v>3330</v>
      </c>
      <c r="B212" s="40" t="s">
        <v>23</v>
      </c>
      <c r="C212" s="16" t="s">
        <v>205</v>
      </c>
      <c r="D212" s="53" t="s">
        <v>1078</v>
      </c>
      <c r="E212" s="201">
        <v>40</v>
      </c>
      <c r="F212" s="17">
        <f t="shared" si="21"/>
        <v>1.5695507161075142</v>
      </c>
      <c r="G212" s="17">
        <f t="shared" si="18"/>
        <v>46</v>
      </c>
      <c r="H212" s="47"/>
      <c r="I212" s="18">
        <v>10</v>
      </c>
      <c r="J212" s="47"/>
      <c r="K212" s="19">
        <f t="shared" si="19"/>
        <v>0</v>
      </c>
      <c r="L212" s="23">
        <f t="shared" si="22"/>
        <v>0</v>
      </c>
      <c r="M212" s="19">
        <f t="shared" si="20"/>
        <v>0</v>
      </c>
      <c r="N212" s="19">
        <f t="shared" si="23"/>
        <v>46</v>
      </c>
      <c r="O212" s="54"/>
    </row>
    <row r="213" spans="1:15" x14ac:dyDescent="0.25">
      <c r="A213" s="40">
        <v>3333</v>
      </c>
      <c r="B213" s="40" t="s">
        <v>23</v>
      </c>
      <c r="C213" s="16" t="s">
        <v>206</v>
      </c>
      <c r="D213" s="53" t="s">
        <v>1079</v>
      </c>
      <c r="E213" s="201">
        <v>40</v>
      </c>
      <c r="F213" s="17">
        <f t="shared" si="21"/>
        <v>1.5695507161075142</v>
      </c>
      <c r="G213" s="17">
        <f t="shared" si="18"/>
        <v>46</v>
      </c>
      <c r="H213" s="47"/>
      <c r="I213" s="18">
        <v>10</v>
      </c>
      <c r="J213" s="47"/>
      <c r="K213" s="19">
        <f t="shared" si="19"/>
        <v>0</v>
      </c>
      <c r="L213" s="23">
        <f t="shared" si="22"/>
        <v>0</v>
      </c>
      <c r="M213" s="19">
        <f t="shared" si="20"/>
        <v>0</v>
      </c>
      <c r="N213" s="19">
        <f t="shared" si="23"/>
        <v>46</v>
      </c>
      <c r="O213" s="54"/>
    </row>
    <row r="214" spans="1:15" x14ac:dyDescent="0.25">
      <c r="A214" s="40">
        <v>3340</v>
      </c>
      <c r="B214" s="40" t="s">
        <v>23</v>
      </c>
      <c r="C214" s="16" t="s">
        <v>207</v>
      </c>
      <c r="D214" s="53" t="s">
        <v>1080</v>
      </c>
      <c r="E214" s="201">
        <v>35</v>
      </c>
      <c r="F214" s="17">
        <f t="shared" si="21"/>
        <v>1.3733568765940749</v>
      </c>
      <c r="G214" s="17">
        <f t="shared" si="18"/>
        <v>40.25</v>
      </c>
      <c r="H214" s="47"/>
      <c r="I214" s="18">
        <v>10</v>
      </c>
      <c r="J214" s="47"/>
      <c r="K214" s="19">
        <f t="shared" si="19"/>
        <v>0</v>
      </c>
      <c r="L214" s="23">
        <f t="shared" si="22"/>
        <v>0</v>
      </c>
      <c r="M214" s="19">
        <f t="shared" si="20"/>
        <v>0</v>
      </c>
      <c r="N214" s="19">
        <f t="shared" si="23"/>
        <v>40.25</v>
      </c>
      <c r="O214" s="54"/>
    </row>
    <row r="215" spans="1:15" x14ac:dyDescent="0.25">
      <c r="A215" s="40">
        <v>3342</v>
      </c>
      <c r="B215" s="40" t="s">
        <v>23</v>
      </c>
      <c r="C215" s="16" t="s">
        <v>208</v>
      </c>
      <c r="D215" s="53" t="s">
        <v>1081</v>
      </c>
      <c r="E215" s="201">
        <v>35</v>
      </c>
      <c r="F215" s="17">
        <f t="shared" si="21"/>
        <v>1.3733568765940749</v>
      </c>
      <c r="G215" s="17">
        <f t="shared" si="18"/>
        <v>40.25</v>
      </c>
      <c r="H215" s="47"/>
      <c r="I215" s="18">
        <v>10</v>
      </c>
      <c r="J215" s="47"/>
      <c r="K215" s="19">
        <f t="shared" si="19"/>
        <v>0</v>
      </c>
      <c r="L215" s="23">
        <f t="shared" si="22"/>
        <v>0</v>
      </c>
      <c r="M215" s="19">
        <f t="shared" si="20"/>
        <v>0</v>
      </c>
      <c r="N215" s="19">
        <f t="shared" si="23"/>
        <v>40.25</v>
      </c>
      <c r="O215" s="54"/>
    </row>
    <row r="216" spans="1:15" x14ac:dyDescent="0.25">
      <c r="A216" s="40">
        <v>3345</v>
      </c>
      <c r="B216" s="40" t="s">
        <v>23</v>
      </c>
      <c r="C216" s="16" t="s">
        <v>209</v>
      </c>
      <c r="D216" s="53" t="s">
        <v>1082</v>
      </c>
      <c r="E216" s="201">
        <v>40</v>
      </c>
      <c r="F216" s="17">
        <f t="shared" si="21"/>
        <v>1.5695507161075142</v>
      </c>
      <c r="G216" s="17">
        <f t="shared" si="18"/>
        <v>46</v>
      </c>
      <c r="H216" s="47"/>
      <c r="I216" s="18">
        <v>10</v>
      </c>
      <c r="J216" s="47"/>
      <c r="K216" s="19">
        <f t="shared" si="19"/>
        <v>0</v>
      </c>
      <c r="L216" s="23">
        <f t="shared" si="22"/>
        <v>0</v>
      </c>
      <c r="M216" s="19">
        <f t="shared" si="20"/>
        <v>0</v>
      </c>
      <c r="N216" s="19">
        <f t="shared" si="23"/>
        <v>46</v>
      </c>
      <c r="O216" s="54"/>
    </row>
    <row r="217" spans="1:15" x14ac:dyDescent="0.25">
      <c r="A217" s="40">
        <v>3350</v>
      </c>
      <c r="B217" s="40" t="s">
        <v>23</v>
      </c>
      <c r="C217" s="16" t="s">
        <v>210</v>
      </c>
      <c r="D217" s="53" t="s">
        <v>1083</v>
      </c>
      <c r="E217" s="201">
        <v>35</v>
      </c>
      <c r="F217" s="17">
        <f t="shared" si="21"/>
        <v>1.3733568765940749</v>
      </c>
      <c r="G217" s="17">
        <f t="shared" si="18"/>
        <v>40.25</v>
      </c>
      <c r="H217" s="47"/>
      <c r="I217" s="18">
        <v>10</v>
      </c>
      <c r="J217" s="47"/>
      <c r="K217" s="19">
        <f t="shared" si="19"/>
        <v>0</v>
      </c>
      <c r="L217" s="23">
        <f t="shared" si="22"/>
        <v>0</v>
      </c>
      <c r="M217" s="19">
        <f t="shared" si="20"/>
        <v>0</v>
      </c>
      <c r="N217" s="19">
        <f t="shared" si="23"/>
        <v>40.25</v>
      </c>
      <c r="O217" s="54"/>
    </row>
    <row r="218" spans="1:15" x14ac:dyDescent="0.25">
      <c r="A218" s="40">
        <v>3358</v>
      </c>
      <c r="B218" s="40" t="s">
        <v>23</v>
      </c>
      <c r="C218" s="16" t="s">
        <v>211</v>
      </c>
      <c r="D218" s="53" t="s">
        <v>1084</v>
      </c>
      <c r="E218" s="201">
        <v>35</v>
      </c>
      <c r="F218" s="17">
        <f t="shared" si="21"/>
        <v>1.3733568765940749</v>
      </c>
      <c r="G218" s="17">
        <f t="shared" si="18"/>
        <v>40.25</v>
      </c>
      <c r="H218" s="47"/>
      <c r="I218" s="18">
        <v>10</v>
      </c>
      <c r="J218" s="47"/>
      <c r="K218" s="19">
        <f t="shared" si="19"/>
        <v>0</v>
      </c>
      <c r="L218" s="23">
        <f t="shared" si="22"/>
        <v>0</v>
      </c>
      <c r="M218" s="19">
        <f t="shared" si="20"/>
        <v>0</v>
      </c>
      <c r="N218" s="19">
        <f t="shared" si="23"/>
        <v>40.25</v>
      </c>
      <c r="O218" s="54"/>
    </row>
    <row r="219" spans="1:15" x14ac:dyDescent="0.25">
      <c r="A219" s="40">
        <v>3360</v>
      </c>
      <c r="B219" s="40" t="s">
        <v>23</v>
      </c>
      <c r="C219" s="16" t="s">
        <v>212</v>
      </c>
      <c r="D219" s="53" t="s">
        <v>1085</v>
      </c>
      <c r="E219" s="201">
        <v>43.5</v>
      </c>
      <c r="F219" s="17">
        <f t="shared" si="21"/>
        <v>1.7068864037669218</v>
      </c>
      <c r="G219" s="17">
        <f t="shared" si="18"/>
        <v>50.024999999999999</v>
      </c>
      <c r="H219" s="47"/>
      <c r="I219" s="18">
        <v>10</v>
      </c>
      <c r="J219" s="47"/>
      <c r="K219" s="19">
        <f t="shared" si="19"/>
        <v>0</v>
      </c>
      <c r="L219" s="23">
        <f t="shared" si="22"/>
        <v>0</v>
      </c>
      <c r="M219" s="19">
        <f t="shared" si="20"/>
        <v>0</v>
      </c>
      <c r="N219" s="19">
        <f t="shared" si="23"/>
        <v>50.024999999999999</v>
      </c>
      <c r="O219" s="54"/>
    </row>
    <row r="220" spans="1:15" x14ac:dyDescent="0.25">
      <c r="A220" s="40">
        <v>3370</v>
      </c>
      <c r="B220" s="40" t="s">
        <v>23</v>
      </c>
      <c r="C220" s="16" t="s">
        <v>2036</v>
      </c>
      <c r="D220" s="53">
        <v>4044889004441</v>
      </c>
      <c r="E220" s="201">
        <v>43.5</v>
      </c>
      <c r="F220" s="17">
        <f t="shared" si="21"/>
        <v>1.7068864037669218</v>
      </c>
      <c r="G220" s="17">
        <f t="shared" si="18"/>
        <v>50.024999999999999</v>
      </c>
      <c r="H220" s="47"/>
      <c r="I220" s="18">
        <v>10</v>
      </c>
      <c r="J220" s="47"/>
      <c r="K220" s="19">
        <f t="shared" si="19"/>
        <v>0</v>
      </c>
      <c r="L220" s="23">
        <f t="shared" si="22"/>
        <v>0</v>
      </c>
      <c r="M220" s="19">
        <f t="shared" si="20"/>
        <v>0</v>
      </c>
      <c r="N220" s="19">
        <f t="shared" si="23"/>
        <v>50.024999999999999</v>
      </c>
      <c r="O220" s="54"/>
    </row>
    <row r="221" spans="1:15" x14ac:dyDescent="0.25">
      <c r="A221" s="40">
        <v>3372</v>
      </c>
      <c r="B221" s="40" t="s">
        <v>23</v>
      </c>
      <c r="C221" s="16" t="s">
        <v>213</v>
      </c>
      <c r="D221" s="53" t="s">
        <v>1086</v>
      </c>
      <c r="E221" s="201">
        <v>43.5</v>
      </c>
      <c r="F221" s="17">
        <f t="shared" si="21"/>
        <v>1.7068864037669218</v>
      </c>
      <c r="G221" s="17">
        <f t="shared" si="18"/>
        <v>50.024999999999999</v>
      </c>
      <c r="H221" s="47"/>
      <c r="I221" s="18">
        <v>10</v>
      </c>
      <c r="J221" s="47"/>
      <c r="K221" s="19">
        <f t="shared" si="19"/>
        <v>0</v>
      </c>
      <c r="L221" s="23">
        <f t="shared" si="22"/>
        <v>0</v>
      </c>
      <c r="M221" s="19">
        <f t="shared" si="20"/>
        <v>0</v>
      </c>
      <c r="N221" s="19">
        <f t="shared" si="23"/>
        <v>50.024999999999999</v>
      </c>
      <c r="O221" s="54"/>
    </row>
    <row r="222" spans="1:15" x14ac:dyDescent="0.25">
      <c r="A222" s="40">
        <v>3384</v>
      </c>
      <c r="B222" s="40" t="s">
        <v>23</v>
      </c>
      <c r="C222" s="16" t="s">
        <v>214</v>
      </c>
      <c r="D222" s="53" t="s">
        <v>1087</v>
      </c>
      <c r="E222" s="201">
        <v>43.5</v>
      </c>
      <c r="F222" s="17">
        <f t="shared" si="21"/>
        <v>1.7068864037669218</v>
      </c>
      <c r="G222" s="17">
        <f t="shared" si="18"/>
        <v>50.024999999999999</v>
      </c>
      <c r="H222" s="47"/>
      <c r="I222" s="18">
        <v>10</v>
      </c>
      <c r="J222" s="47"/>
      <c r="K222" s="19">
        <f t="shared" si="19"/>
        <v>0</v>
      </c>
      <c r="L222" s="23">
        <f t="shared" si="22"/>
        <v>0</v>
      </c>
      <c r="M222" s="19">
        <f t="shared" si="20"/>
        <v>0</v>
      </c>
      <c r="N222" s="19">
        <f t="shared" si="23"/>
        <v>50.024999999999999</v>
      </c>
      <c r="O222" s="54"/>
    </row>
    <row r="223" spans="1:15" x14ac:dyDescent="0.25">
      <c r="A223" s="40">
        <v>3386</v>
      </c>
      <c r="B223" s="40" t="s">
        <v>23</v>
      </c>
      <c r="C223" s="16" t="s">
        <v>215</v>
      </c>
      <c r="D223" s="53" t="s">
        <v>1088</v>
      </c>
      <c r="E223" s="201">
        <v>43.5</v>
      </c>
      <c r="F223" s="17">
        <f t="shared" si="21"/>
        <v>1.7068864037669218</v>
      </c>
      <c r="G223" s="17">
        <f t="shared" si="18"/>
        <v>50.024999999999999</v>
      </c>
      <c r="H223" s="47"/>
      <c r="I223" s="18">
        <v>10</v>
      </c>
      <c r="J223" s="47"/>
      <c r="K223" s="19">
        <f t="shared" si="19"/>
        <v>0</v>
      </c>
      <c r="L223" s="23">
        <f t="shared" si="22"/>
        <v>0</v>
      </c>
      <c r="M223" s="19">
        <f t="shared" si="20"/>
        <v>0</v>
      </c>
      <c r="N223" s="19">
        <f t="shared" si="23"/>
        <v>50.024999999999999</v>
      </c>
      <c r="O223" s="54"/>
    </row>
    <row r="224" spans="1:15" x14ac:dyDescent="0.25">
      <c r="A224" s="40">
        <v>3390</v>
      </c>
      <c r="B224" s="40" t="s">
        <v>23</v>
      </c>
      <c r="C224" s="16" t="s">
        <v>216</v>
      </c>
      <c r="D224" s="53" t="s">
        <v>1089</v>
      </c>
      <c r="E224" s="201">
        <v>43.5</v>
      </c>
      <c r="F224" s="17">
        <f t="shared" si="21"/>
        <v>1.7068864037669218</v>
      </c>
      <c r="G224" s="17">
        <f t="shared" si="18"/>
        <v>50.024999999999999</v>
      </c>
      <c r="H224" s="47"/>
      <c r="I224" s="18">
        <v>10</v>
      </c>
      <c r="J224" s="47"/>
      <c r="K224" s="19">
        <f t="shared" si="19"/>
        <v>0</v>
      </c>
      <c r="L224" s="23">
        <f t="shared" si="22"/>
        <v>0</v>
      </c>
      <c r="M224" s="19">
        <f t="shared" si="20"/>
        <v>0</v>
      </c>
      <c r="N224" s="19">
        <f t="shared" si="23"/>
        <v>50.024999999999999</v>
      </c>
      <c r="O224" s="54"/>
    </row>
    <row r="225" spans="1:15" x14ac:dyDescent="0.25">
      <c r="A225" s="40">
        <v>3391</v>
      </c>
      <c r="B225" s="40" t="s">
        <v>23</v>
      </c>
      <c r="C225" s="16" t="s">
        <v>217</v>
      </c>
      <c r="D225" s="53" t="s">
        <v>1090</v>
      </c>
      <c r="E225" s="201">
        <v>43.5</v>
      </c>
      <c r="F225" s="17">
        <f t="shared" si="21"/>
        <v>1.7068864037669218</v>
      </c>
      <c r="G225" s="17">
        <f t="shared" si="18"/>
        <v>50.024999999999999</v>
      </c>
      <c r="H225" s="47"/>
      <c r="I225" s="18">
        <v>10</v>
      </c>
      <c r="J225" s="47"/>
      <c r="K225" s="19">
        <f t="shared" si="19"/>
        <v>0</v>
      </c>
      <c r="L225" s="23">
        <f t="shared" si="22"/>
        <v>0</v>
      </c>
      <c r="M225" s="19">
        <f t="shared" si="20"/>
        <v>0</v>
      </c>
      <c r="N225" s="19">
        <f t="shared" si="23"/>
        <v>50.024999999999999</v>
      </c>
      <c r="O225" s="54"/>
    </row>
    <row r="226" spans="1:15" x14ac:dyDescent="0.25">
      <c r="A226" s="40">
        <v>3392</v>
      </c>
      <c r="B226" s="40" t="s">
        <v>23</v>
      </c>
      <c r="C226" s="16" t="s">
        <v>218</v>
      </c>
      <c r="D226" s="53" t="s">
        <v>1091</v>
      </c>
      <c r="E226" s="201">
        <v>43.5</v>
      </c>
      <c r="F226" s="17">
        <f t="shared" si="21"/>
        <v>1.7068864037669218</v>
      </c>
      <c r="G226" s="17">
        <f t="shared" si="18"/>
        <v>50.024999999999999</v>
      </c>
      <c r="H226" s="47"/>
      <c r="I226" s="18">
        <v>10</v>
      </c>
      <c r="J226" s="47"/>
      <c r="K226" s="19">
        <f t="shared" si="19"/>
        <v>0</v>
      </c>
      <c r="L226" s="23">
        <f t="shared" si="22"/>
        <v>0</v>
      </c>
      <c r="M226" s="19">
        <f t="shared" si="20"/>
        <v>0</v>
      </c>
      <c r="N226" s="19">
        <f t="shared" si="23"/>
        <v>50.024999999999999</v>
      </c>
      <c r="O226" s="54"/>
    </row>
    <row r="227" spans="1:15" x14ac:dyDescent="0.25">
      <c r="A227" s="40">
        <v>3393</v>
      </c>
      <c r="B227" s="40" t="s">
        <v>23</v>
      </c>
      <c r="C227" s="16" t="s">
        <v>219</v>
      </c>
      <c r="D227" s="53" t="s">
        <v>1092</v>
      </c>
      <c r="E227" s="201">
        <v>43.5</v>
      </c>
      <c r="F227" s="17">
        <f t="shared" si="21"/>
        <v>1.7068864037669218</v>
      </c>
      <c r="G227" s="17">
        <f t="shared" si="18"/>
        <v>50.024999999999999</v>
      </c>
      <c r="H227" s="47"/>
      <c r="I227" s="18">
        <v>10</v>
      </c>
      <c r="J227" s="47"/>
      <c r="K227" s="19">
        <f t="shared" si="19"/>
        <v>0</v>
      </c>
      <c r="L227" s="23">
        <f t="shared" si="22"/>
        <v>0</v>
      </c>
      <c r="M227" s="19">
        <f t="shared" si="20"/>
        <v>0</v>
      </c>
      <c r="N227" s="19">
        <f t="shared" si="23"/>
        <v>50.024999999999999</v>
      </c>
      <c r="O227" s="54"/>
    </row>
    <row r="228" spans="1:15" x14ac:dyDescent="0.25">
      <c r="A228" s="40">
        <v>3394</v>
      </c>
      <c r="B228" s="40" t="s">
        <v>23</v>
      </c>
      <c r="C228" s="16" t="s">
        <v>220</v>
      </c>
      <c r="D228" s="53" t="s">
        <v>1093</v>
      </c>
      <c r="E228" s="201">
        <v>43.5</v>
      </c>
      <c r="F228" s="17">
        <f t="shared" si="21"/>
        <v>1.7068864037669218</v>
      </c>
      <c r="G228" s="17">
        <f t="shared" si="18"/>
        <v>50.024999999999999</v>
      </c>
      <c r="H228" s="47"/>
      <c r="I228" s="18">
        <v>10</v>
      </c>
      <c r="J228" s="47"/>
      <c r="K228" s="19">
        <f t="shared" si="19"/>
        <v>0</v>
      </c>
      <c r="L228" s="23">
        <f t="shared" si="22"/>
        <v>0</v>
      </c>
      <c r="M228" s="19">
        <f t="shared" si="20"/>
        <v>0</v>
      </c>
      <c r="N228" s="19">
        <f t="shared" si="23"/>
        <v>50.024999999999999</v>
      </c>
      <c r="O228" s="54"/>
    </row>
    <row r="229" spans="1:15" x14ac:dyDescent="0.25">
      <c r="A229" s="40">
        <v>3395</v>
      </c>
      <c r="B229" s="40" t="s">
        <v>23</v>
      </c>
      <c r="C229" s="16" t="s">
        <v>221</v>
      </c>
      <c r="D229" s="53" t="s">
        <v>1094</v>
      </c>
      <c r="E229" s="201">
        <v>43.5</v>
      </c>
      <c r="F229" s="17">
        <f t="shared" si="21"/>
        <v>1.7068864037669218</v>
      </c>
      <c r="G229" s="17">
        <f t="shared" si="18"/>
        <v>50.024999999999999</v>
      </c>
      <c r="H229" s="47"/>
      <c r="I229" s="18">
        <v>10</v>
      </c>
      <c r="J229" s="47"/>
      <c r="K229" s="19">
        <f t="shared" si="19"/>
        <v>0</v>
      </c>
      <c r="L229" s="23">
        <f t="shared" si="22"/>
        <v>0</v>
      </c>
      <c r="M229" s="19">
        <f t="shared" si="20"/>
        <v>0</v>
      </c>
      <c r="N229" s="19">
        <f t="shared" si="23"/>
        <v>50.024999999999999</v>
      </c>
      <c r="O229" s="54"/>
    </row>
    <row r="230" spans="1:15" x14ac:dyDescent="0.25">
      <c r="A230" s="40">
        <v>3396</v>
      </c>
      <c r="B230" s="40" t="s">
        <v>82</v>
      </c>
      <c r="C230" s="16" t="s">
        <v>222</v>
      </c>
      <c r="D230" s="53" t="s">
        <v>1095</v>
      </c>
      <c r="E230" s="201">
        <v>43.5</v>
      </c>
      <c r="F230" s="17">
        <f t="shared" si="21"/>
        <v>1.7068864037669218</v>
      </c>
      <c r="G230" s="17">
        <f t="shared" si="18"/>
        <v>50.024999999999999</v>
      </c>
      <c r="H230" s="47"/>
      <c r="I230" s="18">
        <v>10</v>
      </c>
      <c r="J230" s="47"/>
      <c r="K230" s="19">
        <f t="shared" si="19"/>
        <v>0</v>
      </c>
      <c r="L230" s="23">
        <f t="shared" si="22"/>
        <v>0</v>
      </c>
      <c r="M230" s="19">
        <f t="shared" si="20"/>
        <v>0</v>
      </c>
      <c r="N230" s="19">
        <f t="shared" si="23"/>
        <v>50.024999999999999</v>
      </c>
      <c r="O230" s="54"/>
    </row>
    <row r="231" spans="1:15" x14ac:dyDescent="0.25">
      <c r="A231" s="40">
        <v>3397</v>
      </c>
      <c r="B231" s="40" t="s">
        <v>23</v>
      </c>
      <c r="C231" s="16" t="s">
        <v>223</v>
      </c>
      <c r="D231" s="53" t="s">
        <v>1096</v>
      </c>
      <c r="E231" s="201">
        <v>43.5</v>
      </c>
      <c r="F231" s="17">
        <f t="shared" si="21"/>
        <v>1.7068864037669218</v>
      </c>
      <c r="G231" s="17">
        <f t="shared" si="18"/>
        <v>50.024999999999999</v>
      </c>
      <c r="H231" s="47"/>
      <c r="I231" s="18">
        <v>10</v>
      </c>
      <c r="J231" s="47"/>
      <c r="K231" s="19">
        <f t="shared" si="19"/>
        <v>0</v>
      </c>
      <c r="L231" s="23">
        <f t="shared" si="22"/>
        <v>0</v>
      </c>
      <c r="M231" s="19">
        <f t="shared" si="20"/>
        <v>0</v>
      </c>
      <c r="N231" s="19">
        <f t="shared" si="23"/>
        <v>50.024999999999999</v>
      </c>
      <c r="O231" s="54"/>
    </row>
    <row r="232" spans="1:15" x14ac:dyDescent="0.25">
      <c r="A232" s="40">
        <v>3399</v>
      </c>
      <c r="B232" s="40" t="s">
        <v>23</v>
      </c>
      <c r="C232" s="16" t="s">
        <v>224</v>
      </c>
      <c r="D232" s="53" t="s">
        <v>1097</v>
      </c>
      <c r="E232" s="201">
        <v>43.5</v>
      </c>
      <c r="F232" s="17">
        <f t="shared" si="21"/>
        <v>1.7068864037669218</v>
      </c>
      <c r="G232" s="17">
        <f t="shared" si="18"/>
        <v>50.024999999999999</v>
      </c>
      <c r="H232" s="47"/>
      <c r="I232" s="18">
        <v>10</v>
      </c>
      <c r="J232" s="47"/>
      <c r="K232" s="19">
        <f t="shared" si="19"/>
        <v>0</v>
      </c>
      <c r="L232" s="23">
        <f t="shared" si="22"/>
        <v>0</v>
      </c>
      <c r="M232" s="19">
        <f t="shared" si="20"/>
        <v>0</v>
      </c>
      <c r="N232" s="19">
        <f t="shared" si="23"/>
        <v>50.024999999999999</v>
      </c>
      <c r="O232" s="54"/>
    </row>
    <row r="233" spans="1:15" x14ac:dyDescent="0.25">
      <c r="A233" s="40">
        <v>3400</v>
      </c>
      <c r="B233" s="40" t="s">
        <v>23</v>
      </c>
      <c r="C233" s="16" t="s">
        <v>225</v>
      </c>
      <c r="D233" s="53" t="s">
        <v>1098</v>
      </c>
      <c r="E233" s="201">
        <v>43.5</v>
      </c>
      <c r="F233" s="17">
        <f t="shared" si="21"/>
        <v>1.7068864037669218</v>
      </c>
      <c r="G233" s="17">
        <f t="shared" si="18"/>
        <v>50.024999999999999</v>
      </c>
      <c r="H233" s="47"/>
      <c r="I233" s="18">
        <v>10</v>
      </c>
      <c r="J233" s="47"/>
      <c r="K233" s="19">
        <f t="shared" si="19"/>
        <v>0</v>
      </c>
      <c r="L233" s="23">
        <f t="shared" si="22"/>
        <v>0</v>
      </c>
      <c r="M233" s="19">
        <f t="shared" si="20"/>
        <v>0</v>
      </c>
      <c r="N233" s="19">
        <f t="shared" si="23"/>
        <v>50.024999999999999</v>
      </c>
      <c r="O233" s="54"/>
    </row>
    <row r="234" spans="1:15" x14ac:dyDescent="0.25">
      <c r="A234" s="40">
        <v>3410</v>
      </c>
      <c r="B234" s="40" t="s">
        <v>23</v>
      </c>
      <c r="C234" s="16" t="s">
        <v>226</v>
      </c>
      <c r="D234" s="53">
        <v>4044889004458</v>
      </c>
      <c r="E234" s="201">
        <v>43.5</v>
      </c>
      <c r="F234" s="17">
        <f t="shared" si="21"/>
        <v>1.7068864037669218</v>
      </c>
      <c r="G234" s="17">
        <f t="shared" si="18"/>
        <v>50.024999999999999</v>
      </c>
      <c r="H234" s="47"/>
      <c r="I234" s="18">
        <v>10</v>
      </c>
      <c r="J234" s="47"/>
      <c r="K234" s="19">
        <f t="shared" si="19"/>
        <v>0</v>
      </c>
      <c r="L234" s="23">
        <f t="shared" si="22"/>
        <v>0</v>
      </c>
      <c r="M234" s="19">
        <f t="shared" si="20"/>
        <v>0</v>
      </c>
      <c r="N234" s="19">
        <f t="shared" si="23"/>
        <v>50.024999999999999</v>
      </c>
      <c r="O234" s="54"/>
    </row>
    <row r="235" spans="1:15" x14ac:dyDescent="0.25">
      <c r="A235" s="40">
        <v>3412</v>
      </c>
      <c r="B235" s="40" t="s">
        <v>23</v>
      </c>
      <c r="C235" s="16" t="s">
        <v>227</v>
      </c>
      <c r="D235" s="53" t="s">
        <v>1099</v>
      </c>
      <c r="E235" s="201">
        <v>43.5</v>
      </c>
      <c r="F235" s="17">
        <f t="shared" si="21"/>
        <v>1.7068864037669218</v>
      </c>
      <c r="G235" s="17">
        <f t="shared" si="18"/>
        <v>50.024999999999999</v>
      </c>
      <c r="H235" s="47"/>
      <c r="I235" s="18">
        <v>10</v>
      </c>
      <c r="J235" s="47"/>
      <c r="K235" s="19">
        <f t="shared" si="19"/>
        <v>0</v>
      </c>
      <c r="L235" s="23">
        <f t="shared" si="22"/>
        <v>0</v>
      </c>
      <c r="M235" s="19">
        <f t="shared" si="20"/>
        <v>0</v>
      </c>
      <c r="N235" s="19">
        <f t="shared" si="23"/>
        <v>50.024999999999999</v>
      </c>
      <c r="O235" s="54"/>
    </row>
    <row r="236" spans="1:15" x14ac:dyDescent="0.25">
      <c r="A236" s="40">
        <v>3414</v>
      </c>
      <c r="B236" s="40" t="s">
        <v>23</v>
      </c>
      <c r="C236" s="16" t="s">
        <v>228</v>
      </c>
      <c r="D236" s="53" t="s">
        <v>1100</v>
      </c>
      <c r="E236" s="201">
        <v>43.5</v>
      </c>
      <c r="F236" s="17">
        <f t="shared" si="21"/>
        <v>1.7068864037669218</v>
      </c>
      <c r="G236" s="17">
        <f t="shared" si="18"/>
        <v>50.024999999999999</v>
      </c>
      <c r="H236" s="47"/>
      <c r="I236" s="18">
        <v>10</v>
      </c>
      <c r="J236" s="47"/>
      <c r="K236" s="19">
        <f t="shared" si="19"/>
        <v>0</v>
      </c>
      <c r="L236" s="23">
        <f t="shared" si="22"/>
        <v>0</v>
      </c>
      <c r="M236" s="19">
        <f t="shared" si="20"/>
        <v>0</v>
      </c>
      <c r="N236" s="19">
        <f t="shared" si="23"/>
        <v>50.024999999999999</v>
      </c>
      <c r="O236" s="54"/>
    </row>
    <row r="237" spans="1:15" x14ac:dyDescent="0.25">
      <c r="A237" s="40">
        <v>3450</v>
      </c>
      <c r="B237" s="40" t="s">
        <v>23</v>
      </c>
      <c r="C237" s="16" t="s">
        <v>229</v>
      </c>
      <c r="D237" s="53" t="s">
        <v>1101</v>
      </c>
      <c r="E237" s="201">
        <v>40</v>
      </c>
      <c r="F237" s="17">
        <f t="shared" si="21"/>
        <v>1.5695507161075142</v>
      </c>
      <c r="G237" s="17">
        <f t="shared" si="18"/>
        <v>46</v>
      </c>
      <c r="H237" s="47"/>
      <c r="I237" s="18">
        <v>10</v>
      </c>
      <c r="J237" s="47"/>
      <c r="K237" s="19">
        <f t="shared" si="19"/>
        <v>0</v>
      </c>
      <c r="L237" s="23">
        <f t="shared" si="22"/>
        <v>0</v>
      </c>
      <c r="M237" s="19">
        <f t="shared" si="20"/>
        <v>0</v>
      </c>
      <c r="N237" s="19">
        <f t="shared" si="23"/>
        <v>46</v>
      </c>
      <c r="O237" s="54"/>
    </row>
    <row r="238" spans="1:15" x14ac:dyDescent="0.25">
      <c r="A238" s="40">
        <v>3455</v>
      </c>
      <c r="B238" s="40" t="s">
        <v>23</v>
      </c>
      <c r="C238" s="16" t="s">
        <v>230</v>
      </c>
      <c r="D238" s="53" t="s">
        <v>1102</v>
      </c>
      <c r="E238" s="201">
        <v>40</v>
      </c>
      <c r="F238" s="17">
        <f t="shared" si="21"/>
        <v>1.5695507161075142</v>
      </c>
      <c r="G238" s="17">
        <f t="shared" si="18"/>
        <v>46</v>
      </c>
      <c r="H238" s="47"/>
      <c r="I238" s="18">
        <v>10</v>
      </c>
      <c r="J238" s="47"/>
      <c r="K238" s="19">
        <f t="shared" si="19"/>
        <v>0</v>
      </c>
      <c r="L238" s="23">
        <f t="shared" si="22"/>
        <v>0</v>
      </c>
      <c r="M238" s="19">
        <f t="shared" si="20"/>
        <v>0</v>
      </c>
      <c r="N238" s="19">
        <f t="shared" si="23"/>
        <v>46</v>
      </c>
      <c r="O238" s="54"/>
    </row>
    <row r="239" spans="1:15" x14ac:dyDescent="0.25">
      <c r="A239" s="40">
        <v>3456</v>
      </c>
      <c r="B239" s="40" t="s">
        <v>23</v>
      </c>
      <c r="C239" s="16" t="s">
        <v>231</v>
      </c>
      <c r="D239" s="53" t="s">
        <v>1103</v>
      </c>
      <c r="E239" s="201">
        <v>40</v>
      </c>
      <c r="F239" s="17">
        <f t="shared" si="21"/>
        <v>1.5695507161075142</v>
      </c>
      <c r="G239" s="17">
        <f t="shared" si="18"/>
        <v>46</v>
      </c>
      <c r="H239" s="47"/>
      <c r="I239" s="18">
        <v>10</v>
      </c>
      <c r="J239" s="47"/>
      <c r="K239" s="19">
        <f t="shared" si="19"/>
        <v>0</v>
      </c>
      <c r="L239" s="23">
        <f t="shared" si="22"/>
        <v>0</v>
      </c>
      <c r="M239" s="19">
        <f t="shared" si="20"/>
        <v>0</v>
      </c>
      <c r="N239" s="19">
        <f t="shared" si="23"/>
        <v>46</v>
      </c>
      <c r="O239" s="54"/>
    </row>
    <row r="240" spans="1:15" x14ac:dyDescent="0.25">
      <c r="A240" s="40">
        <v>3458</v>
      </c>
      <c r="B240" s="40" t="s">
        <v>23</v>
      </c>
      <c r="C240" s="16" t="s">
        <v>232</v>
      </c>
      <c r="D240" s="53" t="s">
        <v>1104</v>
      </c>
      <c r="E240" s="201">
        <v>40</v>
      </c>
      <c r="F240" s="17">
        <f t="shared" si="21"/>
        <v>1.5695507161075142</v>
      </c>
      <c r="G240" s="17">
        <f t="shared" si="18"/>
        <v>46</v>
      </c>
      <c r="H240" s="47"/>
      <c r="I240" s="18">
        <v>10</v>
      </c>
      <c r="J240" s="47"/>
      <c r="K240" s="19">
        <f t="shared" si="19"/>
        <v>0</v>
      </c>
      <c r="L240" s="23">
        <f t="shared" si="22"/>
        <v>0</v>
      </c>
      <c r="M240" s="19">
        <f t="shared" si="20"/>
        <v>0</v>
      </c>
      <c r="N240" s="19">
        <f t="shared" si="23"/>
        <v>46</v>
      </c>
      <c r="O240" s="54"/>
    </row>
    <row r="241" spans="1:15" x14ac:dyDescent="0.25">
      <c r="A241" s="40">
        <v>3501</v>
      </c>
      <c r="B241" s="40" t="s">
        <v>23</v>
      </c>
      <c r="C241" s="16" t="s">
        <v>233</v>
      </c>
      <c r="D241" s="53" t="s">
        <v>1105</v>
      </c>
      <c r="E241" s="201">
        <v>18.3</v>
      </c>
      <c r="F241" s="17">
        <f t="shared" si="21"/>
        <v>0.71806945261918775</v>
      </c>
      <c r="G241" s="17">
        <f t="shared" si="18"/>
        <v>21.044999999999998</v>
      </c>
      <c r="H241" s="47"/>
      <c r="I241" s="18">
        <v>18</v>
      </c>
      <c r="J241" s="47"/>
      <c r="K241" s="19">
        <f t="shared" si="19"/>
        <v>0</v>
      </c>
      <c r="L241" s="23">
        <f t="shared" si="22"/>
        <v>0</v>
      </c>
      <c r="M241" s="19">
        <f t="shared" si="20"/>
        <v>0</v>
      </c>
      <c r="N241" s="19">
        <f t="shared" si="23"/>
        <v>21.044999999999998</v>
      </c>
      <c r="O241" s="54"/>
    </row>
    <row r="242" spans="1:15" x14ac:dyDescent="0.25">
      <c r="A242" s="40">
        <v>3502</v>
      </c>
      <c r="B242" s="40" t="s">
        <v>23</v>
      </c>
      <c r="C242" s="16" t="s">
        <v>234</v>
      </c>
      <c r="D242" s="53" t="s">
        <v>1106</v>
      </c>
      <c r="E242" s="201">
        <v>18.3</v>
      </c>
      <c r="F242" s="17">
        <f t="shared" si="21"/>
        <v>0.71806945261918775</v>
      </c>
      <c r="G242" s="17">
        <f t="shared" si="18"/>
        <v>21.044999999999998</v>
      </c>
      <c r="H242" s="47"/>
      <c r="I242" s="18">
        <v>18</v>
      </c>
      <c r="J242" s="47"/>
      <c r="K242" s="19">
        <f t="shared" si="19"/>
        <v>0</v>
      </c>
      <c r="L242" s="23">
        <f t="shared" si="22"/>
        <v>0</v>
      </c>
      <c r="M242" s="19">
        <f t="shared" si="20"/>
        <v>0</v>
      </c>
      <c r="N242" s="19">
        <f t="shared" si="23"/>
        <v>21.044999999999998</v>
      </c>
      <c r="O242" s="54"/>
    </row>
    <row r="243" spans="1:15" x14ac:dyDescent="0.25">
      <c r="A243" s="40">
        <v>3503</v>
      </c>
      <c r="B243" s="40" t="s">
        <v>23</v>
      </c>
      <c r="C243" s="16" t="s">
        <v>235</v>
      </c>
      <c r="D243" s="53" t="s">
        <v>1107</v>
      </c>
      <c r="E243" s="201">
        <v>18.3</v>
      </c>
      <c r="F243" s="17">
        <f t="shared" si="21"/>
        <v>0.71806945261918775</v>
      </c>
      <c r="G243" s="17">
        <f t="shared" si="18"/>
        <v>21.044999999999998</v>
      </c>
      <c r="H243" s="47"/>
      <c r="I243" s="18">
        <v>18</v>
      </c>
      <c r="J243" s="47"/>
      <c r="K243" s="19">
        <f t="shared" si="19"/>
        <v>0</v>
      </c>
      <c r="L243" s="23">
        <f t="shared" si="22"/>
        <v>0</v>
      </c>
      <c r="M243" s="19">
        <f t="shared" si="20"/>
        <v>0</v>
      </c>
      <c r="N243" s="19">
        <f t="shared" si="23"/>
        <v>21.044999999999998</v>
      </c>
      <c r="O243" s="54"/>
    </row>
    <row r="244" spans="1:15" x14ac:dyDescent="0.25">
      <c r="A244" s="40">
        <v>3504</v>
      </c>
      <c r="B244" s="40" t="s">
        <v>23</v>
      </c>
      <c r="C244" s="16" t="s">
        <v>236</v>
      </c>
      <c r="D244" s="53" t="s">
        <v>1108</v>
      </c>
      <c r="E244" s="201">
        <v>18.3</v>
      </c>
      <c r="F244" s="17">
        <f t="shared" si="21"/>
        <v>0.71806945261918775</v>
      </c>
      <c r="G244" s="17">
        <f t="shared" si="18"/>
        <v>21.044999999999998</v>
      </c>
      <c r="H244" s="47"/>
      <c r="I244" s="18">
        <v>18</v>
      </c>
      <c r="J244" s="47"/>
      <c r="K244" s="19">
        <f t="shared" si="19"/>
        <v>0</v>
      </c>
      <c r="L244" s="23">
        <f t="shared" si="22"/>
        <v>0</v>
      </c>
      <c r="M244" s="19">
        <f t="shared" si="20"/>
        <v>0</v>
      </c>
      <c r="N244" s="19">
        <f t="shared" si="23"/>
        <v>21.044999999999998</v>
      </c>
      <c r="O244" s="54"/>
    </row>
    <row r="245" spans="1:15" x14ac:dyDescent="0.25">
      <c r="A245" s="40">
        <v>3505</v>
      </c>
      <c r="B245" s="40" t="s">
        <v>23</v>
      </c>
      <c r="C245" s="16" t="s">
        <v>237</v>
      </c>
      <c r="D245" s="53" t="s">
        <v>1109</v>
      </c>
      <c r="E245" s="201">
        <v>18.3</v>
      </c>
      <c r="F245" s="17">
        <f t="shared" si="21"/>
        <v>0.71806945261918775</v>
      </c>
      <c r="G245" s="17">
        <f t="shared" si="18"/>
        <v>21.044999999999998</v>
      </c>
      <c r="H245" s="47"/>
      <c r="I245" s="18">
        <v>18</v>
      </c>
      <c r="J245" s="47"/>
      <c r="K245" s="19">
        <f t="shared" si="19"/>
        <v>0</v>
      </c>
      <c r="L245" s="23">
        <f t="shared" si="22"/>
        <v>0</v>
      </c>
      <c r="M245" s="19">
        <f t="shared" si="20"/>
        <v>0</v>
      </c>
      <c r="N245" s="19">
        <f t="shared" si="23"/>
        <v>21.044999999999998</v>
      </c>
      <c r="O245" s="54"/>
    </row>
    <row r="246" spans="1:15" x14ac:dyDescent="0.25">
      <c r="A246" s="40">
        <v>3506</v>
      </c>
      <c r="B246" s="40" t="s">
        <v>23</v>
      </c>
      <c r="C246" s="16" t="s">
        <v>238</v>
      </c>
      <c r="D246" s="53" t="s">
        <v>1110</v>
      </c>
      <c r="E246" s="201">
        <v>18.3</v>
      </c>
      <c r="F246" s="17">
        <f t="shared" si="21"/>
        <v>0.71806945261918775</v>
      </c>
      <c r="G246" s="17">
        <f t="shared" si="18"/>
        <v>21.044999999999998</v>
      </c>
      <c r="H246" s="47"/>
      <c r="I246" s="18">
        <v>18</v>
      </c>
      <c r="J246" s="47"/>
      <c r="K246" s="19">
        <f t="shared" si="19"/>
        <v>0</v>
      </c>
      <c r="L246" s="23">
        <f t="shared" si="22"/>
        <v>0</v>
      </c>
      <c r="M246" s="19">
        <f t="shared" si="20"/>
        <v>0</v>
      </c>
      <c r="N246" s="19">
        <f t="shared" si="23"/>
        <v>21.044999999999998</v>
      </c>
      <c r="O246" s="54"/>
    </row>
    <row r="247" spans="1:15" x14ac:dyDescent="0.25">
      <c r="A247" s="40">
        <v>3509</v>
      </c>
      <c r="B247" s="40" t="s">
        <v>23</v>
      </c>
      <c r="C247" s="16" t="s">
        <v>239</v>
      </c>
      <c r="D247" s="53" t="s">
        <v>1111</v>
      </c>
      <c r="E247" s="201">
        <v>18.3</v>
      </c>
      <c r="F247" s="17">
        <f t="shared" si="21"/>
        <v>0.71806945261918775</v>
      </c>
      <c r="G247" s="17">
        <f t="shared" si="18"/>
        <v>21.044999999999998</v>
      </c>
      <c r="H247" s="47"/>
      <c r="I247" s="18">
        <v>18</v>
      </c>
      <c r="J247" s="47"/>
      <c r="K247" s="19">
        <f t="shared" si="19"/>
        <v>0</v>
      </c>
      <c r="L247" s="23">
        <f t="shared" si="22"/>
        <v>0</v>
      </c>
      <c r="M247" s="19">
        <f t="shared" si="20"/>
        <v>0</v>
      </c>
      <c r="N247" s="19">
        <f t="shared" si="23"/>
        <v>21.044999999999998</v>
      </c>
      <c r="O247" s="54"/>
    </row>
    <row r="248" spans="1:15" x14ac:dyDescent="0.25">
      <c r="A248" s="40">
        <v>3510</v>
      </c>
      <c r="B248" s="40" t="s">
        <v>23</v>
      </c>
      <c r="C248" s="16" t="s">
        <v>240</v>
      </c>
      <c r="D248" s="53" t="s">
        <v>1112</v>
      </c>
      <c r="E248" s="201">
        <v>18.3</v>
      </c>
      <c r="F248" s="17">
        <f t="shared" si="21"/>
        <v>0.71806945261918775</v>
      </c>
      <c r="G248" s="17">
        <f t="shared" si="18"/>
        <v>21.044999999999998</v>
      </c>
      <c r="H248" s="47"/>
      <c r="I248" s="18">
        <v>18</v>
      </c>
      <c r="J248" s="47"/>
      <c r="K248" s="19">
        <f t="shared" si="19"/>
        <v>0</v>
      </c>
      <c r="L248" s="23">
        <f t="shared" si="22"/>
        <v>0</v>
      </c>
      <c r="M248" s="19">
        <f t="shared" si="20"/>
        <v>0</v>
      </c>
      <c r="N248" s="19">
        <f t="shared" si="23"/>
        <v>21.044999999999998</v>
      </c>
      <c r="O248" s="54"/>
    </row>
    <row r="249" spans="1:15" x14ac:dyDescent="0.25">
      <c r="A249" s="40">
        <v>3511</v>
      </c>
      <c r="B249" s="40" t="s">
        <v>23</v>
      </c>
      <c r="C249" s="16" t="s">
        <v>241</v>
      </c>
      <c r="D249" s="53" t="s">
        <v>1113</v>
      </c>
      <c r="E249" s="201">
        <v>18.3</v>
      </c>
      <c r="F249" s="17">
        <f t="shared" si="21"/>
        <v>0.71806945261918775</v>
      </c>
      <c r="G249" s="17">
        <f t="shared" si="18"/>
        <v>21.044999999999998</v>
      </c>
      <c r="H249" s="47"/>
      <c r="I249" s="18">
        <v>18</v>
      </c>
      <c r="J249" s="47"/>
      <c r="K249" s="19">
        <f t="shared" si="19"/>
        <v>0</v>
      </c>
      <c r="L249" s="23">
        <f t="shared" si="22"/>
        <v>0</v>
      </c>
      <c r="M249" s="19">
        <f t="shared" si="20"/>
        <v>0</v>
      </c>
      <c r="N249" s="19">
        <f t="shared" si="23"/>
        <v>21.044999999999998</v>
      </c>
      <c r="O249" s="54"/>
    </row>
    <row r="250" spans="1:15" x14ac:dyDescent="0.25">
      <c r="A250" s="40">
        <v>3520</v>
      </c>
      <c r="B250" s="40" t="s">
        <v>23</v>
      </c>
      <c r="C250" s="16" t="s">
        <v>2150</v>
      </c>
      <c r="D250" s="53">
        <v>4044889004717</v>
      </c>
      <c r="E250" s="201">
        <v>48.6</v>
      </c>
      <c r="F250" s="17">
        <f t="shared" si="21"/>
        <v>1.9070041200706298</v>
      </c>
      <c r="G250" s="17">
        <f t="shared" si="18"/>
        <v>55.89</v>
      </c>
      <c r="H250" s="47"/>
      <c r="I250" s="18">
        <v>10</v>
      </c>
      <c r="J250" s="47"/>
      <c r="K250" s="19">
        <f t="shared" si="19"/>
        <v>0</v>
      </c>
      <c r="L250" s="23">
        <f t="shared" si="22"/>
        <v>0</v>
      </c>
      <c r="M250" s="19">
        <f t="shared" si="20"/>
        <v>0</v>
      </c>
      <c r="N250" s="19">
        <f t="shared" si="23"/>
        <v>55.89</v>
      </c>
      <c r="O250" s="54"/>
    </row>
    <row r="251" spans="1:15" x14ac:dyDescent="0.25">
      <c r="A251" s="40">
        <v>3522</v>
      </c>
      <c r="B251" s="40" t="s">
        <v>23</v>
      </c>
      <c r="C251" s="16" t="s">
        <v>2151</v>
      </c>
      <c r="D251" s="53">
        <v>4044889004724</v>
      </c>
      <c r="E251" s="201">
        <v>43.6</v>
      </c>
      <c r="F251" s="17">
        <f t="shared" si="21"/>
        <v>1.7108102805571905</v>
      </c>
      <c r="G251" s="17">
        <f t="shared" si="18"/>
        <v>50.14</v>
      </c>
      <c r="H251" s="47"/>
      <c r="I251" s="18">
        <v>10</v>
      </c>
      <c r="J251" s="47"/>
      <c r="K251" s="19">
        <f t="shared" si="19"/>
        <v>0</v>
      </c>
      <c r="L251" s="23">
        <f t="shared" si="22"/>
        <v>0</v>
      </c>
      <c r="M251" s="19">
        <f t="shared" si="20"/>
        <v>0</v>
      </c>
      <c r="N251" s="19">
        <f t="shared" si="23"/>
        <v>50.14</v>
      </c>
      <c r="O251" s="54"/>
    </row>
    <row r="252" spans="1:15" x14ac:dyDescent="0.25">
      <c r="A252" s="40">
        <v>3540</v>
      </c>
      <c r="B252" s="40" t="s">
        <v>23</v>
      </c>
      <c r="C252" s="16" t="s">
        <v>242</v>
      </c>
      <c r="D252" s="53" t="s">
        <v>1114</v>
      </c>
      <c r="E252" s="201">
        <v>38.200000000000003</v>
      </c>
      <c r="F252" s="17">
        <f t="shared" si="21"/>
        <v>1.4989209338826763</v>
      </c>
      <c r="G252" s="17">
        <f t="shared" si="18"/>
        <v>43.93</v>
      </c>
      <c r="H252" s="47"/>
      <c r="I252" s="18">
        <v>10</v>
      </c>
      <c r="J252" s="47"/>
      <c r="K252" s="19">
        <f t="shared" si="19"/>
        <v>0</v>
      </c>
      <c r="L252" s="23">
        <f t="shared" si="22"/>
        <v>0</v>
      </c>
      <c r="M252" s="19">
        <f t="shared" si="20"/>
        <v>0</v>
      </c>
      <c r="N252" s="19">
        <f t="shared" si="23"/>
        <v>43.93</v>
      </c>
      <c r="O252" s="54"/>
    </row>
    <row r="253" spans="1:15" x14ac:dyDescent="0.25">
      <c r="A253" s="40">
        <v>3541</v>
      </c>
      <c r="B253" s="40" t="s">
        <v>23</v>
      </c>
      <c r="C253" s="16" t="s">
        <v>243</v>
      </c>
      <c r="D253" s="53" t="s">
        <v>1115</v>
      </c>
      <c r="E253" s="201">
        <v>38.200000000000003</v>
      </c>
      <c r="F253" s="17">
        <f t="shared" si="21"/>
        <v>1.4989209338826763</v>
      </c>
      <c r="G253" s="17">
        <f t="shared" si="18"/>
        <v>43.93</v>
      </c>
      <c r="H253" s="47"/>
      <c r="I253" s="18">
        <v>10</v>
      </c>
      <c r="J253" s="47"/>
      <c r="K253" s="19">
        <f t="shared" si="19"/>
        <v>0</v>
      </c>
      <c r="L253" s="23">
        <f t="shared" si="22"/>
        <v>0</v>
      </c>
      <c r="M253" s="19">
        <f t="shared" si="20"/>
        <v>0</v>
      </c>
      <c r="N253" s="19">
        <f t="shared" si="23"/>
        <v>43.93</v>
      </c>
      <c r="O253" s="54"/>
    </row>
    <row r="254" spans="1:15" x14ac:dyDescent="0.25">
      <c r="A254" s="40">
        <v>3542</v>
      </c>
      <c r="B254" s="40" t="s">
        <v>23</v>
      </c>
      <c r="C254" s="16" t="s">
        <v>244</v>
      </c>
      <c r="D254" s="53" t="s">
        <v>1116</v>
      </c>
      <c r="E254" s="201">
        <v>38.200000000000003</v>
      </c>
      <c r="F254" s="17">
        <f t="shared" si="21"/>
        <v>1.4989209338826763</v>
      </c>
      <c r="G254" s="17">
        <f t="shared" si="18"/>
        <v>43.93</v>
      </c>
      <c r="H254" s="47"/>
      <c r="I254" s="18">
        <v>10</v>
      </c>
      <c r="J254" s="47"/>
      <c r="K254" s="19">
        <f t="shared" si="19"/>
        <v>0</v>
      </c>
      <c r="L254" s="23">
        <f t="shared" si="22"/>
        <v>0</v>
      </c>
      <c r="M254" s="19">
        <f t="shared" si="20"/>
        <v>0</v>
      </c>
      <c r="N254" s="19">
        <f t="shared" si="23"/>
        <v>43.93</v>
      </c>
      <c r="O254" s="54"/>
    </row>
    <row r="255" spans="1:15" x14ac:dyDescent="0.25">
      <c r="A255" s="40">
        <v>3543</v>
      </c>
      <c r="B255" s="40" t="s">
        <v>23</v>
      </c>
      <c r="C255" s="16" t="s">
        <v>245</v>
      </c>
      <c r="D255" s="53" t="s">
        <v>1117</v>
      </c>
      <c r="E255" s="201">
        <v>38.200000000000003</v>
      </c>
      <c r="F255" s="17">
        <f t="shared" si="21"/>
        <v>1.4989209338826763</v>
      </c>
      <c r="G255" s="17">
        <f t="shared" si="18"/>
        <v>43.93</v>
      </c>
      <c r="H255" s="47"/>
      <c r="I255" s="18">
        <v>10</v>
      </c>
      <c r="J255" s="47"/>
      <c r="K255" s="19">
        <f t="shared" si="19"/>
        <v>0</v>
      </c>
      <c r="L255" s="23">
        <f t="shared" si="22"/>
        <v>0</v>
      </c>
      <c r="M255" s="19">
        <f t="shared" si="20"/>
        <v>0</v>
      </c>
      <c r="N255" s="19">
        <f t="shared" si="23"/>
        <v>43.93</v>
      </c>
      <c r="O255" s="54"/>
    </row>
    <row r="256" spans="1:15" x14ac:dyDescent="0.25">
      <c r="A256" s="40">
        <v>3544</v>
      </c>
      <c r="B256" s="40" t="s">
        <v>23</v>
      </c>
      <c r="C256" s="16" t="s">
        <v>246</v>
      </c>
      <c r="D256" s="53" t="s">
        <v>1118</v>
      </c>
      <c r="E256" s="201">
        <v>38.200000000000003</v>
      </c>
      <c r="F256" s="17">
        <f t="shared" si="21"/>
        <v>1.4989209338826763</v>
      </c>
      <c r="G256" s="17">
        <f t="shared" si="18"/>
        <v>43.93</v>
      </c>
      <c r="H256" s="47"/>
      <c r="I256" s="18">
        <v>10</v>
      </c>
      <c r="J256" s="47"/>
      <c r="K256" s="19">
        <f t="shared" si="19"/>
        <v>0</v>
      </c>
      <c r="L256" s="23">
        <f t="shared" si="22"/>
        <v>0</v>
      </c>
      <c r="M256" s="19">
        <f t="shared" si="20"/>
        <v>0</v>
      </c>
      <c r="N256" s="19">
        <f t="shared" si="23"/>
        <v>43.93</v>
      </c>
      <c r="O256" s="54"/>
    </row>
    <row r="257" spans="1:15" x14ac:dyDescent="0.25">
      <c r="A257" s="40">
        <v>3546</v>
      </c>
      <c r="B257" s="40" t="s">
        <v>23</v>
      </c>
      <c r="C257" s="16" t="s">
        <v>247</v>
      </c>
      <c r="D257" s="53" t="s">
        <v>1119</v>
      </c>
      <c r="E257" s="201">
        <v>38.200000000000003</v>
      </c>
      <c r="F257" s="17">
        <f t="shared" si="21"/>
        <v>1.4989209338826763</v>
      </c>
      <c r="G257" s="17">
        <f t="shared" si="18"/>
        <v>43.93</v>
      </c>
      <c r="H257" s="47"/>
      <c r="I257" s="18">
        <v>10</v>
      </c>
      <c r="J257" s="47"/>
      <c r="K257" s="19">
        <f t="shared" si="19"/>
        <v>0</v>
      </c>
      <c r="L257" s="23">
        <f t="shared" si="22"/>
        <v>0</v>
      </c>
      <c r="M257" s="19">
        <f t="shared" si="20"/>
        <v>0</v>
      </c>
      <c r="N257" s="19">
        <f t="shared" si="23"/>
        <v>43.93</v>
      </c>
      <c r="O257" s="54"/>
    </row>
    <row r="258" spans="1:15" x14ac:dyDescent="0.25">
      <c r="A258" s="40">
        <v>3547</v>
      </c>
      <c r="B258" s="40" t="s">
        <v>23</v>
      </c>
      <c r="C258" s="16" t="s">
        <v>248</v>
      </c>
      <c r="D258" s="53" t="s">
        <v>1120</v>
      </c>
      <c r="E258" s="201">
        <v>38.200000000000003</v>
      </c>
      <c r="F258" s="17">
        <f t="shared" si="21"/>
        <v>1.4989209338826763</v>
      </c>
      <c r="G258" s="17">
        <f t="shared" si="18"/>
        <v>43.93</v>
      </c>
      <c r="H258" s="47"/>
      <c r="I258" s="18">
        <v>10</v>
      </c>
      <c r="J258" s="47"/>
      <c r="K258" s="19">
        <f t="shared" si="19"/>
        <v>0</v>
      </c>
      <c r="L258" s="23">
        <f t="shared" si="22"/>
        <v>0</v>
      </c>
      <c r="M258" s="19">
        <f t="shared" si="20"/>
        <v>0</v>
      </c>
      <c r="N258" s="19">
        <f t="shared" si="23"/>
        <v>43.93</v>
      </c>
      <c r="O258" s="54"/>
    </row>
    <row r="259" spans="1:15" x14ac:dyDescent="0.25">
      <c r="A259" s="40">
        <v>3548</v>
      </c>
      <c r="B259" s="40" t="s">
        <v>23</v>
      </c>
      <c r="C259" s="16" t="s">
        <v>249</v>
      </c>
      <c r="D259" s="53" t="s">
        <v>1121</v>
      </c>
      <c r="E259" s="201">
        <v>38.200000000000003</v>
      </c>
      <c r="F259" s="17">
        <f t="shared" si="21"/>
        <v>1.4989209338826763</v>
      </c>
      <c r="G259" s="17">
        <f t="shared" si="18"/>
        <v>43.93</v>
      </c>
      <c r="H259" s="47"/>
      <c r="I259" s="18">
        <v>10</v>
      </c>
      <c r="J259" s="47"/>
      <c r="K259" s="19">
        <f t="shared" si="19"/>
        <v>0</v>
      </c>
      <c r="L259" s="23">
        <f t="shared" si="22"/>
        <v>0</v>
      </c>
      <c r="M259" s="19">
        <f t="shared" si="20"/>
        <v>0</v>
      </c>
      <c r="N259" s="19">
        <f t="shared" si="23"/>
        <v>43.93</v>
      </c>
      <c r="O259" s="54"/>
    </row>
    <row r="260" spans="1:15" x14ac:dyDescent="0.25">
      <c r="A260" s="40">
        <v>3596</v>
      </c>
      <c r="B260" s="40" t="s">
        <v>23</v>
      </c>
      <c r="C260" s="16" t="s">
        <v>250</v>
      </c>
      <c r="D260" s="53" t="s">
        <v>1122</v>
      </c>
      <c r="E260" s="201">
        <v>670</v>
      </c>
      <c r="F260" s="17">
        <f t="shared" si="21"/>
        <v>26.289974494800862</v>
      </c>
      <c r="G260" s="17">
        <f t="shared" si="18"/>
        <v>770.49999999999989</v>
      </c>
      <c r="H260" s="47"/>
      <c r="I260" s="18">
        <v>3</v>
      </c>
      <c r="J260" s="47"/>
      <c r="K260" s="19">
        <f t="shared" si="19"/>
        <v>0</v>
      </c>
      <c r="L260" s="23">
        <f t="shared" si="22"/>
        <v>0</v>
      </c>
      <c r="M260" s="19">
        <f t="shared" si="20"/>
        <v>0</v>
      </c>
      <c r="N260" s="19">
        <f t="shared" si="23"/>
        <v>770.49999999999989</v>
      </c>
      <c r="O260" s="54"/>
    </row>
    <row r="261" spans="1:15" x14ac:dyDescent="0.25">
      <c r="A261" s="40">
        <v>3600</v>
      </c>
      <c r="B261" s="40" t="s">
        <v>23</v>
      </c>
      <c r="C261" s="16" t="s">
        <v>251</v>
      </c>
      <c r="D261" s="53" t="s">
        <v>1123</v>
      </c>
      <c r="E261" s="201">
        <v>65.5</v>
      </c>
      <c r="F261" s="17">
        <f t="shared" si="21"/>
        <v>2.5701392976260546</v>
      </c>
      <c r="G261" s="17">
        <f t="shared" si="18"/>
        <v>75.324999999999989</v>
      </c>
      <c r="H261" s="47"/>
      <c r="I261" s="18">
        <v>10</v>
      </c>
      <c r="J261" s="47"/>
      <c r="K261" s="19">
        <f t="shared" si="19"/>
        <v>0</v>
      </c>
      <c r="L261" s="23">
        <f t="shared" si="22"/>
        <v>0</v>
      </c>
      <c r="M261" s="19">
        <f t="shared" si="20"/>
        <v>0</v>
      </c>
      <c r="N261" s="19">
        <f t="shared" si="23"/>
        <v>75.324999999999989</v>
      </c>
      <c r="O261" s="54"/>
    </row>
    <row r="262" spans="1:15" x14ac:dyDescent="0.25">
      <c r="A262" s="40">
        <v>3602</v>
      </c>
      <c r="B262" s="40" t="s">
        <v>23</v>
      </c>
      <c r="C262" s="16" t="s">
        <v>252</v>
      </c>
      <c r="D262" s="53" t="s">
        <v>1124</v>
      </c>
      <c r="E262" s="201">
        <v>65.5</v>
      </c>
      <c r="F262" s="17">
        <f t="shared" si="21"/>
        <v>2.5701392976260546</v>
      </c>
      <c r="G262" s="17">
        <f t="shared" si="18"/>
        <v>75.324999999999989</v>
      </c>
      <c r="H262" s="47"/>
      <c r="I262" s="18">
        <v>10</v>
      </c>
      <c r="J262" s="47"/>
      <c r="K262" s="19">
        <f t="shared" si="19"/>
        <v>0</v>
      </c>
      <c r="L262" s="23">
        <f t="shared" si="22"/>
        <v>0</v>
      </c>
      <c r="M262" s="19">
        <f t="shared" si="20"/>
        <v>0</v>
      </c>
      <c r="N262" s="19">
        <f t="shared" si="23"/>
        <v>75.324999999999989</v>
      </c>
      <c r="O262" s="54"/>
    </row>
    <row r="263" spans="1:15" x14ac:dyDescent="0.25">
      <c r="A263" s="40">
        <v>3605</v>
      </c>
      <c r="B263" s="40" t="s">
        <v>23</v>
      </c>
      <c r="C263" s="16" t="s">
        <v>253</v>
      </c>
      <c r="D263" s="53" t="s">
        <v>1125</v>
      </c>
      <c r="E263" s="201">
        <v>65.5</v>
      </c>
      <c r="F263" s="17">
        <f t="shared" si="21"/>
        <v>2.5701392976260546</v>
      </c>
      <c r="G263" s="17">
        <f t="shared" si="18"/>
        <v>75.324999999999989</v>
      </c>
      <c r="H263" s="47"/>
      <c r="I263" s="18">
        <v>10</v>
      </c>
      <c r="J263" s="47"/>
      <c r="K263" s="19">
        <f t="shared" si="19"/>
        <v>0</v>
      </c>
      <c r="L263" s="23">
        <f t="shared" si="22"/>
        <v>0</v>
      </c>
      <c r="M263" s="19">
        <f t="shared" si="20"/>
        <v>0</v>
      </c>
      <c r="N263" s="19">
        <f t="shared" si="23"/>
        <v>75.324999999999989</v>
      </c>
      <c r="O263" s="54"/>
    </row>
    <row r="264" spans="1:15" x14ac:dyDescent="0.25">
      <c r="A264" s="40">
        <v>3615</v>
      </c>
      <c r="B264" s="40" t="s">
        <v>23</v>
      </c>
      <c r="C264" s="16" t="s">
        <v>254</v>
      </c>
      <c r="D264" s="53" t="s">
        <v>1126</v>
      </c>
      <c r="E264" s="201">
        <v>50.5</v>
      </c>
      <c r="F264" s="17">
        <f t="shared" si="21"/>
        <v>1.9815577790857368</v>
      </c>
      <c r="G264" s="17">
        <f t="shared" si="18"/>
        <v>58.074999999999996</v>
      </c>
      <c r="H264" s="47"/>
      <c r="I264" s="18">
        <v>17</v>
      </c>
      <c r="J264" s="47"/>
      <c r="K264" s="19">
        <f t="shared" si="19"/>
        <v>0</v>
      </c>
      <c r="L264" s="23">
        <f t="shared" si="22"/>
        <v>0</v>
      </c>
      <c r="M264" s="19">
        <f t="shared" si="20"/>
        <v>0</v>
      </c>
      <c r="N264" s="19">
        <f t="shared" si="23"/>
        <v>58.074999999999996</v>
      </c>
      <c r="O264" s="54"/>
    </row>
    <row r="265" spans="1:15" x14ac:dyDescent="0.25">
      <c r="A265" s="40">
        <v>3617</v>
      </c>
      <c r="B265" s="40" t="s">
        <v>23</v>
      </c>
      <c r="C265" s="16" t="s">
        <v>255</v>
      </c>
      <c r="D265" s="53" t="s">
        <v>1127</v>
      </c>
      <c r="E265" s="201">
        <v>55.2</v>
      </c>
      <c r="F265" s="17">
        <f t="shared" si="21"/>
        <v>2.1659799882283699</v>
      </c>
      <c r="G265" s="17">
        <f t="shared" si="18"/>
        <v>63.48</v>
      </c>
      <c r="H265" s="47"/>
      <c r="I265" s="18">
        <v>17</v>
      </c>
      <c r="J265" s="47"/>
      <c r="K265" s="19">
        <f t="shared" si="19"/>
        <v>0</v>
      </c>
      <c r="L265" s="23">
        <f t="shared" si="22"/>
        <v>0</v>
      </c>
      <c r="M265" s="19">
        <f t="shared" si="20"/>
        <v>0</v>
      </c>
      <c r="N265" s="19">
        <f t="shared" si="23"/>
        <v>63.48</v>
      </c>
      <c r="O265" s="54"/>
    </row>
    <row r="266" spans="1:15" x14ac:dyDescent="0.25">
      <c r="A266" s="40">
        <v>3630</v>
      </c>
      <c r="B266" s="40" t="s">
        <v>23</v>
      </c>
      <c r="C266" s="16" t="s">
        <v>256</v>
      </c>
      <c r="D266" s="53" t="s">
        <v>1128</v>
      </c>
      <c r="E266" s="201">
        <v>55.9</v>
      </c>
      <c r="F266" s="17">
        <f t="shared" si="21"/>
        <v>2.193447125760251</v>
      </c>
      <c r="G266" s="17">
        <f t="shared" si="18"/>
        <v>64.284999999999997</v>
      </c>
      <c r="H266" s="47"/>
      <c r="I266" s="18">
        <v>17</v>
      </c>
      <c r="J266" s="47"/>
      <c r="K266" s="19">
        <f t="shared" si="19"/>
        <v>0</v>
      </c>
      <c r="L266" s="23">
        <f t="shared" si="22"/>
        <v>0</v>
      </c>
      <c r="M266" s="19">
        <f t="shared" si="20"/>
        <v>0</v>
      </c>
      <c r="N266" s="19">
        <f t="shared" si="23"/>
        <v>64.284999999999997</v>
      </c>
      <c r="O266" s="54"/>
    </row>
    <row r="267" spans="1:15" x14ac:dyDescent="0.25">
      <c r="A267" s="40">
        <v>3631</v>
      </c>
      <c r="B267" s="40" t="s">
        <v>23</v>
      </c>
      <c r="C267" s="16" t="s">
        <v>257</v>
      </c>
      <c r="D267" s="53" t="s">
        <v>1129</v>
      </c>
      <c r="E267" s="201">
        <v>58.1</v>
      </c>
      <c r="F267" s="17">
        <f t="shared" si="21"/>
        <v>2.2797724151461645</v>
      </c>
      <c r="G267" s="17">
        <f t="shared" ref="G267:G297" si="24">PRODUCT(E267,1.15)</f>
        <v>66.814999999999998</v>
      </c>
      <c r="H267" s="47"/>
      <c r="I267" s="18">
        <v>17</v>
      </c>
      <c r="J267" s="47"/>
      <c r="K267" s="19">
        <f t="shared" ref="K267:K337" si="25">PRODUCT(E267,SUM(H267,PRODUCT(ABS(J267),I267)))</f>
        <v>0</v>
      </c>
      <c r="L267" s="23">
        <f t="shared" si="22"/>
        <v>0</v>
      </c>
      <c r="M267" s="19">
        <f t="shared" ref="M267:M337" si="26">PRODUCT(G267,SUM(H267,PRODUCT(ABS(J267),I267)))</f>
        <v>0</v>
      </c>
      <c r="N267" s="19">
        <f t="shared" si="23"/>
        <v>66.814999999999998</v>
      </c>
      <c r="O267" s="54"/>
    </row>
    <row r="268" spans="1:15" x14ac:dyDescent="0.25">
      <c r="A268" s="40">
        <v>3632</v>
      </c>
      <c r="B268" s="40" t="s">
        <v>23</v>
      </c>
      <c r="C268" s="16" t="s">
        <v>258</v>
      </c>
      <c r="D268" s="53" t="s">
        <v>1130</v>
      </c>
      <c r="E268" s="201">
        <v>55.2</v>
      </c>
      <c r="F268" s="17">
        <f t="shared" ref="F268:F297" si="27">E268/$E$3</f>
        <v>2.1659799882283699</v>
      </c>
      <c r="G268" s="17">
        <f t="shared" si="24"/>
        <v>63.48</v>
      </c>
      <c r="H268" s="47"/>
      <c r="I268" s="18">
        <v>17</v>
      </c>
      <c r="J268" s="47"/>
      <c r="K268" s="19">
        <f t="shared" si="25"/>
        <v>0</v>
      </c>
      <c r="L268" s="23">
        <f t="shared" ref="L268:L298" si="28">K268/$E$3</f>
        <v>0</v>
      </c>
      <c r="M268" s="19">
        <f t="shared" si="26"/>
        <v>0</v>
      </c>
      <c r="N268" s="19">
        <f t="shared" ref="N268:N338" si="29">PRODUCT(G268,(1+$O$6/100))</f>
        <v>63.48</v>
      </c>
      <c r="O268" s="54"/>
    </row>
    <row r="269" spans="1:15" x14ac:dyDescent="0.25">
      <c r="A269" s="40">
        <v>3635</v>
      </c>
      <c r="B269" s="40" t="s">
        <v>23</v>
      </c>
      <c r="C269" s="16" t="s">
        <v>259</v>
      </c>
      <c r="D269" s="53" t="s">
        <v>1131</v>
      </c>
      <c r="E269" s="201">
        <v>57.9</v>
      </c>
      <c r="F269" s="17">
        <f t="shared" si="27"/>
        <v>2.271924661565627</v>
      </c>
      <c r="G269" s="17">
        <f t="shared" si="24"/>
        <v>66.584999999999994</v>
      </c>
      <c r="H269" s="47"/>
      <c r="I269" s="18">
        <v>17</v>
      </c>
      <c r="J269" s="47"/>
      <c r="K269" s="19">
        <f t="shared" si="25"/>
        <v>0</v>
      </c>
      <c r="L269" s="23">
        <f t="shared" si="28"/>
        <v>0</v>
      </c>
      <c r="M269" s="19">
        <f t="shared" si="26"/>
        <v>0</v>
      </c>
      <c r="N269" s="19">
        <f t="shared" si="29"/>
        <v>66.584999999999994</v>
      </c>
      <c r="O269" s="54"/>
    </row>
    <row r="270" spans="1:15" x14ac:dyDescent="0.25">
      <c r="A270" s="40">
        <v>3636</v>
      </c>
      <c r="B270" s="40" t="s">
        <v>23</v>
      </c>
      <c r="C270" s="16" t="s">
        <v>260</v>
      </c>
      <c r="D270" s="53" t="s">
        <v>1132</v>
      </c>
      <c r="E270" s="201">
        <v>60.6</v>
      </c>
      <c r="F270" s="17">
        <f t="shared" si="27"/>
        <v>2.3778693349028841</v>
      </c>
      <c r="G270" s="17">
        <f t="shared" si="24"/>
        <v>69.69</v>
      </c>
      <c r="H270" s="47"/>
      <c r="I270" s="18">
        <v>17</v>
      </c>
      <c r="J270" s="47"/>
      <c r="K270" s="19">
        <f t="shared" si="25"/>
        <v>0</v>
      </c>
      <c r="L270" s="23">
        <f t="shared" si="28"/>
        <v>0</v>
      </c>
      <c r="M270" s="19">
        <f t="shared" si="26"/>
        <v>0</v>
      </c>
      <c r="N270" s="19">
        <f t="shared" si="29"/>
        <v>69.69</v>
      </c>
      <c r="O270" s="54"/>
    </row>
    <row r="271" spans="1:15" x14ac:dyDescent="0.25">
      <c r="A271" s="40">
        <v>3638</v>
      </c>
      <c r="B271" s="40" t="s">
        <v>23</v>
      </c>
      <c r="C271" s="16" t="s">
        <v>261</v>
      </c>
      <c r="D271" s="53" t="s">
        <v>1133</v>
      </c>
      <c r="E271" s="201">
        <v>58.6</v>
      </c>
      <c r="F271" s="17">
        <f t="shared" si="27"/>
        <v>2.2993917990975086</v>
      </c>
      <c r="G271" s="17">
        <f t="shared" si="24"/>
        <v>67.39</v>
      </c>
      <c r="H271" s="47"/>
      <c r="I271" s="18">
        <v>17</v>
      </c>
      <c r="J271" s="47"/>
      <c r="K271" s="19">
        <f t="shared" si="25"/>
        <v>0</v>
      </c>
      <c r="L271" s="23">
        <f t="shared" si="28"/>
        <v>0</v>
      </c>
      <c r="M271" s="19">
        <f t="shared" si="26"/>
        <v>0</v>
      </c>
      <c r="N271" s="19">
        <f t="shared" si="29"/>
        <v>67.39</v>
      </c>
      <c r="O271" s="54"/>
    </row>
    <row r="272" spans="1:15" x14ac:dyDescent="0.25">
      <c r="A272" s="40">
        <v>3640</v>
      </c>
      <c r="B272" s="40" t="s">
        <v>23</v>
      </c>
      <c r="C272" s="16" t="s">
        <v>262</v>
      </c>
      <c r="D272" s="53" t="s">
        <v>1134</v>
      </c>
      <c r="E272" s="201">
        <v>64.3</v>
      </c>
      <c r="F272" s="17">
        <f t="shared" si="27"/>
        <v>2.523052776142829</v>
      </c>
      <c r="G272" s="17">
        <f t="shared" si="24"/>
        <v>73.944999999999993</v>
      </c>
      <c r="H272" s="47"/>
      <c r="I272" s="18">
        <v>17</v>
      </c>
      <c r="J272" s="47"/>
      <c r="K272" s="19">
        <f t="shared" si="25"/>
        <v>0</v>
      </c>
      <c r="L272" s="23">
        <f t="shared" si="28"/>
        <v>0</v>
      </c>
      <c r="M272" s="19">
        <f t="shared" si="26"/>
        <v>0</v>
      </c>
      <c r="N272" s="19">
        <f t="shared" si="29"/>
        <v>73.944999999999993</v>
      </c>
      <c r="O272" s="54"/>
    </row>
    <row r="273" spans="1:15" x14ac:dyDescent="0.25">
      <c r="A273" s="40">
        <v>3642</v>
      </c>
      <c r="B273" s="40" t="s">
        <v>23</v>
      </c>
      <c r="C273" s="16" t="s">
        <v>263</v>
      </c>
      <c r="D273" s="53" t="s">
        <v>1135</v>
      </c>
      <c r="E273" s="201">
        <v>58.6</v>
      </c>
      <c r="F273" s="17">
        <f t="shared" si="27"/>
        <v>2.2993917990975086</v>
      </c>
      <c r="G273" s="17">
        <f t="shared" si="24"/>
        <v>67.39</v>
      </c>
      <c r="H273" s="47"/>
      <c r="I273" s="18">
        <v>17</v>
      </c>
      <c r="J273" s="47"/>
      <c r="K273" s="19">
        <f t="shared" si="25"/>
        <v>0</v>
      </c>
      <c r="L273" s="23">
        <f t="shared" si="28"/>
        <v>0</v>
      </c>
      <c r="M273" s="19">
        <f t="shared" si="26"/>
        <v>0</v>
      </c>
      <c r="N273" s="19">
        <f t="shared" si="29"/>
        <v>67.39</v>
      </c>
      <c r="O273" s="54"/>
    </row>
    <row r="274" spans="1:15" x14ac:dyDescent="0.25">
      <c r="A274" s="40">
        <v>3643</v>
      </c>
      <c r="B274" s="40" t="s">
        <v>23</v>
      </c>
      <c r="C274" s="16" t="s">
        <v>264</v>
      </c>
      <c r="D274" s="53" t="s">
        <v>1136</v>
      </c>
      <c r="E274" s="201">
        <v>53.4</v>
      </c>
      <c r="F274" s="17">
        <f t="shared" si="27"/>
        <v>2.0953502060035314</v>
      </c>
      <c r="G274" s="17">
        <f t="shared" si="24"/>
        <v>61.41</v>
      </c>
      <c r="H274" s="47"/>
      <c r="I274" s="18">
        <v>17</v>
      </c>
      <c r="J274" s="47"/>
      <c r="K274" s="19">
        <f t="shared" si="25"/>
        <v>0</v>
      </c>
      <c r="L274" s="23">
        <f t="shared" si="28"/>
        <v>0</v>
      </c>
      <c r="M274" s="19">
        <f t="shared" si="26"/>
        <v>0</v>
      </c>
      <c r="N274" s="19">
        <f t="shared" si="29"/>
        <v>61.41</v>
      </c>
      <c r="O274" s="54"/>
    </row>
    <row r="275" spans="1:15" x14ac:dyDescent="0.25">
      <c r="A275" s="40">
        <v>3644</v>
      </c>
      <c r="B275" s="40" t="s">
        <v>23</v>
      </c>
      <c r="C275" s="16" t="s">
        <v>265</v>
      </c>
      <c r="D275" s="53" t="s">
        <v>1137</v>
      </c>
      <c r="E275" s="201">
        <v>58.6</v>
      </c>
      <c r="F275" s="17">
        <f t="shared" si="27"/>
        <v>2.2993917990975086</v>
      </c>
      <c r="G275" s="17">
        <f t="shared" si="24"/>
        <v>67.39</v>
      </c>
      <c r="H275" s="47"/>
      <c r="I275" s="18">
        <v>17</v>
      </c>
      <c r="J275" s="47"/>
      <c r="K275" s="19">
        <f t="shared" si="25"/>
        <v>0</v>
      </c>
      <c r="L275" s="23">
        <f t="shared" si="28"/>
        <v>0</v>
      </c>
      <c r="M275" s="19">
        <f t="shared" si="26"/>
        <v>0</v>
      </c>
      <c r="N275" s="19">
        <f t="shared" si="29"/>
        <v>67.39</v>
      </c>
      <c r="O275" s="54"/>
    </row>
    <row r="276" spans="1:15" x14ac:dyDescent="0.25">
      <c r="A276" s="40">
        <v>3646</v>
      </c>
      <c r="B276" s="40" t="s">
        <v>23</v>
      </c>
      <c r="C276" s="16" t="s">
        <v>266</v>
      </c>
      <c r="D276" s="53" t="s">
        <v>1138</v>
      </c>
      <c r="E276" s="201">
        <v>55.6</v>
      </c>
      <c r="F276" s="17">
        <f t="shared" si="27"/>
        <v>2.1816754953894448</v>
      </c>
      <c r="G276" s="17">
        <f t="shared" si="24"/>
        <v>63.94</v>
      </c>
      <c r="H276" s="47"/>
      <c r="I276" s="18">
        <v>17</v>
      </c>
      <c r="J276" s="47"/>
      <c r="K276" s="19">
        <f t="shared" si="25"/>
        <v>0</v>
      </c>
      <c r="L276" s="23">
        <f t="shared" si="28"/>
        <v>0</v>
      </c>
      <c r="M276" s="19">
        <f t="shared" si="26"/>
        <v>0</v>
      </c>
      <c r="N276" s="19">
        <f t="shared" si="29"/>
        <v>63.94</v>
      </c>
      <c r="O276" s="54"/>
    </row>
    <row r="277" spans="1:15" x14ac:dyDescent="0.25">
      <c r="A277" s="40">
        <v>3650</v>
      </c>
      <c r="B277" s="40" t="s">
        <v>23</v>
      </c>
      <c r="C277" s="16" t="s">
        <v>267</v>
      </c>
      <c r="D277" s="53" t="s">
        <v>1139</v>
      </c>
      <c r="E277" s="201">
        <v>42.9</v>
      </c>
      <c r="F277" s="17">
        <f t="shared" si="27"/>
        <v>1.683343143025309</v>
      </c>
      <c r="G277" s="17">
        <f t="shared" si="24"/>
        <v>49.334999999999994</v>
      </c>
      <c r="H277" s="47"/>
      <c r="I277" s="18">
        <v>12</v>
      </c>
      <c r="J277" s="47"/>
      <c r="K277" s="19">
        <f t="shared" si="25"/>
        <v>0</v>
      </c>
      <c r="L277" s="23">
        <f t="shared" si="28"/>
        <v>0</v>
      </c>
      <c r="M277" s="19">
        <f t="shared" si="26"/>
        <v>0</v>
      </c>
      <c r="N277" s="19">
        <f t="shared" si="29"/>
        <v>49.334999999999994</v>
      </c>
      <c r="O277" s="54"/>
    </row>
    <row r="278" spans="1:15" x14ac:dyDescent="0.25">
      <c r="A278" s="40">
        <v>3656</v>
      </c>
      <c r="B278" s="40" t="s">
        <v>23</v>
      </c>
      <c r="C278" s="16" t="s">
        <v>269</v>
      </c>
      <c r="D278" s="53" t="s">
        <v>1140</v>
      </c>
      <c r="E278" s="201">
        <v>63.6</v>
      </c>
      <c r="F278" s="17">
        <f t="shared" si="27"/>
        <v>2.4955856386109478</v>
      </c>
      <c r="G278" s="17">
        <f t="shared" si="24"/>
        <v>73.14</v>
      </c>
      <c r="H278" s="47"/>
      <c r="I278" s="18">
        <v>10</v>
      </c>
      <c r="J278" s="47"/>
      <c r="K278" s="19">
        <f t="shared" si="25"/>
        <v>0</v>
      </c>
      <c r="L278" s="23">
        <f t="shared" si="28"/>
        <v>0</v>
      </c>
      <c r="M278" s="19">
        <f t="shared" si="26"/>
        <v>0</v>
      </c>
      <c r="N278" s="19">
        <f t="shared" si="29"/>
        <v>73.14</v>
      </c>
      <c r="O278" s="54"/>
    </row>
    <row r="279" spans="1:15" x14ac:dyDescent="0.25">
      <c r="A279" s="40">
        <v>3658</v>
      </c>
      <c r="B279" s="40" t="s">
        <v>23</v>
      </c>
      <c r="C279" s="16" t="s">
        <v>268</v>
      </c>
      <c r="D279" s="53" t="s">
        <v>1141</v>
      </c>
      <c r="E279" s="201">
        <v>15.8</v>
      </c>
      <c r="F279" s="17">
        <f t="shared" ref="F279" si="30">E279/$E$3</f>
        <v>0.61997253286246812</v>
      </c>
      <c r="G279" s="17">
        <f t="shared" ref="G279" si="31">PRODUCT(E279,1.15)</f>
        <v>18.169999999999998</v>
      </c>
      <c r="H279" s="47"/>
      <c r="I279" s="18">
        <v>10</v>
      </c>
      <c r="J279" s="47"/>
      <c r="K279" s="19">
        <f t="shared" ref="K279" si="32">PRODUCT(E279,SUM(H279,PRODUCT(ABS(J279),I279)))</f>
        <v>0</v>
      </c>
      <c r="L279" s="23">
        <f t="shared" ref="L279" si="33">K279/$E$3</f>
        <v>0</v>
      </c>
      <c r="M279" s="19">
        <f t="shared" ref="M279" si="34">PRODUCT(G279,SUM(H279,PRODUCT(ABS(J279),I279)))</f>
        <v>0</v>
      </c>
      <c r="N279" s="19">
        <f t="shared" ref="N279" si="35">PRODUCT(G279,(1+$O$6/100))</f>
        <v>18.169999999999998</v>
      </c>
      <c r="O279" s="54"/>
    </row>
    <row r="280" spans="1:15" x14ac:dyDescent="0.25">
      <c r="A280" s="40">
        <v>3660</v>
      </c>
      <c r="B280" s="40" t="s">
        <v>23</v>
      </c>
      <c r="C280" s="16" t="s">
        <v>270</v>
      </c>
      <c r="D280" s="53" t="s">
        <v>1142</v>
      </c>
      <c r="E280" s="201">
        <v>53.5</v>
      </c>
      <c r="F280" s="17">
        <f t="shared" si="27"/>
        <v>2.0992740827938001</v>
      </c>
      <c r="G280" s="17">
        <f t="shared" si="24"/>
        <v>61.524999999999999</v>
      </c>
      <c r="H280" s="47"/>
      <c r="I280" s="18">
        <v>10</v>
      </c>
      <c r="J280" s="47"/>
      <c r="K280" s="19">
        <f t="shared" si="25"/>
        <v>0</v>
      </c>
      <c r="L280" s="23">
        <f t="shared" si="28"/>
        <v>0</v>
      </c>
      <c r="M280" s="19">
        <f t="shared" si="26"/>
        <v>0</v>
      </c>
      <c r="N280" s="19">
        <f t="shared" si="29"/>
        <v>61.524999999999999</v>
      </c>
      <c r="O280" s="54"/>
    </row>
    <row r="281" spans="1:15" x14ac:dyDescent="0.25">
      <c r="A281" s="40">
        <v>3664</v>
      </c>
      <c r="B281" s="40" t="s">
        <v>23</v>
      </c>
      <c r="C281" s="16" t="s">
        <v>271</v>
      </c>
      <c r="D281" s="53" t="s">
        <v>1143</v>
      </c>
      <c r="E281" s="201">
        <v>12.8</v>
      </c>
      <c r="F281" s="17">
        <f t="shared" si="27"/>
        <v>0.5022562291544046</v>
      </c>
      <c r="G281" s="17">
        <f t="shared" si="24"/>
        <v>14.719999999999999</v>
      </c>
      <c r="H281" s="47"/>
      <c r="I281" s="18">
        <v>30</v>
      </c>
      <c r="J281" s="47"/>
      <c r="K281" s="19">
        <f t="shared" si="25"/>
        <v>0</v>
      </c>
      <c r="L281" s="23">
        <f t="shared" si="28"/>
        <v>0</v>
      </c>
      <c r="M281" s="19">
        <f t="shared" si="26"/>
        <v>0</v>
      </c>
      <c r="N281" s="19">
        <f t="shared" si="29"/>
        <v>14.719999999999999</v>
      </c>
      <c r="O281" s="54"/>
    </row>
    <row r="282" spans="1:15" x14ac:dyDescent="0.25">
      <c r="A282" s="40">
        <v>3665</v>
      </c>
      <c r="B282" s="40" t="s">
        <v>23</v>
      </c>
      <c r="C282" s="16" t="s">
        <v>272</v>
      </c>
      <c r="D282" s="53" t="s">
        <v>1144</v>
      </c>
      <c r="E282" s="201">
        <v>49.7</v>
      </c>
      <c r="F282" s="17">
        <f t="shared" si="27"/>
        <v>1.9501667647635865</v>
      </c>
      <c r="G282" s="17">
        <f t="shared" si="24"/>
        <v>57.155000000000001</v>
      </c>
      <c r="H282" s="47"/>
      <c r="I282" s="18">
        <v>10</v>
      </c>
      <c r="J282" s="47"/>
      <c r="K282" s="19">
        <f t="shared" si="25"/>
        <v>0</v>
      </c>
      <c r="L282" s="23">
        <f t="shared" si="28"/>
        <v>0</v>
      </c>
      <c r="M282" s="19">
        <f t="shared" si="26"/>
        <v>0</v>
      </c>
      <c r="N282" s="19">
        <f t="shared" si="29"/>
        <v>57.155000000000001</v>
      </c>
      <c r="O282" s="54"/>
    </row>
    <row r="283" spans="1:15" x14ac:dyDescent="0.25">
      <c r="A283" s="40">
        <v>3666</v>
      </c>
      <c r="B283" s="40" t="s">
        <v>23</v>
      </c>
      <c r="C283" s="16" t="s">
        <v>273</v>
      </c>
      <c r="D283" s="53" t="s">
        <v>1145</v>
      </c>
      <c r="E283" s="201">
        <v>52</v>
      </c>
      <c r="F283" s="17">
        <f t="shared" si="27"/>
        <v>2.0404159309397687</v>
      </c>
      <c r="G283" s="17">
        <f t="shared" si="24"/>
        <v>59.8</v>
      </c>
      <c r="H283" s="47"/>
      <c r="I283" s="18">
        <v>10</v>
      </c>
      <c r="J283" s="47"/>
      <c r="K283" s="19">
        <f t="shared" si="25"/>
        <v>0</v>
      </c>
      <c r="L283" s="23">
        <f t="shared" si="28"/>
        <v>0</v>
      </c>
      <c r="M283" s="19">
        <f t="shared" si="26"/>
        <v>0</v>
      </c>
      <c r="N283" s="19">
        <f t="shared" si="29"/>
        <v>59.8</v>
      </c>
      <c r="O283" s="54"/>
    </row>
    <row r="284" spans="1:15" x14ac:dyDescent="0.25">
      <c r="A284" s="40">
        <v>3667</v>
      </c>
      <c r="B284" s="40" t="s">
        <v>23</v>
      </c>
      <c r="C284" s="16" t="s">
        <v>274</v>
      </c>
      <c r="D284" s="53" t="s">
        <v>1146</v>
      </c>
      <c r="E284" s="201">
        <v>49.4</v>
      </c>
      <c r="F284" s="17">
        <f t="shared" si="27"/>
        <v>1.9383951343927801</v>
      </c>
      <c r="G284" s="17">
        <f t="shared" si="24"/>
        <v>56.809999999999995</v>
      </c>
      <c r="H284" s="47"/>
      <c r="I284" s="18">
        <v>10</v>
      </c>
      <c r="J284" s="47"/>
      <c r="K284" s="19">
        <f t="shared" si="25"/>
        <v>0</v>
      </c>
      <c r="L284" s="23">
        <f t="shared" si="28"/>
        <v>0</v>
      </c>
      <c r="M284" s="19">
        <f t="shared" si="26"/>
        <v>0</v>
      </c>
      <c r="N284" s="19">
        <f t="shared" si="29"/>
        <v>56.809999999999995</v>
      </c>
      <c r="O284" s="54"/>
    </row>
    <row r="285" spans="1:15" x14ac:dyDescent="0.25">
      <c r="A285" s="40">
        <v>3668</v>
      </c>
      <c r="B285" s="40" t="s">
        <v>23</v>
      </c>
      <c r="C285" s="16" t="s">
        <v>275</v>
      </c>
      <c r="D285" s="53" t="s">
        <v>1147</v>
      </c>
      <c r="E285" s="201">
        <v>54.2</v>
      </c>
      <c r="F285" s="17">
        <f t="shared" si="27"/>
        <v>2.1267412203256821</v>
      </c>
      <c r="G285" s="17">
        <f t="shared" si="24"/>
        <v>62.33</v>
      </c>
      <c r="H285" s="47"/>
      <c r="I285" s="18">
        <v>10</v>
      </c>
      <c r="J285" s="47"/>
      <c r="K285" s="19">
        <f t="shared" si="25"/>
        <v>0</v>
      </c>
      <c r="L285" s="23">
        <f t="shared" si="28"/>
        <v>0</v>
      </c>
      <c r="M285" s="19">
        <f t="shared" si="26"/>
        <v>0</v>
      </c>
      <c r="N285" s="19">
        <f t="shared" si="29"/>
        <v>62.33</v>
      </c>
      <c r="O285" s="54"/>
    </row>
    <row r="286" spans="1:15" x14ac:dyDescent="0.25">
      <c r="A286" s="40">
        <v>3670</v>
      </c>
      <c r="B286" s="40" t="s">
        <v>23</v>
      </c>
      <c r="C286" s="16" t="s">
        <v>276</v>
      </c>
      <c r="D286" s="53" t="s">
        <v>1148</v>
      </c>
      <c r="E286" s="201">
        <v>42.3</v>
      </c>
      <c r="F286" s="17">
        <f t="shared" si="27"/>
        <v>1.6597998822836961</v>
      </c>
      <c r="G286" s="17">
        <f t="shared" si="24"/>
        <v>48.644999999999996</v>
      </c>
      <c r="H286" s="47"/>
      <c r="I286" s="18">
        <v>10</v>
      </c>
      <c r="J286" s="47"/>
      <c r="K286" s="19">
        <f t="shared" si="25"/>
        <v>0</v>
      </c>
      <c r="L286" s="23">
        <f t="shared" si="28"/>
        <v>0</v>
      </c>
      <c r="M286" s="19">
        <f t="shared" si="26"/>
        <v>0</v>
      </c>
      <c r="N286" s="19">
        <f t="shared" si="29"/>
        <v>48.644999999999996</v>
      </c>
      <c r="O286" s="54"/>
    </row>
    <row r="287" spans="1:15" x14ac:dyDescent="0.25">
      <c r="A287" s="40">
        <v>3671</v>
      </c>
      <c r="B287" s="40" t="s">
        <v>23</v>
      </c>
      <c r="C287" s="16" t="s">
        <v>277</v>
      </c>
      <c r="D287" s="53" t="s">
        <v>1149</v>
      </c>
      <c r="E287" s="201">
        <v>46.1</v>
      </c>
      <c r="F287" s="17">
        <f t="shared" si="27"/>
        <v>1.8089072003139102</v>
      </c>
      <c r="G287" s="17">
        <f t="shared" si="24"/>
        <v>53.015000000000001</v>
      </c>
      <c r="H287" s="47"/>
      <c r="I287" s="18">
        <v>10</v>
      </c>
      <c r="J287" s="47"/>
      <c r="K287" s="19">
        <f t="shared" si="25"/>
        <v>0</v>
      </c>
      <c r="L287" s="23">
        <f t="shared" si="28"/>
        <v>0</v>
      </c>
      <c r="M287" s="19">
        <f t="shared" si="26"/>
        <v>0</v>
      </c>
      <c r="N287" s="19">
        <f t="shared" si="29"/>
        <v>53.015000000000001</v>
      </c>
      <c r="O287" s="54"/>
    </row>
    <row r="288" spans="1:15" x14ac:dyDescent="0.25">
      <c r="A288" s="40">
        <v>3672</v>
      </c>
      <c r="B288" s="40" t="s">
        <v>23</v>
      </c>
      <c r="C288" s="16" t="s">
        <v>278</v>
      </c>
      <c r="D288" s="53" t="s">
        <v>1150</v>
      </c>
      <c r="E288" s="201">
        <v>45.5</v>
      </c>
      <c r="F288" s="17">
        <f t="shared" si="27"/>
        <v>1.7853639395722976</v>
      </c>
      <c r="G288" s="17">
        <f t="shared" si="24"/>
        <v>52.324999999999996</v>
      </c>
      <c r="H288" s="47"/>
      <c r="I288" s="18">
        <v>10</v>
      </c>
      <c r="J288" s="47"/>
      <c r="K288" s="19">
        <f t="shared" si="25"/>
        <v>0</v>
      </c>
      <c r="L288" s="23">
        <f t="shared" si="28"/>
        <v>0</v>
      </c>
      <c r="M288" s="19">
        <f t="shared" si="26"/>
        <v>0</v>
      </c>
      <c r="N288" s="19">
        <f t="shared" si="29"/>
        <v>52.324999999999996</v>
      </c>
      <c r="O288" s="54"/>
    </row>
    <row r="289" spans="1:15" x14ac:dyDescent="0.25">
      <c r="A289" s="40">
        <v>3674</v>
      </c>
      <c r="B289" s="40" t="s">
        <v>23</v>
      </c>
      <c r="C289" s="16" t="s">
        <v>279</v>
      </c>
      <c r="D289" s="53" t="s">
        <v>1151</v>
      </c>
      <c r="E289" s="201">
        <v>42.3</v>
      </c>
      <c r="F289" s="17">
        <f t="shared" si="27"/>
        <v>1.6597998822836961</v>
      </c>
      <c r="G289" s="17">
        <f t="shared" si="24"/>
        <v>48.644999999999996</v>
      </c>
      <c r="H289" s="47"/>
      <c r="I289" s="18">
        <v>10</v>
      </c>
      <c r="J289" s="47"/>
      <c r="K289" s="19">
        <f t="shared" si="25"/>
        <v>0</v>
      </c>
      <c r="L289" s="23">
        <f t="shared" si="28"/>
        <v>0</v>
      </c>
      <c r="M289" s="19">
        <f t="shared" si="26"/>
        <v>0</v>
      </c>
      <c r="N289" s="19">
        <f t="shared" si="29"/>
        <v>48.644999999999996</v>
      </c>
      <c r="O289" s="54"/>
    </row>
    <row r="290" spans="1:15" x14ac:dyDescent="0.25">
      <c r="A290" s="40">
        <v>3675</v>
      </c>
      <c r="B290" s="40" t="s">
        <v>23</v>
      </c>
      <c r="C290" s="16" t="s">
        <v>280</v>
      </c>
      <c r="D290" s="53" t="s">
        <v>1152</v>
      </c>
      <c r="E290" s="201">
        <v>50.1</v>
      </c>
      <c r="F290" s="17">
        <f t="shared" si="27"/>
        <v>1.9658622719246617</v>
      </c>
      <c r="G290" s="17">
        <f t="shared" si="24"/>
        <v>57.614999999999995</v>
      </c>
      <c r="H290" s="47"/>
      <c r="I290" s="18">
        <v>10</v>
      </c>
      <c r="J290" s="47"/>
      <c r="K290" s="19">
        <f t="shared" si="25"/>
        <v>0</v>
      </c>
      <c r="L290" s="23">
        <f t="shared" si="28"/>
        <v>0</v>
      </c>
      <c r="M290" s="19">
        <f t="shared" si="26"/>
        <v>0</v>
      </c>
      <c r="N290" s="19">
        <f t="shared" si="29"/>
        <v>57.614999999999995</v>
      </c>
      <c r="O290" s="54"/>
    </row>
    <row r="291" spans="1:15" x14ac:dyDescent="0.25">
      <c r="A291" s="40">
        <v>3676</v>
      </c>
      <c r="B291" s="40" t="s">
        <v>23</v>
      </c>
      <c r="C291" s="16" t="s">
        <v>281</v>
      </c>
      <c r="D291" s="53" t="s">
        <v>1153</v>
      </c>
      <c r="E291" s="201">
        <v>122.6</v>
      </c>
      <c r="F291" s="17">
        <f t="shared" si="27"/>
        <v>4.8106729448695313</v>
      </c>
      <c r="G291" s="17">
        <f t="shared" si="24"/>
        <v>140.98999999999998</v>
      </c>
      <c r="H291" s="47"/>
      <c r="I291" s="18">
        <v>7</v>
      </c>
      <c r="J291" s="47"/>
      <c r="K291" s="19">
        <f t="shared" si="25"/>
        <v>0</v>
      </c>
      <c r="L291" s="23">
        <f t="shared" si="28"/>
        <v>0</v>
      </c>
      <c r="M291" s="19">
        <f t="shared" si="26"/>
        <v>0</v>
      </c>
      <c r="N291" s="19">
        <f t="shared" si="29"/>
        <v>140.98999999999998</v>
      </c>
      <c r="O291" s="54"/>
    </row>
    <row r="292" spans="1:15" x14ac:dyDescent="0.25">
      <c r="A292" s="40">
        <v>3685</v>
      </c>
      <c r="B292" s="40" t="s">
        <v>15</v>
      </c>
      <c r="C292" s="16" t="s">
        <v>2037</v>
      </c>
      <c r="D292" s="221">
        <v>8411066002822</v>
      </c>
      <c r="E292" s="201">
        <v>47.9</v>
      </c>
      <c r="F292" s="17">
        <f t="shared" si="27"/>
        <v>1.8795369825387482</v>
      </c>
      <c r="G292" s="17">
        <f t="shared" si="24"/>
        <v>55.084999999999994</v>
      </c>
      <c r="H292" s="47"/>
      <c r="I292" s="18">
        <v>10</v>
      </c>
      <c r="J292" s="47"/>
      <c r="K292" s="19">
        <f t="shared" si="25"/>
        <v>0</v>
      </c>
      <c r="L292" s="23">
        <f t="shared" si="28"/>
        <v>0</v>
      </c>
      <c r="M292" s="19">
        <f t="shared" si="26"/>
        <v>0</v>
      </c>
      <c r="N292" s="19">
        <f t="shared" si="29"/>
        <v>55.084999999999994</v>
      </c>
      <c r="O292" s="54"/>
    </row>
    <row r="293" spans="1:15" x14ac:dyDescent="0.25">
      <c r="A293" s="40">
        <v>3686</v>
      </c>
      <c r="B293" s="40" t="s">
        <v>15</v>
      </c>
      <c r="C293" s="16" t="s">
        <v>282</v>
      </c>
      <c r="D293" s="53" t="s">
        <v>1154</v>
      </c>
      <c r="E293" s="201">
        <v>35.799999999999997</v>
      </c>
      <c r="F293" s="17">
        <f t="shared" si="27"/>
        <v>1.4047478909162252</v>
      </c>
      <c r="G293" s="17">
        <f t="shared" si="24"/>
        <v>41.169999999999995</v>
      </c>
      <c r="H293" s="47"/>
      <c r="I293" s="18">
        <v>10</v>
      </c>
      <c r="J293" s="47"/>
      <c r="K293" s="19">
        <f t="shared" si="25"/>
        <v>0</v>
      </c>
      <c r="L293" s="23">
        <f t="shared" si="28"/>
        <v>0</v>
      </c>
      <c r="M293" s="19">
        <f t="shared" si="26"/>
        <v>0</v>
      </c>
      <c r="N293" s="19">
        <f t="shared" si="29"/>
        <v>41.169999999999995</v>
      </c>
      <c r="O293" s="54"/>
    </row>
    <row r="294" spans="1:15" x14ac:dyDescent="0.25">
      <c r="A294" s="40">
        <v>3687</v>
      </c>
      <c r="B294" s="40" t="s">
        <v>15</v>
      </c>
      <c r="C294" s="16" t="s">
        <v>283</v>
      </c>
      <c r="D294" s="53" t="s">
        <v>1155</v>
      </c>
      <c r="E294" s="201">
        <v>51.2</v>
      </c>
      <c r="F294" s="17">
        <f t="shared" si="27"/>
        <v>2.0090249166176184</v>
      </c>
      <c r="G294" s="17">
        <f t="shared" si="24"/>
        <v>58.879999999999995</v>
      </c>
      <c r="H294" s="47"/>
      <c r="I294" s="18">
        <v>10</v>
      </c>
      <c r="J294" s="47"/>
      <c r="K294" s="19">
        <f t="shared" si="25"/>
        <v>0</v>
      </c>
      <c r="L294" s="23">
        <f t="shared" si="28"/>
        <v>0</v>
      </c>
      <c r="M294" s="19">
        <f t="shared" si="26"/>
        <v>0</v>
      </c>
      <c r="N294" s="19">
        <f t="shared" si="29"/>
        <v>58.879999999999995</v>
      </c>
      <c r="O294" s="54"/>
    </row>
    <row r="295" spans="1:15" x14ac:dyDescent="0.25">
      <c r="A295" s="40">
        <v>3688</v>
      </c>
      <c r="B295" s="40" t="s">
        <v>15</v>
      </c>
      <c r="C295" s="16" t="s">
        <v>284</v>
      </c>
      <c r="D295" s="53" t="s">
        <v>1156</v>
      </c>
      <c r="E295" s="201">
        <v>46.1</v>
      </c>
      <c r="F295" s="17">
        <f t="shared" si="27"/>
        <v>1.8089072003139102</v>
      </c>
      <c r="G295" s="17">
        <f t="shared" si="24"/>
        <v>53.015000000000001</v>
      </c>
      <c r="H295" s="47"/>
      <c r="I295" s="18">
        <v>10</v>
      </c>
      <c r="J295" s="47"/>
      <c r="K295" s="19">
        <f t="shared" si="25"/>
        <v>0</v>
      </c>
      <c r="L295" s="23">
        <f t="shared" si="28"/>
        <v>0</v>
      </c>
      <c r="M295" s="19">
        <f t="shared" si="26"/>
        <v>0</v>
      </c>
      <c r="N295" s="19">
        <f t="shared" si="29"/>
        <v>53.015000000000001</v>
      </c>
      <c r="O295" s="54"/>
    </row>
    <row r="296" spans="1:15" x14ac:dyDescent="0.25">
      <c r="A296" s="40">
        <v>3689</v>
      </c>
      <c r="B296" s="40" t="s">
        <v>15</v>
      </c>
      <c r="C296" s="16" t="s">
        <v>285</v>
      </c>
      <c r="D296" s="53" t="s">
        <v>1157</v>
      </c>
      <c r="E296" s="201">
        <v>35.799999999999997</v>
      </c>
      <c r="F296" s="17">
        <f t="shared" si="27"/>
        <v>1.4047478909162252</v>
      </c>
      <c r="G296" s="17">
        <f t="shared" si="24"/>
        <v>41.169999999999995</v>
      </c>
      <c r="H296" s="47"/>
      <c r="I296" s="18">
        <v>10</v>
      </c>
      <c r="J296" s="47"/>
      <c r="K296" s="19">
        <f t="shared" si="25"/>
        <v>0</v>
      </c>
      <c r="L296" s="23">
        <f t="shared" si="28"/>
        <v>0</v>
      </c>
      <c r="M296" s="19">
        <f t="shared" si="26"/>
        <v>0</v>
      </c>
      <c r="N296" s="19">
        <f t="shared" si="29"/>
        <v>41.169999999999995</v>
      </c>
      <c r="O296" s="54"/>
    </row>
    <row r="297" spans="1:15" x14ac:dyDescent="0.25">
      <c r="A297" s="40">
        <v>3690</v>
      </c>
      <c r="B297" s="40" t="s">
        <v>15</v>
      </c>
      <c r="C297" s="220" t="s">
        <v>2038</v>
      </c>
      <c r="D297" s="221">
        <v>8411066002815</v>
      </c>
      <c r="E297" s="201">
        <v>37.299999999999997</v>
      </c>
      <c r="F297" s="17">
        <f t="shared" si="27"/>
        <v>1.4636060427702569</v>
      </c>
      <c r="G297" s="17">
        <f t="shared" si="24"/>
        <v>42.894999999999996</v>
      </c>
      <c r="H297" s="47"/>
      <c r="I297" s="18">
        <v>1</v>
      </c>
      <c r="J297" s="47"/>
      <c r="K297" s="19">
        <f t="shared" si="25"/>
        <v>0</v>
      </c>
      <c r="L297" s="23">
        <f t="shared" si="28"/>
        <v>0</v>
      </c>
      <c r="M297" s="19">
        <f t="shared" si="26"/>
        <v>0</v>
      </c>
      <c r="N297" s="19">
        <f t="shared" si="29"/>
        <v>42.894999999999996</v>
      </c>
      <c r="O297" s="54"/>
    </row>
    <row r="298" spans="1:15" x14ac:dyDescent="0.25">
      <c r="A298" s="40">
        <v>3700</v>
      </c>
      <c r="B298" s="40" t="s">
        <v>23</v>
      </c>
      <c r="C298" s="16" t="s">
        <v>286</v>
      </c>
      <c r="D298" s="53" t="s">
        <v>1158</v>
      </c>
      <c r="E298" s="201">
        <v>103.4</v>
      </c>
      <c r="F298" s="55" t="s">
        <v>116</v>
      </c>
      <c r="G298" s="17">
        <f>PRODUCT(E298,1.21)</f>
        <v>125.114</v>
      </c>
      <c r="H298" s="47"/>
      <c r="I298" s="18">
        <v>6</v>
      </c>
      <c r="J298" s="47"/>
      <c r="K298" s="19">
        <f t="shared" si="25"/>
        <v>0</v>
      </c>
      <c r="L298" s="23">
        <f t="shared" si="28"/>
        <v>0</v>
      </c>
      <c r="M298" s="19">
        <f t="shared" si="26"/>
        <v>0</v>
      </c>
      <c r="N298" s="19">
        <f t="shared" si="29"/>
        <v>125.114</v>
      </c>
      <c r="O298" s="54"/>
    </row>
    <row r="299" spans="1:15" x14ac:dyDescent="0.25">
      <c r="A299" s="40">
        <v>3766</v>
      </c>
      <c r="B299" s="40" t="s">
        <v>23</v>
      </c>
      <c r="C299" s="16" t="s">
        <v>287</v>
      </c>
      <c r="D299" s="53" t="s">
        <v>1159</v>
      </c>
      <c r="E299" s="201">
        <v>133</v>
      </c>
      <c r="F299" s="55" t="s">
        <v>116</v>
      </c>
      <c r="G299" s="17">
        <f t="shared" ref="G299:G343" si="36">PRODUCT(E299,1.21)</f>
        <v>160.93</v>
      </c>
      <c r="H299" s="47"/>
      <c r="I299" s="18">
        <v>6</v>
      </c>
      <c r="J299" s="47"/>
      <c r="K299" s="19">
        <f t="shared" si="25"/>
        <v>0</v>
      </c>
      <c r="L299" s="55" t="s">
        <v>116</v>
      </c>
      <c r="M299" s="19">
        <f t="shared" si="26"/>
        <v>0</v>
      </c>
      <c r="N299" s="19">
        <f t="shared" si="29"/>
        <v>160.93</v>
      </c>
      <c r="O299" s="54"/>
    </row>
    <row r="300" spans="1:15" x14ac:dyDescent="0.25">
      <c r="A300" s="40">
        <v>3768</v>
      </c>
      <c r="B300" s="40" t="s">
        <v>23</v>
      </c>
      <c r="C300" s="16" t="s">
        <v>288</v>
      </c>
      <c r="D300" s="53" t="s">
        <v>1160</v>
      </c>
      <c r="E300" s="201">
        <v>133</v>
      </c>
      <c r="F300" s="55" t="s">
        <v>116</v>
      </c>
      <c r="G300" s="17">
        <f t="shared" si="36"/>
        <v>160.93</v>
      </c>
      <c r="H300" s="47"/>
      <c r="I300" s="18">
        <v>6</v>
      </c>
      <c r="J300" s="47"/>
      <c r="K300" s="19">
        <f t="shared" si="25"/>
        <v>0</v>
      </c>
      <c r="L300" s="55" t="s">
        <v>116</v>
      </c>
      <c r="M300" s="19">
        <f t="shared" si="26"/>
        <v>0</v>
      </c>
      <c r="N300" s="19">
        <f t="shared" si="29"/>
        <v>160.93</v>
      </c>
      <c r="O300" s="54"/>
    </row>
    <row r="301" spans="1:15" x14ac:dyDescent="0.25">
      <c r="A301" s="40">
        <v>3770</v>
      </c>
      <c r="B301" s="40" t="s">
        <v>23</v>
      </c>
      <c r="C301" s="16" t="s">
        <v>289</v>
      </c>
      <c r="D301" s="53" t="s">
        <v>1161</v>
      </c>
      <c r="E301" s="201">
        <v>106.2</v>
      </c>
      <c r="F301" s="55" t="s">
        <v>116</v>
      </c>
      <c r="G301" s="17">
        <f t="shared" si="36"/>
        <v>128.50200000000001</v>
      </c>
      <c r="H301" s="47"/>
      <c r="I301" s="18">
        <v>6</v>
      </c>
      <c r="J301" s="47"/>
      <c r="K301" s="19">
        <f t="shared" si="25"/>
        <v>0</v>
      </c>
      <c r="L301" s="55" t="s">
        <v>116</v>
      </c>
      <c r="M301" s="19">
        <f t="shared" si="26"/>
        <v>0</v>
      </c>
      <c r="N301" s="19">
        <f t="shared" si="29"/>
        <v>128.50200000000001</v>
      </c>
      <c r="O301" s="54"/>
    </row>
    <row r="302" spans="1:15" x14ac:dyDescent="0.25">
      <c r="A302" s="40">
        <v>3771</v>
      </c>
      <c r="B302" s="40" t="s">
        <v>23</v>
      </c>
      <c r="C302" s="16" t="s">
        <v>290</v>
      </c>
      <c r="D302" s="53" t="s">
        <v>1162</v>
      </c>
      <c r="E302" s="201">
        <v>35.299999999999997</v>
      </c>
      <c r="F302" s="55" t="s">
        <v>116</v>
      </c>
      <c r="G302" s="17">
        <f t="shared" si="36"/>
        <v>42.712999999999994</v>
      </c>
      <c r="H302" s="47"/>
      <c r="I302" s="18">
        <v>12</v>
      </c>
      <c r="J302" s="47"/>
      <c r="K302" s="19">
        <f t="shared" si="25"/>
        <v>0</v>
      </c>
      <c r="L302" s="55" t="s">
        <v>116</v>
      </c>
      <c r="M302" s="19">
        <f t="shared" si="26"/>
        <v>0</v>
      </c>
      <c r="N302" s="19">
        <f t="shared" si="29"/>
        <v>42.712999999999994</v>
      </c>
      <c r="O302" s="54"/>
    </row>
    <row r="303" spans="1:15" x14ac:dyDescent="0.25">
      <c r="A303" s="40">
        <v>3772</v>
      </c>
      <c r="B303" s="40" t="s">
        <v>23</v>
      </c>
      <c r="C303" s="16" t="s">
        <v>291</v>
      </c>
      <c r="D303" s="53" t="s">
        <v>1163</v>
      </c>
      <c r="E303" s="201">
        <v>70.599999999999994</v>
      </c>
      <c r="F303" s="55" t="s">
        <v>116</v>
      </c>
      <c r="G303" s="17">
        <f t="shared" si="36"/>
        <v>85.425999999999988</v>
      </c>
      <c r="H303" s="47"/>
      <c r="I303" s="18">
        <v>6</v>
      </c>
      <c r="J303" s="47"/>
      <c r="K303" s="19">
        <f t="shared" si="25"/>
        <v>0</v>
      </c>
      <c r="L303" s="55" t="s">
        <v>116</v>
      </c>
      <c r="M303" s="19">
        <f t="shared" si="26"/>
        <v>0</v>
      </c>
      <c r="N303" s="19">
        <f t="shared" si="29"/>
        <v>85.425999999999988</v>
      </c>
      <c r="O303" s="54"/>
    </row>
    <row r="304" spans="1:15" x14ac:dyDescent="0.25">
      <c r="A304" s="40">
        <v>3774</v>
      </c>
      <c r="B304" s="40" t="s">
        <v>23</v>
      </c>
      <c r="C304" s="16" t="s">
        <v>292</v>
      </c>
      <c r="D304" s="53" t="s">
        <v>1164</v>
      </c>
      <c r="E304" s="201">
        <v>70.599999999999994</v>
      </c>
      <c r="F304" s="55" t="s">
        <v>116</v>
      </c>
      <c r="G304" s="17">
        <f t="shared" si="36"/>
        <v>85.425999999999988</v>
      </c>
      <c r="H304" s="47"/>
      <c r="I304" s="18">
        <v>6</v>
      </c>
      <c r="J304" s="47"/>
      <c r="K304" s="19">
        <f t="shared" si="25"/>
        <v>0</v>
      </c>
      <c r="L304" s="55" t="s">
        <v>116</v>
      </c>
      <c r="M304" s="19">
        <f t="shared" si="26"/>
        <v>0</v>
      </c>
      <c r="N304" s="19">
        <f t="shared" si="29"/>
        <v>85.425999999999988</v>
      </c>
      <c r="O304" s="54"/>
    </row>
    <row r="305" spans="1:15" x14ac:dyDescent="0.25">
      <c r="A305" s="40">
        <v>3782</v>
      </c>
      <c r="B305" s="40" t="s">
        <v>23</v>
      </c>
      <c r="C305" s="16" t="s">
        <v>2004</v>
      </c>
      <c r="D305" s="53">
        <v>4024967002484</v>
      </c>
      <c r="E305" s="201">
        <v>81</v>
      </c>
      <c r="F305" s="55" t="s">
        <v>116</v>
      </c>
      <c r="G305" s="17">
        <f t="shared" si="36"/>
        <v>98.009999999999991</v>
      </c>
      <c r="H305" s="47"/>
      <c r="I305" s="18">
        <v>6</v>
      </c>
      <c r="J305" s="47"/>
      <c r="K305" s="19">
        <f t="shared" si="25"/>
        <v>0</v>
      </c>
      <c r="L305" s="55" t="s">
        <v>116</v>
      </c>
      <c r="M305" s="19">
        <f t="shared" si="26"/>
        <v>0</v>
      </c>
      <c r="N305" s="19">
        <f t="shared" si="29"/>
        <v>98.009999999999991</v>
      </c>
      <c r="O305" s="54"/>
    </row>
    <row r="306" spans="1:15" x14ac:dyDescent="0.25">
      <c r="A306" s="40">
        <v>3784</v>
      </c>
      <c r="B306" s="40" t="s">
        <v>23</v>
      </c>
      <c r="C306" s="16" t="s">
        <v>2005</v>
      </c>
      <c r="D306" s="53">
        <v>4024967200002</v>
      </c>
      <c r="E306" s="201">
        <v>80</v>
      </c>
      <c r="F306" s="55" t="s">
        <v>116</v>
      </c>
      <c r="G306" s="17">
        <f t="shared" si="36"/>
        <v>96.8</v>
      </c>
      <c r="H306" s="47"/>
      <c r="I306" s="18">
        <v>6</v>
      </c>
      <c r="J306" s="47"/>
      <c r="K306" s="19">
        <f t="shared" si="25"/>
        <v>0</v>
      </c>
      <c r="L306" s="55" t="s">
        <v>116</v>
      </c>
      <c r="M306" s="19">
        <f t="shared" si="26"/>
        <v>0</v>
      </c>
      <c r="N306" s="19">
        <f t="shared" si="29"/>
        <v>96.8</v>
      </c>
      <c r="O306" s="54"/>
    </row>
    <row r="307" spans="1:15" x14ac:dyDescent="0.25">
      <c r="A307" s="40">
        <v>3786</v>
      </c>
      <c r="B307" s="40" t="s">
        <v>23</v>
      </c>
      <c r="C307" s="16" t="s">
        <v>293</v>
      </c>
      <c r="D307" s="53" t="s">
        <v>1165</v>
      </c>
      <c r="E307" s="201">
        <v>109.2</v>
      </c>
      <c r="F307" s="55" t="s">
        <v>116</v>
      </c>
      <c r="G307" s="17">
        <f t="shared" si="36"/>
        <v>132.13200000000001</v>
      </c>
      <c r="H307" s="47"/>
      <c r="I307" s="18">
        <v>6</v>
      </c>
      <c r="J307" s="47"/>
      <c r="K307" s="19">
        <f t="shared" si="25"/>
        <v>0</v>
      </c>
      <c r="L307" s="55" t="s">
        <v>116</v>
      </c>
      <c r="M307" s="19">
        <f t="shared" si="26"/>
        <v>0</v>
      </c>
      <c r="N307" s="19">
        <f t="shared" si="29"/>
        <v>132.13200000000001</v>
      </c>
      <c r="O307" s="54"/>
    </row>
    <row r="308" spans="1:15" x14ac:dyDescent="0.25">
      <c r="A308" s="40">
        <v>3790</v>
      </c>
      <c r="B308" s="40" t="s">
        <v>23</v>
      </c>
      <c r="C308" s="16" t="s">
        <v>294</v>
      </c>
      <c r="D308" s="53" t="s">
        <v>1166</v>
      </c>
      <c r="E308" s="201">
        <v>133</v>
      </c>
      <c r="F308" s="55" t="s">
        <v>116</v>
      </c>
      <c r="G308" s="17">
        <f t="shared" si="36"/>
        <v>160.93</v>
      </c>
      <c r="H308" s="47"/>
      <c r="I308" s="18">
        <v>6</v>
      </c>
      <c r="J308" s="47"/>
      <c r="K308" s="19">
        <f t="shared" si="25"/>
        <v>0</v>
      </c>
      <c r="L308" s="55" t="s">
        <v>116</v>
      </c>
      <c r="M308" s="19">
        <f t="shared" si="26"/>
        <v>0</v>
      </c>
      <c r="N308" s="19">
        <f t="shared" si="29"/>
        <v>160.93</v>
      </c>
      <c r="O308" s="54"/>
    </row>
    <row r="309" spans="1:15" x14ac:dyDescent="0.25">
      <c r="A309" s="40">
        <v>3792</v>
      </c>
      <c r="B309" s="40" t="s">
        <v>23</v>
      </c>
      <c r="C309" s="16" t="s">
        <v>295</v>
      </c>
      <c r="D309" s="53" t="s">
        <v>1167</v>
      </c>
      <c r="E309" s="201">
        <v>112</v>
      </c>
      <c r="F309" s="55" t="s">
        <v>116</v>
      </c>
      <c r="G309" s="17">
        <f t="shared" si="36"/>
        <v>135.51999999999998</v>
      </c>
      <c r="H309" s="47"/>
      <c r="I309" s="18">
        <v>6</v>
      </c>
      <c r="J309" s="47"/>
      <c r="K309" s="19">
        <f t="shared" si="25"/>
        <v>0</v>
      </c>
      <c r="L309" s="55" t="s">
        <v>116</v>
      </c>
      <c r="M309" s="19">
        <f t="shared" si="26"/>
        <v>0</v>
      </c>
      <c r="N309" s="19">
        <f t="shared" si="29"/>
        <v>135.51999999999998</v>
      </c>
      <c r="O309" s="54"/>
    </row>
    <row r="310" spans="1:15" x14ac:dyDescent="0.25">
      <c r="A310" s="40">
        <v>3794</v>
      </c>
      <c r="B310" s="40" t="s">
        <v>23</v>
      </c>
      <c r="C310" s="16" t="s">
        <v>296</v>
      </c>
      <c r="D310" s="53" t="s">
        <v>1168</v>
      </c>
      <c r="E310" s="201">
        <v>145</v>
      </c>
      <c r="F310" s="55" t="s">
        <v>116</v>
      </c>
      <c r="G310" s="17">
        <f t="shared" si="36"/>
        <v>175.45</v>
      </c>
      <c r="H310" s="47"/>
      <c r="I310" s="18">
        <v>6</v>
      </c>
      <c r="J310" s="47"/>
      <c r="K310" s="19">
        <f t="shared" si="25"/>
        <v>0</v>
      </c>
      <c r="L310" s="55" t="s">
        <v>116</v>
      </c>
      <c r="M310" s="19">
        <f t="shared" si="26"/>
        <v>0</v>
      </c>
      <c r="N310" s="19">
        <f t="shared" si="29"/>
        <v>175.45</v>
      </c>
      <c r="O310" s="54"/>
    </row>
    <row r="311" spans="1:15" x14ac:dyDescent="0.25">
      <c r="A311" s="40">
        <v>3798</v>
      </c>
      <c r="B311" s="40" t="s">
        <v>23</v>
      </c>
      <c r="C311" s="16" t="s">
        <v>297</v>
      </c>
      <c r="D311" s="53" t="s">
        <v>1169</v>
      </c>
      <c r="E311" s="201">
        <v>159</v>
      </c>
      <c r="F311" s="55" t="s">
        <v>116</v>
      </c>
      <c r="G311" s="17">
        <f t="shared" si="36"/>
        <v>192.39</v>
      </c>
      <c r="H311" s="47"/>
      <c r="I311" s="18">
        <v>6</v>
      </c>
      <c r="J311" s="47"/>
      <c r="K311" s="19">
        <f t="shared" si="25"/>
        <v>0</v>
      </c>
      <c r="L311" s="55" t="s">
        <v>116</v>
      </c>
      <c r="M311" s="19">
        <f t="shared" si="26"/>
        <v>0</v>
      </c>
      <c r="N311" s="19">
        <f t="shared" si="29"/>
        <v>192.39</v>
      </c>
      <c r="O311" s="54" t="s">
        <v>2212</v>
      </c>
    </row>
    <row r="312" spans="1:15" x14ac:dyDescent="0.25">
      <c r="A312" s="40">
        <v>3800</v>
      </c>
      <c r="B312" s="40" t="s">
        <v>23</v>
      </c>
      <c r="C312" s="16" t="s">
        <v>298</v>
      </c>
      <c r="D312" s="53" t="s">
        <v>1170</v>
      </c>
      <c r="E312" s="201">
        <v>105.1</v>
      </c>
      <c r="F312" s="55" t="s">
        <v>116</v>
      </c>
      <c r="G312" s="17">
        <f t="shared" si="36"/>
        <v>127.17099999999999</v>
      </c>
      <c r="H312" s="47"/>
      <c r="I312" s="18">
        <v>6</v>
      </c>
      <c r="J312" s="47"/>
      <c r="K312" s="19">
        <f t="shared" si="25"/>
        <v>0</v>
      </c>
      <c r="L312" s="55" t="s">
        <v>116</v>
      </c>
      <c r="M312" s="19">
        <f t="shared" si="26"/>
        <v>0</v>
      </c>
      <c r="N312" s="19">
        <f t="shared" si="29"/>
        <v>127.17099999999999</v>
      </c>
      <c r="O312" s="54"/>
    </row>
    <row r="313" spans="1:15" x14ac:dyDescent="0.25">
      <c r="A313" s="40">
        <v>3809</v>
      </c>
      <c r="B313" s="40" t="s">
        <v>23</v>
      </c>
      <c r="C313" s="16" t="s">
        <v>299</v>
      </c>
      <c r="D313" s="53" t="s">
        <v>1171</v>
      </c>
      <c r="E313" s="201">
        <v>35.299999999999997</v>
      </c>
      <c r="F313" s="55" t="s">
        <v>116</v>
      </c>
      <c r="G313" s="17">
        <f t="shared" si="36"/>
        <v>42.712999999999994</v>
      </c>
      <c r="H313" s="47"/>
      <c r="I313" s="18">
        <v>12</v>
      </c>
      <c r="J313" s="47"/>
      <c r="K313" s="19">
        <f t="shared" si="25"/>
        <v>0</v>
      </c>
      <c r="L313" s="55" t="s">
        <v>116</v>
      </c>
      <c r="M313" s="19">
        <f t="shared" si="26"/>
        <v>0</v>
      </c>
      <c r="N313" s="19">
        <f t="shared" si="29"/>
        <v>42.712999999999994</v>
      </c>
      <c r="O313" s="54" t="s">
        <v>2119</v>
      </c>
    </row>
    <row r="314" spans="1:15" x14ac:dyDescent="0.25">
      <c r="A314" s="40">
        <v>3810</v>
      </c>
      <c r="B314" s="40" t="s">
        <v>23</v>
      </c>
      <c r="C314" s="16" t="s">
        <v>2098</v>
      </c>
      <c r="D314" s="53">
        <v>4024967301334</v>
      </c>
      <c r="E314" s="201">
        <v>70.599999999999994</v>
      </c>
      <c r="F314" s="55" t="s">
        <v>116</v>
      </c>
      <c r="G314" s="17">
        <f t="shared" si="36"/>
        <v>85.425999999999988</v>
      </c>
      <c r="H314" s="47"/>
      <c r="I314" s="18">
        <v>6</v>
      </c>
      <c r="J314" s="47"/>
      <c r="K314" s="19">
        <f t="shared" si="25"/>
        <v>0</v>
      </c>
      <c r="L314" s="55" t="s">
        <v>116</v>
      </c>
      <c r="M314" s="19">
        <f t="shared" si="26"/>
        <v>0</v>
      </c>
      <c r="N314" s="19">
        <f t="shared" si="29"/>
        <v>85.425999999999988</v>
      </c>
      <c r="O314" s="54"/>
    </row>
    <row r="315" spans="1:15" x14ac:dyDescent="0.25">
      <c r="A315" s="40">
        <v>3820</v>
      </c>
      <c r="B315" s="40" t="s">
        <v>23</v>
      </c>
      <c r="C315" s="16" t="s">
        <v>300</v>
      </c>
      <c r="D315" s="53" t="s">
        <v>1172</v>
      </c>
      <c r="E315" s="201">
        <v>133</v>
      </c>
      <c r="F315" s="55" t="s">
        <v>116</v>
      </c>
      <c r="G315" s="17">
        <f t="shared" si="36"/>
        <v>160.93</v>
      </c>
      <c r="H315" s="47"/>
      <c r="I315" s="18">
        <v>6</v>
      </c>
      <c r="J315" s="47"/>
      <c r="K315" s="19">
        <f t="shared" si="25"/>
        <v>0</v>
      </c>
      <c r="L315" s="55" t="s">
        <v>116</v>
      </c>
      <c r="M315" s="19">
        <f t="shared" si="26"/>
        <v>0</v>
      </c>
      <c r="N315" s="19">
        <f t="shared" si="29"/>
        <v>160.93</v>
      </c>
      <c r="O315" s="54"/>
    </row>
    <row r="316" spans="1:15" x14ac:dyDescent="0.25">
      <c r="A316" s="40">
        <v>3822</v>
      </c>
      <c r="B316" s="40" t="s">
        <v>23</v>
      </c>
      <c r="C316" s="16" t="s">
        <v>301</v>
      </c>
      <c r="D316" s="53" t="s">
        <v>1173</v>
      </c>
      <c r="E316" s="201">
        <v>127.3</v>
      </c>
      <c r="F316" s="55" t="s">
        <v>116</v>
      </c>
      <c r="G316" s="17">
        <f t="shared" si="36"/>
        <v>154.03299999999999</v>
      </c>
      <c r="H316" s="47"/>
      <c r="I316" s="18">
        <v>6</v>
      </c>
      <c r="J316" s="47"/>
      <c r="K316" s="19">
        <f t="shared" si="25"/>
        <v>0</v>
      </c>
      <c r="L316" s="55" t="s">
        <v>116</v>
      </c>
      <c r="M316" s="19">
        <f t="shared" si="26"/>
        <v>0</v>
      </c>
      <c r="N316" s="19">
        <f t="shared" si="29"/>
        <v>154.03299999999999</v>
      </c>
      <c r="O316" s="54"/>
    </row>
    <row r="317" spans="1:15" x14ac:dyDescent="0.25">
      <c r="A317" s="40">
        <v>3824</v>
      </c>
      <c r="B317" s="40" t="s">
        <v>23</v>
      </c>
      <c r="C317" s="16" t="s">
        <v>302</v>
      </c>
      <c r="D317" s="53" t="s">
        <v>1174</v>
      </c>
      <c r="E317" s="201">
        <v>109.2</v>
      </c>
      <c r="F317" s="55" t="s">
        <v>116</v>
      </c>
      <c r="G317" s="17">
        <f t="shared" si="36"/>
        <v>132.13200000000001</v>
      </c>
      <c r="H317" s="47"/>
      <c r="I317" s="18">
        <v>6</v>
      </c>
      <c r="J317" s="47"/>
      <c r="K317" s="19">
        <f t="shared" si="25"/>
        <v>0</v>
      </c>
      <c r="L317" s="55" t="s">
        <v>116</v>
      </c>
      <c r="M317" s="19">
        <f t="shared" si="26"/>
        <v>0</v>
      </c>
      <c r="N317" s="19">
        <f t="shared" si="29"/>
        <v>132.13200000000001</v>
      </c>
      <c r="O317" s="54"/>
    </row>
    <row r="318" spans="1:15" x14ac:dyDescent="0.25">
      <c r="A318" s="40">
        <v>3826</v>
      </c>
      <c r="B318" s="40" t="s">
        <v>23</v>
      </c>
      <c r="C318" s="16" t="s">
        <v>2006</v>
      </c>
      <c r="D318" s="53">
        <v>4024967002491</v>
      </c>
      <c r="E318" s="201">
        <v>81</v>
      </c>
      <c r="F318" s="55" t="s">
        <v>116</v>
      </c>
      <c r="G318" s="17">
        <f t="shared" si="36"/>
        <v>98.009999999999991</v>
      </c>
      <c r="H318" s="47"/>
      <c r="I318" s="18">
        <v>6</v>
      </c>
      <c r="J318" s="47"/>
      <c r="K318" s="19">
        <f t="shared" si="25"/>
        <v>0</v>
      </c>
      <c r="L318" s="55" t="s">
        <v>116</v>
      </c>
      <c r="M318" s="19">
        <f t="shared" si="26"/>
        <v>0</v>
      </c>
      <c r="N318" s="19">
        <f t="shared" si="29"/>
        <v>98.009999999999991</v>
      </c>
      <c r="O318" s="54"/>
    </row>
    <row r="319" spans="1:15" x14ac:dyDescent="0.25">
      <c r="A319" s="40">
        <v>3830</v>
      </c>
      <c r="B319" s="40" t="s">
        <v>23</v>
      </c>
      <c r="C319" s="16" t="s">
        <v>303</v>
      </c>
      <c r="D319" s="53" t="s">
        <v>1175</v>
      </c>
      <c r="E319" s="201">
        <v>138</v>
      </c>
      <c r="F319" s="55" t="s">
        <v>116</v>
      </c>
      <c r="G319" s="17">
        <f t="shared" si="36"/>
        <v>166.98</v>
      </c>
      <c r="H319" s="47"/>
      <c r="I319" s="18">
        <v>6</v>
      </c>
      <c r="J319" s="47"/>
      <c r="K319" s="19">
        <f t="shared" si="25"/>
        <v>0</v>
      </c>
      <c r="L319" s="55" t="s">
        <v>116</v>
      </c>
      <c r="M319" s="19">
        <f t="shared" si="26"/>
        <v>0</v>
      </c>
      <c r="N319" s="19">
        <f t="shared" si="29"/>
        <v>166.98</v>
      </c>
      <c r="O319" s="54" t="s">
        <v>2213</v>
      </c>
    </row>
    <row r="320" spans="1:15" x14ac:dyDescent="0.25">
      <c r="A320" s="40">
        <v>3832</v>
      </c>
      <c r="B320" s="40" t="s">
        <v>23</v>
      </c>
      <c r="C320" s="16" t="s">
        <v>304</v>
      </c>
      <c r="D320" s="53" t="s">
        <v>1176</v>
      </c>
      <c r="E320" s="201">
        <v>138</v>
      </c>
      <c r="F320" s="55" t="s">
        <v>116</v>
      </c>
      <c r="G320" s="17">
        <f t="shared" si="36"/>
        <v>166.98</v>
      </c>
      <c r="H320" s="47"/>
      <c r="I320" s="18">
        <v>6</v>
      </c>
      <c r="J320" s="47"/>
      <c r="K320" s="19">
        <f t="shared" si="25"/>
        <v>0</v>
      </c>
      <c r="L320" s="55" t="s">
        <v>116</v>
      </c>
      <c r="M320" s="19">
        <f t="shared" si="26"/>
        <v>0</v>
      </c>
      <c r="N320" s="19">
        <f t="shared" si="29"/>
        <v>166.98</v>
      </c>
      <c r="O320" s="54" t="s">
        <v>2213</v>
      </c>
    </row>
    <row r="321" spans="1:15" x14ac:dyDescent="0.25">
      <c r="A321" s="40">
        <v>3834</v>
      </c>
      <c r="B321" s="40" t="s">
        <v>23</v>
      </c>
      <c r="C321" s="16" t="s">
        <v>305</v>
      </c>
      <c r="D321" s="53">
        <v>8594204500494</v>
      </c>
      <c r="E321" s="201">
        <v>159</v>
      </c>
      <c r="F321" s="55" t="s">
        <v>116</v>
      </c>
      <c r="G321" s="17">
        <f t="shared" si="36"/>
        <v>192.39</v>
      </c>
      <c r="H321" s="47"/>
      <c r="I321" s="18">
        <v>6</v>
      </c>
      <c r="J321" s="47"/>
      <c r="K321" s="19">
        <f t="shared" si="25"/>
        <v>0</v>
      </c>
      <c r="L321" s="55" t="s">
        <v>116</v>
      </c>
      <c r="M321" s="19">
        <f t="shared" si="26"/>
        <v>0</v>
      </c>
      <c r="N321" s="19">
        <f t="shared" si="29"/>
        <v>192.39</v>
      </c>
      <c r="O321" s="54" t="s">
        <v>2215</v>
      </c>
    </row>
    <row r="322" spans="1:15" x14ac:dyDescent="0.25">
      <c r="A322" s="40">
        <v>3850</v>
      </c>
      <c r="B322" s="40" t="s">
        <v>23</v>
      </c>
      <c r="C322" s="16" t="s">
        <v>306</v>
      </c>
      <c r="D322" s="53">
        <v>6009679894327</v>
      </c>
      <c r="E322" s="201">
        <v>133</v>
      </c>
      <c r="F322" s="55" t="s">
        <v>116</v>
      </c>
      <c r="G322" s="17">
        <f t="shared" si="36"/>
        <v>160.93</v>
      </c>
      <c r="H322" s="47"/>
      <c r="I322" s="18">
        <v>6</v>
      </c>
      <c r="J322" s="47"/>
      <c r="K322" s="19">
        <f t="shared" si="25"/>
        <v>0</v>
      </c>
      <c r="L322" s="55" t="s">
        <v>116</v>
      </c>
      <c r="M322" s="19">
        <f t="shared" si="26"/>
        <v>0</v>
      </c>
      <c r="N322" s="19">
        <f t="shared" si="29"/>
        <v>160.93</v>
      </c>
      <c r="O322" s="54"/>
    </row>
    <row r="323" spans="1:15" x14ac:dyDescent="0.25">
      <c r="A323" s="40">
        <v>3860</v>
      </c>
      <c r="B323" s="40" t="s">
        <v>23</v>
      </c>
      <c r="C323" s="16" t="s">
        <v>2244</v>
      </c>
      <c r="D323" s="53">
        <v>4024967301327</v>
      </c>
      <c r="E323" s="201">
        <v>70.599999999999994</v>
      </c>
      <c r="F323" s="55" t="s">
        <v>116</v>
      </c>
      <c r="G323" s="17">
        <f t="shared" si="36"/>
        <v>85.425999999999988</v>
      </c>
      <c r="H323" s="47"/>
      <c r="I323" s="18">
        <v>6</v>
      </c>
      <c r="J323" s="47"/>
      <c r="K323" s="19">
        <f t="shared" si="25"/>
        <v>0</v>
      </c>
      <c r="L323" s="55" t="s">
        <v>116</v>
      </c>
      <c r="M323" s="19">
        <f t="shared" si="26"/>
        <v>0</v>
      </c>
      <c r="N323" s="19">
        <f t="shared" si="29"/>
        <v>85.425999999999988</v>
      </c>
      <c r="O323" s="54"/>
    </row>
    <row r="324" spans="1:15" x14ac:dyDescent="0.25">
      <c r="A324" s="40">
        <v>3867</v>
      </c>
      <c r="B324" s="40" t="s">
        <v>23</v>
      </c>
      <c r="C324" s="16" t="s">
        <v>307</v>
      </c>
      <c r="D324" s="53" t="s">
        <v>1177</v>
      </c>
      <c r="E324" s="201">
        <v>145</v>
      </c>
      <c r="F324" s="55" t="s">
        <v>116</v>
      </c>
      <c r="G324" s="17">
        <f t="shared" si="36"/>
        <v>175.45</v>
      </c>
      <c r="H324" s="47"/>
      <c r="I324" s="18">
        <v>6</v>
      </c>
      <c r="J324" s="47"/>
      <c r="K324" s="19">
        <f t="shared" si="25"/>
        <v>0</v>
      </c>
      <c r="L324" s="55" t="s">
        <v>116</v>
      </c>
      <c r="M324" s="19">
        <f t="shared" si="26"/>
        <v>0</v>
      </c>
      <c r="N324" s="19">
        <f t="shared" si="29"/>
        <v>175.45</v>
      </c>
      <c r="O324" s="54" t="s">
        <v>2214</v>
      </c>
    </row>
    <row r="325" spans="1:15" x14ac:dyDescent="0.25">
      <c r="A325" s="40">
        <v>3870</v>
      </c>
      <c r="B325" s="40" t="s">
        <v>23</v>
      </c>
      <c r="C325" s="16" t="s">
        <v>308</v>
      </c>
      <c r="D325" s="53" t="s">
        <v>1178</v>
      </c>
      <c r="E325" s="201">
        <v>109.2</v>
      </c>
      <c r="F325" s="55" t="s">
        <v>116</v>
      </c>
      <c r="G325" s="17">
        <f t="shared" si="36"/>
        <v>132.13200000000001</v>
      </c>
      <c r="H325" s="47"/>
      <c r="I325" s="18">
        <v>6</v>
      </c>
      <c r="J325" s="47"/>
      <c r="K325" s="19">
        <f t="shared" si="25"/>
        <v>0</v>
      </c>
      <c r="L325" s="55" t="s">
        <v>116</v>
      </c>
      <c r="M325" s="19">
        <f t="shared" si="26"/>
        <v>0</v>
      </c>
      <c r="N325" s="19">
        <f t="shared" si="29"/>
        <v>132.13200000000001</v>
      </c>
      <c r="O325" s="54"/>
    </row>
    <row r="326" spans="1:15" x14ac:dyDescent="0.25">
      <c r="A326" s="40">
        <v>3890</v>
      </c>
      <c r="B326" s="40" t="s">
        <v>23</v>
      </c>
      <c r="C326" s="16" t="s">
        <v>309</v>
      </c>
      <c r="D326" s="53" t="s">
        <v>1179</v>
      </c>
      <c r="E326" s="201">
        <v>128.69999999999999</v>
      </c>
      <c r="F326" s="17">
        <f>E326/$E$3</f>
        <v>5.0500294290759271</v>
      </c>
      <c r="G326" s="17">
        <f t="shared" si="36"/>
        <v>155.72699999999998</v>
      </c>
      <c r="H326" s="47"/>
      <c r="I326" s="18">
        <v>6</v>
      </c>
      <c r="J326" s="47"/>
      <c r="K326" s="19">
        <f t="shared" si="25"/>
        <v>0</v>
      </c>
      <c r="L326" s="23">
        <f t="shared" ref="L326:L328" si="37">K326/$E$3</f>
        <v>0</v>
      </c>
      <c r="M326" s="19">
        <f t="shared" si="26"/>
        <v>0</v>
      </c>
      <c r="N326" s="19">
        <f t="shared" si="29"/>
        <v>155.72699999999998</v>
      </c>
      <c r="O326" s="54"/>
    </row>
    <row r="327" spans="1:15" x14ac:dyDescent="0.25">
      <c r="A327" s="40">
        <v>3892</v>
      </c>
      <c r="B327" s="40" t="s">
        <v>23</v>
      </c>
      <c r="C327" s="16" t="s">
        <v>310</v>
      </c>
      <c r="D327" s="53" t="s">
        <v>1180</v>
      </c>
      <c r="E327" s="201">
        <v>128.69999999999999</v>
      </c>
      <c r="F327" s="17">
        <f t="shared" ref="F327:F328" si="38">E327/$E$3</f>
        <v>5.0500294290759271</v>
      </c>
      <c r="G327" s="17">
        <f t="shared" si="36"/>
        <v>155.72699999999998</v>
      </c>
      <c r="H327" s="47"/>
      <c r="I327" s="18">
        <v>6</v>
      </c>
      <c r="J327" s="47"/>
      <c r="K327" s="19">
        <f t="shared" si="25"/>
        <v>0</v>
      </c>
      <c r="L327" s="23">
        <f t="shared" si="37"/>
        <v>0</v>
      </c>
      <c r="M327" s="19">
        <f t="shared" si="26"/>
        <v>0</v>
      </c>
      <c r="N327" s="19">
        <f t="shared" si="29"/>
        <v>155.72699999999998</v>
      </c>
      <c r="O327" s="54"/>
    </row>
    <row r="328" spans="1:15" x14ac:dyDescent="0.25">
      <c r="A328" s="40">
        <v>3894</v>
      </c>
      <c r="B328" s="40" t="s">
        <v>23</v>
      </c>
      <c r="C328" s="16" t="s">
        <v>311</v>
      </c>
      <c r="D328" s="53" t="s">
        <v>1181</v>
      </c>
      <c r="E328" s="201">
        <v>135</v>
      </c>
      <c r="F328" s="17">
        <f t="shared" si="38"/>
        <v>5.2972336668628603</v>
      </c>
      <c r="G328" s="17">
        <f t="shared" si="36"/>
        <v>163.35</v>
      </c>
      <c r="H328" s="47"/>
      <c r="I328" s="18">
        <v>6</v>
      </c>
      <c r="J328" s="47"/>
      <c r="K328" s="19">
        <f t="shared" si="25"/>
        <v>0</v>
      </c>
      <c r="L328" s="23">
        <f t="shared" si="37"/>
        <v>0</v>
      </c>
      <c r="M328" s="19">
        <f t="shared" si="26"/>
        <v>0</v>
      </c>
      <c r="N328" s="19">
        <f t="shared" si="29"/>
        <v>163.35</v>
      </c>
      <c r="O328" s="54"/>
    </row>
    <row r="329" spans="1:15" x14ac:dyDescent="0.25">
      <c r="A329" s="40">
        <v>3900</v>
      </c>
      <c r="B329" s="40" t="s">
        <v>23</v>
      </c>
      <c r="C329" s="16" t="s">
        <v>312</v>
      </c>
      <c r="D329" s="53" t="s">
        <v>1182</v>
      </c>
      <c r="E329" s="201">
        <v>143.30000000000001</v>
      </c>
      <c r="F329" s="55" t="s">
        <v>116</v>
      </c>
      <c r="G329" s="17">
        <f t="shared" si="36"/>
        <v>173.393</v>
      </c>
      <c r="H329" s="47"/>
      <c r="I329" s="18">
        <v>6</v>
      </c>
      <c r="J329" s="47"/>
      <c r="K329" s="19">
        <f t="shared" si="25"/>
        <v>0</v>
      </c>
      <c r="L329" s="55" t="s">
        <v>116</v>
      </c>
      <c r="M329" s="19">
        <f t="shared" si="26"/>
        <v>0</v>
      </c>
      <c r="N329" s="19">
        <f t="shared" si="29"/>
        <v>173.393</v>
      </c>
      <c r="O329" s="54"/>
    </row>
    <row r="330" spans="1:15" x14ac:dyDescent="0.25">
      <c r="A330" s="40">
        <v>3941</v>
      </c>
      <c r="B330" s="40" t="s">
        <v>15</v>
      </c>
      <c r="C330" s="16" t="s">
        <v>1993</v>
      </c>
      <c r="D330" s="53">
        <v>8594052884241</v>
      </c>
      <c r="E330" s="201">
        <v>53.5</v>
      </c>
      <c r="F330" s="55" t="s">
        <v>116</v>
      </c>
      <c r="G330" s="17">
        <f t="shared" si="36"/>
        <v>64.734999999999999</v>
      </c>
      <c r="H330" s="47"/>
      <c r="I330" s="18">
        <v>12</v>
      </c>
      <c r="J330" s="47"/>
      <c r="K330" s="19">
        <f t="shared" si="25"/>
        <v>0</v>
      </c>
      <c r="L330" s="55" t="s">
        <v>116</v>
      </c>
      <c r="M330" s="19">
        <f t="shared" si="26"/>
        <v>0</v>
      </c>
      <c r="N330" s="19">
        <f t="shared" si="29"/>
        <v>64.734999999999999</v>
      </c>
      <c r="O330" s="54"/>
    </row>
    <row r="331" spans="1:15" x14ac:dyDescent="0.25">
      <c r="A331" s="40">
        <v>3943</v>
      </c>
      <c r="B331" s="40" t="s">
        <v>15</v>
      </c>
      <c r="C331" s="16" t="s">
        <v>1994</v>
      </c>
      <c r="D331" s="53">
        <v>8594052884265</v>
      </c>
      <c r="E331" s="201">
        <v>61.5</v>
      </c>
      <c r="F331" s="55" t="s">
        <v>116</v>
      </c>
      <c r="G331" s="17">
        <f t="shared" si="36"/>
        <v>74.414999999999992</v>
      </c>
      <c r="H331" s="47"/>
      <c r="I331" s="18">
        <v>12</v>
      </c>
      <c r="J331" s="47"/>
      <c r="K331" s="19">
        <f t="shared" si="25"/>
        <v>0</v>
      </c>
      <c r="L331" s="55" t="s">
        <v>116</v>
      </c>
      <c r="M331" s="19">
        <f t="shared" si="26"/>
        <v>0</v>
      </c>
      <c r="N331" s="19">
        <f t="shared" si="29"/>
        <v>74.414999999999992</v>
      </c>
      <c r="O331" s="54"/>
    </row>
    <row r="332" spans="1:15" x14ac:dyDescent="0.25">
      <c r="A332" s="40">
        <v>3960</v>
      </c>
      <c r="B332" s="40" t="s">
        <v>23</v>
      </c>
      <c r="C332" s="16" t="s">
        <v>313</v>
      </c>
      <c r="D332" s="53" t="s">
        <v>1183</v>
      </c>
      <c r="E332" s="201">
        <v>19.3</v>
      </c>
      <c r="F332" s="17">
        <f t="shared" ref="F332:F335" si="39">E332/$E$3</f>
        <v>0.75730822052187563</v>
      </c>
      <c r="G332" s="17">
        <f t="shared" si="36"/>
        <v>23.353000000000002</v>
      </c>
      <c r="H332" s="47"/>
      <c r="I332" s="18">
        <v>10</v>
      </c>
      <c r="J332" s="47"/>
      <c r="K332" s="19">
        <f t="shared" si="25"/>
        <v>0</v>
      </c>
      <c r="L332" s="23">
        <f t="shared" ref="L332:L335" si="40">K332/$E$3</f>
        <v>0</v>
      </c>
      <c r="M332" s="19">
        <f t="shared" si="26"/>
        <v>0</v>
      </c>
      <c r="N332" s="19">
        <f t="shared" si="29"/>
        <v>23.353000000000002</v>
      </c>
      <c r="O332" s="54"/>
    </row>
    <row r="333" spans="1:15" x14ac:dyDescent="0.25">
      <c r="A333" s="40">
        <v>3962</v>
      </c>
      <c r="B333" s="40" t="s">
        <v>23</v>
      </c>
      <c r="C333" s="16" t="s">
        <v>314</v>
      </c>
      <c r="D333" s="53" t="s">
        <v>1184</v>
      </c>
      <c r="E333" s="201">
        <v>24.7</v>
      </c>
      <c r="F333" s="17">
        <f t="shared" si="39"/>
        <v>0.96919756719639005</v>
      </c>
      <c r="G333" s="17">
        <f t="shared" si="36"/>
        <v>29.886999999999997</v>
      </c>
      <c r="H333" s="47"/>
      <c r="I333" s="18">
        <v>10</v>
      </c>
      <c r="J333" s="47"/>
      <c r="K333" s="19">
        <f t="shared" si="25"/>
        <v>0</v>
      </c>
      <c r="L333" s="23">
        <f t="shared" si="40"/>
        <v>0</v>
      </c>
      <c r="M333" s="19">
        <f t="shared" si="26"/>
        <v>0</v>
      </c>
      <c r="N333" s="19">
        <f t="shared" si="29"/>
        <v>29.886999999999997</v>
      </c>
      <c r="O333" s="54"/>
    </row>
    <row r="334" spans="1:15" x14ac:dyDescent="0.25">
      <c r="A334" s="40">
        <v>3964</v>
      </c>
      <c r="B334" s="40" t="s">
        <v>23</v>
      </c>
      <c r="C334" s="16" t="s">
        <v>315</v>
      </c>
      <c r="D334" s="53" t="s">
        <v>1185</v>
      </c>
      <c r="E334" s="201">
        <v>25.9</v>
      </c>
      <c r="F334" s="17">
        <f t="shared" si="39"/>
        <v>1.0162840886796154</v>
      </c>
      <c r="G334" s="17">
        <f t="shared" si="36"/>
        <v>31.338999999999999</v>
      </c>
      <c r="H334" s="47"/>
      <c r="I334" s="18">
        <v>10</v>
      </c>
      <c r="J334" s="47"/>
      <c r="K334" s="19">
        <f t="shared" si="25"/>
        <v>0</v>
      </c>
      <c r="L334" s="23">
        <f t="shared" si="40"/>
        <v>0</v>
      </c>
      <c r="M334" s="19">
        <f t="shared" si="26"/>
        <v>0</v>
      </c>
      <c r="N334" s="19">
        <f t="shared" si="29"/>
        <v>31.338999999999999</v>
      </c>
      <c r="O334" s="54"/>
    </row>
    <row r="335" spans="1:15" x14ac:dyDescent="0.25">
      <c r="A335" s="40">
        <v>3966</v>
      </c>
      <c r="B335" s="40" t="s">
        <v>23</v>
      </c>
      <c r="C335" s="16" t="s">
        <v>316</v>
      </c>
      <c r="D335" s="53" t="s">
        <v>1186</v>
      </c>
      <c r="E335" s="201">
        <v>19.3</v>
      </c>
      <c r="F335" s="17">
        <f t="shared" si="39"/>
        <v>0.75730822052187563</v>
      </c>
      <c r="G335" s="17">
        <f t="shared" si="36"/>
        <v>23.353000000000002</v>
      </c>
      <c r="H335" s="47"/>
      <c r="I335" s="18">
        <v>10</v>
      </c>
      <c r="J335" s="47"/>
      <c r="K335" s="19">
        <f t="shared" si="25"/>
        <v>0</v>
      </c>
      <c r="L335" s="23">
        <f t="shared" si="40"/>
        <v>0</v>
      </c>
      <c r="M335" s="19">
        <f t="shared" si="26"/>
        <v>0</v>
      </c>
      <c r="N335" s="19">
        <f t="shared" si="29"/>
        <v>23.353000000000002</v>
      </c>
      <c r="O335" s="54"/>
    </row>
    <row r="336" spans="1:15" x14ac:dyDescent="0.25">
      <c r="A336" s="40">
        <v>3984</v>
      </c>
      <c r="B336" s="40" t="s">
        <v>15</v>
      </c>
      <c r="C336" s="16" t="s">
        <v>1192</v>
      </c>
      <c r="D336" s="53" t="s">
        <v>1187</v>
      </c>
      <c r="E336" s="201">
        <v>31.6</v>
      </c>
      <c r="F336" s="55" t="s">
        <v>116</v>
      </c>
      <c r="G336" s="17">
        <f t="shared" si="36"/>
        <v>38.235999999999997</v>
      </c>
      <c r="H336" s="47"/>
      <c r="I336" s="18">
        <v>20</v>
      </c>
      <c r="J336" s="47"/>
      <c r="K336" s="19">
        <f t="shared" si="25"/>
        <v>0</v>
      </c>
      <c r="L336" s="55" t="s">
        <v>116</v>
      </c>
      <c r="M336" s="19">
        <f t="shared" si="26"/>
        <v>0</v>
      </c>
      <c r="N336" s="19">
        <f t="shared" si="29"/>
        <v>38.235999999999997</v>
      </c>
      <c r="O336" s="54" t="s">
        <v>1193</v>
      </c>
    </row>
    <row r="337" spans="1:15" x14ac:dyDescent="0.25">
      <c r="A337" s="40">
        <v>3985</v>
      </c>
      <c r="B337" s="40" t="s">
        <v>15</v>
      </c>
      <c r="C337" s="16" t="s">
        <v>2047</v>
      </c>
      <c r="D337" s="53">
        <v>90207457</v>
      </c>
      <c r="E337" s="201">
        <v>29.9</v>
      </c>
      <c r="F337" s="55" t="s">
        <v>116</v>
      </c>
      <c r="G337" s="17">
        <f t="shared" si="36"/>
        <v>36.178999999999995</v>
      </c>
      <c r="H337" s="47"/>
      <c r="I337" s="18">
        <v>8</v>
      </c>
      <c r="J337" s="47"/>
      <c r="K337" s="19">
        <f t="shared" si="25"/>
        <v>0</v>
      </c>
      <c r="L337" s="55" t="s">
        <v>116</v>
      </c>
      <c r="M337" s="19">
        <f t="shared" si="26"/>
        <v>0</v>
      </c>
      <c r="N337" s="19">
        <f t="shared" si="29"/>
        <v>36.178999999999995</v>
      </c>
      <c r="O337" s="54" t="s">
        <v>1193</v>
      </c>
    </row>
    <row r="338" spans="1:15" x14ac:dyDescent="0.25">
      <c r="A338" s="209">
        <v>3988</v>
      </c>
      <c r="B338" s="209" t="s">
        <v>15</v>
      </c>
      <c r="C338" s="210" t="s">
        <v>317</v>
      </c>
      <c r="D338" s="253" t="s">
        <v>1188</v>
      </c>
      <c r="E338" s="207">
        <v>17.5</v>
      </c>
      <c r="F338" s="217" t="s">
        <v>116</v>
      </c>
      <c r="G338" s="207">
        <f t="shared" si="36"/>
        <v>21.175000000000001</v>
      </c>
      <c r="H338" s="212"/>
      <c r="I338" s="211">
        <v>20</v>
      </c>
      <c r="J338" s="212"/>
      <c r="K338" s="213">
        <f t="shared" ref="K338:K386" si="41">PRODUCT(E338,SUM(H338,PRODUCT(ABS(J338),I338)))</f>
        <v>0</v>
      </c>
      <c r="L338" s="217" t="s">
        <v>116</v>
      </c>
      <c r="M338" s="213">
        <f t="shared" ref="M338:M386" si="42">PRODUCT(G338,SUM(H338,PRODUCT(ABS(J338),I338)))</f>
        <v>0</v>
      </c>
      <c r="N338" s="213">
        <f t="shared" si="29"/>
        <v>21.175000000000001</v>
      </c>
      <c r="O338" s="208" t="s">
        <v>2027</v>
      </c>
    </row>
    <row r="339" spans="1:15" x14ac:dyDescent="0.25">
      <c r="A339" s="40">
        <v>3990</v>
      </c>
      <c r="B339" s="40" t="s">
        <v>23</v>
      </c>
      <c r="C339" s="16" t="s">
        <v>318</v>
      </c>
      <c r="D339" s="53" t="s">
        <v>1189</v>
      </c>
      <c r="E339" s="201">
        <v>29.5</v>
      </c>
      <c r="F339" s="55" t="s">
        <v>116</v>
      </c>
      <c r="G339" s="17">
        <f t="shared" si="36"/>
        <v>35.695</v>
      </c>
      <c r="H339" s="47"/>
      <c r="I339" s="18">
        <v>20</v>
      </c>
      <c r="J339" s="47"/>
      <c r="K339" s="19">
        <f t="shared" si="41"/>
        <v>0</v>
      </c>
      <c r="L339" s="55" t="s">
        <v>116</v>
      </c>
      <c r="M339" s="19">
        <f t="shared" si="42"/>
        <v>0</v>
      </c>
      <c r="N339" s="19">
        <f t="shared" ref="N339:N386" si="43">PRODUCT(G339,(1+$O$6/100))</f>
        <v>35.695</v>
      </c>
      <c r="O339" s="54"/>
    </row>
    <row r="340" spans="1:15" x14ac:dyDescent="0.25">
      <c r="A340" s="40">
        <v>3991</v>
      </c>
      <c r="B340" s="40" t="s">
        <v>23</v>
      </c>
      <c r="C340" s="16" t="s">
        <v>319</v>
      </c>
      <c r="D340" s="53" t="s">
        <v>1190</v>
      </c>
      <c r="E340" s="201">
        <v>29.5</v>
      </c>
      <c r="F340" s="55" t="s">
        <v>116</v>
      </c>
      <c r="G340" s="17">
        <f t="shared" si="36"/>
        <v>35.695</v>
      </c>
      <c r="H340" s="47"/>
      <c r="I340" s="18">
        <v>20</v>
      </c>
      <c r="J340" s="47"/>
      <c r="K340" s="19">
        <f t="shared" si="41"/>
        <v>0</v>
      </c>
      <c r="L340" s="55" t="s">
        <v>116</v>
      </c>
      <c r="M340" s="19">
        <f t="shared" si="42"/>
        <v>0</v>
      </c>
      <c r="N340" s="19">
        <f t="shared" si="43"/>
        <v>35.695</v>
      </c>
      <c r="O340" s="54"/>
    </row>
    <row r="341" spans="1:15" x14ac:dyDescent="0.25">
      <c r="A341" s="40">
        <v>3992</v>
      </c>
      <c r="B341" s="40" t="s">
        <v>15</v>
      </c>
      <c r="C341" s="16" t="s">
        <v>320</v>
      </c>
      <c r="D341" s="53" t="s">
        <v>1191</v>
      </c>
      <c r="E341" s="201">
        <v>31</v>
      </c>
      <c r="F341" s="55" t="s">
        <v>116</v>
      </c>
      <c r="G341" s="17">
        <f t="shared" si="36"/>
        <v>37.51</v>
      </c>
      <c r="H341" s="47"/>
      <c r="I341" s="18">
        <v>6</v>
      </c>
      <c r="J341" s="47"/>
      <c r="K341" s="19">
        <f t="shared" si="41"/>
        <v>0</v>
      </c>
      <c r="L341" s="55" t="s">
        <v>116</v>
      </c>
      <c r="M341" s="19">
        <f t="shared" si="42"/>
        <v>0</v>
      </c>
      <c r="N341" s="19">
        <f t="shared" si="43"/>
        <v>37.51</v>
      </c>
      <c r="O341" s="54"/>
    </row>
    <row r="342" spans="1:15" x14ac:dyDescent="0.25">
      <c r="A342" s="40">
        <v>3995</v>
      </c>
      <c r="B342" s="40" t="s">
        <v>23</v>
      </c>
      <c r="C342" s="16" t="s">
        <v>2190</v>
      </c>
      <c r="D342" s="53">
        <v>8594052889437</v>
      </c>
      <c r="E342" s="201">
        <v>1138</v>
      </c>
      <c r="F342" s="55" t="s">
        <v>116</v>
      </c>
      <c r="G342" s="17">
        <f t="shared" si="36"/>
        <v>1376.98</v>
      </c>
      <c r="H342" s="47"/>
      <c r="I342" s="18">
        <v>1</v>
      </c>
      <c r="J342" s="47"/>
      <c r="K342" s="19">
        <f t="shared" si="41"/>
        <v>0</v>
      </c>
      <c r="L342" s="55" t="s">
        <v>116</v>
      </c>
      <c r="M342" s="19">
        <f t="shared" si="42"/>
        <v>0</v>
      </c>
      <c r="N342" s="19">
        <f t="shared" si="43"/>
        <v>1376.98</v>
      </c>
      <c r="O342" s="54"/>
    </row>
    <row r="343" spans="1:15" x14ac:dyDescent="0.25">
      <c r="A343" s="40">
        <v>3996</v>
      </c>
      <c r="B343" s="40" t="s">
        <v>23</v>
      </c>
      <c r="C343" s="16" t="s">
        <v>2191</v>
      </c>
      <c r="D343" s="53">
        <v>8594052889420</v>
      </c>
      <c r="E343" s="201">
        <v>1138</v>
      </c>
      <c r="F343" s="55" t="s">
        <v>116</v>
      </c>
      <c r="G343" s="17">
        <f t="shared" si="36"/>
        <v>1376.98</v>
      </c>
      <c r="H343" s="47"/>
      <c r="I343" s="18">
        <v>1</v>
      </c>
      <c r="J343" s="47"/>
      <c r="K343" s="19">
        <f t="shared" si="41"/>
        <v>0</v>
      </c>
      <c r="L343" s="55" t="s">
        <v>116</v>
      </c>
      <c r="M343" s="19">
        <f t="shared" si="42"/>
        <v>0</v>
      </c>
      <c r="N343" s="19">
        <f t="shared" si="43"/>
        <v>1376.98</v>
      </c>
      <c r="O343" s="54"/>
    </row>
    <row r="344" spans="1:15" x14ac:dyDescent="0.25">
      <c r="A344" s="40">
        <v>4020</v>
      </c>
      <c r="B344" s="40" t="s">
        <v>23</v>
      </c>
      <c r="C344" s="16" t="s">
        <v>321</v>
      </c>
      <c r="D344" s="53" t="s">
        <v>1194</v>
      </c>
      <c r="E344" s="201">
        <v>135.69999999999999</v>
      </c>
      <c r="F344" s="17">
        <f t="shared" ref="F344:F386" si="44">E344/$E$3</f>
        <v>5.3247008043947419</v>
      </c>
      <c r="G344" s="17">
        <f t="shared" ref="G344:G386" si="45">PRODUCT(E344,1.15)</f>
        <v>156.05499999999998</v>
      </c>
      <c r="H344" s="47"/>
      <c r="I344" s="18">
        <v>8</v>
      </c>
      <c r="J344" s="47"/>
      <c r="K344" s="19">
        <f t="shared" si="41"/>
        <v>0</v>
      </c>
      <c r="L344" s="23">
        <f t="shared" ref="L344:L386" si="46">K344/$E$3</f>
        <v>0</v>
      </c>
      <c r="M344" s="19">
        <f t="shared" si="42"/>
        <v>0</v>
      </c>
      <c r="N344" s="19">
        <f t="shared" si="43"/>
        <v>156.05499999999998</v>
      </c>
      <c r="O344" s="54"/>
    </row>
    <row r="345" spans="1:15" x14ac:dyDescent="0.25">
      <c r="A345" s="40">
        <v>4032</v>
      </c>
      <c r="B345" s="40" t="s">
        <v>23</v>
      </c>
      <c r="C345" s="16" t="s">
        <v>322</v>
      </c>
      <c r="D345" s="53" t="s">
        <v>1195</v>
      </c>
      <c r="E345" s="201">
        <v>122.5</v>
      </c>
      <c r="F345" s="17">
        <f t="shared" si="44"/>
        <v>4.8067490680792622</v>
      </c>
      <c r="G345" s="17">
        <f t="shared" si="45"/>
        <v>140.875</v>
      </c>
      <c r="H345" s="47"/>
      <c r="I345" s="18">
        <v>10</v>
      </c>
      <c r="J345" s="47"/>
      <c r="K345" s="19">
        <f t="shared" si="41"/>
        <v>0</v>
      </c>
      <c r="L345" s="23">
        <f t="shared" si="46"/>
        <v>0</v>
      </c>
      <c r="M345" s="19">
        <f t="shared" si="42"/>
        <v>0</v>
      </c>
      <c r="N345" s="19">
        <f t="shared" si="43"/>
        <v>140.875</v>
      </c>
      <c r="O345" s="54"/>
    </row>
    <row r="346" spans="1:15" x14ac:dyDescent="0.25">
      <c r="A346" s="40">
        <v>4040</v>
      </c>
      <c r="B346" s="40" t="s">
        <v>23</v>
      </c>
      <c r="C346" s="16" t="s">
        <v>323</v>
      </c>
      <c r="D346" s="53" t="s">
        <v>1196</v>
      </c>
      <c r="E346" s="201">
        <v>34.1</v>
      </c>
      <c r="F346" s="17">
        <f t="shared" si="44"/>
        <v>1.3380419854816559</v>
      </c>
      <c r="G346" s="17">
        <f t="shared" si="45"/>
        <v>39.214999999999996</v>
      </c>
      <c r="H346" s="47"/>
      <c r="I346" s="18">
        <v>20</v>
      </c>
      <c r="J346" s="47"/>
      <c r="K346" s="19">
        <f t="shared" si="41"/>
        <v>0</v>
      </c>
      <c r="L346" s="23">
        <f t="shared" si="46"/>
        <v>0</v>
      </c>
      <c r="M346" s="19">
        <f t="shared" si="42"/>
        <v>0</v>
      </c>
      <c r="N346" s="19">
        <f t="shared" si="43"/>
        <v>39.214999999999996</v>
      </c>
      <c r="O346" s="54"/>
    </row>
    <row r="347" spans="1:15" x14ac:dyDescent="0.25">
      <c r="A347" s="40">
        <v>4042</v>
      </c>
      <c r="B347" s="40" t="s">
        <v>23</v>
      </c>
      <c r="C347" s="16" t="s">
        <v>324</v>
      </c>
      <c r="D347" s="53" t="s">
        <v>1197</v>
      </c>
      <c r="E347" s="201">
        <v>34.1</v>
      </c>
      <c r="F347" s="17">
        <f t="shared" si="44"/>
        <v>1.3380419854816559</v>
      </c>
      <c r="G347" s="17">
        <f t="shared" si="45"/>
        <v>39.214999999999996</v>
      </c>
      <c r="H347" s="47"/>
      <c r="I347" s="18">
        <v>20</v>
      </c>
      <c r="J347" s="47"/>
      <c r="K347" s="19">
        <f t="shared" si="41"/>
        <v>0</v>
      </c>
      <c r="L347" s="23">
        <f t="shared" si="46"/>
        <v>0</v>
      </c>
      <c r="M347" s="19">
        <f t="shared" si="42"/>
        <v>0</v>
      </c>
      <c r="N347" s="19">
        <f t="shared" si="43"/>
        <v>39.214999999999996</v>
      </c>
      <c r="O347" s="54"/>
    </row>
    <row r="348" spans="1:15" x14ac:dyDescent="0.25">
      <c r="A348" s="40">
        <v>4044</v>
      </c>
      <c r="B348" s="40" t="s">
        <v>23</v>
      </c>
      <c r="C348" s="16" t="s">
        <v>325</v>
      </c>
      <c r="D348" s="53" t="s">
        <v>1198</v>
      </c>
      <c r="E348" s="201">
        <v>24.1</v>
      </c>
      <c r="F348" s="17">
        <f t="shared" si="44"/>
        <v>0.94565430645477744</v>
      </c>
      <c r="G348" s="17">
        <f t="shared" si="45"/>
        <v>27.715</v>
      </c>
      <c r="H348" s="47"/>
      <c r="I348" s="18">
        <v>20</v>
      </c>
      <c r="J348" s="47"/>
      <c r="K348" s="19">
        <f t="shared" si="41"/>
        <v>0</v>
      </c>
      <c r="L348" s="23">
        <f t="shared" si="46"/>
        <v>0</v>
      </c>
      <c r="M348" s="19">
        <f t="shared" si="42"/>
        <v>0</v>
      </c>
      <c r="N348" s="19">
        <f t="shared" si="43"/>
        <v>27.715</v>
      </c>
      <c r="O348" s="54"/>
    </row>
    <row r="349" spans="1:15" x14ac:dyDescent="0.25">
      <c r="A349" s="40">
        <v>4046</v>
      </c>
      <c r="B349" s="40" t="s">
        <v>23</v>
      </c>
      <c r="C349" s="16" t="s">
        <v>326</v>
      </c>
      <c r="D349" s="53" t="s">
        <v>1199</v>
      </c>
      <c r="E349" s="201">
        <v>24.1</v>
      </c>
      <c r="F349" s="17">
        <f t="shared" si="44"/>
        <v>0.94565430645477744</v>
      </c>
      <c r="G349" s="17">
        <f t="shared" si="45"/>
        <v>27.715</v>
      </c>
      <c r="H349" s="47"/>
      <c r="I349" s="18">
        <v>20</v>
      </c>
      <c r="J349" s="47"/>
      <c r="K349" s="19">
        <f t="shared" si="41"/>
        <v>0</v>
      </c>
      <c r="L349" s="23">
        <f t="shared" si="46"/>
        <v>0</v>
      </c>
      <c r="M349" s="19">
        <f t="shared" si="42"/>
        <v>0</v>
      </c>
      <c r="N349" s="19">
        <f t="shared" si="43"/>
        <v>27.715</v>
      </c>
      <c r="O349" s="54"/>
    </row>
    <row r="350" spans="1:15" x14ac:dyDescent="0.25">
      <c r="A350" s="40">
        <v>4050</v>
      </c>
      <c r="B350" s="40" t="s">
        <v>23</v>
      </c>
      <c r="C350" s="16" t="s">
        <v>327</v>
      </c>
      <c r="D350" s="53" t="s">
        <v>1200</v>
      </c>
      <c r="E350" s="201">
        <v>26.1</v>
      </c>
      <c r="F350" s="17">
        <f t="shared" si="44"/>
        <v>1.0241318422601531</v>
      </c>
      <c r="G350" s="17">
        <f t="shared" si="45"/>
        <v>30.015000000000001</v>
      </c>
      <c r="H350" s="47"/>
      <c r="I350" s="18">
        <v>30</v>
      </c>
      <c r="J350" s="47"/>
      <c r="K350" s="19">
        <f t="shared" si="41"/>
        <v>0</v>
      </c>
      <c r="L350" s="23">
        <f t="shared" si="46"/>
        <v>0</v>
      </c>
      <c r="M350" s="19">
        <f t="shared" si="42"/>
        <v>0</v>
      </c>
      <c r="N350" s="19">
        <f t="shared" si="43"/>
        <v>30.015000000000001</v>
      </c>
      <c r="O350" s="54"/>
    </row>
    <row r="351" spans="1:15" x14ac:dyDescent="0.25">
      <c r="A351" s="40">
        <v>4100</v>
      </c>
      <c r="B351" s="40" t="s">
        <v>23</v>
      </c>
      <c r="C351" s="16" t="s">
        <v>328</v>
      </c>
      <c r="D351" s="53" t="s">
        <v>1201</v>
      </c>
      <c r="E351" s="201">
        <v>38.5</v>
      </c>
      <c r="F351" s="17">
        <f t="shared" si="44"/>
        <v>1.5106925642534825</v>
      </c>
      <c r="G351" s="17">
        <f t="shared" si="45"/>
        <v>44.274999999999999</v>
      </c>
      <c r="H351" s="47"/>
      <c r="I351" s="18">
        <v>12</v>
      </c>
      <c r="J351" s="47"/>
      <c r="K351" s="19">
        <f t="shared" si="41"/>
        <v>0</v>
      </c>
      <c r="L351" s="23">
        <f t="shared" si="46"/>
        <v>0</v>
      </c>
      <c r="M351" s="19">
        <f t="shared" si="42"/>
        <v>0</v>
      </c>
      <c r="N351" s="19">
        <f t="shared" si="43"/>
        <v>44.274999999999999</v>
      </c>
      <c r="O351" s="54"/>
    </row>
    <row r="352" spans="1:15" x14ac:dyDescent="0.25">
      <c r="A352" s="40">
        <v>4106</v>
      </c>
      <c r="B352" s="40" t="s">
        <v>23</v>
      </c>
      <c r="C352" s="16" t="s">
        <v>329</v>
      </c>
      <c r="D352" s="53" t="s">
        <v>1202</v>
      </c>
      <c r="E352" s="201">
        <v>44.8</v>
      </c>
      <c r="F352" s="17">
        <f t="shared" si="44"/>
        <v>1.7578968020404158</v>
      </c>
      <c r="G352" s="17">
        <f t="shared" si="45"/>
        <v>51.519999999999996</v>
      </c>
      <c r="H352" s="47"/>
      <c r="I352" s="18">
        <v>12</v>
      </c>
      <c r="J352" s="47"/>
      <c r="K352" s="19">
        <f t="shared" si="41"/>
        <v>0</v>
      </c>
      <c r="L352" s="23">
        <f t="shared" si="46"/>
        <v>0</v>
      </c>
      <c r="M352" s="19">
        <f t="shared" si="42"/>
        <v>0</v>
      </c>
      <c r="N352" s="19">
        <f t="shared" si="43"/>
        <v>51.519999999999996</v>
      </c>
      <c r="O352" s="54"/>
    </row>
    <row r="353" spans="1:15" x14ac:dyDescent="0.25">
      <c r="A353" s="40">
        <v>4110</v>
      </c>
      <c r="B353" s="40" t="s">
        <v>23</v>
      </c>
      <c r="C353" s="16" t="s">
        <v>330</v>
      </c>
      <c r="D353" s="53" t="s">
        <v>1203</v>
      </c>
      <c r="E353" s="201">
        <v>45.9</v>
      </c>
      <c r="F353" s="17">
        <f t="shared" si="44"/>
        <v>1.8010594467333725</v>
      </c>
      <c r="G353" s="17">
        <f t="shared" si="45"/>
        <v>52.784999999999997</v>
      </c>
      <c r="H353" s="47"/>
      <c r="I353" s="18">
        <v>12</v>
      </c>
      <c r="J353" s="47"/>
      <c r="K353" s="19">
        <f t="shared" si="41"/>
        <v>0</v>
      </c>
      <c r="L353" s="23">
        <f t="shared" si="46"/>
        <v>0</v>
      </c>
      <c r="M353" s="19">
        <f t="shared" si="42"/>
        <v>0</v>
      </c>
      <c r="N353" s="19">
        <f t="shared" si="43"/>
        <v>52.784999999999997</v>
      </c>
      <c r="O353" s="54"/>
    </row>
    <row r="354" spans="1:15" x14ac:dyDescent="0.25">
      <c r="A354" s="40">
        <v>4120</v>
      </c>
      <c r="B354" s="40" t="s">
        <v>23</v>
      </c>
      <c r="C354" s="16" t="s">
        <v>331</v>
      </c>
      <c r="D354" s="53" t="s">
        <v>1204</v>
      </c>
      <c r="E354" s="201">
        <v>45.9</v>
      </c>
      <c r="F354" s="17">
        <f t="shared" si="44"/>
        <v>1.8010594467333725</v>
      </c>
      <c r="G354" s="17">
        <f t="shared" si="45"/>
        <v>52.784999999999997</v>
      </c>
      <c r="H354" s="47"/>
      <c r="I354" s="18">
        <v>12</v>
      </c>
      <c r="J354" s="47"/>
      <c r="K354" s="19">
        <f t="shared" si="41"/>
        <v>0</v>
      </c>
      <c r="L354" s="23">
        <f t="shared" si="46"/>
        <v>0</v>
      </c>
      <c r="M354" s="19">
        <f t="shared" si="42"/>
        <v>0</v>
      </c>
      <c r="N354" s="19">
        <f t="shared" si="43"/>
        <v>52.784999999999997</v>
      </c>
      <c r="O354" s="54"/>
    </row>
    <row r="355" spans="1:15" x14ac:dyDescent="0.25">
      <c r="A355" s="40">
        <v>4125</v>
      </c>
      <c r="B355" s="40" t="s">
        <v>23</v>
      </c>
      <c r="C355" s="16" t="s">
        <v>332</v>
      </c>
      <c r="D355" s="53" t="s">
        <v>1205</v>
      </c>
      <c r="E355" s="201">
        <v>45.9</v>
      </c>
      <c r="F355" s="17">
        <f t="shared" si="44"/>
        <v>1.8010594467333725</v>
      </c>
      <c r="G355" s="17">
        <f t="shared" si="45"/>
        <v>52.784999999999997</v>
      </c>
      <c r="H355" s="47"/>
      <c r="I355" s="18">
        <v>12</v>
      </c>
      <c r="J355" s="47"/>
      <c r="K355" s="19">
        <f t="shared" si="41"/>
        <v>0</v>
      </c>
      <c r="L355" s="23">
        <f t="shared" si="46"/>
        <v>0</v>
      </c>
      <c r="M355" s="19">
        <f t="shared" si="42"/>
        <v>0</v>
      </c>
      <c r="N355" s="19">
        <f t="shared" si="43"/>
        <v>52.784999999999997</v>
      </c>
      <c r="O355" s="54"/>
    </row>
    <row r="356" spans="1:15" x14ac:dyDescent="0.25">
      <c r="A356" s="40">
        <v>4130</v>
      </c>
      <c r="B356" s="40" t="s">
        <v>23</v>
      </c>
      <c r="C356" s="16" t="s">
        <v>333</v>
      </c>
      <c r="D356" s="53" t="s">
        <v>1206</v>
      </c>
      <c r="E356" s="201">
        <v>43.7</v>
      </c>
      <c r="F356" s="17">
        <f t="shared" si="44"/>
        <v>1.7147341573474595</v>
      </c>
      <c r="G356" s="17">
        <f t="shared" si="45"/>
        <v>50.255000000000003</v>
      </c>
      <c r="H356" s="47"/>
      <c r="I356" s="18">
        <v>12</v>
      </c>
      <c r="J356" s="47"/>
      <c r="K356" s="19">
        <f t="shared" si="41"/>
        <v>0</v>
      </c>
      <c r="L356" s="23">
        <f t="shared" si="46"/>
        <v>0</v>
      </c>
      <c r="M356" s="19">
        <f t="shared" si="42"/>
        <v>0</v>
      </c>
      <c r="N356" s="19">
        <f t="shared" si="43"/>
        <v>50.255000000000003</v>
      </c>
      <c r="O356" s="54"/>
    </row>
    <row r="357" spans="1:15" x14ac:dyDescent="0.25">
      <c r="A357" s="40">
        <v>4140</v>
      </c>
      <c r="B357" s="40" t="s">
        <v>23</v>
      </c>
      <c r="C357" s="16" t="s">
        <v>334</v>
      </c>
      <c r="D357" s="53" t="s">
        <v>1207</v>
      </c>
      <c r="E357" s="201">
        <v>44</v>
      </c>
      <c r="F357" s="17">
        <f t="shared" si="44"/>
        <v>1.7265057877182657</v>
      </c>
      <c r="G357" s="17">
        <f t="shared" si="45"/>
        <v>50.599999999999994</v>
      </c>
      <c r="H357" s="47"/>
      <c r="I357" s="18">
        <v>12</v>
      </c>
      <c r="J357" s="47"/>
      <c r="K357" s="19">
        <f t="shared" si="41"/>
        <v>0</v>
      </c>
      <c r="L357" s="23">
        <f t="shared" si="46"/>
        <v>0</v>
      </c>
      <c r="M357" s="19">
        <f t="shared" si="42"/>
        <v>0</v>
      </c>
      <c r="N357" s="19">
        <f t="shared" si="43"/>
        <v>50.599999999999994</v>
      </c>
      <c r="O357" s="54"/>
    </row>
    <row r="358" spans="1:15" x14ac:dyDescent="0.25">
      <c r="A358" s="40">
        <v>4200</v>
      </c>
      <c r="B358" s="40" t="s">
        <v>23</v>
      </c>
      <c r="C358" s="16" t="s">
        <v>335</v>
      </c>
      <c r="D358" s="53" t="s">
        <v>1208</v>
      </c>
      <c r="E358" s="201">
        <v>45.9</v>
      </c>
      <c r="F358" s="17">
        <f t="shared" si="44"/>
        <v>1.8010594467333725</v>
      </c>
      <c r="G358" s="17">
        <f t="shared" si="45"/>
        <v>52.784999999999997</v>
      </c>
      <c r="H358" s="47"/>
      <c r="I358" s="18">
        <v>12</v>
      </c>
      <c r="J358" s="47"/>
      <c r="K358" s="19">
        <f t="shared" si="41"/>
        <v>0</v>
      </c>
      <c r="L358" s="23">
        <f t="shared" si="46"/>
        <v>0</v>
      </c>
      <c r="M358" s="19">
        <f t="shared" si="42"/>
        <v>0</v>
      </c>
      <c r="N358" s="19">
        <f t="shared" si="43"/>
        <v>52.784999999999997</v>
      </c>
      <c r="O358" s="54"/>
    </row>
    <row r="359" spans="1:15" x14ac:dyDescent="0.25">
      <c r="A359" s="40">
        <v>4202</v>
      </c>
      <c r="B359" s="40" t="s">
        <v>82</v>
      </c>
      <c r="C359" s="16" t="s">
        <v>336</v>
      </c>
      <c r="D359" s="53" t="s">
        <v>1209</v>
      </c>
      <c r="E359" s="201">
        <v>45.9</v>
      </c>
      <c r="F359" s="17">
        <f t="shared" si="44"/>
        <v>1.8010594467333725</v>
      </c>
      <c r="G359" s="17">
        <f t="shared" si="45"/>
        <v>52.784999999999997</v>
      </c>
      <c r="H359" s="47"/>
      <c r="I359" s="18">
        <v>12</v>
      </c>
      <c r="J359" s="47"/>
      <c r="K359" s="19">
        <f t="shared" si="41"/>
        <v>0</v>
      </c>
      <c r="L359" s="23">
        <f t="shared" si="46"/>
        <v>0</v>
      </c>
      <c r="M359" s="19">
        <f t="shared" si="42"/>
        <v>0</v>
      </c>
      <c r="N359" s="19">
        <f t="shared" si="43"/>
        <v>52.784999999999997</v>
      </c>
      <c r="O359" s="54"/>
    </row>
    <row r="360" spans="1:15" x14ac:dyDescent="0.25">
      <c r="A360" s="40">
        <v>4240</v>
      </c>
      <c r="B360" s="40" t="s">
        <v>23</v>
      </c>
      <c r="C360" s="16" t="s">
        <v>337</v>
      </c>
      <c r="D360" s="53" t="s">
        <v>1210</v>
      </c>
      <c r="E360" s="201">
        <v>19</v>
      </c>
      <c r="F360" s="17">
        <f t="shared" si="44"/>
        <v>0.74553659015106932</v>
      </c>
      <c r="G360" s="17">
        <f t="shared" si="45"/>
        <v>21.849999999999998</v>
      </c>
      <c r="H360" s="47"/>
      <c r="I360" s="18">
        <v>24</v>
      </c>
      <c r="J360" s="47"/>
      <c r="K360" s="19">
        <f t="shared" si="41"/>
        <v>0</v>
      </c>
      <c r="L360" s="23">
        <f t="shared" si="46"/>
        <v>0</v>
      </c>
      <c r="M360" s="19">
        <f t="shared" si="42"/>
        <v>0</v>
      </c>
      <c r="N360" s="19">
        <f t="shared" si="43"/>
        <v>21.849999999999998</v>
      </c>
      <c r="O360" s="226"/>
    </row>
    <row r="361" spans="1:15" x14ac:dyDescent="0.25">
      <c r="A361" s="40">
        <v>4242</v>
      </c>
      <c r="B361" s="40" t="s">
        <v>23</v>
      </c>
      <c r="C361" s="16" t="s">
        <v>338</v>
      </c>
      <c r="D361" s="53" t="s">
        <v>1211</v>
      </c>
      <c r="E361" s="201">
        <v>19</v>
      </c>
      <c r="F361" s="17">
        <f t="shared" si="44"/>
        <v>0.74553659015106932</v>
      </c>
      <c r="G361" s="17">
        <f t="shared" si="45"/>
        <v>21.849999999999998</v>
      </c>
      <c r="H361" s="47"/>
      <c r="I361" s="18">
        <v>24</v>
      </c>
      <c r="J361" s="47"/>
      <c r="K361" s="19">
        <f t="shared" si="41"/>
        <v>0</v>
      </c>
      <c r="L361" s="23">
        <f t="shared" si="46"/>
        <v>0</v>
      </c>
      <c r="M361" s="19">
        <f t="shared" si="42"/>
        <v>0</v>
      </c>
      <c r="N361" s="19">
        <f t="shared" si="43"/>
        <v>21.849999999999998</v>
      </c>
      <c r="O361" s="222"/>
    </row>
    <row r="362" spans="1:15" x14ac:dyDescent="0.25">
      <c r="A362" s="40">
        <v>4244</v>
      </c>
      <c r="B362" s="40" t="s">
        <v>23</v>
      </c>
      <c r="C362" s="16" t="s">
        <v>339</v>
      </c>
      <c r="D362" s="53" t="s">
        <v>1212</v>
      </c>
      <c r="E362" s="201">
        <v>19</v>
      </c>
      <c r="F362" s="17">
        <f t="shared" si="44"/>
        <v>0.74553659015106932</v>
      </c>
      <c r="G362" s="17">
        <f t="shared" si="45"/>
        <v>21.849999999999998</v>
      </c>
      <c r="H362" s="47"/>
      <c r="I362" s="18">
        <v>24</v>
      </c>
      <c r="J362" s="47"/>
      <c r="K362" s="19">
        <f t="shared" si="41"/>
        <v>0</v>
      </c>
      <c r="L362" s="23">
        <f t="shared" si="46"/>
        <v>0</v>
      </c>
      <c r="M362" s="19">
        <f t="shared" si="42"/>
        <v>0</v>
      </c>
      <c r="N362" s="19">
        <f t="shared" si="43"/>
        <v>21.849999999999998</v>
      </c>
      <c r="O362" s="226"/>
    </row>
    <row r="363" spans="1:15" x14ac:dyDescent="0.25">
      <c r="A363" s="40">
        <v>4245</v>
      </c>
      <c r="B363" s="40" t="s">
        <v>23</v>
      </c>
      <c r="C363" s="16" t="s">
        <v>340</v>
      </c>
      <c r="D363" s="53" t="s">
        <v>1213</v>
      </c>
      <c r="E363" s="201">
        <v>19</v>
      </c>
      <c r="F363" s="17">
        <f t="shared" si="44"/>
        <v>0.74553659015106932</v>
      </c>
      <c r="G363" s="17">
        <f t="shared" si="45"/>
        <v>21.849999999999998</v>
      </c>
      <c r="H363" s="47"/>
      <c r="I363" s="18">
        <v>24</v>
      </c>
      <c r="J363" s="47"/>
      <c r="K363" s="19">
        <f t="shared" si="41"/>
        <v>0</v>
      </c>
      <c r="L363" s="23">
        <f t="shared" si="46"/>
        <v>0</v>
      </c>
      <c r="M363" s="19">
        <f t="shared" si="42"/>
        <v>0</v>
      </c>
      <c r="N363" s="19">
        <f t="shared" si="43"/>
        <v>21.849999999999998</v>
      </c>
      <c r="O363" s="54"/>
    </row>
    <row r="364" spans="1:15" x14ac:dyDescent="0.25">
      <c r="A364" s="40">
        <v>4248</v>
      </c>
      <c r="B364" s="40" t="s">
        <v>23</v>
      </c>
      <c r="C364" s="16" t="s">
        <v>341</v>
      </c>
      <c r="D364" s="53" t="s">
        <v>1214</v>
      </c>
      <c r="E364" s="201">
        <v>19</v>
      </c>
      <c r="F364" s="17">
        <f t="shared" si="44"/>
        <v>0.74553659015106932</v>
      </c>
      <c r="G364" s="17">
        <f t="shared" si="45"/>
        <v>21.849999999999998</v>
      </c>
      <c r="H364" s="47"/>
      <c r="I364" s="18">
        <v>24</v>
      </c>
      <c r="J364" s="47"/>
      <c r="K364" s="19">
        <f t="shared" si="41"/>
        <v>0</v>
      </c>
      <c r="L364" s="23">
        <f t="shared" si="46"/>
        <v>0</v>
      </c>
      <c r="M364" s="19">
        <f t="shared" si="42"/>
        <v>0</v>
      </c>
      <c r="N364" s="19">
        <f t="shared" si="43"/>
        <v>21.849999999999998</v>
      </c>
      <c r="O364" s="54" t="s">
        <v>2216</v>
      </c>
    </row>
    <row r="365" spans="1:15" x14ac:dyDescent="0.25">
      <c r="A365" s="40">
        <v>4260</v>
      </c>
      <c r="B365" s="40" t="s">
        <v>23</v>
      </c>
      <c r="C365" s="16" t="s">
        <v>342</v>
      </c>
      <c r="D365" s="53" t="s">
        <v>1215</v>
      </c>
      <c r="E365" s="201">
        <v>14</v>
      </c>
      <c r="F365" s="17">
        <f t="shared" si="44"/>
        <v>0.54934275063762994</v>
      </c>
      <c r="G365" s="17">
        <f t="shared" si="45"/>
        <v>16.099999999999998</v>
      </c>
      <c r="H365" s="47"/>
      <c r="I365" s="18">
        <v>50</v>
      </c>
      <c r="J365" s="47"/>
      <c r="K365" s="19">
        <f t="shared" si="41"/>
        <v>0</v>
      </c>
      <c r="L365" s="23">
        <f t="shared" si="46"/>
        <v>0</v>
      </c>
      <c r="M365" s="19">
        <f t="shared" si="42"/>
        <v>0</v>
      </c>
      <c r="N365" s="19">
        <f t="shared" si="43"/>
        <v>16.099999999999998</v>
      </c>
      <c r="O365" s="54"/>
    </row>
    <row r="366" spans="1:15" x14ac:dyDescent="0.25">
      <c r="A366" s="40">
        <v>4270</v>
      </c>
      <c r="B366" s="40" t="s">
        <v>23</v>
      </c>
      <c r="C366" s="16" t="s">
        <v>343</v>
      </c>
      <c r="D366" s="53" t="s">
        <v>1216</v>
      </c>
      <c r="E366" s="201">
        <v>47.5</v>
      </c>
      <c r="F366" s="17">
        <f t="shared" si="44"/>
        <v>1.8638414753776731</v>
      </c>
      <c r="G366" s="17">
        <f t="shared" si="45"/>
        <v>54.624999999999993</v>
      </c>
      <c r="H366" s="47"/>
      <c r="I366" s="18">
        <v>12</v>
      </c>
      <c r="J366" s="47"/>
      <c r="K366" s="19">
        <f t="shared" si="41"/>
        <v>0</v>
      </c>
      <c r="L366" s="23">
        <f t="shared" si="46"/>
        <v>0</v>
      </c>
      <c r="M366" s="19">
        <f t="shared" si="42"/>
        <v>0</v>
      </c>
      <c r="N366" s="19">
        <f t="shared" si="43"/>
        <v>54.624999999999993</v>
      </c>
      <c r="O366" s="54"/>
    </row>
    <row r="367" spans="1:15" x14ac:dyDescent="0.25">
      <c r="A367" s="40">
        <v>4272</v>
      </c>
      <c r="B367" s="40" t="s">
        <v>23</v>
      </c>
      <c r="C367" s="16" t="s">
        <v>344</v>
      </c>
      <c r="D367" s="53" t="s">
        <v>1217</v>
      </c>
      <c r="E367" s="201">
        <v>47.5</v>
      </c>
      <c r="F367" s="17">
        <f t="shared" si="44"/>
        <v>1.8638414753776731</v>
      </c>
      <c r="G367" s="17">
        <f t="shared" si="45"/>
        <v>54.624999999999993</v>
      </c>
      <c r="H367" s="47"/>
      <c r="I367" s="18">
        <v>12</v>
      </c>
      <c r="J367" s="47"/>
      <c r="K367" s="19">
        <f t="shared" si="41"/>
        <v>0</v>
      </c>
      <c r="L367" s="23">
        <f t="shared" si="46"/>
        <v>0</v>
      </c>
      <c r="M367" s="19">
        <f t="shared" si="42"/>
        <v>0</v>
      </c>
      <c r="N367" s="19">
        <f t="shared" si="43"/>
        <v>54.624999999999993</v>
      </c>
      <c r="O367" s="54"/>
    </row>
    <row r="368" spans="1:15" x14ac:dyDescent="0.25">
      <c r="A368" s="40">
        <v>4275</v>
      </c>
      <c r="B368" s="40" t="s">
        <v>23</v>
      </c>
      <c r="C368" s="16" t="s">
        <v>345</v>
      </c>
      <c r="D368" s="53" t="s">
        <v>1218</v>
      </c>
      <c r="E368" s="201">
        <v>47.5</v>
      </c>
      <c r="F368" s="17">
        <f t="shared" si="44"/>
        <v>1.8638414753776731</v>
      </c>
      <c r="G368" s="17">
        <f t="shared" si="45"/>
        <v>54.624999999999993</v>
      </c>
      <c r="H368" s="47"/>
      <c r="I368" s="18">
        <v>12</v>
      </c>
      <c r="J368" s="47"/>
      <c r="K368" s="19">
        <f t="shared" si="41"/>
        <v>0</v>
      </c>
      <c r="L368" s="23">
        <f t="shared" si="46"/>
        <v>0</v>
      </c>
      <c r="M368" s="19">
        <f t="shared" si="42"/>
        <v>0</v>
      </c>
      <c r="N368" s="19">
        <f t="shared" si="43"/>
        <v>54.624999999999993</v>
      </c>
      <c r="O368" s="54"/>
    </row>
    <row r="369" spans="1:15" x14ac:dyDescent="0.25">
      <c r="A369" s="40">
        <v>4276</v>
      </c>
      <c r="B369" s="40" t="s">
        <v>23</v>
      </c>
      <c r="C369" s="16" t="s">
        <v>346</v>
      </c>
      <c r="D369" s="53" t="s">
        <v>1219</v>
      </c>
      <c r="E369" s="201">
        <v>44</v>
      </c>
      <c r="F369" s="17">
        <f t="shared" si="44"/>
        <v>1.7265057877182657</v>
      </c>
      <c r="G369" s="17">
        <f t="shared" si="45"/>
        <v>50.599999999999994</v>
      </c>
      <c r="H369" s="47"/>
      <c r="I369" s="18">
        <v>12</v>
      </c>
      <c r="J369" s="47"/>
      <c r="K369" s="19">
        <f t="shared" si="41"/>
        <v>0</v>
      </c>
      <c r="L369" s="23">
        <f t="shared" si="46"/>
        <v>0</v>
      </c>
      <c r="M369" s="19">
        <f t="shared" si="42"/>
        <v>0</v>
      </c>
      <c r="N369" s="19">
        <f t="shared" si="43"/>
        <v>50.599999999999994</v>
      </c>
      <c r="O369" s="54"/>
    </row>
    <row r="370" spans="1:15" x14ac:dyDescent="0.25">
      <c r="A370" s="40">
        <v>4281</v>
      </c>
      <c r="B370" s="40" t="s">
        <v>23</v>
      </c>
      <c r="C370" s="16" t="s">
        <v>347</v>
      </c>
      <c r="D370" s="53" t="s">
        <v>1220</v>
      </c>
      <c r="E370" s="201">
        <v>44</v>
      </c>
      <c r="F370" s="17">
        <f t="shared" si="44"/>
        <v>1.7265057877182657</v>
      </c>
      <c r="G370" s="17">
        <f t="shared" si="45"/>
        <v>50.599999999999994</v>
      </c>
      <c r="H370" s="47"/>
      <c r="I370" s="18">
        <v>12</v>
      </c>
      <c r="J370" s="47"/>
      <c r="K370" s="19">
        <f t="shared" si="41"/>
        <v>0</v>
      </c>
      <c r="L370" s="23">
        <f t="shared" si="46"/>
        <v>0</v>
      </c>
      <c r="M370" s="19">
        <f t="shared" si="42"/>
        <v>0</v>
      </c>
      <c r="N370" s="19">
        <f t="shared" si="43"/>
        <v>50.599999999999994</v>
      </c>
      <c r="O370" s="54"/>
    </row>
    <row r="371" spans="1:15" x14ac:dyDescent="0.25">
      <c r="A371" s="40">
        <v>4301</v>
      </c>
      <c r="B371" s="40" t="s">
        <v>23</v>
      </c>
      <c r="C371" s="16" t="s">
        <v>348</v>
      </c>
      <c r="D371" s="53" t="s">
        <v>1221</v>
      </c>
      <c r="E371" s="201">
        <v>43.7</v>
      </c>
      <c r="F371" s="17">
        <f t="shared" si="44"/>
        <v>1.7147341573474595</v>
      </c>
      <c r="G371" s="17">
        <f t="shared" si="45"/>
        <v>50.255000000000003</v>
      </c>
      <c r="H371" s="47"/>
      <c r="I371" s="18">
        <v>12</v>
      </c>
      <c r="J371" s="47"/>
      <c r="K371" s="19">
        <f t="shared" si="41"/>
        <v>0</v>
      </c>
      <c r="L371" s="23">
        <f t="shared" si="46"/>
        <v>0</v>
      </c>
      <c r="M371" s="19">
        <f t="shared" si="42"/>
        <v>0</v>
      </c>
      <c r="N371" s="19">
        <f t="shared" si="43"/>
        <v>50.255000000000003</v>
      </c>
      <c r="O371" s="54"/>
    </row>
    <row r="372" spans="1:15" x14ac:dyDescent="0.25">
      <c r="A372" s="40">
        <v>4311</v>
      </c>
      <c r="B372" s="40" t="s">
        <v>23</v>
      </c>
      <c r="C372" s="16" t="s">
        <v>349</v>
      </c>
      <c r="D372" s="53" t="s">
        <v>1222</v>
      </c>
      <c r="E372" s="201">
        <v>43.7</v>
      </c>
      <c r="F372" s="17">
        <f t="shared" si="44"/>
        <v>1.7147341573474595</v>
      </c>
      <c r="G372" s="17">
        <f t="shared" si="45"/>
        <v>50.255000000000003</v>
      </c>
      <c r="H372" s="47"/>
      <c r="I372" s="18">
        <v>12</v>
      </c>
      <c r="J372" s="47"/>
      <c r="K372" s="19">
        <f t="shared" si="41"/>
        <v>0</v>
      </c>
      <c r="L372" s="23">
        <f t="shared" si="46"/>
        <v>0</v>
      </c>
      <c r="M372" s="19">
        <f t="shared" si="42"/>
        <v>0</v>
      </c>
      <c r="N372" s="19">
        <f t="shared" si="43"/>
        <v>50.255000000000003</v>
      </c>
      <c r="O372" s="54"/>
    </row>
    <row r="373" spans="1:15" x14ac:dyDescent="0.25">
      <c r="A373" s="40">
        <v>4312</v>
      </c>
      <c r="B373" s="40" t="s">
        <v>23</v>
      </c>
      <c r="C373" s="16" t="s">
        <v>350</v>
      </c>
      <c r="D373" s="53" t="s">
        <v>1223</v>
      </c>
      <c r="E373" s="201">
        <v>44</v>
      </c>
      <c r="F373" s="17">
        <f t="shared" si="44"/>
        <v>1.7265057877182657</v>
      </c>
      <c r="G373" s="17">
        <f t="shared" si="45"/>
        <v>50.599999999999994</v>
      </c>
      <c r="H373" s="47"/>
      <c r="I373" s="18">
        <v>12</v>
      </c>
      <c r="J373" s="47"/>
      <c r="K373" s="19">
        <f t="shared" si="41"/>
        <v>0</v>
      </c>
      <c r="L373" s="23">
        <f t="shared" si="46"/>
        <v>0</v>
      </c>
      <c r="M373" s="19">
        <f t="shared" si="42"/>
        <v>0</v>
      </c>
      <c r="N373" s="19">
        <f t="shared" si="43"/>
        <v>50.599999999999994</v>
      </c>
      <c r="O373" s="54"/>
    </row>
    <row r="374" spans="1:15" x14ac:dyDescent="0.25">
      <c r="A374" s="40">
        <v>4316</v>
      </c>
      <c r="B374" s="40" t="s">
        <v>23</v>
      </c>
      <c r="C374" s="16" t="s">
        <v>351</v>
      </c>
      <c r="D374" s="53" t="s">
        <v>1224</v>
      </c>
      <c r="E374" s="201">
        <v>42.6</v>
      </c>
      <c r="F374" s="17">
        <f t="shared" si="44"/>
        <v>1.6715715126545028</v>
      </c>
      <c r="G374" s="17">
        <f t="shared" si="45"/>
        <v>48.989999999999995</v>
      </c>
      <c r="H374" s="47"/>
      <c r="I374" s="18">
        <v>12</v>
      </c>
      <c r="J374" s="47"/>
      <c r="K374" s="19">
        <f t="shared" si="41"/>
        <v>0</v>
      </c>
      <c r="L374" s="23">
        <f t="shared" si="46"/>
        <v>0</v>
      </c>
      <c r="M374" s="19">
        <f t="shared" si="42"/>
        <v>0</v>
      </c>
      <c r="N374" s="19">
        <f t="shared" si="43"/>
        <v>48.989999999999995</v>
      </c>
      <c r="O374" s="54"/>
    </row>
    <row r="375" spans="1:15" x14ac:dyDescent="0.25">
      <c r="A375" s="40">
        <v>4321</v>
      </c>
      <c r="B375" s="40" t="s">
        <v>23</v>
      </c>
      <c r="C375" s="16" t="s">
        <v>352</v>
      </c>
      <c r="D375" s="53" t="s">
        <v>1225</v>
      </c>
      <c r="E375" s="201">
        <v>44</v>
      </c>
      <c r="F375" s="17">
        <f t="shared" si="44"/>
        <v>1.7265057877182657</v>
      </c>
      <c r="G375" s="17">
        <f t="shared" si="45"/>
        <v>50.599999999999994</v>
      </c>
      <c r="H375" s="47"/>
      <c r="I375" s="18">
        <v>12</v>
      </c>
      <c r="J375" s="47"/>
      <c r="K375" s="19">
        <f t="shared" si="41"/>
        <v>0</v>
      </c>
      <c r="L375" s="23">
        <f t="shared" si="46"/>
        <v>0</v>
      </c>
      <c r="M375" s="19">
        <f t="shared" si="42"/>
        <v>0</v>
      </c>
      <c r="N375" s="19">
        <f t="shared" si="43"/>
        <v>50.599999999999994</v>
      </c>
      <c r="O375" s="54"/>
    </row>
    <row r="376" spans="1:15" x14ac:dyDescent="0.25">
      <c r="A376" s="40">
        <v>4354</v>
      </c>
      <c r="B376" s="40" t="s">
        <v>23</v>
      </c>
      <c r="C376" s="16" t="s">
        <v>353</v>
      </c>
      <c r="D376" s="53" t="s">
        <v>1226</v>
      </c>
      <c r="E376" s="201">
        <v>56.2</v>
      </c>
      <c r="F376" s="17">
        <f t="shared" si="44"/>
        <v>2.2052187561310577</v>
      </c>
      <c r="G376" s="17">
        <f t="shared" si="45"/>
        <v>64.63</v>
      </c>
      <c r="H376" s="47"/>
      <c r="I376" s="18">
        <v>12</v>
      </c>
      <c r="J376" s="47"/>
      <c r="K376" s="19">
        <f t="shared" si="41"/>
        <v>0</v>
      </c>
      <c r="L376" s="23">
        <f t="shared" si="46"/>
        <v>0</v>
      </c>
      <c r="M376" s="19">
        <f t="shared" si="42"/>
        <v>0</v>
      </c>
      <c r="N376" s="19">
        <f t="shared" si="43"/>
        <v>64.63</v>
      </c>
      <c r="O376" s="54"/>
    </row>
    <row r="377" spans="1:15" x14ac:dyDescent="0.25">
      <c r="A377" s="40">
        <v>4358</v>
      </c>
      <c r="B377" s="40" t="s">
        <v>23</v>
      </c>
      <c r="C377" s="16" t="s">
        <v>354</v>
      </c>
      <c r="D377" s="53" t="s">
        <v>1227</v>
      </c>
      <c r="E377" s="201">
        <v>44</v>
      </c>
      <c r="F377" s="17">
        <f t="shared" si="44"/>
        <v>1.7265057877182657</v>
      </c>
      <c r="G377" s="17">
        <f t="shared" si="45"/>
        <v>50.599999999999994</v>
      </c>
      <c r="H377" s="47"/>
      <c r="I377" s="18">
        <v>12</v>
      </c>
      <c r="J377" s="47"/>
      <c r="K377" s="19">
        <f t="shared" si="41"/>
        <v>0</v>
      </c>
      <c r="L377" s="23">
        <f t="shared" si="46"/>
        <v>0</v>
      </c>
      <c r="M377" s="19">
        <f t="shared" si="42"/>
        <v>0</v>
      </c>
      <c r="N377" s="19">
        <f t="shared" si="43"/>
        <v>50.599999999999994</v>
      </c>
      <c r="O377" s="54"/>
    </row>
    <row r="378" spans="1:15" x14ac:dyDescent="0.25">
      <c r="A378" s="40">
        <v>4360</v>
      </c>
      <c r="B378" s="40" t="s">
        <v>23</v>
      </c>
      <c r="C378" s="16" t="s">
        <v>355</v>
      </c>
      <c r="D378" s="53" t="s">
        <v>1228</v>
      </c>
      <c r="E378" s="201">
        <v>47.5</v>
      </c>
      <c r="F378" s="17">
        <f t="shared" si="44"/>
        <v>1.8638414753776731</v>
      </c>
      <c r="G378" s="17">
        <f t="shared" si="45"/>
        <v>54.624999999999993</v>
      </c>
      <c r="H378" s="47"/>
      <c r="I378" s="18">
        <v>12</v>
      </c>
      <c r="J378" s="47"/>
      <c r="K378" s="19">
        <f t="shared" si="41"/>
        <v>0</v>
      </c>
      <c r="L378" s="23">
        <f t="shared" si="46"/>
        <v>0</v>
      </c>
      <c r="M378" s="19">
        <f t="shared" si="42"/>
        <v>0</v>
      </c>
      <c r="N378" s="19">
        <f t="shared" si="43"/>
        <v>54.624999999999993</v>
      </c>
      <c r="O378" s="54"/>
    </row>
    <row r="379" spans="1:15" x14ac:dyDescent="0.25">
      <c r="A379" s="40">
        <v>4362</v>
      </c>
      <c r="B379" s="40" t="s">
        <v>23</v>
      </c>
      <c r="C379" s="16" t="s">
        <v>356</v>
      </c>
      <c r="D379" s="53" t="s">
        <v>1229</v>
      </c>
      <c r="E379" s="201">
        <v>47.5</v>
      </c>
      <c r="F379" s="17">
        <f t="shared" si="44"/>
        <v>1.8638414753776731</v>
      </c>
      <c r="G379" s="17">
        <f t="shared" si="45"/>
        <v>54.624999999999993</v>
      </c>
      <c r="H379" s="47"/>
      <c r="I379" s="18">
        <v>12</v>
      </c>
      <c r="J379" s="47"/>
      <c r="K379" s="19">
        <f t="shared" si="41"/>
        <v>0</v>
      </c>
      <c r="L379" s="23">
        <f t="shared" si="46"/>
        <v>0</v>
      </c>
      <c r="M379" s="19">
        <f t="shared" si="42"/>
        <v>0</v>
      </c>
      <c r="N379" s="19">
        <f t="shared" si="43"/>
        <v>54.624999999999993</v>
      </c>
      <c r="O379" s="54"/>
    </row>
    <row r="380" spans="1:15" x14ac:dyDescent="0.25">
      <c r="A380" s="40">
        <v>4364</v>
      </c>
      <c r="B380" s="40" t="s">
        <v>23</v>
      </c>
      <c r="C380" s="16" t="s">
        <v>357</v>
      </c>
      <c r="D380" s="53" t="s">
        <v>1230</v>
      </c>
      <c r="E380" s="201">
        <v>55.2</v>
      </c>
      <c r="F380" s="17">
        <f t="shared" si="44"/>
        <v>2.1659799882283699</v>
      </c>
      <c r="G380" s="17">
        <f t="shared" si="45"/>
        <v>63.48</v>
      </c>
      <c r="H380" s="47"/>
      <c r="I380" s="18">
        <v>12</v>
      </c>
      <c r="J380" s="47"/>
      <c r="K380" s="19">
        <f t="shared" si="41"/>
        <v>0</v>
      </c>
      <c r="L380" s="23">
        <f t="shared" si="46"/>
        <v>0</v>
      </c>
      <c r="M380" s="19">
        <f t="shared" si="42"/>
        <v>0</v>
      </c>
      <c r="N380" s="19">
        <f t="shared" si="43"/>
        <v>63.48</v>
      </c>
      <c r="O380" s="54"/>
    </row>
    <row r="381" spans="1:15" x14ac:dyDescent="0.25">
      <c r="A381" s="40">
        <v>4370</v>
      </c>
      <c r="B381" s="40" t="s">
        <v>23</v>
      </c>
      <c r="C381" s="16" t="s">
        <v>358</v>
      </c>
      <c r="D381" s="53" t="s">
        <v>1231</v>
      </c>
      <c r="E381" s="201">
        <v>47.5</v>
      </c>
      <c r="F381" s="17">
        <f t="shared" si="44"/>
        <v>1.8638414753776731</v>
      </c>
      <c r="G381" s="17">
        <f t="shared" si="45"/>
        <v>54.624999999999993</v>
      </c>
      <c r="H381" s="47"/>
      <c r="I381" s="18">
        <v>12</v>
      </c>
      <c r="J381" s="47"/>
      <c r="K381" s="19">
        <f t="shared" si="41"/>
        <v>0</v>
      </c>
      <c r="L381" s="23">
        <f t="shared" si="46"/>
        <v>0</v>
      </c>
      <c r="M381" s="19">
        <f t="shared" si="42"/>
        <v>0</v>
      </c>
      <c r="N381" s="19">
        <f t="shared" si="43"/>
        <v>54.624999999999993</v>
      </c>
      <c r="O381" s="54"/>
    </row>
    <row r="382" spans="1:15" x14ac:dyDescent="0.25">
      <c r="A382" s="40">
        <v>4372</v>
      </c>
      <c r="B382" s="40" t="s">
        <v>23</v>
      </c>
      <c r="C382" s="16" t="s">
        <v>359</v>
      </c>
      <c r="D382" s="53" t="s">
        <v>1232</v>
      </c>
      <c r="E382" s="201">
        <v>47.5</v>
      </c>
      <c r="F382" s="17">
        <f t="shared" si="44"/>
        <v>1.8638414753776731</v>
      </c>
      <c r="G382" s="17">
        <f t="shared" si="45"/>
        <v>54.624999999999993</v>
      </c>
      <c r="H382" s="47"/>
      <c r="I382" s="18">
        <v>10</v>
      </c>
      <c r="J382" s="47"/>
      <c r="K382" s="19">
        <f t="shared" si="41"/>
        <v>0</v>
      </c>
      <c r="L382" s="23">
        <f t="shared" si="46"/>
        <v>0</v>
      </c>
      <c r="M382" s="19">
        <f t="shared" si="42"/>
        <v>0</v>
      </c>
      <c r="N382" s="19">
        <f t="shared" si="43"/>
        <v>54.624999999999993</v>
      </c>
      <c r="O382" s="54"/>
    </row>
    <row r="383" spans="1:15" x14ac:dyDescent="0.25">
      <c r="A383" s="40">
        <v>4380</v>
      </c>
      <c r="B383" s="40" t="s">
        <v>23</v>
      </c>
      <c r="C383" s="16" t="s">
        <v>360</v>
      </c>
      <c r="D383" s="53" t="s">
        <v>1233</v>
      </c>
      <c r="E383" s="201">
        <v>38.5</v>
      </c>
      <c r="F383" s="17">
        <f t="shared" si="44"/>
        <v>1.5106925642534825</v>
      </c>
      <c r="G383" s="17">
        <f t="shared" si="45"/>
        <v>44.274999999999999</v>
      </c>
      <c r="H383" s="47"/>
      <c r="I383" s="18">
        <v>12</v>
      </c>
      <c r="J383" s="47"/>
      <c r="K383" s="19">
        <f t="shared" si="41"/>
        <v>0</v>
      </c>
      <c r="L383" s="23">
        <f t="shared" si="46"/>
        <v>0</v>
      </c>
      <c r="M383" s="19">
        <f t="shared" si="42"/>
        <v>0</v>
      </c>
      <c r="N383" s="19">
        <f t="shared" si="43"/>
        <v>44.274999999999999</v>
      </c>
      <c r="O383" s="54"/>
    </row>
    <row r="384" spans="1:15" x14ac:dyDescent="0.25">
      <c r="A384" s="40">
        <v>4381</v>
      </c>
      <c r="B384" s="40" t="s">
        <v>23</v>
      </c>
      <c r="C384" s="16" t="s">
        <v>361</v>
      </c>
      <c r="D384" s="53" t="s">
        <v>1234</v>
      </c>
      <c r="E384" s="201">
        <v>44</v>
      </c>
      <c r="F384" s="17">
        <f t="shared" si="44"/>
        <v>1.7265057877182657</v>
      </c>
      <c r="G384" s="17">
        <f t="shared" si="45"/>
        <v>50.599999999999994</v>
      </c>
      <c r="H384" s="47"/>
      <c r="I384" s="18">
        <v>12</v>
      </c>
      <c r="J384" s="47"/>
      <c r="K384" s="19">
        <f t="shared" si="41"/>
        <v>0</v>
      </c>
      <c r="L384" s="23">
        <f t="shared" si="46"/>
        <v>0</v>
      </c>
      <c r="M384" s="19">
        <f t="shared" si="42"/>
        <v>0</v>
      </c>
      <c r="N384" s="19">
        <f t="shared" si="43"/>
        <v>50.599999999999994</v>
      </c>
      <c r="O384" s="54"/>
    </row>
    <row r="385" spans="1:15" x14ac:dyDescent="0.25">
      <c r="A385" s="40">
        <v>4390</v>
      </c>
      <c r="B385" s="40" t="s">
        <v>23</v>
      </c>
      <c r="C385" s="16" t="s">
        <v>362</v>
      </c>
      <c r="D385" s="53" t="s">
        <v>1235</v>
      </c>
      <c r="E385" s="201">
        <v>47.5</v>
      </c>
      <c r="F385" s="17">
        <f t="shared" si="44"/>
        <v>1.8638414753776731</v>
      </c>
      <c r="G385" s="17">
        <f t="shared" si="45"/>
        <v>54.624999999999993</v>
      </c>
      <c r="H385" s="47"/>
      <c r="I385" s="18">
        <v>12</v>
      </c>
      <c r="J385" s="47"/>
      <c r="K385" s="19">
        <f t="shared" si="41"/>
        <v>0</v>
      </c>
      <c r="L385" s="23">
        <f t="shared" si="46"/>
        <v>0</v>
      </c>
      <c r="M385" s="19">
        <f t="shared" si="42"/>
        <v>0</v>
      </c>
      <c r="N385" s="19">
        <f t="shared" si="43"/>
        <v>54.624999999999993</v>
      </c>
      <c r="O385" s="54"/>
    </row>
    <row r="386" spans="1:15" x14ac:dyDescent="0.25">
      <c r="A386" s="40">
        <v>4400</v>
      </c>
      <c r="B386" s="40" t="s">
        <v>23</v>
      </c>
      <c r="C386" s="16" t="s">
        <v>363</v>
      </c>
      <c r="D386" s="53" t="s">
        <v>1236</v>
      </c>
      <c r="E386" s="201">
        <v>41</v>
      </c>
      <c r="F386" s="17">
        <f t="shared" si="44"/>
        <v>1.6087894840102022</v>
      </c>
      <c r="G386" s="17">
        <f t="shared" si="45"/>
        <v>47.15</v>
      </c>
      <c r="H386" s="47"/>
      <c r="I386" s="18">
        <v>10</v>
      </c>
      <c r="J386" s="47"/>
      <c r="K386" s="19">
        <f t="shared" si="41"/>
        <v>0</v>
      </c>
      <c r="L386" s="23">
        <f t="shared" si="46"/>
        <v>0</v>
      </c>
      <c r="M386" s="19">
        <f t="shared" si="42"/>
        <v>0</v>
      </c>
      <c r="N386" s="19">
        <f t="shared" si="43"/>
        <v>47.15</v>
      </c>
      <c r="O386" s="54"/>
    </row>
    <row r="387" spans="1:15" x14ac:dyDescent="0.25">
      <c r="A387" s="40">
        <v>4420</v>
      </c>
      <c r="B387" s="40" t="s">
        <v>23</v>
      </c>
      <c r="C387" s="16" t="s">
        <v>364</v>
      </c>
      <c r="D387" s="53" t="s">
        <v>1237</v>
      </c>
      <c r="E387" s="201">
        <v>36.700000000000003</v>
      </c>
      <c r="F387" s="17">
        <f t="shared" ref="F387:F453" si="47">E387/$E$3</f>
        <v>1.4400627820286445</v>
      </c>
      <c r="G387" s="17">
        <f t="shared" ref="G387:G453" si="48">PRODUCT(E387,1.15)</f>
        <v>42.204999999999998</v>
      </c>
      <c r="H387" s="47"/>
      <c r="I387" s="18">
        <v>10</v>
      </c>
      <c r="J387" s="47"/>
      <c r="K387" s="19">
        <f t="shared" ref="K387:K453" si="49">PRODUCT(E387,SUM(H387,PRODUCT(ABS(J387),I387)))</f>
        <v>0</v>
      </c>
      <c r="L387" s="23">
        <f t="shared" ref="L387:L453" si="50">K387/$E$3</f>
        <v>0</v>
      </c>
      <c r="M387" s="19">
        <f t="shared" ref="M387:M453" si="51">PRODUCT(G387,SUM(H387,PRODUCT(ABS(J387),I387)))</f>
        <v>0</v>
      </c>
      <c r="N387" s="19">
        <f t="shared" ref="N387:N453" si="52">PRODUCT(G387,(1+$O$6/100))</f>
        <v>42.204999999999998</v>
      </c>
      <c r="O387" s="54"/>
    </row>
    <row r="388" spans="1:15" x14ac:dyDescent="0.25">
      <c r="A388" s="40">
        <v>4422</v>
      </c>
      <c r="B388" s="40" t="s">
        <v>23</v>
      </c>
      <c r="C388" s="16" t="s">
        <v>365</v>
      </c>
      <c r="D388" s="53" t="s">
        <v>1238</v>
      </c>
      <c r="E388" s="201">
        <v>52.3</v>
      </c>
      <c r="F388" s="17">
        <f t="shared" si="47"/>
        <v>2.0521875613105749</v>
      </c>
      <c r="G388" s="17">
        <f t="shared" si="48"/>
        <v>60.144999999999989</v>
      </c>
      <c r="H388" s="47"/>
      <c r="I388" s="18">
        <v>10</v>
      </c>
      <c r="J388" s="47"/>
      <c r="K388" s="19">
        <f t="shared" si="49"/>
        <v>0</v>
      </c>
      <c r="L388" s="23">
        <f t="shared" si="50"/>
        <v>0</v>
      </c>
      <c r="M388" s="19">
        <f t="shared" si="51"/>
        <v>0</v>
      </c>
      <c r="N388" s="19">
        <f t="shared" si="52"/>
        <v>60.144999999999989</v>
      </c>
      <c r="O388" s="54"/>
    </row>
    <row r="389" spans="1:15" x14ac:dyDescent="0.25">
      <c r="A389" s="40">
        <v>4424</v>
      </c>
      <c r="B389" s="40" t="s">
        <v>23</v>
      </c>
      <c r="C389" s="16" t="s">
        <v>366</v>
      </c>
      <c r="D389" s="53" t="s">
        <v>1239</v>
      </c>
      <c r="E389" s="17">
        <v>41</v>
      </c>
      <c r="F389" s="17">
        <f t="shared" si="47"/>
        <v>1.6087894840102022</v>
      </c>
      <c r="G389" s="17">
        <f t="shared" si="48"/>
        <v>47.15</v>
      </c>
      <c r="H389" s="47"/>
      <c r="I389" s="18">
        <v>10</v>
      </c>
      <c r="J389" s="47"/>
      <c r="K389" s="19">
        <f t="shared" si="49"/>
        <v>0</v>
      </c>
      <c r="L389" s="23">
        <f t="shared" si="50"/>
        <v>0</v>
      </c>
      <c r="M389" s="19">
        <f t="shared" si="51"/>
        <v>0</v>
      </c>
      <c r="N389" s="19">
        <f t="shared" si="52"/>
        <v>47.15</v>
      </c>
      <c r="O389" s="54"/>
    </row>
    <row r="390" spans="1:15" x14ac:dyDescent="0.25">
      <c r="A390" s="40">
        <v>4426</v>
      </c>
      <c r="B390" s="40" t="s">
        <v>23</v>
      </c>
      <c r="C390" s="16" t="s">
        <v>367</v>
      </c>
      <c r="D390" s="53" t="s">
        <v>1240</v>
      </c>
      <c r="E390" s="201">
        <v>37.799999999999997</v>
      </c>
      <c r="F390" s="17">
        <f t="shared" si="47"/>
        <v>1.483225426721601</v>
      </c>
      <c r="G390" s="17">
        <f t="shared" si="48"/>
        <v>43.469999999999992</v>
      </c>
      <c r="H390" s="47"/>
      <c r="I390" s="18">
        <v>10</v>
      </c>
      <c r="J390" s="47"/>
      <c r="K390" s="19">
        <f t="shared" si="49"/>
        <v>0</v>
      </c>
      <c r="L390" s="23">
        <f t="shared" si="50"/>
        <v>0</v>
      </c>
      <c r="M390" s="19">
        <f t="shared" si="51"/>
        <v>0</v>
      </c>
      <c r="N390" s="19">
        <f t="shared" si="52"/>
        <v>43.469999999999992</v>
      </c>
      <c r="O390" s="54"/>
    </row>
    <row r="391" spans="1:15" x14ac:dyDescent="0.25">
      <c r="A391" s="40">
        <v>4428</v>
      </c>
      <c r="B391" s="40" t="s">
        <v>23</v>
      </c>
      <c r="C391" s="16" t="s">
        <v>368</v>
      </c>
      <c r="D391" s="53" t="s">
        <v>1241</v>
      </c>
      <c r="E391" s="201">
        <v>39.9</v>
      </c>
      <c r="F391" s="17">
        <f t="shared" si="47"/>
        <v>1.5656268393172454</v>
      </c>
      <c r="G391" s="17">
        <f t="shared" si="48"/>
        <v>45.884999999999998</v>
      </c>
      <c r="H391" s="47"/>
      <c r="I391" s="18">
        <v>10</v>
      </c>
      <c r="J391" s="47"/>
      <c r="K391" s="19">
        <f t="shared" si="49"/>
        <v>0</v>
      </c>
      <c r="L391" s="23">
        <f t="shared" si="50"/>
        <v>0</v>
      </c>
      <c r="M391" s="19">
        <f t="shared" si="51"/>
        <v>0</v>
      </c>
      <c r="N391" s="19">
        <f t="shared" si="52"/>
        <v>45.884999999999998</v>
      </c>
      <c r="O391" s="54"/>
    </row>
    <row r="392" spans="1:15" x14ac:dyDescent="0.25">
      <c r="A392" s="40">
        <v>4436</v>
      </c>
      <c r="B392" s="40" t="s">
        <v>23</v>
      </c>
      <c r="C392" s="16" t="s">
        <v>369</v>
      </c>
      <c r="D392" s="53" t="s">
        <v>1242</v>
      </c>
      <c r="E392" s="201">
        <v>128.5</v>
      </c>
      <c r="F392" s="17">
        <f t="shared" si="47"/>
        <v>5.0421816754953896</v>
      </c>
      <c r="G392" s="17">
        <f t="shared" si="48"/>
        <v>147.77499999999998</v>
      </c>
      <c r="H392" s="47"/>
      <c r="I392" s="18">
        <v>8</v>
      </c>
      <c r="J392" s="47"/>
      <c r="K392" s="19">
        <f t="shared" si="49"/>
        <v>0</v>
      </c>
      <c r="L392" s="23">
        <f t="shared" si="50"/>
        <v>0</v>
      </c>
      <c r="M392" s="19">
        <f t="shared" si="51"/>
        <v>0</v>
      </c>
      <c r="N392" s="19">
        <f t="shared" si="52"/>
        <v>147.77499999999998</v>
      </c>
      <c r="O392" s="54"/>
    </row>
    <row r="393" spans="1:15" x14ac:dyDescent="0.25">
      <c r="A393" s="40">
        <v>4438</v>
      </c>
      <c r="B393" s="40" t="s">
        <v>23</v>
      </c>
      <c r="C393" s="16" t="s">
        <v>370</v>
      </c>
      <c r="D393" s="53" t="s">
        <v>1243</v>
      </c>
      <c r="E393" s="201">
        <v>41.5</v>
      </c>
      <c r="F393" s="17">
        <f t="shared" si="47"/>
        <v>1.628408867961546</v>
      </c>
      <c r="G393" s="17">
        <f t="shared" si="48"/>
        <v>47.724999999999994</v>
      </c>
      <c r="H393" s="47"/>
      <c r="I393" s="18">
        <v>10</v>
      </c>
      <c r="J393" s="47"/>
      <c r="K393" s="19">
        <f t="shared" si="49"/>
        <v>0</v>
      </c>
      <c r="L393" s="23">
        <f t="shared" si="50"/>
        <v>0</v>
      </c>
      <c r="M393" s="19">
        <f t="shared" si="51"/>
        <v>0</v>
      </c>
      <c r="N393" s="19">
        <f t="shared" si="52"/>
        <v>47.724999999999994</v>
      </c>
      <c r="O393" s="54"/>
    </row>
    <row r="394" spans="1:15" x14ac:dyDescent="0.25">
      <c r="A394" s="40">
        <v>4440</v>
      </c>
      <c r="B394" s="40" t="s">
        <v>23</v>
      </c>
      <c r="C394" s="16" t="s">
        <v>371</v>
      </c>
      <c r="D394" s="53" t="s">
        <v>1244</v>
      </c>
      <c r="E394" s="201">
        <v>24.2</v>
      </c>
      <c r="F394" s="17">
        <f t="shared" si="47"/>
        <v>0.94957818324504606</v>
      </c>
      <c r="G394" s="17">
        <f t="shared" si="48"/>
        <v>27.83</v>
      </c>
      <c r="H394" s="47"/>
      <c r="I394" s="18">
        <v>25</v>
      </c>
      <c r="J394" s="47"/>
      <c r="K394" s="19">
        <f t="shared" si="49"/>
        <v>0</v>
      </c>
      <c r="L394" s="23">
        <f t="shared" si="50"/>
        <v>0</v>
      </c>
      <c r="M394" s="19">
        <f t="shared" si="51"/>
        <v>0</v>
      </c>
      <c r="N394" s="19">
        <f t="shared" si="52"/>
        <v>27.83</v>
      </c>
      <c r="O394" s="54"/>
    </row>
    <row r="395" spans="1:15" x14ac:dyDescent="0.25">
      <c r="A395" s="40">
        <v>4442</v>
      </c>
      <c r="B395" s="40" t="s">
        <v>23</v>
      </c>
      <c r="C395" s="16" t="s">
        <v>372</v>
      </c>
      <c r="D395" s="53" t="s">
        <v>1245</v>
      </c>
      <c r="E395" s="201">
        <v>17.7</v>
      </c>
      <c r="F395" s="17">
        <f t="shared" si="47"/>
        <v>0.69452619187757503</v>
      </c>
      <c r="G395" s="17">
        <f t="shared" si="48"/>
        <v>20.354999999999997</v>
      </c>
      <c r="H395" s="47"/>
      <c r="I395" s="18">
        <v>25</v>
      </c>
      <c r="J395" s="47"/>
      <c r="K395" s="19">
        <f t="shared" si="49"/>
        <v>0</v>
      </c>
      <c r="L395" s="23">
        <f t="shared" si="50"/>
        <v>0</v>
      </c>
      <c r="M395" s="19">
        <f t="shared" si="51"/>
        <v>0</v>
      </c>
      <c r="N395" s="19">
        <f t="shared" si="52"/>
        <v>20.354999999999997</v>
      </c>
      <c r="O395" s="54"/>
    </row>
    <row r="396" spans="1:15" x14ac:dyDescent="0.25">
      <c r="A396" s="40">
        <v>4450</v>
      </c>
      <c r="B396" s="40" t="s">
        <v>23</v>
      </c>
      <c r="C396" s="16" t="s">
        <v>373</v>
      </c>
      <c r="D396" s="53" t="s">
        <v>1246</v>
      </c>
      <c r="E396" s="201">
        <v>17.7</v>
      </c>
      <c r="F396" s="17">
        <f t="shared" si="47"/>
        <v>0.69452619187757503</v>
      </c>
      <c r="G396" s="17">
        <f t="shared" si="48"/>
        <v>20.354999999999997</v>
      </c>
      <c r="H396" s="47"/>
      <c r="I396" s="18">
        <v>25</v>
      </c>
      <c r="J396" s="47"/>
      <c r="K396" s="19">
        <f t="shared" si="49"/>
        <v>0</v>
      </c>
      <c r="L396" s="23">
        <f t="shared" si="50"/>
        <v>0</v>
      </c>
      <c r="M396" s="19">
        <f t="shared" si="51"/>
        <v>0</v>
      </c>
      <c r="N396" s="19">
        <f t="shared" si="52"/>
        <v>20.354999999999997</v>
      </c>
      <c r="O396" s="54"/>
    </row>
    <row r="397" spans="1:15" x14ac:dyDescent="0.25">
      <c r="A397" s="40">
        <v>4454</v>
      </c>
      <c r="B397" s="40" t="s">
        <v>23</v>
      </c>
      <c r="C397" s="16" t="s">
        <v>374</v>
      </c>
      <c r="D397" s="53" t="s">
        <v>1247</v>
      </c>
      <c r="E397" s="201">
        <v>40.5</v>
      </c>
      <c r="F397" s="17">
        <f t="shared" si="47"/>
        <v>1.5891701000588583</v>
      </c>
      <c r="G397" s="17">
        <f t="shared" si="48"/>
        <v>46.574999999999996</v>
      </c>
      <c r="H397" s="47"/>
      <c r="I397" s="18">
        <v>15</v>
      </c>
      <c r="J397" s="47"/>
      <c r="K397" s="19">
        <f t="shared" si="49"/>
        <v>0</v>
      </c>
      <c r="L397" s="23">
        <f t="shared" si="50"/>
        <v>0</v>
      </c>
      <c r="M397" s="19">
        <f t="shared" si="51"/>
        <v>0</v>
      </c>
      <c r="N397" s="19">
        <f t="shared" si="52"/>
        <v>46.574999999999996</v>
      </c>
      <c r="O397" s="54"/>
    </row>
    <row r="398" spans="1:15" x14ac:dyDescent="0.25">
      <c r="A398" s="40">
        <v>4500</v>
      </c>
      <c r="B398" s="40" t="s">
        <v>23</v>
      </c>
      <c r="C398" s="16" t="s">
        <v>375</v>
      </c>
      <c r="D398" s="53" t="s">
        <v>1248</v>
      </c>
      <c r="E398" s="201">
        <v>68.7</v>
      </c>
      <c r="F398" s="17">
        <f t="shared" si="47"/>
        <v>2.6957033549146558</v>
      </c>
      <c r="G398" s="17">
        <f t="shared" si="48"/>
        <v>79.004999999999995</v>
      </c>
      <c r="H398" s="47"/>
      <c r="I398" s="18">
        <v>6</v>
      </c>
      <c r="J398" s="47"/>
      <c r="K398" s="19">
        <f t="shared" si="49"/>
        <v>0</v>
      </c>
      <c r="L398" s="23">
        <f t="shared" si="50"/>
        <v>0</v>
      </c>
      <c r="M398" s="19">
        <f t="shared" si="51"/>
        <v>0</v>
      </c>
      <c r="N398" s="19">
        <f t="shared" si="52"/>
        <v>79.004999999999995</v>
      </c>
      <c r="O398" s="54"/>
    </row>
    <row r="399" spans="1:15" x14ac:dyDescent="0.25">
      <c r="A399" s="40">
        <v>4510</v>
      </c>
      <c r="B399" s="40" t="s">
        <v>23</v>
      </c>
      <c r="C399" s="16" t="s">
        <v>376</v>
      </c>
      <c r="D399" s="53" t="s">
        <v>1249</v>
      </c>
      <c r="E399" s="201">
        <v>72.5</v>
      </c>
      <c r="F399" s="17">
        <f t="shared" si="47"/>
        <v>2.8448106729448694</v>
      </c>
      <c r="G399" s="17">
        <f t="shared" si="48"/>
        <v>83.375</v>
      </c>
      <c r="H399" s="47"/>
      <c r="I399" s="18">
        <v>6</v>
      </c>
      <c r="J399" s="47"/>
      <c r="K399" s="19">
        <f t="shared" si="49"/>
        <v>0</v>
      </c>
      <c r="L399" s="23">
        <f t="shared" si="50"/>
        <v>0</v>
      </c>
      <c r="M399" s="19">
        <f t="shared" si="51"/>
        <v>0</v>
      </c>
      <c r="N399" s="19">
        <f t="shared" si="52"/>
        <v>83.375</v>
      </c>
      <c r="O399" s="54"/>
    </row>
    <row r="400" spans="1:15" x14ac:dyDescent="0.25">
      <c r="A400" s="40">
        <v>4514</v>
      </c>
      <c r="B400" s="40" t="s">
        <v>23</v>
      </c>
      <c r="C400" s="16" t="s">
        <v>377</v>
      </c>
      <c r="D400" s="53" t="s">
        <v>1250</v>
      </c>
      <c r="E400" s="201">
        <v>72.5</v>
      </c>
      <c r="F400" s="17">
        <f t="shared" si="47"/>
        <v>2.8448106729448694</v>
      </c>
      <c r="G400" s="17">
        <f t="shared" si="48"/>
        <v>83.375</v>
      </c>
      <c r="H400" s="47"/>
      <c r="I400" s="18">
        <v>6</v>
      </c>
      <c r="J400" s="47"/>
      <c r="K400" s="19">
        <f t="shared" si="49"/>
        <v>0</v>
      </c>
      <c r="L400" s="23">
        <f t="shared" si="50"/>
        <v>0</v>
      </c>
      <c r="M400" s="19">
        <f t="shared" si="51"/>
        <v>0</v>
      </c>
      <c r="N400" s="19">
        <f t="shared" si="52"/>
        <v>83.375</v>
      </c>
      <c r="O400" s="54"/>
    </row>
    <row r="401" spans="1:15" x14ac:dyDescent="0.25">
      <c r="A401" s="40">
        <v>4560</v>
      </c>
      <c r="B401" s="40" t="s">
        <v>23</v>
      </c>
      <c r="C401" s="16" t="s">
        <v>378</v>
      </c>
      <c r="D401" s="53" t="s">
        <v>1251</v>
      </c>
      <c r="E401" s="201">
        <v>137.5</v>
      </c>
      <c r="F401" s="17">
        <f t="shared" si="47"/>
        <v>5.39533058661958</v>
      </c>
      <c r="G401" s="17">
        <f t="shared" si="48"/>
        <v>158.125</v>
      </c>
      <c r="H401" s="47"/>
      <c r="I401" s="18">
        <v>6</v>
      </c>
      <c r="J401" s="47"/>
      <c r="K401" s="19">
        <f t="shared" si="49"/>
        <v>0</v>
      </c>
      <c r="L401" s="23">
        <f t="shared" si="50"/>
        <v>0</v>
      </c>
      <c r="M401" s="19">
        <f t="shared" si="51"/>
        <v>0</v>
      </c>
      <c r="N401" s="19">
        <f t="shared" si="52"/>
        <v>158.125</v>
      </c>
      <c r="O401" s="54"/>
    </row>
    <row r="402" spans="1:15" x14ac:dyDescent="0.25">
      <c r="A402" s="40">
        <v>4563</v>
      </c>
      <c r="B402" s="40" t="s">
        <v>23</v>
      </c>
      <c r="C402" s="16" t="s">
        <v>379</v>
      </c>
      <c r="D402" s="53" t="s">
        <v>1252</v>
      </c>
      <c r="E402" s="201">
        <v>75.900000000000006</v>
      </c>
      <c r="F402" s="17">
        <f t="shared" si="47"/>
        <v>2.9782224838140086</v>
      </c>
      <c r="G402" s="17">
        <f t="shared" si="48"/>
        <v>87.284999999999997</v>
      </c>
      <c r="H402" s="47"/>
      <c r="I402" s="18">
        <v>6</v>
      </c>
      <c r="J402" s="47"/>
      <c r="K402" s="19">
        <f t="shared" si="49"/>
        <v>0</v>
      </c>
      <c r="L402" s="23">
        <f t="shared" si="50"/>
        <v>0</v>
      </c>
      <c r="M402" s="19">
        <f t="shared" si="51"/>
        <v>0</v>
      </c>
      <c r="N402" s="19">
        <f t="shared" si="52"/>
        <v>87.284999999999997</v>
      </c>
      <c r="O402" s="54"/>
    </row>
    <row r="403" spans="1:15" x14ac:dyDescent="0.25">
      <c r="A403" s="40">
        <v>4568</v>
      </c>
      <c r="B403" s="40" t="s">
        <v>23</v>
      </c>
      <c r="C403" s="16" t="s">
        <v>380</v>
      </c>
      <c r="D403" s="53" t="s">
        <v>1253</v>
      </c>
      <c r="E403" s="201">
        <v>81</v>
      </c>
      <c r="F403" s="17">
        <f t="shared" si="47"/>
        <v>3.1783402001177166</v>
      </c>
      <c r="G403" s="17">
        <f t="shared" si="48"/>
        <v>93.149999999999991</v>
      </c>
      <c r="H403" s="47"/>
      <c r="I403" s="18">
        <v>6</v>
      </c>
      <c r="J403" s="47"/>
      <c r="K403" s="19">
        <f t="shared" si="49"/>
        <v>0</v>
      </c>
      <c r="L403" s="23">
        <f t="shared" si="50"/>
        <v>0</v>
      </c>
      <c r="M403" s="19">
        <f t="shared" si="51"/>
        <v>0</v>
      </c>
      <c r="N403" s="19">
        <f t="shared" si="52"/>
        <v>93.149999999999991</v>
      </c>
      <c r="O403" s="54"/>
    </row>
    <row r="404" spans="1:15" x14ac:dyDescent="0.25">
      <c r="A404" s="40">
        <v>4600</v>
      </c>
      <c r="B404" s="40" t="s">
        <v>23</v>
      </c>
      <c r="C404" s="16" t="s">
        <v>381</v>
      </c>
      <c r="D404" s="53" t="s">
        <v>1254</v>
      </c>
      <c r="E404" s="201">
        <v>112</v>
      </c>
      <c r="F404" s="17">
        <f t="shared" si="47"/>
        <v>4.3947420051010395</v>
      </c>
      <c r="G404" s="17">
        <f t="shared" si="48"/>
        <v>128.79999999999998</v>
      </c>
      <c r="H404" s="47"/>
      <c r="I404" s="18">
        <v>6</v>
      </c>
      <c r="J404" s="47"/>
      <c r="K404" s="19">
        <f t="shared" si="49"/>
        <v>0</v>
      </c>
      <c r="L404" s="23">
        <f t="shared" si="50"/>
        <v>0</v>
      </c>
      <c r="M404" s="19">
        <f t="shared" si="51"/>
        <v>0</v>
      </c>
      <c r="N404" s="19">
        <f t="shared" si="52"/>
        <v>128.79999999999998</v>
      </c>
      <c r="O404" s="54"/>
    </row>
    <row r="405" spans="1:15" x14ac:dyDescent="0.25">
      <c r="A405" s="40">
        <v>4610</v>
      </c>
      <c r="B405" s="40" t="s">
        <v>23</v>
      </c>
      <c r="C405" s="16" t="s">
        <v>382</v>
      </c>
      <c r="D405" s="53" t="s">
        <v>1255</v>
      </c>
      <c r="E405" s="201">
        <v>151.80000000000001</v>
      </c>
      <c r="F405" s="17">
        <f t="shared" si="47"/>
        <v>5.9564449676280171</v>
      </c>
      <c r="G405" s="17">
        <f t="shared" si="48"/>
        <v>174.57</v>
      </c>
      <c r="H405" s="47"/>
      <c r="I405" s="18">
        <v>6</v>
      </c>
      <c r="J405" s="47"/>
      <c r="K405" s="19">
        <f t="shared" si="49"/>
        <v>0</v>
      </c>
      <c r="L405" s="23">
        <f t="shared" si="50"/>
        <v>0</v>
      </c>
      <c r="M405" s="19">
        <f t="shared" si="51"/>
        <v>0</v>
      </c>
      <c r="N405" s="19">
        <f t="shared" si="52"/>
        <v>174.57</v>
      </c>
      <c r="O405" s="54"/>
    </row>
    <row r="406" spans="1:15" x14ac:dyDescent="0.25">
      <c r="A406" s="40">
        <v>4620</v>
      </c>
      <c r="B406" s="40" t="s">
        <v>23</v>
      </c>
      <c r="C406" s="16" t="s">
        <v>383</v>
      </c>
      <c r="D406" s="53" t="s">
        <v>1256</v>
      </c>
      <c r="E406" s="201">
        <v>161.19999999999999</v>
      </c>
      <c r="F406" s="17">
        <f t="shared" si="47"/>
        <v>6.3252893859132824</v>
      </c>
      <c r="G406" s="17">
        <f t="shared" si="48"/>
        <v>185.37999999999997</v>
      </c>
      <c r="H406" s="47"/>
      <c r="I406" s="18">
        <v>6</v>
      </c>
      <c r="J406" s="47"/>
      <c r="K406" s="19">
        <f t="shared" si="49"/>
        <v>0</v>
      </c>
      <c r="L406" s="23">
        <f t="shared" si="50"/>
        <v>0</v>
      </c>
      <c r="M406" s="19">
        <f t="shared" si="51"/>
        <v>0</v>
      </c>
      <c r="N406" s="19">
        <f t="shared" si="52"/>
        <v>185.37999999999997</v>
      </c>
      <c r="O406" s="54"/>
    </row>
    <row r="407" spans="1:15" x14ac:dyDescent="0.25">
      <c r="A407" s="40">
        <v>4630</v>
      </c>
      <c r="B407" s="40" t="s">
        <v>23</v>
      </c>
      <c r="C407" s="16" t="s">
        <v>384</v>
      </c>
      <c r="D407" s="53" t="s">
        <v>1257</v>
      </c>
      <c r="E407" s="201">
        <v>152.1</v>
      </c>
      <c r="F407" s="17">
        <f t="shared" si="47"/>
        <v>5.9682165979988229</v>
      </c>
      <c r="G407" s="17">
        <f t="shared" si="48"/>
        <v>174.91499999999999</v>
      </c>
      <c r="H407" s="47"/>
      <c r="I407" s="18">
        <v>6</v>
      </c>
      <c r="J407" s="47"/>
      <c r="K407" s="19">
        <f t="shared" si="49"/>
        <v>0</v>
      </c>
      <c r="L407" s="23">
        <f t="shared" si="50"/>
        <v>0</v>
      </c>
      <c r="M407" s="19">
        <f t="shared" si="51"/>
        <v>0</v>
      </c>
      <c r="N407" s="19">
        <f t="shared" si="52"/>
        <v>174.91499999999999</v>
      </c>
      <c r="O407" s="54"/>
    </row>
    <row r="408" spans="1:15" x14ac:dyDescent="0.25">
      <c r="A408" s="40">
        <v>4638</v>
      </c>
      <c r="B408" s="40" t="s">
        <v>23</v>
      </c>
      <c r="C408" s="16" t="s">
        <v>385</v>
      </c>
      <c r="D408" s="53" t="s">
        <v>1258</v>
      </c>
      <c r="E408" s="201">
        <v>66.900000000000006</v>
      </c>
      <c r="F408" s="17">
        <f t="shared" si="47"/>
        <v>2.6250735726898178</v>
      </c>
      <c r="G408" s="17">
        <f t="shared" si="48"/>
        <v>76.935000000000002</v>
      </c>
      <c r="H408" s="47"/>
      <c r="I408" s="18">
        <v>6</v>
      </c>
      <c r="J408" s="47"/>
      <c r="K408" s="19">
        <f t="shared" si="49"/>
        <v>0</v>
      </c>
      <c r="L408" s="23">
        <f t="shared" si="50"/>
        <v>0</v>
      </c>
      <c r="M408" s="19">
        <f t="shared" si="51"/>
        <v>0</v>
      </c>
      <c r="N408" s="19">
        <f t="shared" si="52"/>
        <v>76.935000000000002</v>
      </c>
      <c r="O408" s="54"/>
    </row>
    <row r="409" spans="1:15" x14ac:dyDescent="0.25">
      <c r="A409" s="40">
        <v>4700</v>
      </c>
      <c r="B409" s="40" t="s">
        <v>23</v>
      </c>
      <c r="C409" s="16" t="s">
        <v>386</v>
      </c>
      <c r="D409" s="53" t="s">
        <v>1259</v>
      </c>
      <c r="E409" s="201">
        <v>92.3</v>
      </c>
      <c r="F409" s="17">
        <f t="shared" si="47"/>
        <v>3.6217382774180891</v>
      </c>
      <c r="G409" s="17">
        <f t="shared" si="48"/>
        <v>106.14499999999998</v>
      </c>
      <c r="H409" s="47"/>
      <c r="I409" s="18">
        <v>6</v>
      </c>
      <c r="J409" s="47"/>
      <c r="K409" s="19">
        <f t="shared" si="49"/>
        <v>0</v>
      </c>
      <c r="L409" s="23">
        <f t="shared" si="50"/>
        <v>0</v>
      </c>
      <c r="M409" s="19">
        <f t="shared" si="51"/>
        <v>0</v>
      </c>
      <c r="N409" s="19">
        <f t="shared" si="52"/>
        <v>106.14499999999998</v>
      </c>
      <c r="O409" s="54"/>
    </row>
    <row r="410" spans="1:15" x14ac:dyDescent="0.25">
      <c r="A410" s="40">
        <v>4701</v>
      </c>
      <c r="B410" s="40" t="s">
        <v>23</v>
      </c>
      <c r="C410" s="16" t="s">
        <v>387</v>
      </c>
      <c r="D410" s="53" t="s">
        <v>1260</v>
      </c>
      <c r="E410" s="201">
        <v>23.3</v>
      </c>
      <c r="F410" s="17">
        <f t="shared" si="47"/>
        <v>0.91426329213262714</v>
      </c>
      <c r="G410" s="17">
        <f t="shared" si="48"/>
        <v>26.794999999999998</v>
      </c>
      <c r="H410" s="47"/>
      <c r="I410" s="18">
        <v>11</v>
      </c>
      <c r="J410" s="47"/>
      <c r="K410" s="19">
        <f t="shared" si="49"/>
        <v>0</v>
      </c>
      <c r="L410" s="23">
        <f t="shared" si="50"/>
        <v>0</v>
      </c>
      <c r="M410" s="19">
        <f t="shared" si="51"/>
        <v>0</v>
      </c>
      <c r="N410" s="19">
        <f t="shared" si="52"/>
        <v>26.794999999999998</v>
      </c>
      <c r="O410" s="54"/>
    </row>
    <row r="411" spans="1:15" x14ac:dyDescent="0.25">
      <c r="A411" s="40">
        <v>4703</v>
      </c>
      <c r="B411" s="40" t="s">
        <v>23</v>
      </c>
      <c r="C411" s="16" t="s">
        <v>388</v>
      </c>
      <c r="D411" s="53" t="s">
        <v>1261</v>
      </c>
      <c r="E411" s="201">
        <v>254.1</v>
      </c>
      <c r="F411" s="17">
        <f t="shared" si="47"/>
        <v>9.9705709240729838</v>
      </c>
      <c r="G411" s="17">
        <f t="shared" si="48"/>
        <v>292.21499999999997</v>
      </c>
      <c r="H411" s="47"/>
      <c r="I411" s="18">
        <v>6</v>
      </c>
      <c r="J411" s="47"/>
      <c r="K411" s="19">
        <f t="shared" si="49"/>
        <v>0</v>
      </c>
      <c r="L411" s="23">
        <f t="shared" si="50"/>
        <v>0</v>
      </c>
      <c r="M411" s="19">
        <f t="shared" si="51"/>
        <v>0</v>
      </c>
      <c r="N411" s="19">
        <f t="shared" si="52"/>
        <v>292.21499999999997</v>
      </c>
      <c r="O411" s="54"/>
    </row>
    <row r="412" spans="1:15" x14ac:dyDescent="0.25">
      <c r="A412" s="40">
        <v>4708</v>
      </c>
      <c r="B412" s="40" t="s">
        <v>23</v>
      </c>
      <c r="C412" s="16" t="s">
        <v>389</v>
      </c>
      <c r="D412" s="53" t="s">
        <v>1262</v>
      </c>
      <c r="E412" s="201">
        <v>92.3</v>
      </c>
      <c r="F412" s="17">
        <f t="shared" si="47"/>
        <v>3.6217382774180891</v>
      </c>
      <c r="G412" s="17">
        <f t="shared" si="48"/>
        <v>106.14499999999998</v>
      </c>
      <c r="H412" s="47"/>
      <c r="I412" s="18">
        <v>6</v>
      </c>
      <c r="J412" s="47"/>
      <c r="K412" s="19">
        <f t="shared" si="49"/>
        <v>0</v>
      </c>
      <c r="L412" s="23">
        <f t="shared" si="50"/>
        <v>0</v>
      </c>
      <c r="M412" s="19">
        <f t="shared" si="51"/>
        <v>0</v>
      </c>
      <c r="N412" s="19">
        <f t="shared" si="52"/>
        <v>106.14499999999998</v>
      </c>
      <c r="O412" s="54"/>
    </row>
    <row r="413" spans="1:15" x14ac:dyDescent="0.25">
      <c r="A413" s="40">
        <v>4709</v>
      </c>
      <c r="B413" s="40" t="s">
        <v>23</v>
      </c>
      <c r="C413" s="16" t="s">
        <v>390</v>
      </c>
      <c r="D413" s="53" t="s">
        <v>1263</v>
      </c>
      <c r="E413" s="201">
        <v>23.3</v>
      </c>
      <c r="F413" s="17">
        <f t="shared" si="47"/>
        <v>0.91426329213262714</v>
      </c>
      <c r="G413" s="17">
        <f t="shared" si="48"/>
        <v>26.794999999999998</v>
      </c>
      <c r="H413" s="47"/>
      <c r="I413" s="18">
        <v>11</v>
      </c>
      <c r="J413" s="47"/>
      <c r="K413" s="19">
        <f t="shared" si="49"/>
        <v>0</v>
      </c>
      <c r="L413" s="23">
        <f t="shared" si="50"/>
        <v>0</v>
      </c>
      <c r="M413" s="19">
        <f t="shared" si="51"/>
        <v>0</v>
      </c>
      <c r="N413" s="19">
        <f t="shared" si="52"/>
        <v>26.794999999999998</v>
      </c>
      <c r="O413" s="54"/>
    </row>
    <row r="414" spans="1:15" x14ac:dyDescent="0.25">
      <c r="A414" s="40">
        <v>4720</v>
      </c>
      <c r="B414" s="40" t="s">
        <v>23</v>
      </c>
      <c r="C414" s="16" t="s">
        <v>391</v>
      </c>
      <c r="D414" s="53" t="s">
        <v>1264</v>
      </c>
      <c r="E414" s="201">
        <v>128.69999999999999</v>
      </c>
      <c r="F414" s="17">
        <f t="shared" si="47"/>
        <v>5.0500294290759271</v>
      </c>
      <c r="G414" s="17">
        <f t="shared" si="48"/>
        <v>148.00499999999997</v>
      </c>
      <c r="H414" s="47"/>
      <c r="I414" s="18">
        <v>6</v>
      </c>
      <c r="J414" s="47"/>
      <c r="K414" s="19">
        <f t="shared" si="49"/>
        <v>0</v>
      </c>
      <c r="L414" s="23">
        <f t="shared" si="50"/>
        <v>0</v>
      </c>
      <c r="M414" s="19">
        <f t="shared" si="51"/>
        <v>0</v>
      </c>
      <c r="N414" s="19">
        <f t="shared" si="52"/>
        <v>148.00499999999997</v>
      </c>
      <c r="O414" s="54"/>
    </row>
    <row r="415" spans="1:15" x14ac:dyDescent="0.25">
      <c r="A415" s="40">
        <v>4722</v>
      </c>
      <c r="B415" s="40" t="s">
        <v>23</v>
      </c>
      <c r="C415" s="16" t="s">
        <v>392</v>
      </c>
      <c r="D415" s="53" t="s">
        <v>1265</v>
      </c>
      <c r="E415" s="201">
        <v>128.69999999999999</v>
      </c>
      <c r="F415" s="17">
        <f t="shared" si="47"/>
        <v>5.0500294290759271</v>
      </c>
      <c r="G415" s="17">
        <f t="shared" si="48"/>
        <v>148.00499999999997</v>
      </c>
      <c r="H415" s="47"/>
      <c r="I415" s="18">
        <v>6</v>
      </c>
      <c r="J415" s="47"/>
      <c r="K415" s="19">
        <f t="shared" si="49"/>
        <v>0</v>
      </c>
      <c r="L415" s="23">
        <f t="shared" si="50"/>
        <v>0</v>
      </c>
      <c r="M415" s="19">
        <f t="shared" si="51"/>
        <v>0</v>
      </c>
      <c r="N415" s="19">
        <f t="shared" si="52"/>
        <v>148.00499999999997</v>
      </c>
      <c r="O415" s="54"/>
    </row>
    <row r="416" spans="1:15" x14ac:dyDescent="0.25">
      <c r="A416" s="40">
        <v>4730</v>
      </c>
      <c r="B416" s="40" t="s">
        <v>23</v>
      </c>
      <c r="C416" s="16" t="s">
        <v>393</v>
      </c>
      <c r="D416" s="53" t="s">
        <v>1266</v>
      </c>
      <c r="E416" s="201">
        <v>116.7</v>
      </c>
      <c r="F416" s="17">
        <f t="shared" si="47"/>
        <v>4.579164214243673</v>
      </c>
      <c r="G416" s="17">
        <f t="shared" si="48"/>
        <v>134.20499999999998</v>
      </c>
      <c r="H416" s="47"/>
      <c r="I416" s="18">
        <v>6</v>
      </c>
      <c r="J416" s="47"/>
      <c r="K416" s="19">
        <f t="shared" si="49"/>
        <v>0</v>
      </c>
      <c r="L416" s="23">
        <f t="shared" si="50"/>
        <v>0</v>
      </c>
      <c r="M416" s="19">
        <f t="shared" si="51"/>
        <v>0</v>
      </c>
      <c r="N416" s="19">
        <f t="shared" si="52"/>
        <v>134.20499999999998</v>
      </c>
      <c r="O416" s="54"/>
    </row>
    <row r="417" spans="1:15" x14ac:dyDescent="0.25">
      <c r="A417" s="40">
        <v>4731</v>
      </c>
      <c r="B417" s="40" t="s">
        <v>23</v>
      </c>
      <c r="C417" s="16" t="s">
        <v>394</v>
      </c>
      <c r="D417" s="53" t="s">
        <v>1267</v>
      </c>
      <c r="E417" s="201">
        <v>23.3</v>
      </c>
      <c r="F417" s="17">
        <f t="shared" si="47"/>
        <v>0.91426329213262714</v>
      </c>
      <c r="G417" s="17">
        <f t="shared" si="48"/>
        <v>26.794999999999998</v>
      </c>
      <c r="H417" s="47"/>
      <c r="I417" s="18">
        <v>11</v>
      </c>
      <c r="J417" s="47"/>
      <c r="K417" s="19">
        <f t="shared" si="49"/>
        <v>0</v>
      </c>
      <c r="L417" s="23">
        <f t="shared" si="50"/>
        <v>0</v>
      </c>
      <c r="M417" s="19">
        <f t="shared" si="51"/>
        <v>0</v>
      </c>
      <c r="N417" s="19">
        <f t="shared" si="52"/>
        <v>26.794999999999998</v>
      </c>
      <c r="O417" s="54"/>
    </row>
    <row r="418" spans="1:15" x14ac:dyDescent="0.25">
      <c r="A418" s="40">
        <v>4736</v>
      </c>
      <c r="B418" s="40" t="s">
        <v>23</v>
      </c>
      <c r="C418" s="16" t="s">
        <v>395</v>
      </c>
      <c r="D418" s="53" t="s">
        <v>1268</v>
      </c>
      <c r="E418" s="201">
        <v>82.4</v>
      </c>
      <c r="F418" s="17">
        <f t="shared" si="47"/>
        <v>3.2332744751814797</v>
      </c>
      <c r="G418" s="17">
        <f t="shared" si="48"/>
        <v>94.76</v>
      </c>
      <c r="H418" s="47"/>
      <c r="I418" s="18">
        <v>6</v>
      </c>
      <c r="J418" s="47"/>
      <c r="K418" s="19">
        <f t="shared" si="49"/>
        <v>0</v>
      </c>
      <c r="L418" s="23">
        <f t="shared" si="50"/>
        <v>0</v>
      </c>
      <c r="M418" s="19">
        <f t="shared" si="51"/>
        <v>0</v>
      </c>
      <c r="N418" s="19">
        <f t="shared" si="52"/>
        <v>94.76</v>
      </c>
      <c r="O418" s="54"/>
    </row>
    <row r="419" spans="1:15" x14ac:dyDescent="0.25">
      <c r="A419" s="40">
        <v>4737</v>
      </c>
      <c r="B419" s="40" t="s">
        <v>23</v>
      </c>
      <c r="C419" s="16" t="s">
        <v>396</v>
      </c>
      <c r="D419" s="53" t="s">
        <v>1269</v>
      </c>
      <c r="E419" s="201">
        <v>23.3</v>
      </c>
      <c r="F419" s="17">
        <f t="shared" si="47"/>
        <v>0.91426329213262714</v>
      </c>
      <c r="G419" s="17">
        <f t="shared" si="48"/>
        <v>26.794999999999998</v>
      </c>
      <c r="H419" s="47"/>
      <c r="I419" s="18">
        <v>11</v>
      </c>
      <c r="J419" s="47"/>
      <c r="K419" s="19">
        <f t="shared" si="49"/>
        <v>0</v>
      </c>
      <c r="L419" s="23">
        <f t="shared" si="50"/>
        <v>0</v>
      </c>
      <c r="M419" s="19">
        <f t="shared" si="51"/>
        <v>0</v>
      </c>
      <c r="N419" s="19">
        <f t="shared" si="52"/>
        <v>26.794999999999998</v>
      </c>
      <c r="O419" s="54"/>
    </row>
    <row r="420" spans="1:15" x14ac:dyDescent="0.25">
      <c r="A420" s="40">
        <v>4738</v>
      </c>
      <c r="B420" s="40" t="s">
        <v>23</v>
      </c>
      <c r="C420" s="16" t="s">
        <v>397</v>
      </c>
      <c r="D420" s="53" t="s">
        <v>1270</v>
      </c>
      <c r="E420" s="201">
        <v>79.400000000000006</v>
      </c>
      <c r="F420" s="17">
        <f t="shared" si="47"/>
        <v>3.115558171473416</v>
      </c>
      <c r="G420" s="17">
        <f t="shared" si="48"/>
        <v>91.31</v>
      </c>
      <c r="H420" s="47"/>
      <c r="I420" s="18">
        <v>6</v>
      </c>
      <c r="J420" s="47"/>
      <c r="K420" s="19">
        <f t="shared" si="49"/>
        <v>0</v>
      </c>
      <c r="L420" s="23">
        <f t="shared" si="50"/>
        <v>0</v>
      </c>
      <c r="M420" s="19">
        <f t="shared" si="51"/>
        <v>0</v>
      </c>
      <c r="N420" s="19">
        <f t="shared" si="52"/>
        <v>91.31</v>
      </c>
      <c r="O420" s="54"/>
    </row>
    <row r="421" spans="1:15" x14ac:dyDescent="0.25">
      <c r="A421" s="40">
        <v>4740</v>
      </c>
      <c r="B421" s="40" t="s">
        <v>23</v>
      </c>
      <c r="C421" s="16" t="s">
        <v>398</v>
      </c>
      <c r="D421" s="53" t="s">
        <v>1271</v>
      </c>
      <c r="E421" s="201">
        <v>116.7</v>
      </c>
      <c r="F421" s="17">
        <f t="shared" si="47"/>
        <v>4.579164214243673</v>
      </c>
      <c r="G421" s="17">
        <f t="shared" si="48"/>
        <v>134.20499999999998</v>
      </c>
      <c r="H421" s="47"/>
      <c r="I421" s="18">
        <v>6</v>
      </c>
      <c r="J421" s="47"/>
      <c r="K421" s="19">
        <f t="shared" si="49"/>
        <v>0</v>
      </c>
      <c r="L421" s="23">
        <f t="shared" si="50"/>
        <v>0</v>
      </c>
      <c r="M421" s="19">
        <f t="shared" si="51"/>
        <v>0</v>
      </c>
      <c r="N421" s="19">
        <f t="shared" si="52"/>
        <v>134.20499999999998</v>
      </c>
      <c r="O421" s="54"/>
    </row>
    <row r="422" spans="1:15" x14ac:dyDescent="0.25">
      <c r="A422" s="40">
        <v>4741</v>
      </c>
      <c r="B422" s="40" t="s">
        <v>23</v>
      </c>
      <c r="C422" s="16" t="s">
        <v>399</v>
      </c>
      <c r="D422" s="53" t="s">
        <v>1272</v>
      </c>
      <c r="E422" s="201">
        <v>23.3</v>
      </c>
      <c r="F422" s="17">
        <f t="shared" si="47"/>
        <v>0.91426329213262714</v>
      </c>
      <c r="G422" s="17">
        <f t="shared" si="48"/>
        <v>26.794999999999998</v>
      </c>
      <c r="H422" s="47"/>
      <c r="I422" s="18">
        <v>11</v>
      </c>
      <c r="J422" s="47"/>
      <c r="K422" s="19">
        <f t="shared" si="49"/>
        <v>0</v>
      </c>
      <c r="L422" s="23">
        <f t="shared" si="50"/>
        <v>0</v>
      </c>
      <c r="M422" s="19">
        <f t="shared" si="51"/>
        <v>0</v>
      </c>
      <c r="N422" s="19">
        <f t="shared" si="52"/>
        <v>26.794999999999998</v>
      </c>
      <c r="O422" s="54"/>
    </row>
    <row r="423" spans="1:15" x14ac:dyDescent="0.25">
      <c r="A423" s="40">
        <v>4744</v>
      </c>
      <c r="B423" s="40" t="s">
        <v>23</v>
      </c>
      <c r="C423" s="16" t="s">
        <v>400</v>
      </c>
      <c r="D423" s="53" t="s">
        <v>1273</v>
      </c>
      <c r="E423" s="201">
        <v>116.7</v>
      </c>
      <c r="F423" s="17">
        <f t="shared" si="47"/>
        <v>4.579164214243673</v>
      </c>
      <c r="G423" s="17">
        <f t="shared" si="48"/>
        <v>134.20499999999998</v>
      </c>
      <c r="H423" s="47"/>
      <c r="I423" s="18">
        <v>6</v>
      </c>
      <c r="J423" s="47"/>
      <c r="K423" s="19">
        <f t="shared" si="49"/>
        <v>0</v>
      </c>
      <c r="L423" s="23">
        <f t="shared" si="50"/>
        <v>0</v>
      </c>
      <c r="M423" s="19">
        <f t="shared" si="51"/>
        <v>0</v>
      </c>
      <c r="N423" s="19">
        <f t="shared" si="52"/>
        <v>134.20499999999998</v>
      </c>
      <c r="O423" s="54"/>
    </row>
    <row r="424" spans="1:15" x14ac:dyDescent="0.25">
      <c r="A424" s="40">
        <v>4750</v>
      </c>
      <c r="B424" s="40" t="s">
        <v>23</v>
      </c>
      <c r="C424" s="16" t="s">
        <v>401</v>
      </c>
      <c r="D424" s="53" t="s">
        <v>1274</v>
      </c>
      <c r="E424" s="201">
        <v>95.9</v>
      </c>
      <c r="F424" s="17">
        <f t="shared" si="47"/>
        <v>3.7629978418677656</v>
      </c>
      <c r="G424" s="17">
        <f t="shared" si="48"/>
        <v>110.285</v>
      </c>
      <c r="H424" s="47"/>
      <c r="I424" s="18">
        <v>6</v>
      </c>
      <c r="J424" s="47"/>
      <c r="K424" s="19">
        <f t="shared" si="49"/>
        <v>0</v>
      </c>
      <c r="L424" s="23">
        <f t="shared" si="50"/>
        <v>0</v>
      </c>
      <c r="M424" s="19">
        <f t="shared" si="51"/>
        <v>0</v>
      </c>
      <c r="N424" s="19">
        <f t="shared" si="52"/>
        <v>110.285</v>
      </c>
      <c r="O424" s="54"/>
    </row>
    <row r="425" spans="1:15" x14ac:dyDescent="0.25">
      <c r="A425" s="40">
        <v>4751</v>
      </c>
      <c r="B425" s="40" t="s">
        <v>23</v>
      </c>
      <c r="C425" s="16" t="s">
        <v>402</v>
      </c>
      <c r="D425" s="53" t="s">
        <v>1275</v>
      </c>
      <c r="E425" s="201">
        <v>15.5</v>
      </c>
      <c r="F425" s="17">
        <f t="shared" si="47"/>
        <v>0.60820090249166181</v>
      </c>
      <c r="G425" s="17">
        <f t="shared" si="48"/>
        <v>17.824999999999999</v>
      </c>
      <c r="H425" s="47"/>
      <c r="I425" s="18">
        <v>48</v>
      </c>
      <c r="J425" s="47"/>
      <c r="K425" s="19">
        <f t="shared" si="49"/>
        <v>0</v>
      </c>
      <c r="L425" s="23">
        <f t="shared" si="50"/>
        <v>0</v>
      </c>
      <c r="M425" s="19">
        <f t="shared" si="51"/>
        <v>0</v>
      </c>
      <c r="N425" s="19">
        <f t="shared" si="52"/>
        <v>17.824999999999999</v>
      </c>
      <c r="O425" s="54"/>
    </row>
    <row r="426" spans="1:15" x14ac:dyDescent="0.25">
      <c r="A426" s="40">
        <v>4758</v>
      </c>
      <c r="B426" s="40" t="s">
        <v>23</v>
      </c>
      <c r="C426" s="16" t="s">
        <v>403</v>
      </c>
      <c r="D426" s="53" t="s">
        <v>1276</v>
      </c>
      <c r="E426" s="201">
        <v>79.8</v>
      </c>
      <c r="F426" s="17">
        <f t="shared" si="47"/>
        <v>3.1312536786344909</v>
      </c>
      <c r="G426" s="17">
        <f t="shared" si="48"/>
        <v>91.77</v>
      </c>
      <c r="H426" s="47"/>
      <c r="I426" s="18">
        <v>6</v>
      </c>
      <c r="J426" s="47"/>
      <c r="K426" s="19">
        <f t="shared" si="49"/>
        <v>0</v>
      </c>
      <c r="L426" s="23">
        <f t="shared" si="50"/>
        <v>0</v>
      </c>
      <c r="M426" s="19">
        <f t="shared" si="51"/>
        <v>0</v>
      </c>
      <c r="N426" s="19">
        <f t="shared" si="52"/>
        <v>91.77</v>
      </c>
      <c r="O426" s="54"/>
    </row>
    <row r="427" spans="1:15" x14ac:dyDescent="0.25">
      <c r="A427" s="40">
        <v>4760</v>
      </c>
      <c r="B427" s="40" t="s">
        <v>23</v>
      </c>
      <c r="C427" s="16" t="s">
        <v>404</v>
      </c>
      <c r="D427" s="53" t="s">
        <v>1277</v>
      </c>
      <c r="E427" s="201">
        <v>83.3</v>
      </c>
      <c r="F427" s="17">
        <f t="shared" si="47"/>
        <v>3.2685893662938983</v>
      </c>
      <c r="G427" s="17">
        <f t="shared" si="48"/>
        <v>95.794999999999987</v>
      </c>
      <c r="H427" s="47"/>
      <c r="I427" s="18">
        <v>6</v>
      </c>
      <c r="J427" s="47"/>
      <c r="K427" s="19">
        <f t="shared" si="49"/>
        <v>0</v>
      </c>
      <c r="L427" s="23">
        <f t="shared" si="50"/>
        <v>0</v>
      </c>
      <c r="M427" s="19">
        <f t="shared" si="51"/>
        <v>0</v>
      </c>
      <c r="N427" s="19">
        <f t="shared" si="52"/>
        <v>95.794999999999987</v>
      </c>
      <c r="O427" s="54"/>
    </row>
    <row r="428" spans="1:15" x14ac:dyDescent="0.25">
      <c r="A428" s="40">
        <v>5000</v>
      </c>
      <c r="B428" s="40" t="s">
        <v>23</v>
      </c>
      <c r="C428" s="16" t="s">
        <v>405</v>
      </c>
      <c r="D428" s="53" t="s">
        <v>1278</v>
      </c>
      <c r="E428" s="201">
        <v>47.6</v>
      </c>
      <c r="F428" s="17">
        <f t="shared" si="47"/>
        <v>1.867765352167942</v>
      </c>
      <c r="G428" s="17">
        <f t="shared" si="48"/>
        <v>54.739999999999995</v>
      </c>
      <c r="H428" s="47"/>
      <c r="I428" s="18">
        <v>15</v>
      </c>
      <c r="J428" s="47"/>
      <c r="K428" s="19">
        <f t="shared" si="49"/>
        <v>0</v>
      </c>
      <c r="L428" s="23">
        <f t="shared" si="50"/>
        <v>0</v>
      </c>
      <c r="M428" s="19">
        <f t="shared" si="51"/>
        <v>0</v>
      </c>
      <c r="N428" s="19">
        <f t="shared" si="52"/>
        <v>54.739999999999995</v>
      </c>
      <c r="O428" s="54"/>
    </row>
    <row r="429" spans="1:15" x14ac:dyDescent="0.25">
      <c r="A429" s="40">
        <v>5102</v>
      </c>
      <c r="B429" s="40" t="s">
        <v>23</v>
      </c>
      <c r="C429" s="16" t="s">
        <v>406</v>
      </c>
      <c r="D429" s="53" t="s">
        <v>1279</v>
      </c>
      <c r="E429" s="201">
        <v>66.7</v>
      </c>
      <c r="F429" s="17">
        <f t="shared" si="47"/>
        <v>2.6172258191092803</v>
      </c>
      <c r="G429" s="17">
        <f t="shared" si="48"/>
        <v>76.704999999999998</v>
      </c>
      <c r="H429" s="47"/>
      <c r="I429" s="18">
        <v>8</v>
      </c>
      <c r="J429" s="47"/>
      <c r="K429" s="19">
        <f t="shared" si="49"/>
        <v>0</v>
      </c>
      <c r="L429" s="23">
        <f t="shared" si="50"/>
        <v>0</v>
      </c>
      <c r="M429" s="19">
        <f t="shared" si="51"/>
        <v>0</v>
      </c>
      <c r="N429" s="19">
        <f t="shared" si="52"/>
        <v>76.704999999999998</v>
      </c>
      <c r="O429" s="54"/>
    </row>
    <row r="430" spans="1:15" x14ac:dyDescent="0.25">
      <c r="A430" s="40">
        <v>5110</v>
      </c>
      <c r="B430" s="40" t="s">
        <v>23</v>
      </c>
      <c r="C430" s="16" t="s">
        <v>407</v>
      </c>
      <c r="D430" s="53" t="s">
        <v>1280</v>
      </c>
      <c r="E430" s="201">
        <v>36.6</v>
      </c>
      <c r="F430" s="17">
        <f t="shared" si="47"/>
        <v>1.4361389052383755</v>
      </c>
      <c r="G430" s="17">
        <f t="shared" si="48"/>
        <v>42.089999999999996</v>
      </c>
      <c r="H430" s="47"/>
      <c r="I430" s="18">
        <v>10</v>
      </c>
      <c r="J430" s="47"/>
      <c r="K430" s="19">
        <f t="shared" si="49"/>
        <v>0</v>
      </c>
      <c r="L430" s="23">
        <f t="shared" si="50"/>
        <v>0</v>
      </c>
      <c r="M430" s="19">
        <f t="shared" si="51"/>
        <v>0</v>
      </c>
      <c r="N430" s="19">
        <f t="shared" si="52"/>
        <v>42.089999999999996</v>
      </c>
      <c r="O430" s="54"/>
    </row>
    <row r="431" spans="1:15" x14ac:dyDescent="0.25">
      <c r="A431" s="40">
        <v>5120</v>
      </c>
      <c r="B431" s="40" t="s">
        <v>23</v>
      </c>
      <c r="C431" s="16" t="s">
        <v>408</v>
      </c>
      <c r="D431" s="53" t="s">
        <v>1281</v>
      </c>
      <c r="E431" s="201">
        <v>72.8</v>
      </c>
      <c r="F431" s="17">
        <f t="shared" si="47"/>
        <v>2.8565823033156756</v>
      </c>
      <c r="G431" s="17">
        <f t="shared" si="48"/>
        <v>83.719999999999985</v>
      </c>
      <c r="H431" s="47"/>
      <c r="I431" s="18">
        <v>8</v>
      </c>
      <c r="J431" s="47"/>
      <c r="K431" s="19">
        <f t="shared" si="49"/>
        <v>0</v>
      </c>
      <c r="L431" s="23">
        <f t="shared" si="50"/>
        <v>0</v>
      </c>
      <c r="M431" s="19">
        <f t="shared" si="51"/>
        <v>0</v>
      </c>
      <c r="N431" s="19">
        <f t="shared" si="52"/>
        <v>83.719999999999985</v>
      </c>
      <c r="O431" s="54"/>
    </row>
    <row r="432" spans="1:15" x14ac:dyDescent="0.25">
      <c r="A432" s="40">
        <v>5140</v>
      </c>
      <c r="B432" s="40" t="s">
        <v>23</v>
      </c>
      <c r="C432" s="16" t="s">
        <v>409</v>
      </c>
      <c r="D432" s="53" t="s">
        <v>1282</v>
      </c>
      <c r="E432" s="201">
        <v>67.5</v>
      </c>
      <c r="F432" s="17">
        <f t="shared" si="47"/>
        <v>2.6486168334314302</v>
      </c>
      <c r="G432" s="17">
        <f t="shared" si="48"/>
        <v>77.625</v>
      </c>
      <c r="H432" s="47"/>
      <c r="I432" s="18">
        <v>10</v>
      </c>
      <c r="J432" s="47"/>
      <c r="K432" s="19">
        <f t="shared" si="49"/>
        <v>0</v>
      </c>
      <c r="L432" s="23">
        <f t="shared" si="50"/>
        <v>0</v>
      </c>
      <c r="M432" s="19">
        <f t="shared" si="51"/>
        <v>0</v>
      </c>
      <c r="N432" s="19">
        <f t="shared" si="52"/>
        <v>77.625</v>
      </c>
      <c r="O432" s="54"/>
    </row>
    <row r="433" spans="1:15" x14ac:dyDescent="0.25">
      <c r="A433" s="40">
        <v>5150</v>
      </c>
      <c r="B433" s="40" t="s">
        <v>15</v>
      </c>
      <c r="C433" s="16" t="s">
        <v>2177</v>
      </c>
      <c r="D433" s="53">
        <v>8594052884388</v>
      </c>
      <c r="E433" s="201">
        <v>220</v>
      </c>
      <c r="F433" s="17">
        <f t="shared" si="47"/>
        <v>8.632528938591328</v>
      </c>
      <c r="G433" s="17">
        <f t="shared" si="48"/>
        <v>252.99999999999997</v>
      </c>
      <c r="H433" s="47"/>
      <c r="I433" s="18">
        <v>1</v>
      </c>
      <c r="J433" s="47"/>
      <c r="K433" s="19">
        <f t="shared" si="49"/>
        <v>0</v>
      </c>
      <c r="L433" s="23">
        <f t="shared" si="50"/>
        <v>0</v>
      </c>
      <c r="M433" s="19">
        <f t="shared" si="51"/>
        <v>0</v>
      </c>
      <c r="N433" s="19">
        <f t="shared" si="52"/>
        <v>252.99999999999997</v>
      </c>
      <c r="O433" s="54"/>
    </row>
    <row r="434" spans="1:15" x14ac:dyDescent="0.25">
      <c r="A434" s="40">
        <v>5204</v>
      </c>
      <c r="B434" s="40" t="s">
        <v>23</v>
      </c>
      <c r="C434" s="16" t="s">
        <v>410</v>
      </c>
      <c r="D434" s="53" t="s">
        <v>1283</v>
      </c>
      <c r="E434" s="201">
        <v>52.8</v>
      </c>
      <c r="F434" s="17">
        <f t="shared" si="47"/>
        <v>2.0718069452619186</v>
      </c>
      <c r="G434" s="17">
        <f t="shared" si="48"/>
        <v>60.719999999999992</v>
      </c>
      <c r="H434" s="47"/>
      <c r="I434" s="18">
        <v>15</v>
      </c>
      <c r="J434" s="47"/>
      <c r="K434" s="19">
        <f t="shared" si="49"/>
        <v>0</v>
      </c>
      <c r="L434" s="23">
        <f t="shared" si="50"/>
        <v>0</v>
      </c>
      <c r="M434" s="19">
        <f t="shared" si="51"/>
        <v>0</v>
      </c>
      <c r="N434" s="19">
        <f t="shared" si="52"/>
        <v>60.719999999999992</v>
      </c>
      <c r="O434" s="54"/>
    </row>
    <row r="435" spans="1:15" x14ac:dyDescent="0.25">
      <c r="A435" s="40">
        <v>5210</v>
      </c>
      <c r="B435" s="40" t="s">
        <v>15</v>
      </c>
      <c r="C435" s="16" t="s">
        <v>2178</v>
      </c>
      <c r="D435" s="53">
        <v>8594052884395</v>
      </c>
      <c r="E435" s="201">
        <v>131.19999999999999</v>
      </c>
      <c r="F435" s="17">
        <f t="shared" si="47"/>
        <v>5.1481263488326467</v>
      </c>
      <c r="G435" s="17">
        <f t="shared" si="48"/>
        <v>150.87999999999997</v>
      </c>
      <c r="H435" s="47"/>
      <c r="I435" s="18">
        <v>1</v>
      </c>
      <c r="J435" s="47"/>
      <c r="K435" s="19">
        <f t="shared" si="49"/>
        <v>0</v>
      </c>
      <c r="L435" s="23">
        <f t="shared" si="50"/>
        <v>0</v>
      </c>
      <c r="M435" s="19">
        <f t="shared" si="51"/>
        <v>0</v>
      </c>
      <c r="N435" s="19">
        <f t="shared" si="52"/>
        <v>150.87999999999997</v>
      </c>
      <c r="O435" s="54"/>
    </row>
    <row r="436" spans="1:15" x14ac:dyDescent="0.25">
      <c r="A436" s="40">
        <v>5212</v>
      </c>
      <c r="B436" s="40" t="s">
        <v>23</v>
      </c>
      <c r="C436" s="16" t="s">
        <v>411</v>
      </c>
      <c r="D436" s="53" t="s">
        <v>1284</v>
      </c>
      <c r="E436" s="201">
        <v>71.099999999999994</v>
      </c>
      <c r="F436" s="17">
        <f t="shared" si="47"/>
        <v>2.7898763978811063</v>
      </c>
      <c r="G436" s="17">
        <f t="shared" si="48"/>
        <v>81.764999999999986</v>
      </c>
      <c r="H436" s="47"/>
      <c r="I436" s="18">
        <v>8</v>
      </c>
      <c r="J436" s="47"/>
      <c r="K436" s="19">
        <f t="shared" si="49"/>
        <v>0</v>
      </c>
      <c r="L436" s="23">
        <f t="shared" si="50"/>
        <v>0</v>
      </c>
      <c r="M436" s="19">
        <f t="shared" si="51"/>
        <v>0</v>
      </c>
      <c r="N436" s="19">
        <f t="shared" si="52"/>
        <v>81.764999999999986</v>
      </c>
      <c r="O436" s="54"/>
    </row>
    <row r="437" spans="1:15" x14ac:dyDescent="0.25">
      <c r="A437" s="40">
        <v>5213</v>
      </c>
      <c r="B437" s="40" t="s">
        <v>23</v>
      </c>
      <c r="C437" s="16" t="s">
        <v>412</v>
      </c>
      <c r="D437" s="53" t="s">
        <v>1285</v>
      </c>
      <c r="E437" s="201">
        <v>132.4</v>
      </c>
      <c r="F437" s="17">
        <f t="shared" si="47"/>
        <v>5.1952128703158724</v>
      </c>
      <c r="G437" s="17">
        <f t="shared" si="48"/>
        <v>152.26</v>
      </c>
      <c r="H437" s="47"/>
      <c r="I437" s="18">
        <v>20</v>
      </c>
      <c r="J437" s="47"/>
      <c r="K437" s="19">
        <f t="shared" si="49"/>
        <v>0</v>
      </c>
      <c r="L437" s="23">
        <f t="shared" si="50"/>
        <v>0</v>
      </c>
      <c r="M437" s="19">
        <f t="shared" si="51"/>
        <v>0</v>
      </c>
      <c r="N437" s="19">
        <f t="shared" si="52"/>
        <v>152.26</v>
      </c>
      <c r="O437" s="54"/>
    </row>
    <row r="438" spans="1:15" x14ac:dyDescent="0.25">
      <c r="A438" s="40">
        <v>5214</v>
      </c>
      <c r="B438" s="40" t="s">
        <v>23</v>
      </c>
      <c r="C438" s="16" t="s">
        <v>2192</v>
      </c>
      <c r="D438" s="53">
        <v>8594052883343</v>
      </c>
      <c r="E438" s="201">
        <v>809.6</v>
      </c>
      <c r="F438" s="17">
        <f t="shared" si="47"/>
        <v>31.767706494016089</v>
      </c>
      <c r="G438" s="17">
        <f t="shared" si="48"/>
        <v>931.04</v>
      </c>
      <c r="H438" s="47"/>
      <c r="I438" s="18">
        <v>1</v>
      </c>
      <c r="J438" s="47"/>
      <c r="K438" s="19">
        <f t="shared" si="49"/>
        <v>0</v>
      </c>
      <c r="L438" s="23">
        <f t="shared" si="50"/>
        <v>0</v>
      </c>
      <c r="M438" s="19">
        <f t="shared" si="51"/>
        <v>0</v>
      </c>
      <c r="N438" s="19">
        <f t="shared" si="52"/>
        <v>931.04</v>
      </c>
      <c r="O438" s="54"/>
    </row>
    <row r="439" spans="1:15" x14ac:dyDescent="0.25">
      <c r="A439" s="40">
        <v>5215</v>
      </c>
      <c r="B439" s="40" t="s">
        <v>23</v>
      </c>
      <c r="C439" s="16" t="s">
        <v>413</v>
      </c>
      <c r="D439" s="53" t="s">
        <v>1286</v>
      </c>
      <c r="E439" s="201">
        <v>99.5</v>
      </c>
      <c r="F439" s="17">
        <f t="shared" si="47"/>
        <v>3.9042574063174418</v>
      </c>
      <c r="G439" s="17">
        <f t="shared" si="48"/>
        <v>114.425</v>
      </c>
      <c r="H439" s="47"/>
      <c r="I439" s="18">
        <v>12</v>
      </c>
      <c r="J439" s="47"/>
      <c r="K439" s="19">
        <f t="shared" si="49"/>
        <v>0</v>
      </c>
      <c r="L439" s="23">
        <f t="shared" si="50"/>
        <v>0</v>
      </c>
      <c r="M439" s="19">
        <f t="shared" si="51"/>
        <v>0</v>
      </c>
      <c r="N439" s="19">
        <f t="shared" si="52"/>
        <v>114.425</v>
      </c>
      <c r="O439" s="54"/>
    </row>
    <row r="440" spans="1:15" x14ac:dyDescent="0.25">
      <c r="A440" s="40">
        <v>5217</v>
      </c>
      <c r="B440" s="40" t="s">
        <v>15</v>
      </c>
      <c r="C440" s="16" t="s">
        <v>2179</v>
      </c>
      <c r="D440" s="53">
        <v>8594052884425</v>
      </c>
      <c r="E440" s="201">
        <v>51.7</v>
      </c>
      <c r="F440" s="17">
        <f t="shared" si="47"/>
        <v>2.0286443005689625</v>
      </c>
      <c r="G440" s="17">
        <f t="shared" si="48"/>
        <v>59.454999999999998</v>
      </c>
      <c r="H440" s="47"/>
      <c r="I440" s="18">
        <v>6</v>
      </c>
      <c r="J440" s="47"/>
      <c r="K440" s="19">
        <f t="shared" si="49"/>
        <v>0</v>
      </c>
      <c r="L440" s="23">
        <f t="shared" si="50"/>
        <v>0</v>
      </c>
      <c r="M440" s="19">
        <f t="shared" si="51"/>
        <v>0</v>
      </c>
      <c r="N440" s="19">
        <f t="shared" si="52"/>
        <v>59.454999999999998</v>
      </c>
      <c r="O440" s="54"/>
    </row>
    <row r="441" spans="1:15" x14ac:dyDescent="0.25">
      <c r="A441" s="40">
        <v>5220</v>
      </c>
      <c r="B441" s="40" t="s">
        <v>23</v>
      </c>
      <c r="C441" s="16" t="s">
        <v>414</v>
      </c>
      <c r="D441" s="53" t="s">
        <v>1287</v>
      </c>
      <c r="E441" s="201">
        <v>52.5</v>
      </c>
      <c r="F441" s="17">
        <f t="shared" si="47"/>
        <v>2.0600353148911124</v>
      </c>
      <c r="G441" s="17">
        <f t="shared" si="48"/>
        <v>60.374999999999993</v>
      </c>
      <c r="H441" s="47"/>
      <c r="I441" s="18">
        <v>15</v>
      </c>
      <c r="J441" s="47"/>
      <c r="K441" s="19">
        <f t="shared" si="49"/>
        <v>0</v>
      </c>
      <c r="L441" s="23">
        <f t="shared" si="50"/>
        <v>0</v>
      </c>
      <c r="M441" s="19">
        <f t="shared" si="51"/>
        <v>0</v>
      </c>
      <c r="N441" s="19">
        <f t="shared" si="52"/>
        <v>60.374999999999993</v>
      </c>
      <c r="O441" s="54"/>
    </row>
    <row r="442" spans="1:15" x14ac:dyDescent="0.25">
      <c r="A442" s="40">
        <v>5224</v>
      </c>
      <c r="B442" s="40" t="s">
        <v>23</v>
      </c>
      <c r="C442" s="16" t="s">
        <v>415</v>
      </c>
      <c r="D442" s="53" t="s">
        <v>1288</v>
      </c>
      <c r="E442" s="201">
        <v>52.2</v>
      </c>
      <c r="F442" s="17">
        <f t="shared" si="47"/>
        <v>2.0482636845203062</v>
      </c>
      <c r="G442" s="17">
        <f t="shared" si="48"/>
        <v>60.03</v>
      </c>
      <c r="H442" s="47"/>
      <c r="I442" s="18">
        <v>15</v>
      </c>
      <c r="J442" s="47"/>
      <c r="K442" s="19">
        <f t="shared" si="49"/>
        <v>0</v>
      </c>
      <c r="L442" s="23">
        <f t="shared" si="50"/>
        <v>0</v>
      </c>
      <c r="M442" s="19">
        <f t="shared" si="51"/>
        <v>0</v>
      </c>
      <c r="N442" s="19">
        <f t="shared" si="52"/>
        <v>60.03</v>
      </c>
      <c r="O442" s="54"/>
    </row>
    <row r="443" spans="1:15" x14ac:dyDescent="0.25">
      <c r="A443" s="40">
        <v>5250</v>
      </c>
      <c r="B443" s="40" t="s">
        <v>15</v>
      </c>
      <c r="C443" s="16" t="s">
        <v>416</v>
      </c>
      <c r="D443" s="53" t="s">
        <v>1289</v>
      </c>
      <c r="E443" s="201">
        <v>122.3</v>
      </c>
      <c r="F443" s="17">
        <f t="shared" si="47"/>
        <v>4.7989013144987247</v>
      </c>
      <c r="G443" s="17">
        <f t="shared" si="48"/>
        <v>140.64499999999998</v>
      </c>
      <c r="H443" s="47"/>
      <c r="I443" s="18">
        <v>1</v>
      </c>
      <c r="J443" s="47"/>
      <c r="K443" s="19">
        <f t="shared" si="49"/>
        <v>0</v>
      </c>
      <c r="L443" s="23">
        <f t="shared" si="50"/>
        <v>0</v>
      </c>
      <c r="M443" s="19">
        <f t="shared" si="51"/>
        <v>0</v>
      </c>
      <c r="N443" s="19">
        <f t="shared" si="52"/>
        <v>140.64499999999998</v>
      </c>
      <c r="O443" s="54"/>
    </row>
    <row r="444" spans="1:15" x14ac:dyDescent="0.25">
      <c r="A444" s="40">
        <v>5300</v>
      </c>
      <c r="B444" s="40" t="s">
        <v>23</v>
      </c>
      <c r="C444" s="16" t="s">
        <v>417</v>
      </c>
      <c r="D444" s="53" t="s">
        <v>1290</v>
      </c>
      <c r="E444" s="201">
        <v>49.4</v>
      </c>
      <c r="F444" s="17">
        <f t="shared" si="47"/>
        <v>1.9383951343927801</v>
      </c>
      <c r="G444" s="17">
        <f t="shared" si="48"/>
        <v>56.809999999999995</v>
      </c>
      <c r="H444" s="47"/>
      <c r="I444" s="18">
        <v>8</v>
      </c>
      <c r="J444" s="47"/>
      <c r="K444" s="19">
        <f t="shared" si="49"/>
        <v>0</v>
      </c>
      <c r="L444" s="23">
        <f t="shared" si="50"/>
        <v>0</v>
      </c>
      <c r="M444" s="19">
        <f t="shared" si="51"/>
        <v>0</v>
      </c>
      <c r="N444" s="19">
        <f t="shared" si="52"/>
        <v>56.809999999999995</v>
      </c>
      <c r="O444" s="54"/>
    </row>
    <row r="445" spans="1:15" x14ac:dyDescent="0.25">
      <c r="A445" s="40">
        <v>5301</v>
      </c>
      <c r="B445" s="40" t="s">
        <v>23</v>
      </c>
      <c r="C445" s="16" t="s">
        <v>418</v>
      </c>
      <c r="D445" s="53" t="s">
        <v>1291</v>
      </c>
      <c r="E445" s="201">
        <v>127.8</v>
      </c>
      <c r="F445" s="17">
        <f t="shared" si="47"/>
        <v>5.0147145379635081</v>
      </c>
      <c r="G445" s="17">
        <f t="shared" si="48"/>
        <v>146.97</v>
      </c>
      <c r="H445" s="47"/>
      <c r="I445" s="18">
        <v>20</v>
      </c>
      <c r="J445" s="47"/>
      <c r="K445" s="19">
        <f t="shared" si="49"/>
        <v>0</v>
      </c>
      <c r="L445" s="23">
        <f t="shared" si="50"/>
        <v>0</v>
      </c>
      <c r="M445" s="19">
        <f t="shared" si="51"/>
        <v>0</v>
      </c>
      <c r="N445" s="19">
        <f t="shared" si="52"/>
        <v>146.97</v>
      </c>
      <c r="O445" s="54"/>
    </row>
    <row r="446" spans="1:15" x14ac:dyDescent="0.25">
      <c r="A446" s="40">
        <v>5320</v>
      </c>
      <c r="B446" s="40" t="s">
        <v>23</v>
      </c>
      <c r="C446" s="16" t="s">
        <v>419</v>
      </c>
      <c r="D446" s="53" t="s">
        <v>1292</v>
      </c>
      <c r="E446" s="201">
        <v>55.3</v>
      </c>
      <c r="F446" s="17">
        <f t="shared" si="47"/>
        <v>2.1699038650186382</v>
      </c>
      <c r="G446" s="17">
        <f t="shared" si="48"/>
        <v>63.594999999999992</v>
      </c>
      <c r="H446" s="47"/>
      <c r="I446" s="18">
        <v>10</v>
      </c>
      <c r="J446" s="47"/>
      <c r="K446" s="19">
        <f t="shared" si="49"/>
        <v>0</v>
      </c>
      <c r="L446" s="23">
        <f t="shared" si="50"/>
        <v>0</v>
      </c>
      <c r="M446" s="19">
        <f t="shared" si="51"/>
        <v>0</v>
      </c>
      <c r="N446" s="19">
        <f t="shared" si="52"/>
        <v>63.594999999999992</v>
      </c>
      <c r="O446" s="54"/>
    </row>
    <row r="447" spans="1:15" x14ac:dyDescent="0.25">
      <c r="A447" s="40">
        <v>5324</v>
      </c>
      <c r="B447" s="40" t="s">
        <v>23</v>
      </c>
      <c r="C447" s="16" t="s">
        <v>420</v>
      </c>
      <c r="D447" s="53" t="s">
        <v>1293</v>
      </c>
      <c r="E447" s="201">
        <v>60.1</v>
      </c>
      <c r="F447" s="17">
        <f t="shared" si="47"/>
        <v>2.3582499509515404</v>
      </c>
      <c r="G447" s="17">
        <f t="shared" si="48"/>
        <v>69.114999999999995</v>
      </c>
      <c r="H447" s="47"/>
      <c r="I447" s="18">
        <v>15</v>
      </c>
      <c r="J447" s="47"/>
      <c r="K447" s="19">
        <f t="shared" si="49"/>
        <v>0</v>
      </c>
      <c r="L447" s="23">
        <f t="shared" si="50"/>
        <v>0</v>
      </c>
      <c r="M447" s="19">
        <f t="shared" si="51"/>
        <v>0</v>
      </c>
      <c r="N447" s="19">
        <f t="shared" si="52"/>
        <v>69.114999999999995</v>
      </c>
      <c r="O447" s="54"/>
    </row>
    <row r="448" spans="1:15" x14ac:dyDescent="0.25">
      <c r="A448" s="40">
        <v>5390</v>
      </c>
      <c r="B448" s="40" t="s">
        <v>23</v>
      </c>
      <c r="C448" s="16" t="s">
        <v>421</v>
      </c>
      <c r="D448" s="53" t="s">
        <v>1294</v>
      </c>
      <c r="E448" s="201">
        <v>98.6</v>
      </c>
      <c r="F448" s="17">
        <f t="shared" si="47"/>
        <v>3.8689425152050223</v>
      </c>
      <c r="G448" s="17">
        <f t="shared" si="48"/>
        <v>113.38999999999999</v>
      </c>
      <c r="H448" s="47"/>
      <c r="I448" s="18">
        <v>20</v>
      </c>
      <c r="J448" s="47"/>
      <c r="K448" s="19">
        <f t="shared" si="49"/>
        <v>0</v>
      </c>
      <c r="L448" s="23">
        <f t="shared" si="50"/>
        <v>0</v>
      </c>
      <c r="M448" s="19">
        <f t="shared" si="51"/>
        <v>0</v>
      </c>
      <c r="N448" s="19">
        <f t="shared" si="52"/>
        <v>113.38999999999999</v>
      </c>
      <c r="O448" s="54"/>
    </row>
    <row r="449" spans="1:15" x14ac:dyDescent="0.25">
      <c r="A449" s="40">
        <v>5400</v>
      </c>
      <c r="B449" s="40" t="s">
        <v>23</v>
      </c>
      <c r="C449" s="16" t="s">
        <v>422</v>
      </c>
      <c r="D449" s="53" t="s">
        <v>1295</v>
      </c>
      <c r="E449" s="201">
        <v>45.6</v>
      </c>
      <c r="F449" s="17">
        <f t="shared" si="47"/>
        <v>1.7892878163625663</v>
      </c>
      <c r="G449" s="17">
        <f t="shared" si="48"/>
        <v>52.44</v>
      </c>
      <c r="H449" s="47"/>
      <c r="I449" s="18">
        <v>10</v>
      </c>
      <c r="J449" s="47"/>
      <c r="K449" s="19">
        <f t="shared" si="49"/>
        <v>0</v>
      </c>
      <c r="L449" s="23">
        <f t="shared" si="50"/>
        <v>0</v>
      </c>
      <c r="M449" s="19">
        <f t="shared" si="51"/>
        <v>0</v>
      </c>
      <c r="N449" s="19">
        <f t="shared" si="52"/>
        <v>52.44</v>
      </c>
      <c r="O449" s="54"/>
    </row>
    <row r="450" spans="1:15" x14ac:dyDescent="0.25">
      <c r="A450" s="40">
        <v>5401</v>
      </c>
      <c r="B450" s="40" t="s">
        <v>23</v>
      </c>
      <c r="C450" s="16" t="s">
        <v>423</v>
      </c>
      <c r="D450" s="53" t="s">
        <v>1296</v>
      </c>
      <c r="E450" s="201">
        <v>160.80000000000001</v>
      </c>
      <c r="F450" s="17">
        <f t="shared" si="47"/>
        <v>6.3095938787522075</v>
      </c>
      <c r="G450" s="17">
        <f t="shared" si="48"/>
        <v>184.92</v>
      </c>
      <c r="H450" s="47"/>
      <c r="I450" s="18">
        <v>20</v>
      </c>
      <c r="J450" s="47"/>
      <c r="K450" s="19">
        <f t="shared" si="49"/>
        <v>0</v>
      </c>
      <c r="L450" s="23">
        <f t="shared" si="50"/>
        <v>0</v>
      </c>
      <c r="M450" s="19">
        <f t="shared" si="51"/>
        <v>0</v>
      </c>
      <c r="N450" s="19">
        <f t="shared" si="52"/>
        <v>184.92</v>
      </c>
      <c r="O450" s="54"/>
    </row>
    <row r="451" spans="1:15" x14ac:dyDescent="0.25">
      <c r="A451" s="40">
        <v>5500</v>
      </c>
      <c r="B451" s="40" t="s">
        <v>23</v>
      </c>
      <c r="C451" s="16" t="s">
        <v>424</v>
      </c>
      <c r="D451" s="53" t="s">
        <v>1297</v>
      </c>
      <c r="E451" s="201">
        <v>31.2</v>
      </c>
      <c r="F451" s="17">
        <f t="shared" si="47"/>
        <v>1.2242495585638611</v>
      </c>
      <c r="G451" s="17">
        <f t="shared" si="48"/>
        <v>35.879999999999995</v>
      </c>
      <c r="H451" s="47"/>
      <c r="I451" s="18">
        <v>7</v>
      </c>
      <c r="J451" s="47"/>
      <c r="K451" s="19">
        <f t="shared" si="49"/>
        <v>0</v>
      </c>
      <c r="L451" s="23">
        <f t="shared" si="50"/>
        <v>0</v>
      </c>
      <c r="M451" s="19">
        <f t="shared" si="51"/>
        <v>0</v>
      </c>
      <c r="N451" s="19">
        <f t="shared" si="52"/>
        <v>35.879999999999995</v>
      </c>
      <c r="O451" s="54"/>
    </row>
    <row r="452" spans="1:15" x14ac:dyDescent="0.25">
      <c r="A452" s="40">
        <v>5520</v>
      </c>
      <c r="B452" s="40" t="s">
        <v>23</v>
      </c>
      <c r="C452" s="16" t="s">
        <v>425</v>
      </c>
      <c r="D452" s="53" t="s">
        <v>1298</v>
      </c>
      <c r="E452" s="201">
        <v>35.6</v>
      </c>
      <c r="F452" s="17">
        <f t="shared" si="47"/>
        <v>1.3969001373356877</v>
      </c>
      <c r="G452" s="17">
        <f t="shared" si="48"/>
        <v>40.94</v>
      </c>
      <c r="H452" s="47"/>
      <c r="I452" s="18">
        <v>8</v>
      </c>
      <c r="J452" s="47"/>
      <c r="K452" s="19">
        <f t="shared" si="49"/>
        <v>0</v>
      </c>
      <c r="L452" s="23">
        <f t="shared" si="50"/>
        <v>0</v>
      </c>
      <c r="M452" s="19">
        <f t="shared" si="51"/>
        <v>0</v>
      </c>
      <c r="N452" s="19">
        <f t="shared" si="52"/>
        <v>40.94</v>
      </c>
      <c r="O452" s="54"/>
    </row>
    <row r="453" spans="1:15" x14ac:dyDescent="0.25">
      <c r="A453" s="209">
        <v>5550</v>
      </c>
      <c r="B453" s="209" t="s">
        <v>23</v>
      </c>
      <c r="C453" s="210" t="s">
        <v>426</v>
      </c>
      <c r="D453" s="253" t="s">
        <v>1299</v>
      </c>
      <c r="E453" s="207">
        <v>36.130000000000003</v>
      </c>
      <c r="F453" s="207">
        <f t="shared" si="47"/>
        <v>1.4176966843241123</v>
      </c>
      <c r="G453" s="207">
        <f t="shared" si="48"/>
        <v>41.549500000000002</v>
      </c>
      <c r="H453" s="212"/>
      <c r="I453" s="211">
        <v>6</v>
      </c>
      <c r="J453" s="212"/>
      <c r="K453" s="213">
        <f t="shared" si="49"/>
        <v>0</v>
      </c>
      <c r="L453" s="214">
        <f t="shared" si="50"/>
        <v>0</v>
      </c>
      <c r="M453" s="213">
        <f t="shared" si="51"/>
        <v>0</v>
      </c>
      <c r="N453" s="213">
        <f t="shared" si="52"/>
        <v>41.549500000000002</v>
      </c>
      <c r="O453" s="208" t="s">
        <v>2027</v>
      </c>
    </row>
    <row r="454" spans="1:15" x14ac:dyDescent="0.25">
      <c r="A454" s="40">
        <v>5552</v>
      </c>
      <c r="B454" s="40" t="s">
        <v>23</v>
      </c>
      <c r="C454" s="16" t="s">
        <v>427</v>
      </c>
      <c r="D454" s="53" t="s">
        <v>1300</v>
      </c>
      <c r="E454" s="201">
        <v>42.5</v>
      </c>
      <c r="F454" s="17">
        <f t="shared" ref="F454:F512" si="53">E454/$E$3</f>
        <v>1.6676476358642338</v>
      </c>
      <c r="G454" s="17">
        <f t="shared" ref="G454:G512" si="54">PRODUCT(E454,1.15)</f>
        <v>48.874999999999993</v>
      </c>
      <c r="H454" s="47"/>
      <c r="I454" s="18">
        <v>6</v>
      </c>
      <c r="J454" s="47"/>
      <c r="K454" s="19">
        <f t="shared" ref="K454:K512" si="55">PRODUCT(E454,SUM(H454,PRODUCT(ABS(J454),I454)))</f>
        <v>0</v>
      </c>
      <c r="L454" s="23">
        <f t="shared" ref="L454:L512" si="56">K454/$E$3</f>
        <v>0</v>
      </c>
      <c r="M454" s="19">
        <f t="shared" ref="M454:M512" si="57">PRODUCT(G454,SUM(H454,PRODUCT(ABS(J454),I454)))</f>
        <v>0</v>
      </c>
      <c r="N454" s="19">
        <f t="shared" ref="N454:N512" si="58">PRODUCT(G454,(1+$O$6/100))</f>
        <v>48.874999999999993</v>
      </c>
      <c r="O454" s="54"/>
    </row>
    <row r="455" spans="1:15" x14ac:dyDescent="0.25">
      <c r="A455" s="40">
        <v>5554</v>
      </c>
      <c r="B455" s="40" t="s">
        <v>23</v>
      </c>
      <c r="C455" s="16" t="s">
        <v>428</v>
      </c>
      <c r="D455" s="53" t="s">
        <v>1301</v>
      </c>
      <c r="E455" s="201">
        <v>34.5</v>
      </c>
      <c r="F455" s="17">
        <f t="shared" si="53"/>
        <v>1.353737492642731</v>
      </c>
      <c r="G455" s="17">
        <f t="shared" si="54"/>
        <v>39.674999999999997</v>
      </c>
      <c r="H455" s="47"/>
      <c r="I455" s="18">
        <v>6</v>
      </c>
      <c r="J455" s="47"/>
      <c r="K455" s="19">
        <f t="shared" si="55"/>
        <v>0</v>
      </c>
      <c r="L455" s="23">
        <f t="shared" si="56"/>
        <v>0</v>
      </c>
      <c r="M455" s="19">
        <f t="shared" si="57"/>
        <v>0</v>
      </c>
      <c r="N455" s="19">
        <f t="shared" si="58"/>
        <v>39.674999999999997</v>
      </c>
      <c r="O455" s="54"/>
    </row>
    <row r="456" spans="1:15" x14ac:dyDescent="0.25">
      <c r="A456" s="40">
        <v>5600</v>
      </c>
      <c r="B456" s="40" t="s">
        <v>23</v>
      </c>
      <c r="C456" s="16" t="s">
        <v>429</v>
      </c>
      <c r="D456" s="53" t="s">
        <v>1302</v>
      </c>
      <c r="E456" s="201">
        <v>22.6</v>
      </c>
      <c r="F456" s="17">
        <f t="shared" si="53"/>
        <v>0.88679615460074557</v>
      </c>
      <c r="G456" s="17">
        <f t="shared" si="54"/>
        <v>25.99</v>
      </c>
      <c r="H456" s="47"/>
      <c r="I456" s="18">
        <v>10</v>
      </c>
      <c r="J456" s="47"/>
      <c r="K456" s="19">
        <f t="shared" si="55"/>
        <v>0</v>
      </c>
      <c r="L456" s="23">
        <f t="shared" si="56"/>
        <v>0</v>
      </c>
      <c r="M456" s="19">
        <f t="shared" si="57"/>
        <v>0</v>
      </c>
      <c r="N456" s="19">
        <f t="shared" si="58"/>
        <v>25.99</v>
      </c>
      <c r="O456" s="54"/>
    </row>
    <row r="457" spans="1:15" x14ac:dyDescent="0.25">
      <c r="A457" s="40">
        <v>5601</v>
      </c>
      <c r="B457" s="40" t="s">
        <v>23</v>
      </c>
      <c r="C457" s="16" t="s">
        <v>430</v>
      </c>
      <c r="D457" s="53" t="s">
        <v>1303</v>
      </c>
      <c r="E457" s="17">
        <v>39.200000000000003</v>
      </c>
      <c r="F457" s="17">
        <f t="shared" si="53"/>
        <v>1.5381597017853641</v>
      </c>
      <c r="G457" s="17">
        <f t="shared" si="54"/>
        <v>45.08</v>
      </c>
      <c r="H457" s="47"/>
      <c r="I457" s="18">
        <v>14</v>
      </c>
      <c r="J457" s="47"/>
      <c r="K457" s="19">
        <f t="shared" si="55"/>
        <v>0</v>
      </c>
      <c r="L457" s="23">
        <f t="shared" si="56"/>
        <v>0</v>
      </c>
      <c r="M457" s="19">
        <f t="shared" si="57"/>
        <v>0</v>
      </c>
      <c r="N457" s="19">
        <f t="shared" si="58"/>
        <v>45.08</v>
      </c>
      <c r="O457" s="54"/>
    </row>
    <row r="458" spans="1:15" x14ac:dyDescent="0.25">
      <c r="A458" s="40">
        <v>5602</v>
      </c>
      <c r="B458" s="40" t="s">
        <v>23</v>
      </c>
      <c r="C458" s="16" t="s">
        <v>2193</v>
      </c>
      <c r="D458" s="53">
        <v>8594052883374</v>
      </c>
      <c r="E458" s="17">
        <v>186.3</v>
      </c>
      <c r="F458" s="17">
        <f t="shared" si="53"/>
        <v>7.3101824602707479</v>
      </c>
      <c r="G458" s="17">
        <f t="shared" si="54"/>
        <v>214.245</v>
      </c>
      <c r="H458" s="47"/>
      <c r="I458" s="18">
        <v>1</v>
      </c>
      <c r="J458" s="47"/>
      <c r="K458" s="19">
        <f t="shared" si="55"/>
        <v>0</v>
      </c>
      <c r="L458" s="23">
        <f t="shared" si="56"/>
        <v>0</v>
      </c>
      <c r="M458" s="19">
        <f t="shared" si="57"/>
        <v>0</v>
      </c>
      <c r="N458" s="19">
        <f t="shared" si="58"/>
        <v>214.245</v>
      </c>
      <c r="O458" s="54"/>
    </row>
    <row r="459" spans="1:15" x14ac:dyDescent="0.25">
      <c r="A459" s="40">
        <v>5610</v>
      </c>
      <c r="B459" s="40" t="s">
        <v>23</v>
      </c>
      <c r="C459" s="16" t="s">
        <v>431</v>
      </c>
      <c r="D459" s="53" t="s">
        <v>1304</v>
      </c>
      <c r="E459" s="201">
        <v>18.7</v>
      </c>
      <c r="F459" s="17">
        <f t="shared" si="53"/>
        <v>0.7337649597802629</v>
      </c>
      <c r="G459" s="17">
        <f t="shared" si="54"/>
        <v>21.504999999999999</v>
      </c>
      <c r="H459" s="47"/>
      <c r="I459" s="18">
        <v>7</v>
      </c>
      <c r="J459" s="47"/>
      <c r="K459" s="19">
        <f t="shared" si="55"/>
        <v>0</v>
      </c>
      <c r="L459" s="23">
        <f t="shared" si="56"/>
        <v>0</v>
      </c>
      <c r="M459" s="19">
        <f t="shared" si="57"/>
        <v>0</v>
      </c>
      <c r="N459" s="19">
        <f t="shared" si="58"/>
        <v>21.504999999999999</v>
      </c>
      <c r="O459" s="54"/>
    </row>
    <row r="460" spans="1:15" x14ac:dyDescent="0.25">
      <c r="A460" s="40">
        <v>5611</v>
      </c>
      <c r="B460" s="40" t="s">
        <v>23</v>
      </c>
      <c r="C460" s="16" t="s">
        <v>432</v>
      </c>
      <c r="D460" s="53" t="s">
        <v>1305</v>
      </c>
      <c r="E460" s="201">
        <v>39.299999999999997</v>
      </c>
      <c r="F460" s="17">
        <f t="shared" si="53"/>
        <v>1.5420835785756326</v>
      </c>
      <c r="G460" s="17">
        <f t="shared" si="54"/>
        <v>45.194999999999993</v>
      </c>
      <c r="H460" s="47"/>
      <c r="I460" s="18">
        <v>12</v>
      </c>
      <c r="J460" s="47"/>
      <c r="K460" s="19">
        <f t="shared" si="55"/>
        <v>0</v>
      </c>
      <c r="L460" s="23">
        <f t="shared" si="56"/>
        <v>0</v>
      </c>
      <c r="M460" s="19">
        <f t="shared" si="57"/>
        <v>0</v>
      </c>
      <c r="N460" s="19">
        <f t="shared" si="58"/>
        <v>45.194999999999993</v>
      </c>
      <c r="O460" s="54"/>
    </row>
    <row r="461" spans="1:15" x14ac:dyDescent="0.25">
      <c r="A461" s="40">
        <v>5614</v>
      </c>
      <c r="B461" s="40" t="s">
        <v>23</v>
      </c>
      <c r="C461" s="16" t="s">
        <v>433</v>
      </c>
      <c r="D461" s="53" t="s">
        <v>1306</v>
      </c>
      <c r="E461" s="201">
        <v>33.5</v>
      </c>
      <c r="F461" s="17">
        <f t="shared" si="53"/>
        <v>1.3144987247400433</v>
      </c>
      <c r="G461" s="17">
        <f t="shared" si="54"/>
        <v>38.524999999999999</v>
      </c>
      <c r="H461" s="47"/>
      <c r="I461" s="18">
        <v>7</v>
      </c>
      <c r="J461" s="47"/>
      <c r="K461" s="19">
        <f t="shared" si="55"/>
        <v>0</v>
      </c>
      <c r="L461" s="23">
        <f t="shared" si="56"/>
        <v>0</v>
      </c>
      <c r="M461" s="19">
        <f t="shared" si="57"/>
        <v>0</v>
      </c>
      <c r="N461" s="19">
        <f t="shared" si="58"/>
        <v>38.524999999999999</v>
      </c>
      <c r="O461" s="54" t="s">
        <v>2167</v>
      </c>
    </row>
    <row r="462" spans="1:15" x14ac:dyDescent="0.25">
      <c r="A462" s="40">
        <v>5650</v>
      </c>
      <c r="B462" s="40" t="s">
        <v>23</v>
      </c>
      <c r="C462" s="16" t="s">
        <v>434</v>
      </c>
      <c r="D462" s="53" t="s">
        <v>1307</v>
      </c>
      <c r="E462" s="201">
        <v>45.5</v>
      </c>
      <c r="F462" s="17">
        <f t="shared" si="53"/>
        <v>1.7853639395722976</v>
      </c>
      <c r="G462" s="17">
        <f t="shared" si="54"/>
        <v>52.324999999999996</v>
      </c>
      <c r="H462" s="47"/>
      <c r="I462" s="18">
        <v>6</v>
      </c>
      <c r="J462" s="47"/>
      <c r="K462" s="19">
        <f t="shared" si="55"/>
        <v>0</v>
      </c>
      <c r="L462" s="23">
        <f t="shared" si="56"/>
        <v>0</v>
      </c>
      <c r="M462" s="19">
        <f t="shared" si="57"/>
        <v>0</v>
      </c>
      <c r="N462" s="19">
        <f t="shared" si="58"/>
        <v>52.324999999999996</v>
      </c>
      <c r="O462" s="54"/>
    </row>
    <row r="463" spans="1:15" x14ac:dyDescent="0.25">
      <c r="A463" s="40">
        <v>5651</v>
      </c>
      <c r="B463" s="40" t="s">
        <v>23</v>
      </c>
      <c r="C463" s="16" t="s">
        <v>435</v>
      </c>
      <c r="D463" s="53" t="s">
        <v>1308</v>
      </c>
      <c r="E463" s="201">
        <v>30.6</v>
      </c>
      <c r="F463" s="17">
        <f t="shared" si="53"/>
        <v>1.2007062978222485</v>
      </c>
      <c r="G463" s="17">
        <f t="shared" si="54"/>
        <v>35.19</v>
      </c>
      <c r="H463" s="47"/>
      <c r="I463" s="18">
        <v>8</v>
      </c>
      <c r="J463" s="47"/>
      <c r="K463" s="19">
        <f t="shared" si="55"/>
        <v>0</v>
      </c>
      <c r="L463" s="23">
        <f t="shared" si="56"/>
        <v>0</v>
      </c>
      <c r="M463" s="19">
        <f t="shared" si="57"/>
        <v>0</v>
      </c>
      <c r="N463" s="19">
        <f t="shared" si="58"/>
        <v>35.19</v>
      </c>
      <c r="O463" s="54"/>
    </row>
    <row r="464" spans="1:15" x14ac:dyDescent="0.25">
      <c r="A464" s="40">
        <v>5654</v>
      </c>
      <c r="B464" s="40" t="s">
        <v>23</v>
      </c>
      <c r="C464" s="16" t="s">
        <v>436</v>
      </c>
      <c r="D464" s="53" t="s">
        <v>1309</v>
      </c>
      <c r="E464" s="201">
        <v>29</v>
      </c>
      <c r="F464" s="17">
        <f t="shared" si="53"/>
        <v>1.1379242691779479</v>
      </c>
      <c r="G464" s="17">
        <f t="shared" si="54"/>
        <v>33.349999999999994</v>
      </c>
      <c r="H464" s="47"/>
      <c r="I464" s="18">
        <v>6</v>
      </c>
      <c r="J464" s="47"/>
      <c r="K464" s="19">
        <f t="shared" si="55"/>
        <v>0</v>
      </c>
      <c r="L464" s="23">
        <f t="shared" si="56"/>
        <v>0</v>
      </c>
      <c r="M464" s="19">
        <f t="shared" si="57"/>
        <v>0</v>
      </c>
      <c r="N464" s="19">
        <f t="shared" si="58"/>
        <v>33.349999999999994</v>
      </c>
      <c r="O464" s="54"/>
    </row>
    <row r="465" spans="1:15" x14ac:dyDescent="0.25">
      <c r="A465" s="40">
        <v>6100</v>
      </c>
      <c r="B465" s="40" t="s">
        <v>23</v>
      </c>
      <c r="C465" s="16" t="s">
        <v>437</v>
      </c>
      <c r="D465" s="53" t="s">
        <v>1310</v>
      </c>
      <c r="E465" s="201">
        <v>18.2</v>
      </c>
      <c r="F465" s="17">
        <f t="shared" si="53"/>
        <v>0.71414557582891891</v>
      </c>
      <c r="G465" s="17">
        <f t="shared" si="54"/>
        <v>20.929999999999996</v>
      </c>
      <c r="H465" s="47"/>
      <c r="I465" s="18">
        <v>12</v>
      </c>
      <c r="J465" s="47"/>
      <c r="K465" s="19">
        <f t="shared" si="55"/>
        <v>0</v>
      </c>
      <c r="L465" s="23">
        <f t="shared" si="56"/>
        <v>0</v>
      </c>
      <c r="M465" s="19">
        <f t="shared" si="57"/>
        <v>0</v>
      </c>
      <c r="N465" s="19">
        <f t="shared" si="58"/>
        <v>20.929999999999996</v>
      </c>
      <c r="O465" s="54"/>
    </row>
    <row r="466" spans="1:15" x14ac:dyDescent="0.25">
      <c r="A466" s="40">
        <v>6111</v>
      </c>
      <c r="B466" s="40" t="s">
        <v>23</v>
      </c>
      <c r="C466" s="16" t="s">
        <v>438</v>
      </c>
      <c r="D466" s="53" t="s">
        <v>1311</v>
      </c>
      <c r="E466" s="17">
        <v>44</v>
      </c>
      <c r="F466" s="17">
        <f t="shared" si="53"/>
        <v>1.7265057877182657</v>
      </c>
      <c r="G466" s="17">
        <f t="shared" si="54"/>
        <v>50.599999999999994</v>
      </c>
      <c r="H466" s="47"/>
      <c r="I466" s="18">
        <v>8</v>
      </c>
      <c r="J466" s="47"/>
      <c r="K466" s="19">
        <f t="shared" si="55"/>
        <v>0</v>
      </c>
      <c r="L466" s="23">
        <f t="shared" si="56"/>
        <v>0</v>
      </c>
      <c r="M466" s="19">
        <f t="shared" si="57"/>
        <v>0</v>
      </c>
      <c r="N466" s="19">
        <f t="shared" si="58"/>
        <v>50.599999999999994</v>
      </c>
      <c r="O466" s="54"/>
    </row>
    <row r="467" spans="1:15" x14ac:dyDescent="0.25">
      <c r="A467" s="40">
        <v>6112</v>
      </c>
      <c r="B467" s="40" t="s">
        <v>23</v>
      </c>
      <c r="C467" s="16" t="s">
        <v>439</v>
      </c>
      <c r="D467" s="53" t="s">
        <v>1312</v>
      </c>
      <c r="E467" s="201">
        <v>106.4</v>
      </c>
      <c r="F467" s="17">
        <f t="shared" si="53"/>
        <v>4.1750049048459879</v>
      </c>
      <c r="G467" s="17">
        <f t="shared" si="54"/>
        <v>122.36</v>
      </c>
      <c r="H467" s="47"/>
      <c r="I467" s="18">
        <v>6</v>
      </c>
      <c r="J467" s="47"/>
      <c r="K467" s="19">
        <f t="shared" si="55"/>
        <v>0</v>
      </c>
      <c r="L467" s="23">
        <f t="shared" si="56"/>
        <v>0</v>
      </c>
      <c r="M467" s="19">
        <f t="shared" si="57"/>
        <v>0</v>
      </c>
      <c r="N467" s="19">
        <f t="shared" si="58"/>
        <v>122.36</v>
      </c>
      <c r="O467" s="54"/>
    </row>
    <row r="468" spans="1:15" x14ac:dyDescent="0.25">
      <c r="A468" s="40">
        <v>6114</v>
      </c>
      <c r="B468" s="40" t="s">
        <v>23</v>
      </c>
      <c r="C468" s="16" t="s">
        <v>440</v>
      </c>
      <c r="D468" s="53" t="s">
        <v>1313</v>
      </c>
      <c r="E468" s="201">
        <v>29.1</v>
      </c>
      <c r="F468" s="17">
        <f t="shared" si="53"/>
        <v>1.1418481459682166</v>
      </c>
      <c r="G468" s="17">
        <f t="shared" si="54"/>
        <v>33.464999999999996</v>
      </c>
      <c r="H468" s="47"/>
      <c r="I468" s="18">
        <v>10</v>
      </c>
      <c r="J468" s="47"/>
      <c r="K468" s="19">
        <f t="shared" si="55"/>
        <v>0</v>
      </c>
      <c r="L468" s="23">
        <f t="shared" si="56"/>
        <v>0</v>
      </c>
      <c r="M468" s="19">
        <f t="shared" si="57"/>
        <v>0</v>
      </c>
      <c r="N468" s="19">
        <f t="shared" si="58"/>
        <v>33.464999999999996</v>
      </c>
      <c r="O468" s="54"/>
    </row>
    <row r="469" spans="1:15" x14ac:dyDescent="0.25">
      <c r="A469" s="40">
        <v>6120</v>
      </c>
      <c r="B469" s="40" t="s">
        <v>23</v>
      </c>
      <c r="C469" s="16" t="s">
        <v>441</v>
      </c>
      <c r="D469" s="53" t="s">
        <v>1314</v>
      </c>
      <c r="E469" s="201">
        <v>33.1</v>
      </c>
      <c r="F469" s="17">
        <f t="shared" si="53"/>
        <v>1.2988032175789681</v>
      </c>
      <c r="G469" s="17">
        <f t="shared" si="54"/>
        <v>38.064999999999998</v>
      </c>
      <c r="H469" s="47"/>
      <c r="I469" s="18">
        <v>8</v>
      </c>
      <c r="J469" s="47"/>
      <c r="K469" s="19">
        <f t="shared" si="55"/>
        <v>0</v>
      </c>
      <c r="L469" s="23">
        <f t="shared" si="56"/>
        <v>0</v>
      </c>
      <c r="M469" s="19">
        <f t="shared" si="57"/>
        <v>0</v>
      </c>
      <c r="N469" s="19">
        <f t="shared" si="58"/>
        <v>38.064999999999998</v>
      </c>
      <c r="O469" s="54"/>
    </row>
    <row r="470" spans="1:15" x14ac:dyDescent="0.25">
      <c r="A470" s="40">
        <v>6122</v>
      </c>
      <c r="B470" s="40" t="s">
        <v>23</v>
      </c>
      <c r="C470" s="16" t="s">
        <v>442</v>
      </c>
      <c r="D470" s="53" t="s">
        <v>1315</v>
      </c>
      <c r="E470" s="201">
        <v>57.2</v>
      </c>
      <c r="F470" s="17">
        <f t="shared" si="53"/>
        <v>2.2444575240337454</v>
      </c>
      <c r="G470" s="17">
        <f t="shared" si="54"/>
        <v>65.78</v>
      </c>
      <c r="H470" s="47"/>
      <c r="I470" s="18">
        <v>10</v>
      </c>
      <c r="J470" s="47"/>
      <c r="K470" s="19">
        <f t="shared" si="55"/>
        <v>0</v>
      </c>
      <c r="L470" s="23">
        <f t="shared" si="56"/>
        <v>0</v>
      </c>
      <c r="M470" s="19">
        <f t="shared" si="57"/>
        <v>0</v>
      </c>
      <c r="N470" s="19">
        <f t="shared" si="58"/>
        <v>65.78</v>
      </c>
      <c r="O470" s="54"/>
    </row>
    <row r="471" spans="1:15" x14ac:dyDescent="0.25">
      <c r="A471" s="40">
        <v>6134</v>
      </c>
      <c r="B471" s="40" t="s">
        <v>23</v>
      </c>
      <c r="C471" s="16" t="s">
        <v>443</v>
      </c>
      <c r="D471" s="53" t="s">
        <v>1316</v>
      </c>
      <c r="E471" s="201">
        <v>44</v>
      </c>
      <c r="F471" s="17">
        <f t="shared" si="53"/>
        <v>1.7265057877182657</v>
      </c>
      <c r="G471" s="17">
        <f t="shared" si="54"/>
        <v>50.599999999999994</v>
      </c>
      <c r="H471" s="47"/>
      <c r="I471" s="18">
        <v>10</v>
      </c>
      <c r="J471" s="47"/>
      <c r="K471" s="19">
        <f t="shared" si="55"/>
        <v>0</v>
      </c>
      <c r="L471" s="23">
        <f t="shared" si="56"/>
        <v>0</v>
      </c>
      <c r="M471" s="19">
        <f t="shared" si="57"/>
        <v>0</v>
      </c>
      <c r="N471" s="19">
        <f t="shared" si="58"/>
        <v>50.599999999999994</v>
      </c>
      <c r="O471" s="54"/>
    </row>
    <row r="472" spans="1:15" x14ac:dyDescent="0.25">
      <c r="A472" s="40">
        <v>6200</v>
      </c>
      <c r="B472" s="40" t="s">
        <v>23</v>
      </c>
      <c r="C472" s="16" t="s">
        <v>444</v>
      </c>
      <c r="D472" s="53" t="s">
        <v>1317</v>
      </c>
      <c r="E472" s="201">
        <v>38.200000000000003</v>
      </c>
      <c r="F472" s="17">
        <f t="shared" si="53"/>
        <v>1.4989209338826763</v>
      </c>
      <c r="G472" s="17">
        <f t="shared" si="54"/>
        <v>43.93</v>
      </c>
      <c r="H472" s="47"/>
      <c r="I472" s="18">
        <v>10</v>
      </c>
      <c r="J472" s="47"/>
      <c r="K472" s="19">
        <f t="shared" si="55"/>
        <v>0</v>
      </c>
      <c r="L472" s="23">
        <f t="shared" si="56"/>
        <v>0</v>
      </c>
      <c r="M472" s="19">
        <f t="shared" si="57"/>
        <v>0</v>
      </c>
      <c r="N472" s="19">
        <f t="shared" si="58"/>
        <v>43.93</v>
      </c>
      <c r="O472" s="54"/>
    </row>
    <row r="473" spans="1:15" x14ac:dyDescent="0.25">
      <c r="A473" s="40">
        <v>6210</v>
      </c>
      <c r="B473" s="40" t="s">
        <v>23</v>
      </c>
      <c r="C473" s="16" t="s">
        <v>445</v>
      </c>
      <c r="D473" s="53" t="s">
        <v>1318</v>
      </c>
      <c r="E473" s="201">
        <v>74.900000000000006</v>
      </c>
      <c r="F473" s="17">
        <f t="shared" si="53"/>
        <v>2.9389837159113208</v>
      </c>
      <c r="G473" s="17">
        <f t="shared" si="54"/>
        <v>86.135000000000005</v>
      </c>
      <c r="H473" s="47"/>
      <c r="I473" s="18">
        <v>10</v>
      </c>
      <c r="J473" s="47"/>
      <c r="K473" s="19">
        <f t="shared" si="55"/>
        <v>0</v>
      </c>
      <c r="L473" s="23">
        <f t="shared" si="56"/>
        <v>0</v>
      </c>
      <c r="M473" s="19">
        <f t="shared" si="57"/>
        <v>0</v>
      </c>
      <c r="N473" s="19">
        <f t="shared" si="58"/>
        <v>86.135000000000005</v>
      </c>
      <c r="O473" s="54"/>
    </row>
    <row r="474" spans="1:15" x14ac:dyDescent="0.25">
      <c r="A474" s="40">
        <v>6218</v>
      </c>
      <c r="B474" s="40" t="s">
        <v>23</v>
      </c>
      <c r="C474" s="16" t="s">
        <v>446</v>
      </c>
      <c r="D474" s="53" t="s">
        <v>1319</v>
      </c>
      <c r="E474" s="201">
        <v>43.9</v>
      </c>
      <c r="F474" s="17">
        <f t="shared" si="53"/>
        <v>1.722581910927997</v>
      </c>
      <c r="G474" s="17">
        <f t="shared" si="54"/>
        <v>50.484999999999992</v>
      </c>
      <c r="H474" s="47"/>
      <c r="I474" s="18">
        <v>10</v>
      </c>
      <c r="J474" s="47"/>
      <c r="K474" s="19">
        <f t="shared" si="55"/>
        <v>0</v>
      </c>
      <c r="L474" s="23">
        <f t="shared" si="56"/>
        <v>0</v>
      </c>
      <c r="M474" s="19">
        <f t="shared" si="57"/>
        <v>0</v>
      </c>
      <c r="N474" s="19">
        <f t="shared" si="58"/>
        <v>50.484999999999992</v>
      </c>
      <c r="O474" s="54"/>
    </row>
    <row r="475" spans="1:15" x14ac:dyDescent="0.25">
      <c r="A475" s="40">
        <v>6220</v>
      </c>
      <c r="B475" s="40" t="s">
        <v>23</v>
      </c>
      <c r="C475" s="16" t="s">
        <v>447</v>
      </c>
      <c r="D475" s="53" t="s">
        <v>1320</v>
      </c>
      <c r="E475" s="201">
        <v>42.7</v>
      </c>
      <c r="F475" s="17">
        <f t="shared" si="53"/>
        <v>1.6754953894447715</v>
      </c>
      <c r="G475" s="17">
        <f t="shared" si="54"/>
        <v>49.104999999999997</v>
      </c>
      <c r="H475" s="47"/>
      <c r="I475" s="18">
        <v>10</v>
      </c>
      <c r="J475" s="47"/>
      <c r="K475" s="19">
        <f t="shared" si="55"/>
        <v>0</v>
      </c>
      <c r="L475" s="23">
        <f t="shared" si="56"/>
        <v>0</v>
      </c>
      <c r="M475" s="19">
        <f t="shared" si="57"/>
        <v>0</v>
      </c>
      <c r="N475" s="19">
        <f t="shared" si="58"/>
        <v>49.104999999999997</v>
      </c>
      <c r="O475" s="54"/>
    </row>
    <row r="476" spans="1:15" x14ac:dyDescent="0.25">
      <c r="A476" s="40">
        <v>6230</v>
      </c>
      <c r="B476" s="40" t="s">
        <v>23</v>
      </c>
      <c r="C476" s="16" t="s">
        <v>448</v>
      </c>
      <c r="D476" s="53" t="s">
        <v>1321</v>
      </c>
      <c r="E476" s="203" t="s">
        <v>106</v>
      </c>
      <c r="F476" s="17"/>
      <c r="G476" s="17"/>
      <c r="H476" s="47"/>
      <c r="I476" s="18">
        <v>6</v>
      </c>
      <c r="J476" s="47"/>
      <c r="K476" s="19">
        <f t="shared" si="55"/>
        <v>0</v>
      </c>
      <c r="L476" s="23">
        <f t="shared" si="56"/>
        <v>0</v>
      </c>
      <c r="M476" s="19">
        <f t="shared" si="57"/>
        <v>0</v>
      </c>
      <c r="N476" s="19">
        <f t="shared" si="58"/>
        <v>1</v>
      </c>
      <c r="O476" s="54"/>
    </row>
    <row r="477" spans="1:15" x14ac:dyDescent="0.25">
      <c r="A477" s="40">
        <v>6232</v>
      </c>
      <c r="B477" s="40" t="s">
        <v>23</v>
      </c>
      <c r="C477" s="16" t="s">
        <v>449</v>
      </c>
      <c r="D477" s="53" t="s">
        <v>1322</v>
      </c>
      <c r="E477" s="201">
        <v>43.6</v>
      </c>
      <c r="F477" s="17">
        <f t="shared" si="53"/>
        <v>1.7108102805571905</v>
      </c>
      <c r="G477" s="17">
        <f t="shared" si="54"/>
        <v>50.14</v>
      </c>
      <c r="H477" s="47"/>
      <c r="I477" s="18">
        <v>8</v>
      </c>
      <c r="J477" s="47"/>
      <c r="K477" s="19">
        <f t="shared" si="55"/>
        <v>0</v>
      </c>
      <c r="L477" s="23">
        <f t="shared" si="56"/>
        <v>0</v>
      </c>
      <c r="M477" s="19">
        <f t="shared" si="57"/>
        <v>0</v>
      </c>
      <c r="N477" s="19">
        <f t="shared" si="58"/>
        <v>50.14</v>
      </c>
      <c r="O477" s="54"/>
    </row>
    <row r="478" spans="1:15" x14ac:dyDescent="0.25">
      <c r="A478" s="40">
        <v>6240</v>
      </c>
      <c r="B478" s="40" t="s">
        <v>23</v>
      </c>
      <c r="C478" s="16" t="s">
        <v>450</v>
      </c>
      <c r="D478" s="53" t="s">
        <v>1323</v>
      </c>
      <c r="E478" s="201">
        <v>34.700000000000003</v>
      </c>
      <c r="F478" s="17">
        <f t="shared" si="53"/>
        <v>1.3615852462232687</v>
      </c>
      <c r="G478" s="17">
        <f t="shared" si="54"/>
        <v>39.905000000000001</v>
      </c>
      <c r="H478" s="47"/>
      <c r="I478" s="18">
        <v>8</v>
      </c>
      <c r="J478" s="47"/>
      <c r="K478" s="19">
        <f t="shared" si="55"/>
        <v>0</v>
      </c>
      <c r="L478" s="23">
        <f t="shared" si="56"/>
        <v>0</v>
      </c>
      <c r="M478" s="19">
        <f t="shared" si="57"/>
        <v>0</v>
      </c>
      <c r="N478" s="19">
        <f t="shared" si="58"/>
        <v>39.905000000000001</v>
      </c>
      <c r="O478" s="54"/>
    </row>
    <row r="479" spans="1:15" x14ac:dyDescent="0.25">
      <c r="A479" s="40">
        <v>6246</v>
      </c>
      <c r="B479" s="40" t="s">
        <v>23</v>
      </c>
      <c r="C479" s="16" t="s">
        <v>451</v>
      </c>
      <c r="D479" s="53" t="s">
        <v>1324</v>
      </c>
      <c r="E479" s="201">
        <v>49.7</v>
      </c>
      <c r="F479" s="17">
        <f t="shared" si="53"/>
        <v>1.9501667647635865</v>
      </c>
      <c r="G479" s="17">
        <f t="shared" si="54"/>
        <v>57.155000000000001</v>
      </c>
      <c r="H479" s="47"/>
      <c r="I479" s="18">
        <v>15</v>
      </c>
      <c r="J479" s="47"/>
      <c r="K479" s="19">
        <f t="shared" si="55"/>
        <v>0</v>
      </c>
      <c r="L479" s="23">
        <f t="shared" si="56"/>
        <v>0</v>
      </c>
      <c r="M479" s="19">
        <f t="shared" si="57"/>
        <v>0</v>
      </c>
      <c r="N479" s="19">
        <f t="shared" si="58"/>
        <v>57.155000000000001</v>
      </c>
      <c r="O479" s="54"/>
    </row>
    <row r="480" spans="1:15" x14ac:dyDescent="0.25">
      <c r="A480" s="40">
        <v>6250</v>
      </c>
      <c r="B480" s="40" t="s">
        <v>23</v>
      </c>
      <c r="C480" s="16" t="s">
        <v>452</v>
      </c>
      <c r="D480" s="53" t="s">
        <v>1325</v>
      </c>
      <c r="E480" s="201">
        <v>37.200000000000003</v>
      </c>
      <c r="F480" s="17">
        <f t="shared" si="53"/>
        <v>1.4596821659799883</v>
      </c>
      <c r="G480" s="17">
        <f t="shared" si="54"/>
        <v>42.78</v>
      </c>
      <c r="H480" s="47"/>
      <c r="I480" s="18">
        <v>8</v>
      </c>
      <c r="J480" s="47"/>
      <c r="K480" s="19">
        <f t="shared" si="55"/>
        <v>0</v>
      </c>
      <c r="L480" s="23">
        <f t="shared" si="56"/>
        <v>0</v>
      </c>
      <c r="M480" s="19">
        <f t="shared" si="57"/>
        <v>0</v>
      </c>
      <c r="N480" s="19">
        <f t="shared" si="58"/>
        <v>42.78</v>
      </c>
      <c r="O480" s="54"/>
    </row>
    <row r="481" spans="1:15" x14ac:dyDescent="0.25">
      <c r="A481" s="40">
        <v>6252</v>
      </c>
      <c r="B481" s="40" t="s">
        <v>23</v>
      </c>
      <c r="C481" s="16" t="s">
        <v>453</v>
      </c>
      <c r="D481" s="53" t="s">
        <v>1326</v>
      </c>
      <c r="E481" s="201">
        <v>152.19999999999999</v>
      </c>
      <c r="F481" s="17">
        <f t="shared" si="53"/>
        <v>5.9721404747890912</v>
      </c>
      <c r="G481" s="17">
        <f t="shared" si="54"/>
        <v>175.02999999999997</v>
      </c>
      <c r="H481" s="47"/>
      <c r="I481" s="18">
        <v>12</v>
      </c>
      <c r="J481" s="47"/>
      <c r="K481" s="19">
        <f t="shared" si="55"/>
        <v>0</v>
      </c>
      <c r="L481" s="23">
        <f t="shared" si="56"/>
        <v>0</v>
      </c>
      <c r="M481" s="19">
        <f t="shared" si="57"/>
        <v>0</v>
      </c>
      <c r="N481" s="19">
        <f t="shared" si="58"/>
        <v>175.02999999999997</v>
      </c>
      <c r="O481" s="54"/>
    </row>
    <row r="482" spans="1:15" x14ac:dyDescent="0.25">
      <c r="A482" s="40">
        <v>6290</v>
      </c>
      <c r="B482" s="40" t="s">
        <v>23</v>
      </c>
      <c r="C482" s="16" t="s">
        <v>454</v>
      </c>
      <c r="D482" s="53" t="s">
        <v>1327</v>
      </c>
      <c r="E482" s="201">
        <v>63.4</v>
      </c>
      <c r="F482" s="17">
        <f t="shared" si="53"/>
        <v>2.4877378850304099</v>
      </c>
      <c r="G482" s="17">
        <f t="shared" si="54"/>
        <v>72.91</v>
      </c>
      <c r="H482" s="47"/>
      <c r="I482" s="18">
        <v>8</v>
      </c>
      <c r="J482" s="47"/>
      <c r="K482" s="19">
        <f t="shared" si="55"/>
        <v>0</v>
      </c>
      <c r="L482" s="23">
        <f t="shared" si="56"/>
        <v>0</v>
      </c>
      <c r="M482" s="19">
        <f t="shared" si="57"/>
        <v>0</v>
      </c>
      <c r="N482" s="19">
        <f t="shared" si="58"/>
        <v>72.91</v>
      </c>
      <c r="O482" s="54"/>
    </row>
    <row r="483" spans="1:15" x14ac:dyDescent="0.25">
      <c r="A483" s="40">
        <v>6295</v>
      </c>
      <c r="B483" s="40" t="s">
        <v>23</v>
      </c>
      <c r="C483" s="16" t="s">
        <v>455</v>
      </c>
      <c r="D483" s="53" t="s">
        <v>1328</v>
      </c>
      <c r="E483" s="201">
        <v>87.1</v>
      </c>
      <c r="F483" s="17">
        <f t="shared" si="53"/>
        <v>3.4176966843241119</v>
      </c>
      <c r="G483" s="17">
        <f t="shared" si="54"/>
        <v>100.16499999999999</v>
      </c>
      <c r="H483" s="47"/>
      <c r="I483" s="18">
        <v>10</v>
      </c>
      <c r="J483" s="47"/>
      <c r="K483" s="19">
        <f t="shared" si="55"/>
        <v>0</v>
      </c>
      <c r="L483" s="23">
        <f t="shared" si="56"/>
        <v>0</v>
      </c>
      <c r="M483" s="19">
        <f t="shared" si="57"/>
        <v>0</v>
      </c>
      <c r="N483" s="19">
        <f t="shared" si="58"/>
        <v>100.16499999999999</v>
      </c>
      <c r="O483" s="54"/>
    </row>
    <row r="484" spans="1:15" x14ac:dyDescent="0.25">
      <c r="A484" s="40">
        <v>6300</v>
      </c>
      <c r="B484" s="40" t="s">
        <v>23</v>
      </c>
      <c r="C484" s="16" t="s">
        <v>456</v>
      </c>
      <c r="D484" s="53" t="s">
        <v>1329</v>
      </c>
      <c r="E484" s="201">
        <v>40.700000000000003</v>
      </c>
      <c r="F484" s="17">
        <f t="shared" si="53"/>
        <v>1.597017853639396</v>
      </c>
      <c r="G484" s="17">
        <f t="shared" si="54"/>
        <v>46.805</v>
      </c>
      <c r="H484" s="47"/>
      <c r="I484" s="18">
        <v>12</v>
      </c>
      <c r="J484" s="47"/>
      <c r="K484" s="19">
        <f t="shared" si="55"/>
        <v>0</v>
      </c>
      <c r="L484" s="23">
        <f t="shared" si="56"/>
        <v>0</v>
      </c>
      <c r="M484" s="19">
        <f t="shared" si="57"/>
        <v>0</v>
      </c>
      <c r="N484" s="19">
        <f t="shared" si="58"/>
        <v>46.805</v>
      </c>
      <c r="O484" s="54"/>
    </row>
    <row r="485" spans="1:15" x14ac:dyDescent="0.25">
      <c r="A485" s="40">
        <v>6310</v>
      </c>
      <c r="B485" s="40" t="s">
        <v>23</v>
      </c>
      <c r="C485" s="16" t="s">
        <v>457</v>
      </c>
      <c r="D485" s="53" t="s">
        <v>1330</v>
      </c>
      <c r="E485" s="201">
        <v>40.700000000000003</v>
      </c>
      <c r="F485" s="17">
        <f t="shared" si="53"/>
        <v>1.597017853639396</v>
      </c>
      <c r="G485" s="17">
        <f t="shared" si="54"/>
        <v>46.805</v>
      </c>
      <c r="H485" s="47"/>
      <c r="I485" s="18">
        <v>12</v>
      </c>
      <c r="J485" s="47"/>
      <c r="K485" s="19">
        <f t="shared" si="55"/>
        <v>0</v>
      </c>
      <c r="L485" s="23">
        <f t="shared" si="56"/>
        <v>0</v>
      </c>
      <c r="M485" s="19">
        <f t="shared" si="57"/>
        <v>0</v>
      </c>
      <c r="N485" s="19">
        <f t="shared" si="58"/>
        <v>46.805</v>
      </c>
      <c r="O485" s="54"/>
    </row>
    <row r="486" spans="1:15" x14ac:dyDescent="0.25">
      <c r="A486" s="40">
        <v>6320</v>
      </c>
      <c r="B486" s="40" t="s">
        <v>23</v>
      </c>
      <c r="C486" s="16" t="s">
        <v>458</v>
      </c>
      <c r="D486" s="53" t="s">
        <v>1331</v>
      </c>
      <c r="E486" s="201">
        <v>34.700000000000003</v>
      </c>
      <c r="F486" s="17">
        <f t="shared" si="53"/>
        <v>1.3615852462232687</v>
      </c>
      <c r="G486" s="17">
        <f t="shared" si="54"/>
        <v>39.905000000000001</v>
      </c>
      <c r="H486" s="47"/>
      <c r="I486" s="18">
        <v>10</v>
      </c>
      <c r="J486" s="47"/>
      <c r="K486" s="19">
        <f t="shared" si="55"/>
        <v>0</v>
      </c>
      <c r="L486" s="23">
        <f t="shared" si="56"/>
        <v>0</v>
      </c>
      <c r="M486" s="19">
        <f t="shared" si="57"/>
        <v>0</v>
      </c>
      <c r="N486" s="19">
        <f t="shared" si="58"/>
        <v>39.905000000000001</v>
      </c>
      <c r="O486" s="54"/>
    </row>
    <row r="487" spans="1:15" x14ac:dyDescent="0.25">
      <c r="A487" s="40">
        <v>6352</v>
      </c>
      <c r="B487" s="40" t="s">
        <v>23</v>
      </c>
      <c r="C487" s="16" t="s">
        <v>459</v>
      </c>
      <c r="D487" s="53" t="s">
        <v>1332</v>
      </c>
      <c r="E487" s="201">
        <v>31.6</v>
      </c>
      <c r="F487" s="17">
        <f t="shared" si="53"/>
        <v>1.2399450657249362</v>
      </c>
      <c r="G487" s="17">
        <f t="shared" si="54"/>
        <v>36.339999999999996</v>
      </c>
      <c r="H487" s="47"/>
      <c r="I487" s="18">
        <v>6</v>
      </c>
      <c r="J487" s="47"/>
      <c r="K487" s="19">
        <f t="shared" si="55"/>
        <v>0</v>
      </c>
      <c r="L487" s="23">
        <f t="shared" si="56"/>
        <v>0</v>
      </c>
      <c r="M487" s="19">
        <f t="shared" si="57"/>
        <v>0</v>
      </c>
      <c r="N487" s="19">
        <f t="shared" si="58"/>
        <v>36.339999999999996</v>
      </c>
      <c r="O487" s="54"/>
    </row>
    <row r="488" spans="1:15" x14ac:dyDescent="0.25">
      <c r="A488" s="40">
        <v>6358</v>
      </c>
      <c r="B488" s="40" t="s">
        <v>23</v>
      </c>
      <c r="C488" s="16" t="s">
        <v>460</v>
      </c>
      <c r="D488" s="53" t="s">
        <v>1333</v>
      </c>
      <c r="E488" s="201">
        <v>23.5</v>
      </c>
      <c r="F488" s="17">
        <f t="shared" si="53"/>
        <v>0.9221110457131646</v>
      </c>
      <c r="G488" s="17">
        <f t="shared" si="54"/>
        <v>27.024999999999999</v>
      </c>
      <c r="H488" s="47"/>
      <c r="I488" s="18">
        <v>6</v>
      </c>
      <c r="J488" s="47"/>
      <c r="K488" s="19">
        <f t="shared" si="55"/>
        <v>0</v>
      </c>
      <c r="L488" s="23">
        <f t="shared" si="56"/>
        <v>0</v>
      </c>
      <c r="M488" s="19">
        <f t="shared" si="57"/>
        <v>0</v>
      </c>
      <c r="N488" s="19">
        <f t="shared" si="58"/>
        <v>27.024999999999999</v>
      </c>
      <c r="O488" s="54"/>
    </row>
    <row r="489" spans="1:15" x14ac:dyDescent="0.25">
      <c r="A489" s="40">
        <v>6359</v>
      </c>
      <c r="B489" s="40" t="s">
        <v>23</v>
      </c>
      <c r="C489" s="16" t="s">
        <v>461</v>
      </c>
      <c r="D489" s="53" t="s">
        <v>1334</v>
      </c>
      <c r="E489" s="201">
        <v>52</v>
      </c>
      <c r="F489" s="17">
        <f t="shared" si="53"/>
        <v>2.0404159309397687</v>
      </c>
      <c r="G489" s="17">
        <f t="shared" si="54"/>
        <v>59.8</v>
      </c>
      <c r="H489" s="47"/>
      <c r="I489" s="18">
        <v>14</v>
      </c>
      <c r="J489" s="47"/>
      <c r="K489" s="19">
        <f t="shared" si="55"/>
        <v>0</v>
      </c>
      <c r="L489" s="23">
        <f t="shared" si="56"/>
        <v>0</v>
      </c>
      <c r="M489" s="19">
        <f t="shared" si="57"/>
        <v>0</v>
      </c>
      <c r="N489" s="19">
        <f t="shared" si="58"/>
        <v>59.8</v>
      </c>
      <c r="O489" s="54"/>
    </row>
    <row r="490" spans="1:15" x14ac:dyDescent="0.25">
      <c r="A490" s="40">
        <v>6410</v>
      </c>
      <c r="B490" s="40" t="s">
        <v>23</v>
      </c>
      <c r="C490" s="16" t="s">
        <v>462</v>
      </c>
      <c r="D490" s="53" t="s">
        <v>1335</v>
      </c>
      <c r="E490" s="201">
        <v>49.7</v>
      </c>
      <c r="F490" s="17">
        <f t="shared" si="53"/>
        <v>1.9501667647635865</v>
      </c>
      <c r="G490" s="17">
        <f t="shared" si="54"/>
        <v>57.155000000000001</v>
      </c>
      <c r="H490" s="47"/>
      <c r="I490" s="18">
        <v>8</v>
      </c>
      <c r="J490" s="47"/>
      <c r="K490" s="19">
        <f t="shared" si="55"/>
        <v>0</v>
      </c>
      <c r="L490" s="23">
        <f t="shared" si="56"/>
        <v>0</v>
      </c>
      <c r="M490" s="19">
        <f t="shared" si="57"/>
        <v>0</v>
      </c>
      <c r="N490" s="19">
        <f t="shared" si="58"/>
        <v>57.155000000000001</v>
      </c>
      <c r="O490" s="54"/>
    </row>
    <row r="491" spans="1:15" x14ac:dyDescent="0.25">
      <c r="A491" s="40">
        <v>6415</v>
      </c>
      <c r="B491" s="40" t="s">
        <v>23</v>
      </c>
      <c r="C491" s="16" t="s">
        <v>463</v>
      </c>
      <c r="D491" s="53" t="s">
        <v>1336</v>
      </c>
      <c r="E491" s="201">
        <v>25.9</v>
      </c>
      <c r="F491" s="17">
        <f t="shared" si="53"/>
        <v>1.0162840886796154</v>
      </c>
      <c r="G491" s="17">
        <f t="shared" si="54"/>
        <v>29.784999999999997</v>
      </c>
      <c r="H491" s="47"/>
      <c r="I491" s="18">
        <v>15</v>
      </c>
      <c r="J491" s="47"/>
      <c r="K491" s="19">
        <f t="shared" si="55"/>
        <v>0</v>
      </c>
      <c r="L491" s="23">
        <f t="shared" si="56"/>
        <v>0</v>
      </c>
      <c r="M491" s="19">
        <f t="shared" si="57"/>
        <v>0</v>
      </c>
      <c r="N491" s="19">
        <f t="shared" si="58"/>
        <v>29.784999999999997</v>
      </c>
      <c r="O491" s="54"/>
    </row>
    <row r="492" spans="1:15" x14ac:dyDescent="0.25">
      <c r="A492" s="40">
        <v>6416</v>
      </c>
      <c r="B492" s="40" t="s">
        <v>23</v>
      </c>
      <c r="C492" s="16" t="s">
        <v>464</v>
      </c>
      <c r="D492" s="53" t="s">
        <v>1337</v>
      </c>
      <c r="E492" s="201">
        <v>84.7</v>
      </c>
      <c r="F492" s="17">
        <f t="shared" si="53"/>
        <v>3.3235236413576614</v>
      </c>
      <c r="G492" s="17">
        <f t="shared" si="54"/>
        <v>97.405000000000001</v>
      </c>
      <c r="H492" s="47"/>
      <c r="I492" s="18">
        <v>16</v>
      </c>
      <c r="J492" s="47"/>
      <c r="K492" s="19">
        <f t="shared" si="55"/>
        <v>0</v>
      </c>
      <c r="L492" s="23">
        <f t="shared" si="56"/>
        <v>0</v>
      </c>
      <c r="M492" s="19">
        <f t="shared" si="57"/>
        <v>0</v>
      </c>
      <c r="N492" s="19">
        <f t="shared" si="58"/>
        <v>97.405000000000001</v>
      </c>
      <c r="O492" s="54"/>
    </row>
    <row r="493" spans="1:15" x14ac:dyDescent="0.25">
      <c r="A493" s="40">
        <v>6420</v>
      </c>
      <c r="B493" s="40" t="s">
        <v>23</v>
      </c>
      <c r="C493" s="16" t="s">
        <v>465</v>
      </c>
      <c r="D493" s="53" t="s">
        <v>1338</v>
      </c>
      <c r="E493" s="201">
        <v>44.5</v>
      </c>
      <c r="F493" s="17">
        <f t="shared" si="53"/>
        <v>1.7461251716696096</v>
      </c>
      <c r="G493" s="17">
        <f t="shared" si="54"/>
        <v>51.174999999999997</v>
      </c>
      <c r="H493" s="47"/>
      <c r="I493" s="18">
        <v>10</v>
      </c>
      <c r="J493" s="47"/>
      <c r="K493" s="19">
        <f t="shared" si="55"/>
        <v>0</v>
      </c>
      <c r="L493" s="23">
        <f t="shared" si="56"/>
        <v>0</v>
      </c>
      <c r="M493" s="19">
        <f t="shared" si="57"/>
        <v>0</v>
      </c>
      <c r="N493" s="19">
        <f t="shared" si="58"/>
        <v>51.174999999999997</v>
      </c>
      <c r="O493" s="54"/>
    </row>
    <row r="494" spans="1:15" x14ac:dyDescent="0.25">
      <c r="A494" s="40">
        <v>6450</v>
      </c>
      <c r="B494" s="40" t="s">
        <v>23</v>
      </c>
      <c r="C494" s="16" t="s">
        <v>466</v>
      </c>
      <c r="D494" s="53" t="s">
        <v>1339</v>
      </c>
      <c r="E494" s="201">
        <v>47.9</v>
      </c>
      <c r="F494" s="17">
        <f t="shared" si="53"/>
        <v>1.8795369825387482</v>
      </c>
      <c r="G494" s="17">
        <f t="shared" si="54"/>
        <v>55.084999999999994</v>
      </c>
      <c r="H494" s="47"/>
      <c r="I494" s="18">
        <v>10</v>
      </c>
      <c r="J494" s="47"/>
      <c r="K494" s="19">
        <f t="shared" si="55"/>
        <v>0</v>
      </c>
      <c r="L494" s="23">
        <f t="shared" si="56"/>
        <v>0</v>
      </c>
      <c r="M494" s="19">
        <f t="shared" si="57"/>
        <v>0</v>
      </c>
      <c r="N494" s="19">
        <f t="shared" si="58"/>
        <v>55.084999999999994</v>
      </c>
      <c r="O494" s="54"/>
    </row>
    <row r="495" spans="1:15" x14ac:dyDescent="0.25">
      <c r="A495" s="40">
        <v>6460</v>
      </c>
      <c r="B495" s="40" t="s">
        <v>23</v>
      </c>
      <c r="C495" s="16" t="s">
        <v>467</v>
      </c>
      <c r="D495" s="53" t="s">
        <v>1340</v>
      </c>
      <c r="E495" s="201">
        <v>32.799999999999997</v>
      </c>
      <c r="F495" s="17">
        <f t="shared" si="53"/>
        <v>1.2870315872081617</v>
      </c>
      <c r="G495" s="17">
        <f t="shared" si="54"/>
        <v>37.719999999999992</v>
      </c>
      <c r="H495" s="47"/>
      <c r="I495" s="18">
        <v>10</v>
      </c>
      <c r="J495" s="47"/>
      <c r="K495" s="19">
        <f t="shared" si="55"/>
        <v>0</v>
      </c>
      <c r="L495" s="23">
        <f t="shared" si="56"/>
        <v>0</v>
      </c>
      <c r="M495" s="19">
        <f t="shared" si="57"/>
        <v>0</v>
      </c>
      <c r="N495" s="19">
        <f t="shared" si="58"/>
        <v>37.719999999999992</v>
      </c>
      <c r="O495" s="54"/>
    </row>
    <row r="496" spans="1:15" x14ac:dyDescent="0.25">
      <c r="A496" s="40">
        <v>6461</v>
      </c>
      <c r="B496" s="40" t="s">
        <v>23</v>
      </c>
      <c r="C496" s="16" t="s">
        <v>468</v>
      </c>
      <c r="D496" s="53" t="s">
        <v>1341</v>
      </c>
      <c r="E496" s="201">
        <v>138.4</v>
      </c>
      <c r="F496" s="17">
        <f t="shared" si="53"/>
        <v>5.4306454777319999</v>
      </c>
      <c r="G496" s="17">
        <f t="shared" si="54"/>
        <v>159.16</v>
      </c>
      <c r="H496" s="47"/>
      <c r="I496" s="18">
        <v>20</v>
      </c>
      <c r="J496" s="47"/>
      <c r="K496" s="19">
        <f t="shared" si="55"/>
        <v>0</v>
      </c>
      <c r="L496" s="23">
        <f t="shared" si="56"/>
        <v>0</v>
      </c>
      <c r="M496" s="19">
        <f t="shared" si="57"/>
        <v>0</v>
      </c>
      <c r="N496" s="19">
        <f t="shared" si="58"/>
        <v>159.16</v>
      </c>
      <c r="O496" s="54"/>
    </row>
    <row r="497" spans="1:15" x14ac:dyDescent="0.25">
      <c r="A497" s="40">
        <v>6462</v>
      </c>
      <c r="B497" s="40" t="s">
        <v>23</v>
      </c>
      <c r="C497" s="16" t="s">
        <v>469</v>
      </c>
      <c r="D497" s="53" t="s">
        <v>1342</v>
      </c>
      <c r="E497" s="201">
        <v>64.5</v>
      </c>
      <c r="F497" s="17">
        <f t="shared" si="53"/>
        <v>2.5309005297233669</v>
      </c>
      <c r="G497" s="17">
        <f t="shared" si="54"/>
        <v>74.174999999999997</v>
      </c>
      <c r="H497" s="47"/>
      <c r="I497" s="18">
        <v>15</v>
      </c>
      <c r="J497" s="47"/>
      <c r="K497" s="19">
        <f t="shared" si="55"/>
        <v>0</v>
      </c>
      <c r="L497" s="23">
        <f t="shared" si="56"/>
        <v>0</v>
      </c>
      <c r="M497" s="19">
        <f t="shared" si="57"/>
        <v>0</v>
      </c>
      <c r="N497" s="19">
        <f t="shared" si="58"/>
        <v>74.174999999999997</v>
      </c>
      <c r="O497" s="54"/>
    </row>
    <row r="498" spans="1:15" x14ac:dyDescent="0.25">
      <c r="A498" s="40">
        <v>6470</v>
      </c>
      <c r="B498" s="40" t="s">
        <v>15</v>
      </c>
      <c r="C498" s="16" t="s">
        <v>2180</v>
      </c>
      <c r="D498" s="53">
        <v>8594052884401</v>
      </c>
      <c r="E498" s="201">
        <v>111.4</v>
      </c>
      <c r="F498" s="17">
        <f t="shared" si="53"/>
        <v>4.3711987443594271</v>
      </c>
      <c r="G498" s="17">
        <f t="shared" si="54"/>
        <v>128.10999999999999</v>
      </c>
      <c r="H498" s="47"/>
      <c r="I498" s="18">
        <v>1</v>
      </c>
      <c r="J498" s="47"/>
      <c r="K498" s="19">
        <f t="shared" si="55"/>
        <v>0</v>
      </c>
      <c r="L498" s="23">
        <f t="shared" si="56"/>
        <v>0</v>
      </c>
      <c r="M498" s="19">
        <f t="shared" si="57"/>
        <v>0</v>
      </c>
      <c r="N498" s="19">
        <f t="shared" si="58"/>
        <v>128.10999999999999</v>
      </c>
      <c r="O498" s="54"/>
    </row>
    <row r="499" spans="1:15" x14ac:dyDescent="0.25">
      <c r="A499" s="40">
        <v>6480</v>
      </c>
      <c r="B499" s="40" t="s">
        <v>23</v>
      </c>
      <c r="C499" s="16" t="s">
        <v>470</v>
      </c>
      <c r="D499" s="53" t="s">
        <v>1343</v>
      </c>
      <c r="E499" s="201">
        <v>55.4</v>
      </c>
      <c r="F499" s="17">
        <f t="shared" si="53"/>
        <v>2.1738277418089074</v>
      </c>
      <c r="G499" s="17">
        <f t="shared" si="54"/>
        <v>63.709999999999994</v>
      </c>
      <c r="H499" s="47"/>
      <c r="I499" s="18">
        <v>6</v>
      </c>
      <c r="J499" s="47"/>
      <c r="K499" s="19">
        <f t="shared" si="55"/>
        <v>0</v>
      </c>
      <c r="L499" s="23">
        <f t="shared" si="56"/>
        <v>0</v>
      </c>
      <c r="M499" s="19">
        <f t="shared" si="57"/>
        <v>0</v>
      </c>
      <c r="N499" s="19">
        <f t="shared" si="58"/>
        <v>63.709999999999994</v>
      </c>
      <c r="O499" s="54"/>
    </row>
    <row r="500" spans="1:15" x14ac:dyDescent="0.25">
      <c r="A500" s="40">
        <v>6484</v>
      </c>
      <c r="B500" s="40" t="s">
        <v>23</v>
      </c>
      <c r="C500" s="16" t="s">
        <v>471</v>
      </c>
      <c r="D500" s="53" t="s">
        <v>1344</v>
      </c>
      <c r="E500" s="201">
        <v>44.8</v>
      </c>
      <c r="F500" s="17">
        <f t="shared" si="53"/>
        <v>1.7578968020404158</v>
      </c>
      <c r="G500" s="17">
        <f t="shared" si="54"/>
        <v>51.519999999999996</v>
      </c>
      <c r="H500" s="47"/>
      <c r="I500" s="18">
        <v>6</v>
      </c>
      <c r="J500" s="47"/>
      <c r="K500" s="19">
        <f t="shared" si="55"/>
        <v>0</v>
      </c>
      <c r="L500" s="23">
        <f t="shared" si="56"/>
        <v>0</v>
      </c>
      <c r="M500" s="19">
        <f t="shared" si="57"/>
        <v>0</v>
      </c>
      <c r="N500" s="19">
        <f t="shared" si="58"/>
        <v>51.519999999999996</v>
      </c>
      <c r="O500" s="54"/>
    </row>
    <row r="501" spans="1:15" x14ac:dyDescent="0.25">
      <c r="A501" s="40">
        <v>6488</v>
      </c>
      <c r="B501" s="40" t="s">
        <v>23</v>
      </c>
      <c r="C501" s="16" t="s">
        <v>472</v>
      </c>
      <c r="D501" s="53" t="s">
        <v>1345</v>
      </c>
      <c r="E501" s="201">
        <v>46.2</v>
      </c>
      <c r="F501" s="17">
        <f t="shared" si="53"/>
        <v>1.8128310771041791</v>
      </c>
      <c r="G501" s="17">
        <f t="shared" si="54"/>
        <v>53.13</v>
      </c>
      <c r="H501" s="47"/>
      <c r="I501" s="18">
        <v>6</v>
      </c>
      <c r="J501" s="47"/>
      <c r="K501" s="19">
        <f t="shared" si="55"/>
        <v>0</v>
      </c>
      <c r="L501" s="23">
        <f t="shared" si="56"/>
        <v>0</v>
      </c>
      <c r="M501" s="19">
        <f t="shared" si="57"/>
        <v>0</v>
      </c>
      <c r="N501" s="19">
        <f t="shared" si="58"/>
        <v>53.13</v>
      </c>
      <c r="O501" s="54"/>
    </row>
    <row r="502" spans="1:15" x14ac:dyDescent="0.25">
      <c r="A502" s="40">
        <v>6492</v>
      </c>
      <c r="B502" s="40" t="s">
        <v>23</v>
      </c>
      <c r="C502" s="16" t="s">
        <v>473</v>
      </c>
      <c r="D502" s="53" t="s">
        <v>1346</v>
      </c>
      <c r="E502" s="201">
        <v>48.1</v>
      </c>
      <c r="F502" s="17">
        <f t="shared" si="53"/>
        <v>1.8873847361192859</v>
      </c>
      <c r="G502" s="17">
        <f t="shared" si="54"/>
        <v>55.314999999999998</v>
      </c>
      <c r="H502" s="47"/>
      <c r="I502" s="18">
        <v>6</v>
      </c>
      <c r="J502" s="47"/>
      <c r="K502" s="19">
        <f t="shared" si="55"/>
        <v>0</v>
      </c>
      <c r="L502" s="23">
        <f t="shared" si="56"/>
        <v>0</v>
      </c>
      <c r="M502" s="19">
        <f t="shared" si="57"/>
        <v>0</v>
      </c>
      <c r="N502" s="19">
        <f t="shared" si="58"/>
        <v>55.314999999999998</v>
      </c>
      <c r="O502" s="54"/>
    </row>
    <row r="503" spans="1:15" x14ac:dyDescent="0.25">
      <c r="A503" s="40">
        <v>6496</v>
      </c>
      <c r="B503" s="40" t="s">
        <v>23</v>
      </c>
      <c r="C503" s="16" t="s">
        <v>474</v>
      </c>
      <c r="D503" s="53" t="s">
        <v>1347</v>
      </c>
      <c r="E503" s="201">
        <v>66.8</v>
      </c>
      <c r="F503" s="17">
        <f t="shared" si="53"/>
        <v>2.6211496958995486</v>
      </c>
      <c r="G503" s="17">
        <f t="shared" si="54"/>
        <v>76.819999999999993</v>
      </c>
      <c r="H503" s="47"/>
      <c r="I503" s="18">
        <v>6</v>
      </c>
      <c r="J503" s="47"/>
      <c r="K503" s="19">
        <f t="shared" si="55"/>
        <v>0</v>
      </c>
      <c r="L503" s="23">
        <f t="shared" si="56"/>
        <v>0</v>
      </c>
      <c r="M503" s="19">
        <f t="shared" si="57"/>
        <v>0</v>
      </c>
      <c r="N503" s="19">
        <f t="shared" si="58"/>
        <v>76.819999999999993</v>
      </c>
      <c r="O503" s="54"/>
    </row>
    <row r="504" spans="1:15" x14ac:dyDescent="0.25">
      <c r="A504" s="40">
        <v>6498</v>
      </c>
      <c r="B504" s="40" t="s">
        <v>23</v>
      </c>
      <c r="C504" s="16" t="s">
        <v>2107</v>
      </c>
      <c r="D504" s="53">
        <v>4003740033372</v>
      </c>
      <c r="E504" s="201">
        <v>48.8</v>
      </c>
      <c r="F504" s="17">
        <f t="shared" si="53"/>
        <v>1.9148518736511673</v>
      </c>
      <c r="G504" s="17">
        <f t="shared" si="54"/>
        <v>56.11999999999999</v>
      </c>
      <c r="H504" s="47"/>
      <c r="I504" s="18">
        <v>6</v>
      </c>
      <c r="J504" s="47"/>
      <c r="K504" s="19">
        <f t="shared" si="55"/>
        <v>0</v>
      </c>
      <c r="L504" s="23">
        <f t="shared" si="56"/>
        <v>0</v>
      </c>
      <c r="M504" s="19">
        <f t="shared" si="57"/>
        <v>0</v>
      </c>
      <c r="N504" s="19">
        <f t="shared" si="58"/>
        <v>56.11999999999999</v>
      </c>
      <c r="O504" s="54"/>
    </row>
    <row r="505" spans="1:15" x14ac:dyDescent="0.25">
      <c r="A505" s="40">
        <v>6530</v>
      </c>
      <c r="B505" s="40" t="s">
        <v>23</v>
      </c>
      <c r="C505" s="16" t="s">
        <v>1348</v>
      </c>
      <c r="D505" s="53" t="s">
        <v>1349</v>
      </c>
      <c r="E505" s="201">
        <v>78.7</v>
      </c>
      <c r="F505" s="17">
        <f t="shared" si="53"/>
        <v>3.0880910339415344</v>
      </c>
      <c r="G505" s="17">
        <f t="shared" si="54"/>
        <v>90.504999999999995</v>
      </c>
      <c r="H505" s="47"/>
      <c r="I505" s="18">
        <v>6</v>
      </c>
      <c r="J505" s="47"/>
      <c r="K505" s="19">
        <f t="shared" si="55"/>
        <v>0</v>
      </c>
      <c r="L505" s="23">
        <f t="shared" si="56"/>
        <v>0</v>
      </c>
      <c r="M505" s="19">
        <f t="shared" si="57"/>
        <v>0</v>
      </c>
      <c r="N505" s="19">
        <f t="shared" si="58"/>
        <v>90.504999999999995</v>
      </c>
      <c r="O505" s="54"/>
    </row>
    <row r="506" spans="1:15" x14ac:dyDescent="0.25">
      <c r="A506" s="40">
        <v>6800</v>
      </c>
      <c r="B506" s="40" t="s">
        <v>23</v>
      </c>
      <c r="C506" s="16" t="s">
        <v>475</v>
      </c>
      <c r="D506" s="53" t="s">
        <v>1350</v>
      </c>
      <c r="E506" s="201">
        <v>72.400000000000006</v>
      </c>
      <c r="F506" s="17">
        <f t="shared" si="53"/>
        <v>2.8408867961546012</v>
      </c>
      <c r="G506" s="17">
        <f t="shared" si="54"/>
        <v>83.26</v>
      </c>
      <c r="H506" s="47"/>
      <c r="I506" s="18">
        <v>15</v>
      </c>
      <c r="J506" s="47"/>
      <c r="K506" s="19">
        <f t="shared" si="55"/>
        <v>0</v>
      </c>
      <c r="L506" s="23">
        <f t="shared" si="56"/>
        <v>0</v>
      </c>
      <c r="M506" s="19">
        <f t="shared" si="57"/>
        <v>0</v>
      </c>
      <c r="N506" s="19">
        <f t="shared" si="58"/>
        <v>83.26</v>
      </c>
      <c r="O506" s="54"/>
    </row>
    <row r="507" spans="1:15" x14ac:dyDescent="0.25">
      <c r="A507" s="40">
        <v>7100</v>
      </c>
      <c r="B507" s="40" t="s">
        <v>23</v>
      </c>
      <c r="C507" s="16" t="s">
        <v>476</v>
      </c>
      <c r="D507" s="53" t="s">
        <v>1351</v>
      </c>
      <c r="E507" s="201">
        <v>25.8</v>
      </c>
      <c r="F507" s="17">
        <f t="shared" si="53"/>
        <v>1.0123602118893467</v>
      </c>
      <c r="G507" s="17">
        <f t="shared" si="54"/>
        <v>29.669999999999998</v>
      </c>
      <c r="H507" s="47"/>
      <c r="I507" s="18">
        <v>7</v>
      </c>
      <c r="J507" s="47"/>
      <c r="K507" s="19">
        <f t="shared" si="55"/>
        <v>0</v>
      </c>
      <c r="L507" s="23">
        <f t="shared" si="56"/>
        <v>0</v>
      </c>
      <c r="M507" s="19">
        <f t="shared" si="57"/>
        <v>0</v>
      </c>
      <c r="N507" s="19">
        <f t="shared" si="58"/>
        <v>29.669999999999998</v>
      </c>
      <c r="O507" s="54"/>
    </row>
    <row r="508" spans="1:15" x14ac:dyDescent="0.25">
      <c r="A508" s="40">
        <v>7102</v>
      </c>
      <c r="B508" s="40" t="s">
        <v>23</v>
      </c>
      <c r="C508" s="16" t="s">
        <v>477</v>
      </c>
      <c r="D508" s="53" t="s">
        <v>1352</v>
      </c>
      <c r="E508" s="203" t="s">
        <v>106</v>
      </c>
      <c r="F508" s="17"/>
      <c r="G508" s="17"/>
      <c r="H508" s="47"/>
      <c r="I508" s="18">
        <v>8</v>
      </c>
      <c r="J508" s="47"/>
      <c r="K508" s="19">
        <f t="shared" si="55"/>
        <v>0</v>
      </c>
      <c r="L508" s="23">
        <f t="shared" si="56"/>
        <v>0</v>
      </c>
      <c r="M508" s="19">
        <f t="shared" si="57"/>
        <v>0</v>
      </c>
      <c r="N508" s="19">
        <f t="shared" si="58"/>
        <v>1</v>
      </c>
      <c r="O508" s="54" t="s">
        <v>1458</v>
      </c>
    </row>
    <row r="509" spans="1:15" x14ac:dyDescent="0.25">
      <c r="A509" s="40">
        <v>7105</v>
      </c>
      <c r="B509" s="40" t="s">
        <v>23</v>
      </c>
      <c r="C509" s="16" t="s">
        <v>478</v>
      </c>
      <c r="D509" s="53" t="s">
        <v>1353</v>
      </c>
      <c r="E509" s="201">
        <v>26.3</v>
      </c>
      <c r="F509" s="17">
        <f t="shared" si="53"/>
        <v>1.0319795958406905</v>
      </c>
      <c r="G509" s="17">
        <f t="shared" si="54"/>
        <v>30.244999999999997</v>
      </c>
      <c r="H509" s="47"/>
      <c r="I509" s="18">
        <v>8</v>
      </c>
      <c r="J509" s="47"/>
      <c r="K509" s="19">
        <f t="shared" si="55"/>
        <v>0</v>
      </c>
      <c r="L509" s="23">
        <f t="shared" si="56"/>
        <v>0</v>
      </c>
      <c r="M509" s="19">
        <f t="shared" si="57"/>
        <v>0</v>
      </c>
      <c r="N509" s="19">
        <f t="shared" si="58"/>
        <v>30.244999999999997</v>
      </c>
      <c r="O509" s="54"/>
    </row>
    <row r="510" spans="1:15" x14ac:dyDescent="0.25">
      <c r="A510" s="40">
        <v>7110</v>
      </c>
      <c r="B510" s="40" t="s">
        <v>23</v>
      </c>
      <c r="C510" s="16" t="s">
        <v>479</v>
      </c>
      <c r="D510" s="53" t="s">
        <v>1354</v>
      </c>
      <c r="E510" s="201">
        <v>56.5</v>
      </c>
      <c r="F510" s="17">
        <f t="shared" si="53"/>
        <v>2.2169903865018639</v>
      </c>
      <c r="G510" s="17">
        <f t="shared" si="54"/>
        <v>64.974999999999994</v>
      </c>
      <c r="H510" s="47"/>
      <c r="I510" s="18">
        <v>25</v>
      </c>
      <c r="J510" s="47"/>
      <c r="K510" s="19">
        <f t="shared" si="55"/>
        <v>0</v>
      </c>
      <c r="L510" s="23">
        <f t="shared" si="56"/>
        <v>0</v>
      </c>
      <c r="M510" s="19">
        <f t="shared" si="57"/>
        <v>0</v>
      </c>
      <c r="N510" s="19">
        <f t="shared" si="58"/>
        <v>64.974999999999994</v>
      </c>
      <c r="O510" s="54"/>
    </row>
    <row r="511" spans="1:15" x14ac:dyDescent="0.25">
      <c r="A511" s="40">
        <v>7117</v>
      </c>
      <c r="B511" s="40" t="s">
        <v>23</v>
      </c>
      <c r="C511" s="16" t="s">
        <v>480</v>
      </c>
      <c r="D511" s="53" t="s">
        <v>1355</v>
      </c>
      <c r="E511" s="201">
        <v>33.700000000000003</v>
      </c>
      <c r="F511" s="17">
        <f t="shared" si="53"/>
        <v>1.3223464783205809</v>
      </c>
      <c r="G511" s="17">
        <f t="shared" si="54"/>
        <v>38.755000000000003</v>
      </c>
      <c r="H511" s="47"/>
      <c r="I511" s="18">
        <v>15</v>
      </c>
      <c r="J511" s="47"/>
      <c r="K511" s="19">
        <f t="shared" si="55"/>
        <v>0</v>
      </c>
      <c r="L511" s="23">
        <f t="shared" si="56"/>
        <v>0</v>
      </c>
      <c r="M511" s="19">
        <f t="shared" si="57"/>
        <v>0</v>
      </c>
      <c r="N511" s="19">
        <f t="shared" si="58"/>
        <v>38.755000000000003</v>
      </c>
      <c r="O511" s="54"/>
    </row>
    <row r="512" spans="1:15" x14ac:dyDescent="0.25">
      <c r="A512" s="40">
        <v>7118</v>
      </c>
      <c r="B512" s="40" t="s">
        <v>23</v>
      </c>
      <c r="C512" s="16" t="s">
        <v>481</v>
      </c>
      <c r="D512" s="53" t="s">
        <v>1356</v>
      </c>
      <c r="E512" s="201">
        <v>62.1</v>
      </c>
      <c r="F512" s="17">
        <f t="shared" si="53"/>
        <v>2.436727486756916</v>
      </c>
      <c r="G512" s="17">
        <f t="shared" si="54"/>
        <v>71.414999999999992</v>
      </c>
      <c r="H512" s="47"/>
      <c r="I512" s="18">
        <v>12</v>
      </c>
      <c r="J512" s="47"/>
      <c r="K512" s="19">
        <f t="shared" si="55"/>
        <v>0</v>
      </c>
      <c r="L512" s="23">
        <f t="shared" si="56"/>
        <v>0</v>
      </c>
      <c r="M512" s="19">
        <f t="shared" si="57"/>
        <v>0</v>
      </c>
      <c r="N512" s="19">
        <f t="shared" si="58"/>
        <v>71.414999999999992</v>
      </c>
      <c r="O512" s="54"/>
    </row>
    <row r="513" spans="1:15" x14ac:dyDescent="0.25">
      <c r="A513" s="40">
        <v>7120</v>
      </c>
      <c r="B513" s="40" t="s">
        <v>23</v>
      </c>
      <c r="C513" s="16" t="s">
        <v>482</v>
      </c>
      <c r="D513" s="53" t="s">
        <v>1357</v>
      </c>
      <c r="E513" s="201">
        <v>26.2</v>
      </c>
      <c r="F513" s="17">
        <f t="shared" ref="F513:F578" si="59">E513/$E$3</f>
        <v>1.0280557190504218</v>
      </c>
      <c r="G513" s="17">
        <f t="shared" ref="G513:G578" si="60">PRODUCT(E513,1.15)</f>
        <v>30.129999999999995</v>
      </c>
      <c r="H513" s="47"/>
      <c r="I513" s="18">
        <v>7</v>
      </c>
      <c r="J513" s="47"/>
      <c r="K513" s="19">
        <f t="shared" ref="K513:K578" si="61">PRODUCT(E513,SUM(H513,PRODUCT(ABS(J513),I513)))</f>
        <v>0</v>
      </c>
      <c r="L513" s="23">
        <f t="shared" ref="L513:L578" si="62">K513/$E$3</f>
        <v>0</v>
      </c>
      <c r="M513" s="19">
        <f t="shared" ref="M513:M578" si="63">PRODUCT(G513,SUM(H513,PRODUCT(ABS(J513),I513)))</f>
        <v>0</v>
      </c>
      <c r="N513" s="19">
        <f t="shared" ref="N513:N578" si="64">PRODUCT(G513,(1+$O$6/100))</f>
        <v>30.129999999999995</v>
      </c>
      <c r="O513" s="54"/>
    </row>
    <row r="514" spans="1:15" x14ac:dyDescent="0.25">
      <c r="A514" s="40">
        <v>7122</v>
      </c>
      <c r="B514" s="40" t="s">
        <v>23</v>
      </c>
      <c r="C514" s="16" t="s">
        <v>483</v>
      </c>
      <c r="D514" s="53" t="s">
        <v>1358</v>
      </c>
      <c r="E514" s="201">
        <v>16.7</v>
      </c>
      <c r="F514" s="17">
        <f t="shared" si="59"/>
        <v>0.65528742397488715</v>
      </c>
      <c r="G514" s="17">
        <f t="shared" si="60"/>
        <v>19.204999999999998</v>
      </c>
      <c r="H514" s="47"/>
      <c r="I514" s="18">
        <v>10</v>
      </c>
      <c r="J514" s="47"/>
      <c r="K514" s="19">
        <f t="shared" si="61"/>
        <v>0</v>
      </c>
      <c r="L514" s="23">
        <f t="shared" si="62"/>
        <v>0</v>
      </c>
      <c r="M514" s="19">
        <f t="shared" si="63"/>
        <v>0</v>
      </c>
      <c r="N514" s="19">
        <f t="shared" si="64"/>
        <v>19.204999999999998</v>
      </c>
      <c r="O514" s="54"/>
    </row>
    <row r="515" spans="1:15" x14ac:dyDescent="0.25">
      <c r="A515" s="40">
        <v>7125</v>
      </c>
      <c r="B515" s="40" t="s">
        <v>23</v>
      </c>
      <c r="C515" s="16" t="s">
        <v>484</v>
      </c>
      <c r="D515" s="53" t="s">
        <v>1359</v>
      </c>
      <c r="E515" s="201">
        <v>36.200000000000003</v>
      </c>
      <c r="F515" s="17">
        <f t="shared" si="59"/>
        <v>1.4204433980773006</v>
      </c>
      <c r="G515" s="17">
        <f t="shared" si="60"/>
        <v>41.63</v>
      </c>
      <c r="H515" s="47"/>
      <c r="I515" s="18">
        <v>6</v>
      </c>
      <c r="J515" s="47"/>
      <c r="K515" s="19">
        <f t="shared" si="61"/>
        <v>0</v>
      </c>
      <c r="L515" s="23">
        <f t="shared" si="62"/>
        <v>0</v>
      </c>
      <c r="M515" s="19">
        <f t="shared" si="63"/>
        <v>0</v>
      </c>
      <c r="N515" s="19">
        <f t="shared" si="64"/>
        <v>41.63</v>
      </c>
      <c r="O515" s="54"/>
    </row>
    <row r="516" spans="1:15" x14ac:dyDescent="0.25">
      <c r="A516" s="40">
        <v>7127</v>
      </c>
      <c r="B516" s="40" t="s">
        <v>82</v>
      </c>
      <c r="C516" s="16" t="s">
        <v>485</v>
      </c>
      <c r="D516" s="53" t="s">
        <v>1360</v>
      </c>
      <c r="E516" s="201">
        <v>23.4</v>
      </c>
      <c r="F516" s="17">
        <f t="shared" si="59"/>
        <v>0.91818716892289576</v>
      </c>
      <c r="G516" s="17">
        <f t="shared" si="60"/>
        <v>26.909999999999997</v>
      </c>
      <c r="H516" s="47"/>
      <c r="I516" s="18">
        <v>7</v>
      </c>
      <c r="J516" s="47"/>
      <c r="K516" s="19">
        <f t="shared" si="61"/>
        <v>0</v>
      </c>
      <c r="L516" s="23">
        <f t="shared" si="62"/>
        <v>0</v>
      </c>
      <c r="M516" s="19">
        <f t="shared" si="63"/>
        <v>0</v>
      </c>
      <c r="N516" s="19">
        <f t="shared" si="64"/>
        <v>26.909999999999997</v>
      </c>
      <c r="O516" s="54"/>
    </row>
    <row r="517" spans="1:15" x14ac:dyDescent="0.25">
      <c r="A517" s="40">
        <v>7128</v>
      </c>
      <c r="B517" s="40" t="s">
        <v>23</v>
      </c>
      <c r="C517" s="16" t="s">
        <v>486</v>
      </c>
      <c r="D517" s="53" t="s">
        <v>1361</v>
      </c>
      <c r="E517" s="201">
        <v>31.3</v>
      </c>
      <c r="F517" s="17">
        <f t="shared" si="59"/>
        <v>1.22817343535413</v>
      </c>
      <c r="G517" s="17">
        <f t="shared" si="60"/>
        <v>35.994999999999997</v>
      </c>
      <c r="H517" s="47"/>
      <c r="I517" s="18">
        <v>6</v>
      </c>
      <c r="J517" s="47"/>
      <c r="K517" s="19">
        <f t="shared" si="61"/>
        <v>0</v>
      </c>
      <c r="L517" s="23">
        <f t="shared" si="62"/>
        <v>0</v>
      </c>
      <c r="M517" s="19">
        <f t="shared" si="63"/>
        <v>0</v>
      </c>
      <c r="N517" s="19">
        <f t="shared" si="64"/>
        <v>35.994999999999997</v>
      </c>
      <c r="O517" s="54"/>
    </row>
    <row r="518" spans="1:15" x14ac:dyDescent="0.25">
      <c r="A518" s="40">
        <v>7129</v>
      </c>
      <c r="B518" s="40" t="s">
        <v>23</v>
      </c>
      <c r="C518" s="16" t="s">
        <v>487</v>
      </c>
      <c r="D518" s="53" t="s">
        <v>1362</v>
      </c>
      <c r="E518" s="201">
        <v>33.799999999999997</v>
      </c>
      <c r="F518" s="17">
        <f t="shared" si="59"/>
        <v>1.3262703551108495</v>
      </c>
      <c r="G518" s="17">
        <f t="shared" si="60"/>
        <v>38.86999999999999</v>
      </c>
      <c r="H518" s="47"/>
      <c r="I518" s="18">
        <v>6</v>
      </c>
      <c r="J518" s="47"/>
      <c r="K518" s="19">
        <f t="shared" si="61"/>
        <v>0</v>
      </c>
      <c r="L518" s="23">
        <f t="shared" si="62"/>
        <v>0</v>
      </c>
      <c r="M518" s="19">
        <f t="shared" si="63"/>
        <v>0</v>
      </c>
      <c r="N518" s="19">
        <f t="shared" si="64"/>
        <v>38.86999999999999</v>
      </c>
      <c r="O518" s="54"/>
    </row>
    <row r="519" spans="1:15" x14ac:dyDescent="0.25">
      <c r="A519" s="40">
        <v>7130</v>
      </c>
      <c r="B519" s="40" t="s">
        <v>23</v>
      </c>
      <c r="C519" s="16" t="s">
        <v>488</v>
      </c>
      <c r="D519" s="53" t="s">
        <v>1363</v>
      </c>
      <c r="E519" s="201">
        <v>53.6</v>
      </c>
      <c r="F519" s="17">
        <f t="shared" si="59"/>
        <v>2.1031979595840693</v>
      </c>
      <c r="G519" s="17">
        <f t="shared" si="60"/>
        <v>61.639999999999993</v>
      </c>
      <c r="H519" s="47"/>
      <c r="I519" s="18">
        <v>4</v>
      </c>
      <c r="J519" s="47"/>
      <c r="K519" s="19">
        <f t="shared" si="61"/>
        <v>0</v>
      </c>
      <c r="L519" s="23">
        <f t="shared" si="62"/>
        <v>0</v>
      </c>
      <c r="M519" s="19">
        <f t="shared" si="63"/>
        <v>0</v>
      </c>
      <c r="N519" s="19">
        <f t="shared" si="64"/>
        <v>61.639999999999993</v>
      </c>
      <c r="O519" s="54"/>
    </row>
    <row r="520" spans="1:15" x14ac:dyDescent="0.25">
      <c r="A520" s="40">
        <v>7132</v>
      </c>
      <c r="B520" s="40" t="s">
        <v>23</v>
      </c>
      <c r="C520" s="16" t="s">
        <v>489</v>
      </c>
      <c r="D520" s="53" t="s">
        <v>1364</v>
      </c>
      <c r="E520" s="201">
        <v>66</v>
      </c>
      <c r="F520" s="17">
        <f t="shared" si="59"/>
        <v>2.5897586815773987</v>
      </c>
      <c r="G520" s="17">
        <f t="shared" si="60"/>
        <v>75.899999999999991</v>
      </c>
      <c r="H520" s="47"/>
      <c r="I520" s="18">
        <v>7</v>
      </c>
      <c r="J520" s="47"/>
      <c r="K520" s="19">
        <f t="shared" si="61"/>
        <v>0</v>
      </c>
      <c r="L520" s="23">
        <f t="shared" si="62"/>
        <v>0</v>
      </c>
      <c r="M520" s="19">
        <f t="shared" si="63"/>
        <v>0</v>
      </c>
      <c r="N520" s="19">
        <f t="shared" si="64"/>
        <v>75.899999999999991</v>
      </c>
      <c r="O520" s="54"/>
    </row>
    <row r="521" spans="1:15" x14ac:dyDescent="0.25">
      <c r="A521" s="40">
        <v>7136</v>
      </c>
      <c r="B521" s="40" t="s">
        <v>23</v>
      </c>
      <c r="C521" s="16" t="s">
        <v>490</v>
      </c>
      <c r="D521" s="53" t="s">
        <v>1365</v>
      </c>
      <c r="E521" s="201">
        <v>51</v>
      </c>
      <c r="F521" s="17">
        <f t="shared" si="59"/>
        <v>2.0011771630370805</v>
      </c>
      <c r="G521" s="17">
        <f t="shared" si="60"/>
        <v>58.65</v>
      </c>
      <c r="H521" s="47"/>
      <c r="I521" s="18">
        <v>15</v>
      </c>
      <c r="J521" s="47"/>
      <c r="K521" s="19">
        <f t="shared" si="61"/>
        <v>0</v>
      </c>
      <c r="L521" s="23">
        <f t="shared" si="62"/>
        <v>0</v>
      </c>
      <c r="M521" s="19">
        <f t="shared" si="63"/>
        <v>0</v>
      </c>
      <c r="N521" s="19">
        <f t="shared" si="64"/>
        <v>58.65</v>
      </c>
      <c r="O521" s="54"/>
    </row>
    <row r="522" spans="1:15" x14ac:dyDescent="0.25">
      <c r="A522" s="40">
        <v>7138</v>
      </c>
      <c r="B522" s="40" t="s">
        <v>23</v>
      </c>
      <c r="C522" s="16" t="s">
        <v>491</v>
      </c>
      <c r="D522" s="53" t="s">
        <v>1366</v>
      </c>
      <c r="E522" s="201">
        <v>143</v>
      </c>
      <c r="F522" s="17">
        <f t="shared" si="59"/>
        <v>5.6111438100843634</v>
      </c>
      <c r="G522" s="17">
        <f t="shared" si="60"/>
        <v>164.45</v>
      </c>
      <c r="H522" s="47"/>
      <c r="I522" s="18">
        <v>1</v>
      </c>
      <c r="J522" s="47"/>
      <c r="K522" s="19">
        <f t="shared" si="61"/>
        <v>0</v>
      </c>
      <c r="L522" s="23">
        <f t="shared" si="62"/>
        <v>0</v>
      </c>
      <c r="M522" s="19">
        <f t="shared" si="63"/>
        <v>0</v>
      </c>
      <c r="N522" s="19">
        <f t="shared" si="64"/>
        <v>164.45</v>
      </c>
      <c r="O522" s="54"/>
    </row>
    <row r="523" spans="1:15" x14ac:dyDescent="0.25">
      <c r="A523" s="40">
        <v>7142</v>
      </c>
      <c r="B523" s="40" t="s">
        <v>23</v>
      </c>
      <c r="C523" s="16" t="s">
        <v>492</v>
      </c>
      <c r="D523" s="53" t="s">
        <v>1367</v>
      </c>
      <c r="E523" s="201">
        <v>27.4</v>
      </c>
      <c r="F523" s="17">
        <f t="shared" si="59"/>
        <v>1.0751422405336473</v>
      </c>
      <c r="G523" s="17">
        <f t="shared" si="60"/>
        <v>31.509999999999994</v>
      </c>
      <c r="H523" s="47"/>
      <c r="I523" s="18">
        <v>6</v>
      </c>
      <c r="J523" s="47"/>
      <c r="K523" s="19">
        <f t="shared" si="61"/>
        <v>0</v>
      </c>
      <c r="L523" s="23">
        <f t="shared" si="62"/>
        <v>0</v>
      </c>
      <c r="M523" s="19">
        <f t="shared" si="63"/>
        <v>0</v>
      </c>
      <c r="N523" s="19">
        <f t="shared" si="64"/>
        <v>31.509999999999994</v>
      </c>
      <c r="O523" s="54"/>
    </row>
    <row r="524" spans="1:15" x14ac:dyDescent="0.25">
      <c r="A524" s="40">
        <v>7150</v>
      </c>
      <c r="B524" s="40" t="s">
        <v>23</v>
      </c>
      <c r="C524" s="16" t="s">
        <v>493</v>
      </c>
      <c r="D524" s="53" t="s">
        <v>1368</v>
      </c>
      <c r="E524" s="201">
        <v>50.1</v>
      </c>
      <c r="F524" s="17">
        <f t="shared" si="59"/>
        <v>1.9658622719246617</v>
      </c>
      <c r="G524" s="17">
        <f t="shared" si="60"/>
        <v>57.614999999999995</v>
      </c>
      <c r="H524" s="47"/>
      <c r="I524" s="18">
        <v>7</v>
      </c>
      <c r="J524" s="47"/>
      <c r="K524" s="19">
        <f t="shared" si="61"/>
        <v>0</v>
      </c>
      <c r="L524" s="23">
        <f t="shared" si="62"/>
        <v>0</v>
      </c>
      <c r="M524" s="19">
        <f t="shared" si="63"/>
        <v>0</v>
      </c>
      <c r="N524" s="19">
        <f t="shared" si="64"/>
        <v>57.614999999999995</v>
      </c>
      <c r="O524" s="54"/>
    </row>
    <row r="525" spans="1:15" x14ac:dyDescent="0.25">
      <c r="A525" s="40">
        <v>7151</v>
      </c>
      <c r="B525" s="40" t="s">
        <v>23</v>
      </c>
      <c r="C525" s="16" t="s">
        <v>494</v>
      </c>
      <c r="D525" s="53" t="s">
        <v>1369</v>
      </c>
      <c r="E525" s="201">
        <v>95.2</v>
      </c>
      <c r="F525" s="17">
        <f t="shared" si="59"/>
        <v>3.7355307043358841</v>
      </c>
      <c r="G525" s="17">
        <f t="shared" si="60"/>
        <v>109.47999999999999</v>
      </c>
      <c r="H525" s="47"/>
      <c r="I525" s="18">
        <v>20</v>
      </c>
      <c r="J525" s="47"/>
      <c r="K525" s="19">
        <f t="shared" si="61"/>
        <v>0</v>
      </c>
      <c r="L525" s="23">
        <f t="shared" si="62"/>
        <v>0</v>
      </c>
      <c r="M525" s="19">
        <f t="shared" si="63"/>
        <v>0</v>
      </c>
      <c r="N525" s="19">
        <f t="shared" si="64"/>
        <v>109.47999999999999</v>
      </c>
      <c r="O525" s="54"/>
    </row>
    <row r="526" spans="1:15" x14ac:dyDescent="0.25">
      <c r="A526" s="40">
        <v>7154</v>
      </c>
      <c r="B526" s="40" t="s">
        <v>15</v>
      </c>
      <c r="C526" s="16" t="s">
        <v>495</v>
      </c>
      <c r="D526" s="53" t="s">
        <v>1370</v>
      </c>
      <c r="E526" s="201">
        <v>26.1</v>
      </c>
      <c r="F526" s="17">
        <f t="shared" si="59"/>
        <v>1.0241318422601531</v>
      </c>
      <c r="G526" s="17">
        <f t="shared" si="60"/>
        <v>30.015000000000001</v>
      </c>
      <c r="H526" s="47"/>
      <c r="I526" s="18">
        <v>8</v>
      </c>
      <c r="J526" s="47"/>
      <c r="K526" s="19">
        <f t="shared" si="61"/>
        <v>0</v>
      </c>
      <c r="L526" s="23">
        <f t="shared" si="62"/>
        <v>0</v>
      </c>
      <c r="M526" s="19">
        <f t="shared" si="63"/>
        <v>0</v>
      </c>
      <c r="N526" s="19">
        <f t="shared" si="64"/>
        <v>30.015000000000001</v>
      </c>
      <c r="O526" s="54"/>
    </row>
    <row r="527" spans="1:15" x14ac:dyDescent="0.25">
      <c r="A527" s="40">
        <v>7250</v>
      </c>
      <c r="B527" s="40" t="s">
        <v>23</v>
      </c>
      <c r="C527" s="16" t="s">
        <v>496</v>
      </c>
      <c r="D527" s="53" t="s">
        <v>1371</v>
      </c>
      <c r="E527" s="201">
        <v>42</v>
      </c>
      <c r="F527" s="17">
        <f t="shared" si="59"/>
        <v>1.6480282519128899</v>
      </c>
      <c r="G527" s="17">
        <f t="shared" si="60"/>
        <v>48.3</v>
      </c>
      <c r="H527" s="47"/>
      <c r="I527" s="18">
        <v>12</v>
      </c>
      <c r="J527" s="47"/>
      <c r="K527" s="19">
        <f t="shared" si="61"/>
        <v>0</v>
      </c>
      <c r="L527" s="23">
        <f t="shared" si="62"/>
        <v>0</v>
      </c>
      <c r="M527" s="19">
        <f t="shared" si="63"/>
        <v>0</v>
      </c>
      <c r="N527" s="19">
        <f t="shared" si="64"/>
        <v>48.3</v>
      </c>
      <c r="O527" s="54"/>
    </row>
    <row r="528" spans="1:15" x14ac:dyDescent="0.25">
      <c r="A528" s="40">
        <v>7252</v>
      </c>
      <c r="B528" s="40" t="s">
        <v>23</v>
      </c>
      <c r="C528" s="16" t="s">
        <v>2194</v>
      </c>
      <c r="D528" s="53">
        <v>8594052880601</v>
      </c>
      <c r="E528" s="201">
        <v>198.6</v>
      </c>
      <c r="F528" s="17">
        <f t="shared" si="59"/>
        <v>7.7928193054738077</v>
      </c>
      <c r="G528" s="17">
        <f t="shared" si="60"/>
        <v>228.39</v>
      </c>
      <c r="H528" s="47"/>
      <c r="I528" s="18">
        <v>1</v>
      </c>
      <c r="J528" s="47"/>
      <c r="K528" s="19">
        <f t="shared" si="61"/>
        <v>0</v>
      </c>
      <c r="L528" s="23">
        <f t="shared" si="62"/>
        <v>0</v>
      </c>
      <c r="M528" s="19">
        <f t="shared" si="63"/>
        <v>0</v>
      </c>
      <c r="N528" s="19">
        <f t="shared" si="64"/>
        <v>228.39</v>
      </c>
      <c r="O528" s="54"/>
    </row>
    <row r="529" spans="1:15" x14ac:dyDescent="0.25">
      <c r="A529" s="40">
        <v>7256</v>
      </c>
      <c r="B529" s="40" t="s">
        <v>23</v>
      </c>
      <c r="C529" s="16" t="s">
        <v>497</v>
      </c>
      <c r="D529" s="53" t="s">
        <v>1372</v>
      </c>
      <c r="E529" s="201">
        <v>40.6</v>
      </c>
      <c r="F529" s="17">
        <f t="shared" si="59"/>
        <v>1.593093976849127</v>
      </c>
      <c r="G529" s="17">
        <f t="shared" si="60"/>
        <v>46.69</v>
      </c>
      <c r="H529" s="47"/>
      <c r="I529" s="18">
        <v>7</v>
      </c>
      <c r="J529" s="47"/>
      <c r="K529" s="19">
        <f t="shared" si="61"/>
        <v>0</v>
      </c>
      <c r="L529" s="23">
        <f t="shared" si="62"/>
        <v>0</v>
      </c>
      <c r="M529" s="19">
        <f t="shared" si="63"/>
        <v>0</v>
      </c>
      <c r="N529" s="19">
        <f t="shared" si="64"/>
        <v>46.69</v>
      </c>
      <c r="O529" s="54"/>
    </row>
    <row r="530" spans="1:15" x14ac:dyDescent="0.25">
      <c r="A530" s="40">
        <v>7300</v>
      </c>
      <c r="B530" s="40" t="s">
        <v>23</v>
      </c>
      <c r="C530" s="16" t="s">
        <v>498</v>
      </c>
      <c r="D530" s="53" t="s">
        <v>1373</v>
      </c>
      <c r="E530" s="201">
        <v>53.4</v>
      </c>
      <c r="F530" s="17">
        <f t="shared" si="59"/>
        <v>2.0953502060035314</v>
      </c>
      <c r="G530" s="17">
        <f t="shared" si="60"/>
        <v>61.41</v>
      </c>
      <c r="H530" s="47"/>
      <c r="I530" s="18">
        <v>12</v>
      </c>
      <c r="J530" s="47"/>
      <c r="K530" s="19">
        <f t="shared" si="61"/>
        <v>0</v>
      </c>
      <c r="L530" s="23">
        <f t="shared" si="62"/>
        <v>0</v>
      </c>
      <c r="M530" s="19">
        <f t="shared" si="63"/>
        <v>0</v>
      </c>
      <c r="N530" s="19">
        <f t="shared" si="64"/>
        <v>61.41</v>
      </c>
      <c r="O530" s="54"/>
    </row>
    <row r="531" spans="1:15" x14ac:dyDescent="0.25">
      <c r="A531" s="40">
        <v>7390</v>
      </c>
      <c r="B531" s="40" t="s">
        <v>23</v>
      </c>
      <c r="C531" s="16" t="s">
        <v>499</v>
      </c>
      <c r="D531" s="53" t="s">
        <v>1374</v>
      </c>
      <c r="E531" s="201">
        <v>58.6</v>
      </c>
      <c r="F531" s="17">
        <f t="shared" si="59"/>
        <v>2.2993917990975086</v>
      </c>
      <c r="G531" s="17">
        <f t="shared" si="60"/>
        <v>67.39</v>
      </c>
      <c r="H531" s="47"/>
      <c r="I531" s="18">
        <v>12</v>
      </c>
      <c r="J531" s="47"/>
      <c r="K531" s="19">
        <f t="shared" si="61"/>
        <v>0</v>
      </c>
      <c r="L531" s="23">
        <f t="shared" si="62"/>
        <v>0</v>
      </c>
      <c r="M531" s="19">
        <f t="shared" si="63"/>
        <v>0</v>
      </c>
      <c r="N531" s="19">
        <f t="shared" si="64"/>
        <v>67.39</v>
      </c>
      <c r="O531" s="54"/>
    </row>
    <row r="532" spans="1:15" x14ac:dyDescent="0.25">
      <c r="A532" s="40">
        <v>7400</v>
      </c>
      <c r="B532" s="40" t="s">
        <v>23</v>
      </c>
      <c r="C532" s="16" t="s">
        <v>500</v>
      </c>
      <c r="D532" s="53" t="s">
        <v>1375</v>
      </c>
      <c r="E532" s="201">
        <v>42.6</v>
      </c>
      <c r="F532" s="17">
        <f t="shared" si="59"/>
        <v>1.6715715126545028</v>
      </c>
      <c r="G532" s="17">
        <f t="shared" si="60"/>
        <v>48.989999999999995</v>
      </c>
      <c r="H532" s="47"/>
      <c r="I532" s="18">
        <v>10</v>
      </c>
      <c r="J532" s="47"/>
      <c r="K532" s="19">
        <f t="shared" si="61"/>
        <v>0</v>
      </c>
      <c r="L532" s="23">
        <f t="shared" si="62"/>
        <v>0</v>
      </c>
      <c r="M532" s="19">
        <f t="shared" si="63"/>
        <v>0</v>
      </c>
      <c r="N532" s="19">
        <f t="shared" si="64"/>
        <v>48.989999999999995</v>
      </c>
      <c r="O532" s="54"/>
    </row>
    <row r="533" spans="1:15" x14ac:dyDescent="0.25">
      <c r="A533" s="40">
        <v>7404</v>
      </c>
      <c r="B533" s="40" t="s">
        <v>23</v>
      </c>
      <c r="C533" s="16" t="s">
        <v>501</v>
      </c>
      <c r="D533" s="53" t="s">
        <v>1376</v>
      </c>
      <c r="E533" s="201">
        <v>39.200000000000003</v>
      </c>
      <c r="F533" s="17">
        <f t="shared" si="59"/>
        <v>1.5381597017853641</v>
      </c>
      <c r="G533" s="17">
        <f t="shared" si="60"/>
        <v>45.08</v>
      </c>
      <c r="H533" s="47"/>
      <c r="I533" s="18">
        <v>10</v>
      </c>
      <c r="J533" s="47"/>
      <c r="K533" s="19">
        <f t="shared" si="61"/>
        <v>0</v>
      </c>
      <c r="L533" s="23">
        <f t="shared" si="62"/>
        <v>0</v>
      </c>
      <c r="M533" s="19">
        <f t="shared" si="63"/>
        <v>0</v>
      </c>
      <c r="N533" s="19">
        <f t="shared" si="64"/>
        <v>45.08</v>
      </c>
      <c r="O533" s="54"/>
    </row>
    <row r="534" spans="1:15" x14ac:dyDescent="0.25">
      <c r="A534" s="40">
        <v>7410</v>
      </c>
      <c r="B534" s="40" t="s">
        <v>23</v>
      </c>
      <c r="C534" s="16" t="s">
        <v>502</v>
      </c>
      <c r="D534" s="53" t="s">
        <v>1377</v>
      </c>
      <c r="E534" s="17">
        <v>31.9</v>
      </c>
      <c r="F534" s="17">
        <f t="shared" si="59"/>
        <v>1.2517166960957427</v>
      </c>
      <c r="G534" s="17">
        <f t="shared" si="60"/>
        <v>36.684999999999995</v>
      </c>
      <c r="H534" s="47"/>
      <c r="I534" s="18">
        <v>6</v>
      </c>
      <c r="J534" s="47"/>
      <c r="K534" s="19">
        <f t="shared" si="61"/>
        <v>0</v>
      </c>
      <c r="L534" s="23">
        <f t="shared" si="62"/>
        <v>0</v>
      </c>
      <c r="M534" s="19">
        <f t="shared" si="63"/>
        <v>0</v>
      </c>
      <c r="N534" s="19">
        <f t="shared" si="64"/>
        <v>36.684999999999995</v>
      </c>
      <c r="O534" s="54"/>
    </row>
    <row r="535" spans="1:15" x14ac:dyDescent="0.25">
      <c r="A535" s="40">
        <v>7412</v>
      </c>
      <c r="B535" s="40" t="s">
        <v>23</v>
      </c>
      <c r="C535" s="16" t="s">
        <v>503</v>
      </c>
      <c r="D535" s="53" t="s">
        <v>1378</v>
      </c>
      <c r="E535" s="201">
        <v>40.4</v>
      </c>
      <c r="F535" s="17">
        <f t="shared" si="59"/>
        <v>1.5852462232685893</v>
      </c>
      <c r="G535" s="17">
        <f t="shared" si="60"/>
        <v>46.459999999999994</v>
      </c>
      <c r="H535" s="47"/>
      <c r="I535" s="18">
        <v>6</v>
      </c>
      <c r="J535" s="47"/>
      <c r="K535" s="19">
        <f t="shared" si="61"/>
        <v>0</v>
      </c>
      <c r="L535" s="23">
        <f t="shared" si="62"/>
        <v>0</v>
      </c>
      <c r="M535" s="19">
        <f t="shared" si="63"/>
        <v>0</v>
      </c>
      <c r="N535" s="19">
        <f t="shared" si="64"/>
        <v>46.459999999999994</v>
      </c>
      <c r="O535" s="54"/>
    </row>
    <row r="536" spans="1:15" x14ac:dyDescent="0.25">
      <c r="A536" s="40">
        <v>7415</v>
      </c>
      <c r="B536" s="40" t="s">
        <v>23</v>
      </c>
      <c r="C536" s="16" t="s">
        <v>504</v>
      </c>
      <c r="D536" s="53" t="s">
        <v>1379</v>
      </c>
      <c r="E536" s="201">
        <v>37.200000000000003</v>
      </c>
      <c r="F536" s="17">
        <f t="shared" si="59"/>
        <v>1.4596821659799883</v>
      </c>
      <c r="G536" s="17">
        <f t="shared" si="60"/>
        <v>42.78</v>
      </c>
      <c r="H536" s="47"/>
      <c r="I536" s="18">
        <v>6</v>
      </c>
      <c r="J536" s="47"/>
      <c r="K536" s="19">
        <f t="shared" si="61"/>
        <v>0</v>
      </c>
      <c r="L536" s="23">
        <f t="shared" si="62"/>
        <v>0</v>
      </c>
      <c r="M536" s="19">
        <f t="shared" si="63"/>
        <v>0</v>
      </c>
      <c r="N536" s="19">
        <f t="shared" si="64"/>
        <v>42.78</v>
      </c>
      <c r="O536" s="54"/>
    </row>
    <row r="537" spans="1:15" x14ac:dyDescent="0.25">
      <c r="A537" s="40">
        <v>7420</v>
      </c>
      <c r="B537" s="40" t="s">
        <v>23</v>
      </c>
      <c r="C537" s="16" t="s">
        <v>505</v>
      </c>
      <c r="D537" s="53" t="s">
        <v>1380</v>
      </c>
      <c r="E537" s="201">
        <v>31.9</v>
      </c>
      <c r="F537" s="17">
        <f t="shared" si="59"/>
        <v>1.2517166960957427</v>
      </c>
      <c r="G537" s="17">
        <f t="shared" si="60"/>
        <v>36.684999999999995</v>
      </c>
      <c r="H537" s="47"/>
      <c r="I537" s="18">
        <v>6</v>
      </c>
      <c r="J537" s="47"/>
      <c r="K537" s="19">
        <f t="shared" si="61"/>
        <v>0</v>
      </c>
      <c r="L537" s="23">
        <f t="shared" si="62"/>
        <v>0</v>
      </c>
      <c r="M537" s="19">
        <f t="shared" si="63"/>
        <v>0</v>
      </c>
      <c r="N537" s="19">
        <f t="shared" si="64"/>
        <v>36.684999999999995</v>
      </c>
      <c r="O537" s="54"/>
    </row>
    <row r="538" spans="1:15" x14ac:dyDescent="0.25">
      <c r="A538" s="40">
        <v>7421</v>
      </c>
      <c r="B538" s="40" t="s">
        <v>23</v>
      </c>
      <c r="C538" s="16" t="s">
        <v>2039</v>
      </c>
      <c r="D538" s="221">
        <v>4006040012061</v>
      </c>
      <c r="E538" s="201">
        <v>36.799999999999997</v>
      </c>
      <c r="F538" s="17">
        <f t="shared" si="59"/>
        <v>1.443986658818913</v>
      </c>
      <c r="G538" s="17">
        <f t="shared" si="60"/>
        <v>42.319999999999993</v>
      </c>
      <c r="H538" s="47"/>
      <c r="I538" s="18">
        <v>6</v>
      </c>
      <c r="J538" s="47"/>
      <c r="K538" s="19">
        <f t="shared" si="61"/>
        <v>0</v>
      </c>
      <c r="L538" s="23">
        <f t="shared" si="62"/>
        <v>0</v>
      </c>
      <c r="M538" s="19">
        <f t="shared" si="63"/>
        <v>0</v>
      </c>
      <c r="N538" s="19">
        <f t="shared" si="64"/>
        <v>42.319999999999993</v>
      </c>
      <c r="O538" s="54"/>
    </row>
    <row r="539" spans="1:15" x14ac:dyDescent="0.25">
      <c r="A539" s="40">
        <v>7422</v>
      </c>
      <c r="B539" s="40" t="s">
        <v>23</v>
      </c>
      <c r="C539" s="16" t="s">
        <v>506</v>
      </c>
      <c r="D539" s="53" t="s">
        <v>1381</v>
      </c>
      <c r="E539" s="201">
        <v>31.9</v>
      </c>
      <c r="F539" s="17">
        <f t="shared" si="59"/>
        <v>1.2517166960957427</v>
      </c>
      <c r="G539" s="17">
        <f t="shared" si="60"/>
        <v>36.684999999999995</v>
      </c>
      <c r="H539" s="47"/>
      <c r="I539" s="18">
        <v>6</v>
      </c>
      <c r="J539" s="47"/>
      <c r="K539" s="19">
        <f t="shared" si="61"/>
        <v>0</v>
      </c>
      <c r="L539" s="23">
        <f t="shared" si="62"/>
        <v>0</v>
      </c>
      <c r="M539" s="19">
        <f t="shared" si="63"/>
        <v>0</v>
      </c>
      <c r="N539" s="19">
        <f t="shared" si="64"/>
        <v>36.684999999999995</v>
      </c>
      <c r="O539" s="54"/>
    </row>
    <row r="540" spans="1:15" x14ac:dyDescent="0.25">
      <c r="A540" s="40">
        <v>7424</v>
      </c>
      <c r="B540" s="40" t="s">
        <v>23</v>
      </c>
      <c r="C540" s="16" t="s">
        <v>507</v>
      </c>
      <c r="D540" s="53" t="s">
        <v>1382</v>
      </c>
      <c r="E540" s="201">
        <v>31.9</v>
      </c>
      <c r="F540" s="17">
        <f t="shared" si="59"/>
        <v>1.2517166960957427</v>
      </c>
      <c r="G540" s="17">
        <f t="shared" si="60"/>
        <v>36.684999999999995</v>
      </c>
      <c r="H540" s="47"/>
      <c r="I540" s="18">
        <v>6</v>
      </c>
      <c r="J540" s="47"/>
      <c r="K540" s="19">
        <f t="shared" si="61"/>
        <v>0</v>
      </c>
      <c r="L540" s="23">
        <f t="shared" si="62"/>
        <v>0</v>
      </c>
      <c r="M540" s="19">
        <f t="shared" si="63"/>
        <v>0</v>
      </c>
      <c r="N540" s="19">
        <f t="shared" si="64"/>
        <v>36.684999999999995</v>
      </c>
      <c r="O540" s="54"/>
    </row>
    <row r="541" spans="1:15" x14ac:dyDescent="0.25">
      <c r="A541" s="40">
        <v>7426</v>
      </c>
      <c r="B541" s="40" t="s">
        <v>23</v>
      </c>
      <c r="C541" s="16" t="s">
        <v>508</v>
      </c>
      <c r="D541" s="53" t="s">
        <v>1383</v>
      </c>
      <c r="E541" s="201">
        <v>37.799999999999997</v>
      </c>
      <c r="F541" s="17">
        <f t="shared" si="59"/>
        <v>1.483225426721601</v>
      </c>
      <c r="G541" s="17">
        <f t="shared" si="60"/>
        <v>43.469999999999992</v>
      </c>
      <c r="H541" s="47"/>
      <c r="I541" s="18">
        <v>6</v>
      </c>
      <c r="J541" s="47"/>
      <c r="K541" s="19">
        <f t="shared" si="61"/>
        <v>0</v>
      </c>
      <c r="L541" s="23">
        <f t="shared" si="62"/>
        <v>0</v>
      </c>
      <c r="M541" s="19">
        <f t="shared" si="63"/>
        <v>0</v>
      </c>
      <c r="N541" s="19">
        <f t="shared" si="64"/>
        <v>43.469999999999992</v>
      </c>
      <c r="O541" s="54"/>
    </row>
    <row r="542" spans="1:15" x14ac:dyDescent="0.25">
      <c r="A542" s="40">
        <v>7428</v>
      </c>
      <c r="B542" s="40" t="s">
        <v>23</v>
      </c>
      <c r="C542" s="16" t="s">
        <v>509</v>
      </c>
      <c r="D542" s="53" t="s">
        <v>1384</v>
      </c>
      <c r="E542" s="201">
        <v>31.9</v>
      </c>
      <c r="F542" s="17">
        <f t="shared" si="59"/>
        <v>1.2517166960957427</v>
      </c>
      <c r="G542" s="17">
        <f t="shared" si="60"/>
        <v>36.684999999999995</v>
      </c>
      <c r="H542" s="47"/>
      <c r="I542" s="18">
        <v>6</v>
      </c>
      <c r="J542" s="47"/>
      <c r="K542" s="19">
        <f t="shared" si="61"/>
        <v>0</v>
      </c>
      <c r="L542" s="23">
        <f t="shared" si="62"/>
        <v>0</v>
      </c>
      <c r="M542" s="19">
        <f t="shared" si="63"/>
        <v>0</v>
      </c>
      <c r="N542" s="19">
        <f t="shared" si="64"/>
        <v>36.684999999999995</v>
      </c>
      <c r="O542" s="54"/>
    </row>
    <row r="543" spans="1:15" x14ac:dyDescent="0.25">
      <c r="A543" s="40">
        <v>7430</v>
      </c>
      <c r="B543" s="40" t="s">
        <v>23</v>
      </c>
      <c r="C543" s="16" t="s">
        <v>510</v>
      </c>
      <c r="D543" s="53" t="s">
        <v>1385</v>
      </c>
      <c r="E543" s="201">
        <v>31.9</v>
      </c>
      <c r="F543" s="17">
        <f t="shared" si="59"/>
        <v>1.2517166960957427</v>
      </c>
      <c r="G543" s="17">
        <f t="shared" si="60"/>
        <v>36.684999999999995</v>
      </c>
      <c r="H543" s="47"/>
      <c r="I543" s="18">
        <v>6</v>
      </c>
      <c r="J543" s="47"/>
      <c r="K543" s="19">
        <f t="shared" si="61"/>
        <v>0</v>
      </c>
      <c r="L543" s="23">
        <f t="shared" si="62"/>
        <v>0</v>
      </c>
      <c r="M543" s="19">
        <f t="shared" si="63"/>
        <v>0</v>
      </c>
      <c r="N543" s="19">
        <f t="shared" si="64"/>
        <v>36.684999999999995</v>
      </c>
      <c r="O543" s="54"/>
    </row>
    <row r="544" spans="1:15" x14ac:dyDescent="0.25">
      <c r="A544" s="40">
        <v>7432</v>
      </c>
      <c r="B544" s="40" t="s">
        <v>23</v>
      </c>
      <c r="C544" s="16" t="s">
        <v>511</v>
      </c>
      <c r="D544" s="53" t="s">
        <v>1386</v>
      </c>
      <c r="E544" s="201">
        <v>42.5</v>
      </c>
      <c r="F544" s="17">
        <f t="shared" si="59"/>
        <v>1.6676476358642338</v>
      </c>
      <c r="G544" s="17">
        <f t="shared" si="60"/>
        <v>48.874999999999993</v>
      </c>
      <c r="H544" s="47"/>
      <c r="I544" s="18">
        <v>6</v>
      </c>
      <c r="J544" s="47"/>
      <c r="K544" s="19">
        <f t="shared" si="61"/>
        <v>0</v>
      </c>
      <c r="L544" s="23">
        <f t="shared" si="62"/>
        <v>0</v>
      </c>
      <c r="M544" s="19">
        <f t="shared" si="63"/>
        <v>0</v>
      </c>
      <c r="N544" s="19">
        <f t="shared" si="64"/>
        <v>48.874999999999993</v>
      </c>
      <c r="O544" s="54"/>
    </row>
    <row r="545" spans="1:15" x14ac:dyDescent="0.25">
      <c r="A545" s="40">
        <v>7434</v>
      </c>
      <c r="B545" s="40" t="s">
        <v>23</v>
      </c>
      <c r="C545" s="16" t="s">
        <v>512</v>
      </c>
      <c r="D545" s="53" t="s">
        <v>1387</v>
      </c>
      <c r="E545" s="201">
        <v>42.5</v>
      </c>
      <c r="F545" s="17">
        <f t="shared" si="59"/>
        <v>1.6676476358642338</v>
      </c>
      <c r="G545" s="17">
        <f t="shared" si="60"/>
        <v>48.874999999999993</v>
      </c>
      <c r="H545" s="47"/>
      <c r="I545" s="18">
        <v>6</v>
      </c>
      <c r="J545" s="47"/>
      <c r="K545" s="19">
        <f t="shared" si="61"/>
        <v>0</v>
      </c>
      <c r="L545" s="23">
        <f t="shared" si="62"/>
        <v>0</v>
      </c>
      <c r="M545" s="19">
        <f t="shared" si="63"/>
        <v>0</v>
      </c>
      <c r="N545" s="19">
        <f t="shared" si="64"/>
        <v>48.874999999999993</v>
      </c>
      <c r="O545" s="54"/>
    </row>
    <row r="546" spans="1:15" x14ac:dyDescent="0.25">
      <c r="A546" s="40">
        <v>7500</v>
      </c>
      <c r="B546" s="40" t="s">
        <v>23</v>
      </c>
      <c r="C546" s="16" t="s">
        <v>513</v>
      </c>
      <c r="D546" s="53" t="s">
        <v>1388</v>
      </c>
      <c r="E546" s="201">
        <v>43</v>
      </c>
      <c r="F546" s="17">
        <f t="shared" si="59"/>
        <v>1.6872670198155779</v>
      </c>
      <c r="G546" s="17">
        <f t="shared" si="60"/>
        <v>49.449999999999996</v>
      </c>
      <c r="H546" s="47"/>
      <c r="I546" s="18">
        <v>10</v>
      </c>
      <c r="J546" s="47"/>
      <c r="K546" s="19">
        <f t="shared" si="61"/>
        <v>0</v>
      </c>
      <c r="L546" s="23">
        <f t="shared" si="62"/>
        <v>0</v>
      </c>
      <c r="M546" s="19">
        <f t="shared" si="63"/>
        <v>0</v>
      </c>
      <c r="N546" s="19">
        <f t="shared" si="64"/>
        <v>49.449999999999996</v>
      </c>
      <c r="O546" s="54"/>
    </row>
    <row r="547" spans="1:15" x14ac:dyDescent="0.25">
      <c r="A547" s="40">
        <v>7504</v>
      </c>
      <c r="B547" s="40" t="s">
        <v>23</v>
      </c>
      <c r="C547" s="16" t="s">
        <v>514</v>
      </c>
      <c r="D547" s="53" t="s">
        <v>1389</v>
      </c>
      <c r="E547" s="201">
        <v>43.8</v>
      </c>
      <c r="F547" s="17">
        <f t="shared" si="59"/>
        <v>1.718658034137728</v>
      </c>
      <c r="G547" s="17">
        <f t="shared" si="60"/>
        <v>50.36999999999999</v>
      </c>
      <c r="H547" s="47"/>
      <c r="I547" s="18">
        <v>10</v>
      </c>
      <c r="J547" s="47"/>
      <c r="K547" s="19">
        <f t="shared" si="61"/>
        <v>0</v>
      </c>
      <c r="L547" s="23">
        <f t="shared" si="62"/>
        <v>0</v>
      </c>
      <c r="M547" s="19">
        <f t="shared" si="63"/>
        <v>0</v>
      </c>
      <c r="N547" s="19">
        <f t="shared" si="64"/>
        <v>50.36999999999999</v>
      </c>
      <c r="O547" s="54"/>
    </row>
    <row r="548" spans="1:15" x14ac:dyDescent="0.25">
      <c r="A548" s="40">
        <v>7506</v>
      </c>
      <c r="B548" s="40" t="s">
        <v>23</v>
      </c>
      <c r="C548" s="16" t="s">
        <v>515</v>
      </c>
      <c r="D548" s="53" t="s">
        <v>1390</v>
      </c>
      <c r="E548" s="201">
        <v>49.6</v>
      </c>
      <c r="F548" s="17">
        <f t="shared" si="59"/>
        <v>1.9462428879733178</v>
      </c>
      <c r="G548" s="17">
        <f t="shared" si="60"/>
        <v>57.04</v>
      </c>
      <c r="H548" s="47"/>
      <c r="I548" s="18">
        <v>10</v>
      </c>
      <c r="J548" s="47"/>
      <c r="K548" s="19">
        <f t="shared" si="61"/>
        <v>0</v>
      </c>
      <c r="L548" s="23">
        <f t="shared" si="62"/>
        <v>0</v>
      </c>
      <c r="M548" s="19">
        <f t="shared" si="63"/>
        <v>0</v>
      </c>
      <c r="N548" s="19">
        <f t="shared" si="64"/>
        <v>57.04</v>
      </c>
      <c r="O548" s="54"/>
    </row>
    <row r="549" spans="1:15" x14ac:dyDescent="0.25">
      <c r="A549" s="40">
        <v>7512</v>
      </c>
      <c r="B549" s="40" t="s">
        <v>23</v>
      </c>
      <c r="C549" s="16" t="s">
        <v>516</v>
      </c>
      <c r="D549" s="53" t="s">
        <v>1391</v>
      </c>
      <c r="E549" s="17">
        <v>45.6</v>
      </c>
      <c r="F549" s="17">
        <f t="shared" si="59"/>
        <v>1.7892878163625663</v>
      </c>
      <c r="G549" s="17">
        <f t="shared" si="60"/>
        <v>52.44</v>
      </c>
      <c r="H549" s="47"/>
      <c r="I549" s="18">
        <v>10</v>
      </c>
      <c r="J549" s="47"/>
      <c r="K549" s="19">
        <f t="shared" si="61"/>
        <v>0</v>
      </c>
      <c r="L549" s="23">
        <f t="shared" si="62"/>
        <v>0</v>
      </c>
      <c r="M549" s="19">
        <f t="shared" si="63"/>
        <v>0</v>
      </c>
      <c r="N549" s="19">
        <f t="shared" si="64"/>
        <v>52.44</v>
      </c>
      <c r="O549" s="54"/>
    </row>
    <row r="550" spans="1:15" x14ac:dyDescent="0.25">
      <c r="A550" s="40">
        <v>7514</v>
      </c>
      <c r="B550" s="40" t="s">
        <v>23</v>
      </c>
      <c r="C550" s="16" t="s">
        <v>517</v>
      </c>
      <c r="D550" s="53" t="s">
        <v>1392</v>
      </c>
      <c r="E550" s="201">
        <v>41.9</v>
      </c>
      <c r="F550" s="17">
        <f t="shared" si="59"/>
        <v>1.6441043751226212</v>
      </c>
      <c r="G550" s="17">
        <f t="shared" si="60"/>
        <v>48.184999999999995</v>
      </c>
      <c r="H550" s="47"/>
      <c r="I550" s="18">
        <v>10</v>
      </c>
      <c r="J550" s="47"/>
      <c r="K550" s="19">
        <f t="shared" si="61"/>
        <v>0</v>
      </c>
      <c r="L550" s="23">
        <f t="shared" si="62"/>
        <v>0</v>
      </c>
      <c r="M550" s="19">
        <f t="shared" si="63"/>
        <v>0</v>
      </c>
      <c r="N550" s="19">
        <f t="shared" si="64"/>
        <v>48.184999999999995</v>
      </c>
      <c r="O550" s="54"/>
    </row>
    <row r="551" spans="1:15" x14ac:dyDescent="0.25">
      <c r="A551" s="40">
        <v>7522</v>
      </c>
      <c r="B551" s="40" t="s">
        <v>23</v>
      </c>
      <c r="C551" s="16" t="s">
        <v>518</v>
      </c>
      <c r="D551" s="53" t="s">
        <v>1393</v>
      </c>
      <c r="E551" s="201">
        <v>31.7</v>
      </c>
      <c r="F551" s="17">
        <f t="shared" si="59"/>
        <v>1.243868942515205</v>
      </c>
      <c r="G551" s="17">
        <f t="shared" si="60"/>
        <v>36.454999999999998</v>
      </c>
      <c r="H551" s="47"/>
      <c r="I551" s="18">
        <v>10</v>
      </c>
      <c r="J551" s="47"/>
      <c r="K551" s="19">
        <f t="shared" si="61"/>
        <v>0</v>
      </c>
      <c r="L551" s="23">
        <f t="shared" si="62"/>
        <v>0</v>
      </c>
      <c r="M551" s="19">
        <f t="shared" si="63"/>
        <v>0</v>
      </c>
      <c r="N551" s="19">
        <f t="shared" si="64"/>
        <v>36.454999999999998</v>
      </c>
      <c r="O551" s="54"/>
    </row>
    <row r="552" spans="1:15" x14ac:dyDescent="0.25">
      <c r="A552" s="40">
        <v>7530</v>
      </c>
      <c r="B552" s="40" t="s">
        <v>23</v>
      </c>
      <c r="C552" s="16" t="s">
        <v>519</v>
      </c>
      <c r="D552" s="53" t="s">
        <v>1394</v>
      </c>
      <c r="E552" s="201">
        <v>34.299999999999997</v>
      </c>
      <c r="F552" s="17">
        <f t="shared" si="59"/>
        <v>1.3458897390621933</v>
      </c>
      <c r="G552" s="17">
        <f t="shared" si="60"/>
        <v>39.444999999999993</v>
      </c>
      <c r="H552" s="47"/>
      <c r="I552" s="18">
        <v>10</v>
      </c>
      <c r="J552" s="47"/>
      <c r="K552" s="19">
        <f t="shared" si="61"/>
        <v>0</v>
      </c>
      <c r="L552" s="23">
        <f t="shared" si="62"/>
        <v>0</v>
      </c>
      <c r="M552" s="19">
        <f t="shared" si="63"/>
        <v>0</v>
      </c>
      <c r="N552" s="19">
        <f t="shared" si="64"/>
        <v>39.444999999999993</v>
      </c>
      <c r="O552" s="54"/>
    </row>
    <row r="553" spans="1:15" x14ac:dyDescent="0.25">
      <c r="A553" s="40">
        <v>7600</v>
      </c>
      <c r="B553" s="40" t="s">
        <v>23</v>
      </c>
      <c r="C553" s="16" t="s">
        <v>520</v>
      </c>
      <c r="D553" s="53" t="s">
        <v>1395</v>
      </c>
      <c r="E553" s="201">
        <v>24.7</v>
      </c>
      <c r="F553" s="17">
        <f t="shared" si="59"/>
        <v>0.96919756719639005</v>
      </c>
      <c r="G553" s="17">
        <f t="shared" si="60"/>
        <v>28.404999999999998</v>
      </c>
      <c r="H553" s="47"/>
      <c r="I553" s="18">
        <v>8</v>
      </c>
      <c r="J553" s="47"/>
      <c r="K553" s="19">
        <f t="shared" si="61"/>
        <v>0</v>
      </c>
      <c r="L553" s="23">
        <f t="shared" si="62"/>
        <v>0</v>
      </c>
      <c r="M553" s="19">
        <f t="shared" si="63"/>
        <v>0</v>
      </c>
      <c r="N553" s="19">
        <f t="shared" si="64"/>
        <v>28.404999999999998</v>
      </c>
      <c r="O553" s="54"/>
    </row>
    <row r="554" spans="1:15" x14ac:dyDescent="0.25">
      <c r="A554" s="40">
        <v>7646</v>
      </c>
      <c r="B554" s="40" t="s">
        <v>23</v>
      </c>
      <c r="C554" s="16" t="s">
        <v>521</v>
      </c>
      <c r="D554" s="53" t="s">
        <v>1396</v>
      </c>
      <c r="E554" s="201">
        <v>49.8</v>
      </c>
      <c r="F554" s="17">
        <f t="shared" si="59"/>
        <v>1.954090641553855</v>
      </c>
      <c r="G554" s="17">
        <f t="shared" si="60"/>
        <v>57.269999999999989</v>
      </c>
      <c r="H554" s="47"/>
      <c r="I554" s="18">
        <v>12</v>
      </c>
      <c r="J554" s="47"/>
      <c r="K554" s="19">
        <f t="shared" si="61"/>
        <v>0</v>
      </c>
      <c r="L554" s="23">
        <f t="shared" si="62"/>
        <v>0</v>
      </c>
      <c r="M554" s="19">
        <f t="shared" si="63"/>
        <v>0</v>
      </c>
      <c r="N554" s="19">
        <f t="shared" si="64"/>
        <v>57.269999999999989</v>
      </c>
      <c r="O554" s="54"/>
    </row>
    <row r="555" spans="1:15" x14ac:dyDescent="0.25">
      <c r="A555" s="40">
        <v>7648</v>
      </c>
      <c r="B555" s="40" t="s">
        <v>23</v>
      </c>
      <c r="C555" s="16" t="s">
        <v>522</v>
      </c>
      <c r="D555" s="53" t="s">
        <v>1397</v>
      </c>
      <c r="E555" s="201">
        <v>32.5</v>
      </c>
      <c r="F555" s="17">
        <f t="shared" si="59"/>
        <v>1.2752599568373553</v>
      </c>
      <c r="G555" s="17">
        <f t="shared" si="60"/>
        <v>37.375</v>
      </c>
      <c r="H555" s="47"/>
      <c r="I555" s="18">
        <v>12</v>
      </c>
      <c r="J555" s="47"/>
      <c r="K555" s="19">
        <f t="shared" si="61"/>
        <v>0</v>
      </c>
      <c r="L555" s="23">
        <f t="shared" si="62"/>
        <v>0</v>
      </c>
      <c r="M555" s="19">
        <f t="shared" si="63"/>
        <v>0</v>
      </c>
      <c r="N555" s="19">
        <f t="shared" si="64"/>
        <v>37.375</v>
      </c>
      <c r="O555" s="54"/>
    </row>
    <row r="556" spans="1:15" x14ac:dyDescent="0.25">
      <c r="A556" s="40">
        <v>7650</v>
      </c>
      <c r="B556" s="40" t="s">
        <v>23</v>
      </c>
      <c r="C556" s="16" t="s">
        <v>523</v>
      </c>
      <c r="D556" s="53" t="s">
        <v>1398</v>
      </c>
      <c r="E556" s="201">
        <v>29</v>
      </c>
      <c r="F556" s="17">
        <f t="shared" si="59"/>
        <v>1.1379242691779479</v>
      </c>
      <c r="G556" s="17">
        <f t="shared" si="60"/>
        <v>33.349999999999994</v>
      </c>
      <c r="H556" s="47"/>
      <c r="I556" s="18">
        <v>7</v>
      </c>
      <c r="J556" s="47"/>
      <c r="K556" s="19">
        <f t="shared" si="61"/>
        <v>0</v>
      </c>
      <c r="L556" s="23">
        <f t="shared" si="62"/>
        <v>0</v>
      </c>
      <c r="M556" s="19">
        <f t="shared" si="63"/>
        <v>0</v>
      </c>
      <c r="N556" s="19">
        <f t="shared" si="64"/>
        <v>33.349999999999994</v>
      </c>
      <c r="O556" s="54"/>
    </row>
    <row r="557" spans="1:15" x14ac:dyDescent="0.25">
      <c r="A557" s="40">
        <v>7652</v>
      </c>
      <c r="B557" s="40" t="s">
        <v>23</v>
      </c>
      <c r="C557" s="16" t="s">
        <v>524</v>
      </c>
      <c r="D557" s="53" t="s">
        <v>1399</v>
      </c>
      <c r="E557" s="201">
        <v>31.9</v>
      </c>
      <c r="F557" s="17">
        <f t="shared" si="59"/>
        <v>1.2517166960957427</v>
      </c>
      <c r="G557" s="17">
        <f t="shared" si="60"/>
        <v>36.684999999999995</v>
      </c>
      <c r="H557" s="47"/>
      <c r="I557" s="18">
        <v>7</v>
      </c>
      <c r="J557" s="47"/>
      <c r="K557" s="19">
        <f t="shared" si="61"/>
        <v>0</v>
      </c>
      <c r="L557" s="23">
        <f t="shared" si="62"/>
        <v>0</v>
      </c>
      <c r="M557" s="19">
        <f t="shared" si="63"/>
        <v>0</v>
      </c>
      <c r="N557" s="19">
        <f t="shared" si="64"/>
        <v>36.684999999999995</v>
      </c>
      <c r="O557" s="54"/>
    </row>
    <row r="558" spans="1:15" x14ac:dyDescent="0.25">
      <c r="A558" s="40">
        <v>7654</v>
      </c>
      <c r="B558" s="40" t="s">
        <v>23</v>
      </c>
      <c r="C558" s="16" t="s">
        <v>525</v>
      </c>
      <c r="D558" s="53" t="s">
        <v>1400</v>
      </c>
      <c r="E558" s="201">
        <v>29.4</v>
      </c>
      <c r="F558" s="17">
        <f t="shared" si="59"/>
        <v>1.153619776339023</v>
      </c>
      <c r="G558" s="17">
        <f t="shared" si="60"/>
        <v>33.809999999999995</v>
      </c>
      <c r="H558" s="47"/>
      <c r="I558" s="18">
        <v>7</v>
      </c>
      <c r="J558" s="47"/>
      <c r="K558" s="19">
        <f t="shared" si="61"/>
        <v>0</v>
      </c>
      <c r="L558" s="23">
        <f t="shared" si="62"/>
        <v>0</v>
      </c>
      <c r="M558" s="19">
        <f t="shared" si="63"/>
        <v>0</v>
      </c>
      <c r="N558" s="19">
        <f t="shared" si="64"/>
        <v>33.809999999999995</v>
      </c>
      <c r="O558" s="54"/>
    </row>
    <row r="559" spans="1:15" x14ac:dyDescent="0.25">
      <c r="A559" s="40">
        <v>7660</v>
      </c>
      <c r="B559" s="40" t="s">
        <v>23</v>
      </c>
      <c r="C559" s="16" t="s">
        <v>526</v>
      </c>
      <c r="D559" s="53" t="s">
        <v>1401</v>
      </c>
      <c r="E559" s="201">
        <v>52.1</v>
      </c>
      <c r="F559" s="17">
        <f t="shared" si="59"/>
        <v>2.0443398077300374</v>
      </c>
      <c r="G559" s="17">
        <f t="shared" si="60"/>
        <v>59.914999999999999</v>
      </c>
      <c r="H559" s="47"/>
      <c r="I559" s="18">
        <v>12</v>
      </c>
      <c r="J559" s="47"/>
      <c r="K559" s="19">
        <f t="shared" si="61"/>
        <v>0</v>
      </c>
      <c r="L559" s="23">
        <f t="shared" si="62"/>
        <v>0</v>
      </c>
      <c r="M559" s="19">
        <f t="shared" si="63"/>
        <v>0</v>
      </c>
      <c r="N559" s="19">
        <f t="shared" si="64"/>
        <v>59.914999999999999</v>
      </c>
      <c r="O559" s="54"/>
    </row>
    <row r="560" spans="1:15" x14ac:dyDescent="0.25">
      <c r="A560" s="40">
        <v>7750</v>
      </c>
      <c r="B560" s="40" t="s">
        <v>23</v>
      </c>
      <c r="C560" s="16" t="s">
        <v>527</v>
      </c>
      <c r="D560" s="53" t="s">
        <v>1402</v>
      </c>
      <c r="E560" s="201">
        <v>34.1</v>
      </c>
      <c r="F560" s="17">
        <f t="shared" si="59"/>
        <v>1.3380419854816559</v>
      </c>
      <c r="G560" s="17">
        <f t="shared" si="60"/>
        <v>39.214999999999996</v>
      </c>
      <c r="H560" s="47"/>
      <c r="I560" s="18">
        <v>6</v>
      </c>
      <c r="J560" s="47"/>
      <c r="K560" s="19">
        <f t="shared" si="61"/>
        <v>0</v>
      </c>
      <c r="L560" s="23">
        <f t="shared" si="62"/>
        <v>0</v>
      </c>
      <c r="M560" s="19">
        <f t="shared" si="63"/>
        <v>0</v>
      </c>
      <c r="N560" s="19">
        <f t="shared" si="64"/>
        <v>39.214999999999996</v>
      </c>
      <c r="O560" s="54"/>
    </row>
    <row r="561" spans="1:15" x14ac:dyDescent="0.25">
      <c r="A561" s="40">
        <v>7754</v>
      </c>
      <c r="B561" s="40" t="s">
        <v>23</v>
      </c>
      <c r="C561" s="16" t="s">
        <v>528</v>
      </c>
      <c r="D561" s="53" t="s">
        <v>1403</v>
      </c>
      <c r="E561" s="201">
        <v>44.1</v>
      </c>
      <c r="F561" s="17">
        <f t="shared" si="59"/>
        <v>1.7304296645085346</v>
      </c>
      <c r="G561" s="17">
        <f>PRODUCT(E561,1.1)</f>
        <v>48.510000000000005</v>
      </c>
      <c r="H561" s="47"/>
      <c r="I561" s="18">
        <v>14</v>
      </c>
      <c r="J561" s="47"/>
      <c r="K561" s="19">
        <f t="shared" si="61"/>
        <v>0</v>
      </c>
      <c r="L561" s="23">
        <f t="shared" si="62"/>
        <v>0</v>
      </c>
      <c r="M561" s="19">
        <f t="shared" si="63"/>
        <v>0</v>
      </c>
      <c r="N561" s="19">
        <f t="shared" si="64"/>
        <v>48.510000000000005</v>
      </c>
      <c r="O561" s="54"/>
    </row>
    <row r="562" spans="1:15" x14ac:dyDescent="0.25">
      <c r="A562" s="40">
        <v>7756</v>
      </c>
      <c r="B562" s="40" t="s">
        <v>23</v>
      </c>
      <c r="C562" s="16" t="s">
        <v>2168</v>
      </c>
      <c r="D562" s="53">
        <v>8594052883428</v>
      </c>
      <c r="E562" s="201">
        <v>205.5</v>
      </c>
      <c r="F562" s="17">
        <f t="shared" si="59"/>
        <v>8.0635668040023543</v>
      </c>
      <c r="G562" s="17">
        <f>PRODUCT(E562,1.1)</f>
        <v>226.05</v>
      </c>
      <c r="H562" s="47"/>
      <c r="I562" s="18">
        <v>1</v>
      </c>
      <c r="J562" s="47"/>
      <c r="K562" s="19">
        <f t="shared" si="61"/>
        <v>0</v>
      </c>
      <c r="L562" s="23">
        <f t="shared" si="62"/>
        <v>0</v>
      </c>
      <c r="M562" s="19">
        <f t="shared" si="63"/>
        <v>0</v>
      </c>
      <c r="N562" s="19">
        <f t="shared" si="64"/>
        <v>226.05</v>
      </c>
      <c r="O562" s="54"/>
    </row>
    <row r="563" spans="1:15" x14ac:dyDescent="0.25">
      <c r="A563" s="40">
        <v>7760</v>
      </c>
      <c r="B563" s="40" t="s">
        <v>23</v>
      </c>
      <c r="C563" s="16" t="s">
        <v>529</v>
      </c>
      <c r="D563" s="53" t="s">
        <v>1404</v>
      </c>
      <c r="E563" s="201">
        <v>44.1</v>
      </c>
      <c r="F563" s="17">
        <f t="shared" si="59"/>
        <v>1.7304296645085346</v>
      </c>
      <c r="G563" s="17">
        <f>PRODUCT(E563,1.1)</f>
        <v>48.510000000000005</v>
      </c>
      <c r="H563" s="47"/>
      <c r="I563" s="18">
        <v>14</v>
      </c>
      <c r="J563" s="47"/>
      <c r="K563" s="19">
        <f t="shared" si="61"/>
        <v>0</v>
      </c>
      <c r="L563" s="23">
        <f t="shared" si="62"/>
        <v>0</v>
      </c>
      <c r="M563" s="19">
        <f t="shared" si="63"/>
        <v>0</v>
      </c>
      <c r="N563" s="19">
        <f t="shared" si="64"/>
        <v>48.510000000000005</v>
      </c>
      <c r="O563" s="54"/>
    </row>
    <row r="564" spans="1:15" x14ac:dyDescent="0.25">
      <c r="A564" s="40">
        <v>7762</v>
      </c>
      <c r="B564" s="40" t="s">
        <v>23</v>
      </c>
      <c r="C564" s="16" t="s">
        <v>2169</v>
      </c>
      <c r="D564" s="53">
        <v>8594052883435</v>
      </c>
      <c r="E564" s="201">
        <v>205.5</v>
      </c>
      <c r="F564" s="17">
        <f t="shared" si="59"/>
        <v>8.0635668040023543</v>
      </c>
      <c r="G564" s="17">
        <f>PRODUCT(E564,1.1)</f>
        <v>226.05</v>
      </c>
      <c r="H564" s="47"/>
      <c r="I564" s="18">
        <v>1</v>
      </c>
      <c r="J564" s="47"/>
      <c r="K564" s="19">
        <f t="shared" si="61"/>
        <v>0</v>
      </c>
      <c r="L564" s="23">
        <f t="shared" si="62"/>
        <v>0</v>
      </c>
      <c r="M564" s="19">
        <f t="shared" si="63"/>
        <v>0</v>
      </c>
      <c r="N564" s="19">
        <f t="shared" si="64"/>
        <v>226.05</v>
      </c>
      <c r="O564" s="54"/>
    </row>
    <row r="565" spans="1:15" x14ac:dyDescent="0.25">
      <c r="A565" s="40">
        <v>7764</v>
      </c>
      <c r="B565" s="40" t="s">
        <v>23</v>
      </c>
      <c r="C565" s="16" t="s">
        <v>2200</v>
      </c>
      <c r="D565" s="53">
        <v>8594052884456</v>
      </c>
      <c r="E565" s="201">
        <v>26</v>
      </c>
      <c r="F565" s="17">
        <f t="shared" si="59"/>
        <v>1.0202079654698843</v>
      </c>
      <c r="G565" s="17">
        <f>PRODUCT(E565,1.1)</f>
        <v>28.6</v>
      </c>
      <c r="H565" s="47"/>
      <c r="I565" s="18">
        <v>14</v>
      </c>
      <c r="J565" s="47"/>
      <c r="K565" s="19">
        <f t="shared" si="61"/>
        <v>0</v>
      </c>
      <c r="L565" s="23">
        <f t="shared" si="62"/>
        <v>0</v>
      </c>
      <c r="M565" s="19">
        <f t="shared" si="63"/>
        <v>0</v>
      </c>
      <c r="N565" s="19">
        <f t="shared" si="64"/>
        <v>28.6</v>
      </c>
      <c r="O565" s="54"/>
    </row>
    <row r="566" spans="1:15" x14ac:dyDescent="0.25">
      <c r="A566" s="40">
        <v>8001</v>
      </c>
      <c r="B566" s="40" t="s">
        <v>23</v>
      </c>
      <c r="C566" s="16" t="s">
        <v>530</v>
      </c>
      <c r="D566" s="53" t="s">
        <v>1405</v>
      </c>
      <c r="E566" s="201">
        <v>41.7</v>
      </c>
      <c r="F566" s="17">
        <f t="shared" si="59"/>
        <v>1.6362566215420837</v>
      </c>
      <c r="G566" s="17">
        <f t="shared" si="60"/>
        <v>47.954999999999998</v>
      </c>
      <c r="H566" s="47"/>
      <c r="I566" s="18">
        <v>15</v>
      </c>
      <c r="J566" s="47"/>
      <c r="K566" s="19">
        <f t="shared" si="61"/>
        <v>0</v>
      </c>
      <c r="L566" s="23">
        <f t="shared" si="62"/>
        <v>0</v>
      </c>
      <c r="M566" s="19">
        <f t="shared" si="63"/>
        <v>0</v>
      </c>
      <c r="N566" s="19">
        <f t="shared" si="64"/>
        <v>47.954999999999998</v>
      </c>
      <c r="O566" s="54"/>
    </row>
    <row r="567" spans="1:15" x14ac:dyDescent="0.25">
      <c r="A567" s="40">
        <v>8011</v>
      </c>
      <c r="B567" s="40" t="s">
        <v>23</v>
      </c>
      <c r="C567" s="16" t="s">
        <v>531</v>
      </c>
      <c r="D567" s="53" t="s">
        <v>1406</v>
      </c>
      <c r="E567" s="201">
        <v>57.3</v>
      </c>
      <c r="F567" s="17">
        <f t="shared" si="59"/>
        <v>2.2483814008240142</v>
      </c>
      <c r="G567" s="17">
        <f t="shared" si="60"/>
        <v>65.894999999999996</v>
      </c>
      <c r="H567" s="47"/>
      <c r="I567" s="18">
        <v>15</v>
      </c>
      <c r="J567" s="47"/>
      <c r="K567" s="19">
        <f t="shared" si="61"/>
        <v>0</v>
      </c>
      <c r="L567" s="23">
        <f t="shared" si="62"/>
        <v>0</v>
      </c>
      <c r="M567" s="19">
        <f t="shared" si="63"/>
        <v>0</v>
      </c>
      <c r="N567" s="19">
        <f t="shared" si="64"/>
        <v>65.894999999999996</v>
      </c>
      <c r="O567" s="54"/>
    </row>
    <row r="568" spans="1:15" x14ac:dyDescent="0.25">
      <c r="A568" s="40">
        <v>8021</v>
      </c>
      <c r="B568" s="40" t="s">
        <v>23</v>
      </c>
      <c r="C568" s="16" t="s">
        <v>532</v>
      </c>
      <c r="D568" s="53" t="s">
        <v>1407</v>
      </c>
      <c r="E568" s="201">
        <v>47</v>
      </c>
      <c r="F568" s="17">
        <f t="shared" si="59"/>
        <v>1.8442220914263292</v>
      </c>
      <c r="G568" s="17">
        <f t="shared" si="60"/>
        <v>54.05</v>
      </c>
      <c r="H568" s="47"/>
      <c r="I568" s="18">
        <v>15</v>
      </c>
      <c r="J568" s="47"/>
      <c r="K568" s="19">
        <f t="shared" si="61"/>
        <v>0</v>
      </c>
      <c r="L568" s="23">
        <f t="shared" si="62"/>
        <v>0</v>
      </c>
      <c r="M568" s="19">
        <f t="shared" si="63"/>
        <v>0</v>
      </c>
      <c r="N568" s="19">
        <f t="shared" si="64"/>
        <v>54.05</v>
      </c>
      <c r="O568" s="54"/>
    </row>
    <row r="569" spans="1:15" x14ac:dyDescent="0.25">
      <c r="A569" s="40">
        <v>8025</v>
      </c>
      <c r="B569" s="40" t="s">
        <v>23</v>
      </c>
      <c r="C569" s="16" t="s">
        <v>533</v>
      </c>
      <c r="D569" s="53" t="s">
        <v>1408</v>
      </c>
      <c r="E569" s="17">
        <v>33.4</v>
      </c>
      <c r="F569" s="17">
        <f t="shared" si="59"/>
        <v>1.3105748479497743</v>
      </c>
      <c r="G569" s="17">
        <f t="shared" si="60"/>
        <v>38.409999999999997</v>
      </c>
      <c r="H569" s="47"/>
      <c r="I569" s="18">
        <v>15</v>
      </c>
      <c r="J569" s="47"/>
      <c r="K569" s="19">
        <f t="shared" si="61"/>
        <v>0</v>
      </c>
      <c r="L569" s="23">
        <f t="shared" si="62"/>
        <v>0</v>
      </c>
      <c r="M569" s="19">
        <f t="shared" si="63"/>
        <v>0</v>
      </c>
      <c r="N569" s="19">
        <f t="shared" si="64"/>
        <v>38.409999999999997</v>
      </c>
      <c r="O569" s="54"/>
    </row>
    <row r="570" spans="1:15" x14ac:dyDescent="0.25">
      <c r="A570" s="40">
        <v>8028</v>
      </c>
      <c r="B570" s="40" t="s">
        <v>23</v>
      </c>
      <c r="C570" s="16" t="s">
        <v>534</v>
      </c>
      <c r="D570" s="53" t="s">
        <v>1409</v>
      </c>
      <c r="E570" s="201">
        <v>33.799999999999997</v>
      </c>
      <c r="F570" s="17">
        <f t="shared" si="59"/>
        <v>1.3262703551108495</v>
      </c>
      <c r="G570" s="17">
        <f t="shared" si="60"/>
        <v>38.86999999999999</v>
      </c>
      <c r="H570" s="47"/>
      <c r="I570" s="18">
        <v>15</v>
      </c>
      <c r="J570" s="47"/>
      <c r="K570" s="19">
        <f t="shared" si="61"/>
        <v>0</v>
      </c>
      <c r="L570" s="23">
        <f t="shared" si="62"/>
        <v>0</v>
      </c>
      <c r="M570" s="19">
        <f t="shared" si="63"/>
        <v>0</v>
      </c>
      <c r="N570" s="19">
        <f t="shared" si="64"/>
        <v>38.86999999999999</v>
      </c>
      <c r="O570" s="54"/>
    </row>
    <row r="571" spans="1:15" x14ac:dyDescent="0.25">
      <c r="A571" s="40">
        <v>8101</v>
      </c>
      <c r="B571" s="40" t="s">
        <v>23</v>
      </c>
      <c r="C571" s="16" t="s">
        <v>535</v>
      </c>
      <c r="D571" s="53" t="s">
        <v>1410</v>
      </c>
      <c r="E571" s="201">
        <v>43.5</v>
      </c>
      <c r="F571" s="17">
        <f t="shared" si="59"/>
        <v>1.7068864037669218</v>
      </c>
      <c r="G571" s="17">
        <f t="shared" si="60"/>
        <v>50.024999999999999</v>
      </c>
      <c r="H571" s="47"/>
      <c r="I571" s="18">
        <v>15</v>
      </c>
      <c r="J571" s="47"/>
      <c r="K571" s="19">
        <f t="shared" si="61"/>
        <v>0</v>
      </c>
      <c r="L571" s="23">
        <f t="shared" si="62"/>
        <v>0</v>
      </c>
      <c r="M571" s="19">
        <f t="shared" si="63"/>
        <v>0</v>
      </c>
      <c r="N571" s="19">
        <f t="shared" si="64"/>
        <v>50.024999999999999</v>
      </c>
      <c r="O571" s="54"/>
    </row>
    <row r="572" spans="1:15" x14ac:dyDescent="0.25">
      <c r="A572" s="40">
        <v>8103</v>
      </c>
      <c r="B572" s="40" t="s">
        <v>23</v>
      </c>
      <c r="C572" s="16" t="s">
        <v>536</v>
      </c>
      <c r="D572" s="53" t="s">
        <v>1411</v>
      </c>
      <c r="E572" s="201">
        <v>56.1</v>
      </c>
      <c r="F572" s="17">
        <f t="shared" si="59"/>
        <v>2.2012948793407889</v>
      </c>
      <c r="G572" s="17">
        <f t="shared" si="60"/>
        <v>64.515000000000001</v>
      </c>
      <c r="H572" s="47"/>
      <c r="I572" s="18">
        <v>6</v>
      </c>
      <c r="J572" s="47"/>
      <c r="K572" s="19">
        <f t="shared" si="61"/>
        <v>0</v>
      </c>
      <c r="L572" s="23">
        <f t="shared" si="62"/>
        <v>0</v>
      </c>
      <c r="M572" s="19">
        <f t="shared" si="63"/>
        <v>0</v>
      </c>
      <c r="N572" s="19">
        <f t="shared" si="64"/>
        <v>64.515000000000001</v>
      </c>
      <c r="O572" s="54"/>
    </row>
    <row r="573" spans="1:15" x14ac:dyDescent="0.25">
      <c r="A573" s="40">
        <v>8200</v>
      </c>
      <c r="B573" s="40" t="s">
        <v>23</v>
      </c>
      <c r="C573" s="16" t="s">
        <v>537</v>
      </c>
      <c r="D573" s="53" t="s">
        <v>1412</v>
      </c>
      <c r="E573" s="201">
        <v>33.700000000000003</v>
      </c>
      <c r="F573" s="17">
        <f t="shared" si="59"/>
        <v>1.3223464783205809</v>
      </c>
      <c r="G573" s="17">
        <f>PRODUCT(E573,1.1)</f>
        <v>37.070000000000007</v>
      </c>
      <c r="H573" s="47"/>
      <c r="I573" s="18">
        <v>15</v>
      </c>
      <c r="J573" s="47"/>
      <c r="K573" s="19">
        <f t="shared" si="61"/>
        <v>0</v>
      </c>
      <c r="L573" s="23">
        <f t="shared" si="62"/>
        <v>0</v>
      </c>
      <c r="M573" s="19">
        <f t="shared" si="63"/>
        <v>0</v>
      </c>
      <c r="N573" s="19">
        <f t="shared" si="64"/>
        <v>37.070000000000007</v>
      </c>
      <c r="O573" s="54"/>
    </row>
    <row r="574" spans="1:15" x14ac:dyDescent="0.25">
      <c r="A574" s="40">
        <v>8202</v>
      </c>
      <c r="B574" s="40" t="s">
        <v>23</v>
      </c>
      <c r="C574" s="16" t="s">
        <v>538</v>
      </c>
      <c r="D574" s="53" t="s">
        <v>1413</v>
      </c>
      <c r="E574" s="201">
        <v>26.4</v>
      </c>
      <c r="F574" s="17">
        <f t="shared" si="59"/>
        <v>1.0359034726309593</v>
      </c>
      <c r="G574" s="17">
        <f>PRODUCT(E574,1.1)</f>
        <v>29.04</v>
      </c>
      <c r="H574" s="47"/>
      <c r="I574" s="18">
        <v>15</v>
      </c>
      <c r="J574" s="47"/>
      <c r="K574" s="19">
        <f t="shared" si="61"/>
        <v>0</v>
      </c>
      <c r="L574" s="23">
        <f t="shared" si="62"/>
        <v>0</v>
      </c>
      <c r="M574" s="19">
        <f t="shared" si="63"/>
        <v>0</v>
      </c>
      <c r="N574" s="19">
        <f t="shared" si="64"/>
        <v>29.04</v>
      </c>
      <c r="O574" s="54"/>
    </row>
    <row r="575" spans="1:15" x14ac:dyDescent="0.25">
      <c r="A575" s="40">
        <v>8220</v>
      </c>
      <c r="B575" s="40" t="s">
        <v>23</v>
      </c>
      <c r="C575" s="16" t="s">
        <v>539</v>
      </c>
      <c r="D575" s="53" t="s">
        <v>1414</v>
      </c>
      <c r="E575" s="201">
        <v>33.700000000000003</v>
      </c>
      <c r="F575" s="17">
        <f t="shared" si="59"/>
        <v>1.3223464783205809</v>
      </c>
      <c r="G575" s="17">
        <f t="shared" si="60"/>
        <v>38.755000000000003</v>
      </c>
      <c r="H575" s="47"/>
      <c r="I575" s="18">
        <v>15</v>
      </c>
      <c r="J575" s="47"/>
      <c r="K575" s="19">
        <f t="shared" si="61"/>
        <v>0</v>
      </c>
      <c r="L575" s="23">
        <f t="shared" si="62"/>
        <v>0</v>
      </c>
      <c r="M575" s="19">
        <f t="shared" si="63"/>
        <v>0</v>
      </c>
      <c r="N575" s="19">
        <f t="shared" si="64"/>
        <v>38.755000000000003</v>
      </c>
      <c r="O575" s="54" t="s">
        <v>2217</v>
      </c>
    </row>
    <row r="576" spans="1:15" x14ac:dyDescent="0.25">
      <c r="A576" s="40">
        <v>8230</v>
      </c>
      <c r="B576" s="40" t="s">
        <v>23</v>
      </c>
      <c r="C576" s="16" t="s">
        <v>540</v>
      </c>
      <c r="D576" s="255" t="s">
        <v>1415</v>
      </c>
      <c r="E576" s="201">
        <v>38</v>
      </c>
      <c r="F576" s="17">
        <f t="shared" si="59"/>
        <v>1.4910731803021386</v>
      </c>
      <c r="G576" s="17">
        <f t="shared" si="60"/>
        <v>43.699999999999996</v>
      </c>
      <c r="H576" s="47"/>
      <c r="I576" s="18">
        <v>12</v>
      </c>
      <c r="J576" s="47"/>
      <c r="K576" s="19">
        <f t="shared" si="61"/>
        <v>0</v>
      </c>
      <c r="L576" s="23">
        <f t="shared" si="62"/>
        <v>0</v>
      </c>
      <c r="M576" s="19">
        <f t="shared" si="63"/>
        <v>0</v>
      </c>
      <c r="N576" s="19">
        <f t="shared" si="64"/>
        <v>43.699999999999996</v>
      </c>
      <c r="O576" s="54"/>
    </row>
    <row r="577" spans="1:15" x14ac:dyDescent="0.25">
      <c r="A577" s="40">
        <v>8340</v>
      </c>
      <c r="B577" s="40" t="s">
        <v>23</v>
      </c>
      <c r="C577" s="16" t="s">
        <v>541</v>
      </c>
      <c r="D577" s="53" t="s">
        <v>1416</v>
      </c>
      <c r="E577" s="201">
        <v>31.7</v>
      </c>
      <c r="F577" s="17">
        <f t="shared" si="59"/>
        <v>1.243868942515205</v>
      </c>
      <c r="G577" s="17">
        <f t="shared" si="60"/>
        <v>36.454999999999998</v>
      </c>
      <c r="H577" s="47"/>
      <c r="I577" s="18">
        <v>8</v>
      </c>
      <c r="J577" s="47"/>
      <c r="K577" s="19">
        <f t="shared" si="61"/>
        <v>0</v>
      </c>
      <c r="L577" s="23">
        <f t="shared" si="62"/>
        <v>0</v>
      </c>
      <c r="M577" s="19">
        <f t="shared" si="63"/>
        <v>0</v>
      </c>
      <c r="N577" s="19">
        <f t="shared" si="64"/>
        <v>36.454999999999998</v>
      </c>
      <c r="O577" s="54"/>
    </row>
    <row r="578" spans="1:15" x14ac:dyDescent="0.25">
      <c r="A578" s="40">
        <v>8390</v>
      </c>
      <c r="B578" s="40" t="s">
        <v>23</v>
      </c>
      <c r="C578" s="16" t="s">
        <v>542</v>
      </c>
      <c r="D578" s="53" t="s">
        <v>1417</v>
      </c>
      <c r="E578" s="201">
        <v>32.5</v>
      </c>
      <c r="F578" s="17">
        <f t="shared" si="59"/>
        <v>1.2752599568373553</v>
      </c>
      <c r="G578" s="17">
        <f t="shared" si="60"/>
        <v>37.375</v>
      </c>
      <c r="H578" s="47"/>
      <c r="I578" s="18">
        <v>12</v>
      </c>
      <c r="J578" s="47"/>
      <c r="K578" s="19">
        <f t="shared" si="61"/>
        <v>0</v>
      </c>
      <c r="L578" s="23">
        <f t="shared" si="62"/>
        <v>0</v>
      </c>
      <c r="M578" s="19">
        <f t="shared" si="63"/>
        <v>0</v>
      </c>
      <c r="N578" s="19">
        <f t="shared" si="64"/>
        <v>37.375</v>
      </c>
      <c r="O578" s="54"/>
    </row>
    <row r="579" spans="1:15" x14ac:dyDescent="0.25">
      <c r="A579" s="40">
        <v>8400</v>
      </c>
      <c r="B579" s="40" t="s">
        <v>23</v>
      </c>
      <c r="C579" s="16" t="s">
        <v>543</v>
      </c>
      <c r="D579" s="53" t="s">
        <v>1418</v>
      </c>
      <c r="E579" s="201">
        <v>38.4</v>
      </c>
      <c r="F579" s="17">
        <f t="shared" ref="F579:F643" si="65">E579/$E$3</f>
        <v>1.5067686874632136</v>
      </c>
      <c r="G579" s="17">
        <f t="shared" ref="G579:G643" si="66">PRODUCT(E579,1.15)</f>
        <v>44.16</v>
      </c>
      <c r="H579" s="47"/>
      <c r="I579" s="18">
        <v>10</v>
      </c>
      <c r="J579" s="47"/>
      <c r="K579" s="19">
        <f t="shared" ref="K579:K643" si="67">PRODUCT(E579,SUM(H579,PRODUCT(ABS(J579),I579)))</f>
        <v>0</v>
      </c>
      <c r="L579" s="23">
        <f t="shared" ref="L579:L643" si="68">K579/$E$3</f>
        <v>0</v>
      </c>
      <c r="M579" s="19">
        <f t="shared" ref="M579:M643" si="69">PRODUCT(G579,SUM(H579,PRODUCT(ABS(J579),I579)))</f>
        <v>0</v>
      </c>
      <c r="N579" s="19">
        <f t="shared" ref="N579:N643" si="70">PRODUCT(G579,(1+$O$6/100))</f>
        <v>44.16</v>
      </c>
      <c r="O579" s="54"/>
    </row>
    <row r="580" spans="1:15" x14ac:dyDescent="0.25">
      <c r="A580" s="40">
        <v>8420</v>
      </c>
      <c r="B580" s="40" t="s">
        <v>23</v>
      </c>
      <c r="C580" s="16" t="s">
        <v>544</v>
      </c>
      <c r="D580" s="53" t="s">
        <v>1419</v>
      </c>
      <c r="E580" s="201">
        <v>13.8</v>
      </c>
      <c r="F580" s="17">
        <f t="shared" si="65"/>
        <v>0.54149499705709248</v>
      </c>
      <c r="G580" s="17">
        <f t="shared" si="66"/>
        <v>15.87</v>
      </c>
      <c r="H580" s="47"/>
      <c r="I580" s="18">
        <v>12</v>
      </c>
      <c r="J580" s="47"/>
      <c r="K580" s="19">
        <f t="shared" si="67"/>
        <v>0</v>
      </c>
      <c r="L580" s="23">
        <f t="shared" si="68"/>
        <v>0</v>
      </c>
      <c r="M580" s="19">
        <f t="shared" si="69"/>
        <v>0</v>
      </c>
      <c r="N580" s="19">
        <f t="shared" si="70"/>
        <v>15.87</v>
      </c>
      <c r="O580" s="54"/>
    </row>
    <row r="581" spans="1:15" x14ac:dyDescent="0.25">
      <c r="A581" s="40">
        <v>8480</v>
      </c>
      <c r="B581" s="40" t="s">
        <v>23</v>
      </c>
      <c r="C581" s="16" t="s">
        <v>545</v>
      </c>
      <c r="D581" s="53" t="s">
        <v>1420</v>
      </c>
      <c r="E581" s="201">
        <v>36.1</v>
      </c>
      <c r="F581" s="17">
        <f t="shared" si="65"/>
        <v>1.4165195212870316</v>
      </c>
      <c r="G581" s="17">
        <f t="shared" si="66"/>
        <v>41.515000000000001</v>
      </c>
      <c r="H581" s="47"/>
      <c r="I581" s="18">
        <v>10</v>
      </c>
      <c r="J581" s="47"/>
      <c r="K581" s="19">
        <f t="shared" si="67"/>
        <v>0</v>
      </c>
      <c r="L581" s="23">
        <f t="shared" si="68"/>
        <v>0</v>
      </c>
      <c r="M581" s="19">
        <f t="shared" si="69"/>
        <v>0</v>
      </c>
      <c r="N581" s="19">
        <f t="shared" si="70"/>
        <v>41.515000000000001</v>
      </c>
      <c r="O581" s="54"/>
    </row>
    <row r="582" spans="1:15" x14ac:dyDescent="0.25">
      <c r="A582" s="40">
        <v>8482</v>
      </c>
      <c r="B582" s="40" t="s">
        <v>23</v>
      </c>
      <c r="C582" s="16" t="s">
        <v>546</v>
      </c>
      <c r="D582" s="53" t="s">
        <v>1421</v>
      </c>
      <c r="E582" s="201">
        <v>36.1</v>
      </c>
      <c r="F582" s="17">
        <f t="shared" si="65"/>
        <v>1.4165195212870316</v>
      </c>
      <c r="G582" s="17">
        <f t="shared" si="66"/>
        <v>41.515000000000001</v>
      </c>
      <c r="H582" s="47"/>
      <c r="I582" s="18">
        <v>10</v>
      </c>
      <c r="J582" s="47"/>
      <c r="K582" s="19">
        <f t="shared" si="67"/>
        <v>0</v>
      </c>
      <c r="L582" s="23">
        <f t="shared" si="68"/>
        <v>0</v>
      </c>
      <c r="M582" s="19">
        <f t="shared" si="69"/>
        <v>0</v>
      </c>
      <c r="N582" s="19">
        <f t="shared" si="70"/>
        <v>41.515000000000001</v>
      </c>
      <c r="O582" s="54"/>
    </row>
    <row r="583" spans="1:15" x14ac:dyDescent="0.25">
      <c r="A583" s="40">
        <v>8500</v>
      </c>
      <c r="B583" s="40" t="s">
        <v>23</v>
      </c>
      <c r="C583" s="16" t="s">
        <v>547</v>
      </c>
      <c r="D583" s="53" t="s">
        <v>1422</v>
      </c>
      <c r="E583" s="201">
        <v>40.9</v>
      </c>
      <c r="F583" s="17">
        <f t="shared" si="65"/>
        <v>1.6048656072199332</v>
      </c>
      <c r="G583" s="17">
        <f t="shared" si="66"/>
        <v>47.034999999999997</v>
      </c>
      <c r="H583" s="47"/>
      <c r="I583" s="18">
        <v>12</v>
      </c>
      <c r="J583" s="47"/>
      <c r="K583" s="19">
        <f t="shared" si="67"/>
        <v>0</v>
      </c>
      <c r="L583" s="23">
        <f t="shared" si="68"/>
        <v>0</v>
      </c>
      <c r="M583" s="19">
        <f t="shared" si="69"/>
        <v>0</v>
      </c>
      <c r="N583" s="19">
        <f t="shared" si="70"/>
        <v>47.034999999999997</v>
      </c>
      <c r="O583" s="54"/>
    </row>
    <row r="584" spans="1:15" x14ac:dyDescent="0.25">
      <c r="A584" s="40">
        <v>8506</v>
      </c>
      <c r="B584" s="40" t="s">
        <v>23</v>
      </c>
      <c r="C584" s="16" t="s">
        <v>548</v>
      </c>
      <c r="D584" s="53" t="s">
        <v>1423</v>
      </c>
      <c r="E584" s="201">
        <v>40.9</v>
      </c>
      <c r="F584" s="17">
        <f t="shared" si="65"/>
        <v>1.6048656072199332</v>
      </c>
      <c r="G584" s="17">
        <f t="shared" si="66"/>
        <v>47.034999999999997</v>
      </c>
      <c r="H584" s="47"/>
      <c r="I584" s="18">
        <v>12</v>
      </c>
      <c r="J584" s="47"/>
      <c r="K584" s="19">
        <f t="shared" si="67"/>
        <v>0</v>
      </c>
      <c r="L584" s="23">
        <f t="shared" si="68"/>
        <v>0</v>
      </c>
      <c r="M584" s="19">
        <f t="shared" si="69"/>
        <v>0</v>
      </c>
      <c r="N584" s="19">
        <f t="shared" si="70"/>
        <v>47.034999999999997</v>
      </c>
      <c r="O584" s="54"/>
    </row>
    <row r="585" spans="1:15" x14ac:dyDescent="0.25">
      <c r="A585" s="40">
        <v>8510</v>
      </c>
      <c r="B585" s="40" t="s">
        <v>23</v>
      </c>
      <c r="C585" s="16" t="s">
        <v>549</v>
      </c>
      <c r="D585" s="53" t="s">
        <v>1424</v>
      </c>
      <c r="E585" s="201">
        <v>40.9</v>
      </c>
      <c r="F585" s="17">
        <f t="shared" si="65"/>
        <v>1.6048656072199332</v>
      </c>
      <c r="G585" s="17">
        <f t="shared" si="66"/>
        <v>47.034999999999997</v>
      </c>
      <c r="H585" s="47"/>
      <c r="I585" s="18">
        <v>12</v>
      </c>
      <c r="J585" s="47"/>
      <c r="K585" s="19">
        <f t="shared" si="67"/>
        <v>0</v>
      </c>
      <c r="L585" s="23">
        <f t="shared" si="68"/>
        <v>0</v>
      </c>
      <c r="M585" s="19">
        <f t="shared" si="69"/>
        <v>0</v>
      </c>
      <c r="N585" s="19">
        <f t="shared" si="70"/>
        <v>47.034999999999997</v>
      </c>
      <c r="O585" s="54"/>
    </row>
    <row r="586" spans="1:15" x14ac:dyDescent="0.25">
      <c r="A586" s="40">
        <v>8520</v>
      </c>
      <c r="B586" s="40" t="s">
        <v>23</v>
      </c>
      <c r="C586" s="16" t="s">
        <v>550</v>
      </c>
      <c r="D586" s="53" t="s">
        <v>1425</v>
      </c>
      <c r="E586" s="201">
        <v>48.3</v>
      </c>
      <c r="F586" s="17">
        <f t="shared" si="65"/>
        <v>1.8952324896998234</v>
      </c>
      <c r="G586" s="17">
        <f t="shared" si="66"/>
        <v>55.544999999999995</v>
      </c>
      <c r="H586" s="47"/>
      <c r="I586" s="18">
        <v>12</v>
      </c>
      <c r="J586" s="47"/>
      <c r="K586" s="19">
        <f t="shared" si="67"/>
        <v>0</v>
      </c>
      <c r="L586" s="23">
        <f t="shared" si="68"/>
        <v>0</v>
      </c>
      <c r="M586" s="19">
        <f t="shared" si="69"/>
        <v>0</v>
      </c>
      <c r="N586" s="19">
        <f t="shared" si="70"/>
        <v>55.544999999999995</v>
      </c>
      <c r="O586" s="54"/>
    </row>
    <row r="587" spans="1:15" x14ac:dyDescent="0.25">
      <c r="A587" s="40">
        <v>8600</v>
      </c>
      <c r="B587" s="40" t="s">
        <v>23</v>
      </c>
      <c r="C587" s="16" t="s">
        <v>551</v>
      </c>
      <c r="D587" s="53" t="s">
        <v>1426</v>
      </c>
      <c r="E587" s="201">
        <v>40.9</v>
      </c>
      <c r="F587" s="17">
        <f t="shared" si="65"/>
        <v>1.6048656072199332</v>
      </c>
      <c r="G587" s="17">
        <f t="shared" si="66"/>
        <v>47.034999999999997</v>
      </c>
      <c r="H587" s="47"/>
      <c r="I587" s="18">
        <v>12</v>
      </c>
      <c r="J587" s="47"/>
      <c r="K587" s="19">
        <f t="shared" si="67"/>
        <v>0</v>
      </c>
      <c r="L587" s="23">
        <f t="shared" si="68"/>
        <v>0</v>
      </c>
      <c r="M587" s="19">
        <f t="shared" si="69"/>
        <v>0</v>
      </c>
      <c r="N587" s="19">
        <f t="shared" si="70"/>
        <v>47.034999999999997</v>
      </c>
      <c r="O587" s="54"/>
    </row>
    <row r="588" spans="1:15" x14ac:dyDescent="0.25">
      <c r="A588" s="40">
        <v>8610</v>
      </c>
      <c r="B588" s="40" t="s">
        <v>23</v>
      </c>
      <c r="C588" s="16" t="s">
        <v>552</v>
      </c>
      <c r="D588" s="53" t="s">
        <v>1427</v>
      </c>
      <c r="E588" s="201">
        <v>40.9</v>
      </c>
      <c r="F588" s="17">
        <f t="shared" si="65"/>
        <v>1.6048656072199332</v>
      </c>
      <c r="G588" s="17">
        <f t="shared" si="66"/>
        <v>47.034999999999997</v>
      </c>
      <c r="H588" s="47"/>
      <c r="I588" s="18">
        <v>12</v>
      </c>
      <c r="J588" s="47"/>
      <c r="K588" s="19">
        <f t="shared" si="67"/>
        <v>0</v>
      </c>
      <c r="L588" s="23">
        <f t="shared" si="68"/>
        <v>0</v>
      </c>
      <c r="M588" s="19">
        <f t="shared" si="69"/>
        <v>0</v>
      </c>
      <c r="N588" s="19">
        <f t="shared" si="70"/>
        <v>47.034999999999997</v>
      </c>
      <c r="O588" s="54"/>
    </row>
    <row r="589" spans="1:15" x14ac:dyDescent="0.25">
      <c r="A589" s="40">
        <v>8614</v>
      </c>
      <c r="B589" s="40" t="s">
        <v>23</v>
      </c>
      <c r="C589" s="16" t="s">
        <v>553</v>
      </c>
      <c r="D589" s="53" t="s">
        <v>1428</v>
      </c>
      <c r="E589" s="201">
        <v>48.2</v>
      </c>
      <c r="F589" s="17">
        <f t="shared" si="65"/>
        <v>1.8913086129095549</v>
      </c>
      <c r="G589" s="17">
        <f t="shared" si="66"/>
        <v>55.43</v>
      </c>
      <c r="H589" s="47"/>
      <c r="I589" s="18">
        <v>12</v>
      </c>
      <c r="J589" s="47"/>
      <c r="K589" s="19">
        <f t="shared" si="67"/>
        <v>0</v>
      </c>
      <c r="L589" s="23">
        <f t="shared" si="68"/>
        <v>0</v>
      </c>
      <c r="M589" s="19">
        <f t="shared" si="69"/>
        <v>0</v>
      </c>
      <c r="N589" s="19">
        <f t="shared" si="70"/>
        <v>55.43</v>
      </c>
      <c r="O589" s="54"/>
    </row>
    <row r="590" spans="1:15" x14ac:dyDescent="0.25">
      <c r="A590" s="40">
        <v>8630</v>
      </c>
      <c r="B590" s="40" t="s">
        <v>23</v>
      </c>
      <c r="C590" s="16" t="s">
        <v>554</v>
      </c>
      <c r="D590" s="53" t="s">
        <v>1429</v>
      </c>
      <c r="E590" s="201">
        <v>40.9</v>
      </c>
      <c r="F590" s="17">
        <f t="shared" si="65"/>
        <v>1.6048656072199332</v>
      </c>
      <c r="G590" s="17">
        <f t="shared" si="66"/>
        <v>47.034999999999997</v>
      </c>
      <c r="H590" s="47"/>
      <c r="I590" s="18">
        <v>12</v>
      </c>
      <c r="J590" s="47"/>
      <c r="K590" s="19">
        <f t="shared" si="67"/>
        <v>0</v>
      </c>
      <c r="L590" s="23">
        <f t="shared" si="68"/>
        <v>0</v>
      </c>
      <c r="M590" s="19">
        <f t="shared" si="69"/>
        <v>0</v>
      </c>
      <c r="N590" s="19">
        <f t="shared" si="70"/>
        <v>47.034999999999997</v>
      </c>
      <c r="O590" s="54"/>
    </row>
    <row r="591" spans="1:15" x14ac:dyDescent="0.25">
      <c r="A591" s="40">
        <v>8700</v>
      </c>
      <c r="B591" s="40" t="s">
        <v>23</v>
      </c>
      <c r="C591" s="16" t="s">
        <v>555</v>
      </c>
      <c r="D591" s="53" t="s">
        <v>1430</v>
      </c>
      <c r="E591" s="201">
        <v>53.4</v>
      </c>
      <c r="F591" s="17">
        <f t="shared" si="65"/>
        <v>2.0953502060035314</v>
      </c>
      <c r="G591" s="17">
        <f t="shared" si="66"/>
        <v>61.41</v>
      </c>
      <c r="H591" s="47"/>
      <c r="I591" s="18">
        <v>12</v>
      </c>
      <c r="J591" s="47"/>
      <c r="K591" s="19">
        <f t="shared" si="67"/>
        <v>0</v>
      </c>
      <c r="L591" s="23">
        <f t="shared" si="68"/>
        <v>0</v>
      </c>
      <c r="M591" s="19">
        <f t="shared" si="69"/>
        <v>0</v>
      </c>
      <c r="N591" s="19">
        <f t="shared" si="70"/>
        <v>61.41</v>
      </c>
      <c r="O591" s="54"/>
    </row>
    <row r="592" spans="1:15" x14ac:dyDescent="0.25">
      <c r="A592" s="40">
        <v>8702</v>
      </c>
      <c r="B592" s="40" t="s">
        <v>23</v>
      </c>
      <c r="C592" s="16" t="s">
        <v>556</v>
      </c>
      <c r="D592" s="53" t="s">
        <v>1431</v>
      </c>
      <c r="E592" s="201">
        <v>53.4</v>
      </c>
      <c r="F592" s="17">
        <f t="shared" si="65"/>
        <v>2.0953502060035314</v>
      </c>
      <c r="G592" s="17">
        <f t="shared" si="66"/>
        <v>61.41</v>
      </c>
      <c r="H592" s="47"/>
      <c r="I592" s="18">
        <v>12</v>
      </c>
      <c r="J592" s="47"/>
      <c r="K592" s="19">
        <f t="shared" si="67"/>
        <v>0</v>
      </c>
      <c r="L592" s="23">
        <f t="shared" si="68"/>
        <v>0</v>
      </c>
      <c r="M592" s="19">
        <f t="shared" si="69"/>
        <v>0</v>
      </c>
      <c r="N592" s="19">
        <f t="shared" si="70"/>
        <v>61.41</v>
      </c>
      <c r="O592" s="54"/>
    </row>
    <row r="593" spans="1:15" x14ac:dyDescent="0.25">
      <c r="A593" s="40">
        <v>8770</v>
      </c>
      <c r="B593" s="40" t="s">
        <v>23</v>
      </c>
      <c r="C593" s="16" t="s">
        <v>557</v>
      </c>
      <c r="D593" s="53" t="s">
        <v>1432</v>
      </c>
      <c r="E593" s="201">
        <v>59.7</v>
      </c>
      <c r="F593" s="17">
        <f t="shared" si="65"/>
        <v>2.3425544437904651</v>
      </c>
      <c r="G593" s="17">
        <f t="shared" si="66"/>
        <v>68.655000000000001</v>
      </c>
      <c r="H593" s="47"/>
      <c r="I593" s="18">
        <v>12</v>
      </c>
      <c r="J593" s="47"/>
      <c r="K593" s="19">
        <f t="shared" si="67"/>
        <v>0</v>
      </c>
      <c r="L593" s="23">
        <f t="shared" si="68"/>
        <v>0</v>
      </c>
      <c r="M593" s="19">
        <f t="shared" si="69"/>
        <v>0</v>
      </c>
      <c r="N593" s="19">
        <f t="shared" si="70"/>
        <v>68.655000000000001</v>
      </c>
      <c r="O593" s="54"/>
    </row>
    <row r="594" spans="1:15" x14ac:dyDescent="0.25">
      <c r="A594" s="209">
        <v>8970</v>
      </c>
      <c r="B594" s="209" t="s">
        <v>23</v>
      </c>
      <c r="C594" s="210" t="s">
        <v>558</v>
      </c>
      <c r="D594" s="253" t="s">
        <v>1433</v>
      </c>
      <c r="E594" s="207">
        <v>21.8</v>
      </c>
      <c r="F594" s="207">
        <f t="shared" si="65"/>
        <v>0.85540514027859527</v>
      </c>
      <c r="G594" s="207">
        <f t="shared" si="66"/>
        <v>25.07</v>
      </c>
      <c r="H594" s="212"/>
      <c r="I594" s="211">
        <v>12</v>
      </c>
      <c r="J594" s="212"/>
      <c r="K594" s="213">
        <f t="shared" si="67"/>
        <v>0</v>
      </c>
      <c r="L594" s="214">
        <f t="shared" si="68"/>
        <v>0</v>
      </c>
      <c r="M594" s="213">
        <f t="shared" si="69"/>
        <v>0</v>
      </c>
      <c r="N594" s="213">
        <f t="shared" si="70"/>
        <v>25.07</v>
      </c>
      <c r="O594" s="208" t="s">
        <v>2027</v>
      </c>
    </row>
    <row r="595" spans="1:15" x14ac:dyDescent="0.25">
      <c r="A595" s="40">
        <v>8974</v>
      </c>
      <c r="B595" s="40" t="s">
        <v>23</v>
      </c>
      <c r="C595" s="16" t="s">
        <v>559</v>
      </c>
      <c r="D595" s="53" t="s">
        <v>1434</v>
      </c>
      <c r="E595" s="201">
        <v>24</v>
      </c>
      <c r="F595" s="17">
        <f t="shared" si="65"/>
        <v>0.94173042966450859</v>
      </c>
      <c r="G595" s="17">
        <f t="shared" si="66"/>
        <v>27.599999999999998</v>
      </c>
      <c r="H595" s="47"/>
      <c r="I595" s="18">
        <v>12</v>
      </c>
      <c r="J595" s="47"/>
      <c r="K595" s="19">
        <f t="shared" si="67"/>
        <v>0</v>
      </c>
      <c r="L595" s="23">
        <f t="shared" si="68"/>
        <v>0</v>
      </c>
      <c r="M595" s="19">
        <f t="shared" si="69"/>
        <v>0</v>
      </c>
      <c r="N595" s="19">
        <f t="shared" si="70"/>
        <v>27.599999999999998</v>
      </c>
      <c r="O595" s="54"/>
    </row>
    <row r="596" spans="1:15" x14ac:dyDescent="0.25">
      <c r="A596" s="40">
        <v>8978</v>
      </c>
      <c r="B596" s="40" t="s">
        <v>23</v>
      </c>
      <c r="C596" s="16" t="s">
        <v>560</v>
      </c>
      <c r="D596" s="53" t="s">
        <v>1435</v>
      </c>
      <c r="E596" s="201">
        <v>25.2</v>
      </c>
      <c r="F596" s="17">
        <f t="shared" si="65"/>
        <v>0.98881695114773394</v>
      </c>
      <c r="G596" s="17">
        <f t="shared" si="66"/>
        <v>28.979999999999997</v>
      </c>
      <c r="H596" s="47"/>
      <c r="I596" s="18">
        <v>12</v>
      </c>
      <c r="J596" s="47"/>
      <c r="K596" s="19">
        <f t="shared" si="67"/>
        <v>0</v>
      </c>
      <c r="L596" s="23">
        <f t="shared" si="68"/>
        <v>0</v>
      </c>
      <c r="M596" s="19">
        <f t="shared" si="69"/>
        <v>0</v>
      </c>
      <c r="N596" s="19">
        <f t="shared" si="70"/>
        <v>28.979999999999997</v>
      </c>
      <c r="O596" s="54"/>
    </row>
    <row r="597" spans="1:15" x14ac:dyDescent="0.25">
      <c r="A597" s="40">
        <v>8986</v>
      </c>
      <c r="B597" s="40" t="s">
        <v>23</v>
      </c>
      <c r="C597" s="16" t="s">
        <v>561</v>
      </c>
      <c r="D597" s="53" t="s">
        <v>1436</v>
      </c>
      <c r="E597" s="201">
        <v>25.2</v>
      </c>
      <c r="F597" s="17">
        <f t="shared" si="65"/>
        <v>0.98881695114773394</v>
      </c>
      <c r="G597" s="17">
        <f t="shared" si="66"/>
        <v>28.979999999999997</v>
      </c>
      <c r="H597" s="47"/>
      <c r="I597" s="18">
        <v>12</v>
      </c>
      <c r="J597" s="47"/>
      <c r="K597" s="19">
        <f t="shared" si="67"/>
        <v>0</v>
      </c>
      <c r="L597" s="23">
        <f t="shared" si="68"/>
        <v>0</v>
      </c>
      <c r="M597" s="19">
        <f t="shared" si="69"/>
        <v>0</v>
      </c>
      <c r="N597" s="19">
        <f t="shared" si="70"/>
        <v>28.979999999999997</v>
      </c>
      <c r="O597" s="54"/>
    </row>
    <row r="598" spans="1:15" x14ac:dyDescent="0.25">
      <c r="A598" s="40">
        <v>8988</v>
      </c>
      <c r="B598" s="40" t="s">
        <v>23</v>
      </c>
      <c r="C598" s="16" t="s">
        <v>562</v>
      </c>
      <c r="D598" s="53" t="s">
        <v>1437</v>
      </c>
      <c r="E598" s="201">
        <v>26.1</v>
      </c>
      <c r="F598" s="17">
        <f t="shared" si="65"/>
        <v>1.0241318422601531</v>
      </c>
      <c r="G598" s="17">
        <f t="shared" si="66"/>
        <v>30.015000000000001</v>
      </c>
      <c r="H598" s="47"/>
      <c r="I598" s="18">
        <v>12</v>
      </c>
      <c r="J598" s="47"/>
      <c r="K598" s="19">
        <f t="shared" si="67"/>
        <v>0</v>
      </c>
      <c r="L598" s="23">
        <f t="shared" si="68"/>
        <v>0</v>
      </c>
      <c r="M598" s="19">
        <f t="shared" si="69"/>
        <v>0</v>
      </c>
      <c r="N598" s="19">
        <f t="shared" si="70"/>
        <v>30.015000000000001</v>
      </c>
      <c r="O598" s="54"/>
    </row>
    <row r="599" spans="1:15" x14ac:dyDescent="0.25">
      <c r="A599" s="40">
        <v>9110</v>
      </c>
      <c r="B599" s="40" t="s">
        <v>23</v>
      </c>
      <c r="C599" s="16" t="s">
        <v>563</v>
      </c>
      <c r="D599" s="53" t="s">
        <v>1438</v>
      </c>
      <c r="E599" s="201">
        <v>234.1</v>
      </c>
      <c r="F599" s="17">
        <f t="shared" si="65"/>
        <v>9.1857955660192268</v>
      </c>
      <c r="G599" s="17">
        <f t="shared" si="66"/>
        <v>269.21499999999997</v>
      </c>
      <c r="H599" s="47"/>
      <c r="I599" s="18">
        <v>6</v>
      </c>
      <c r="J599" s="47"/>
      <c r="K599" s="19">
        <f t="shared" si="67"/>
        <v>0</v>
      </c>
      <c r="L599" s="23">
        <f t="shared" si="68"/>
        <v>0</v>
      </c>
      <c r="M599" s="19">
        <f t="shared" si="69"/>
        <v>0</v>
      </c>
      <c r="N599" s="19">
        <f t="shared" si="70"/>
        <v>269.21499999999997</v>
      </c>
      <c r="O599" s="54"/>
    </row>
    <row r="600" spans="1:15" x14ac:dyDescent="0.25">
      <c r="A600" s="40">
        <v>9120</v>
      </c>
      <c r="B600" s="40" t="s">
        <v>23</v>
      </c>
      <c r="C600" s="16" t="s">
        <v>564</v>
      </c>
      <c r="D600" s="53" t="s">
        <v>1439</v>
      </c>
      <c r="E600" s="201">
        <v>249.2</v>
      </c>
      <c r="F600" s="17">
        <f t="shared" si="65"/>
        <v>9.7783009613498137</v>
      </c>
      <c r="G600" s="17">
        <f t="shared" si="66"/>
        <v>286.58</v>
      </c>
      <c r="H600" s="47"/>
      <c r="I600" s="18">
        <v>8</v>
      </c>
      <c r="J600" s="47"/>
      <c r="K600" s="19">
        <f t="shared" si="67"/>
        <v>0</v>
      </c>
      <c r="L600" s="23">
        <f t="shared" si="68"/>
        <v>0</v>
      </c>
      <c r="M600" s="19">
        <f t="shared" si="69"/>
        <v>0</v>
      </c>
      <c r="N600" s="19">
        <f t="shared" si="70"/>
        <v>286.58</v>
      </c>
      <c r="O600" s="54"/>
    </row>
    <row r="601" spans="1:15" x14ac:dyDescent="0.25">
      <c r="A601" s="40">
        <v>9130</v>
      </c>
      <c r="B601" s="40" t="s">
        <v>23</v>
      </c>
      <c r="C601" s="16" t="s">
        <v>565</v>
      </c>
      <c r="D601" s="53" t="s">
        <v>1440</v>
      </c>
      <c r="E601" s="201">
        <v>184.6</v>
      </c>
      <c r="F601" s="17">
        <f t="shared" si="65"/>
        <v>7.2434765548361781</v>
      </c>
      <c r="G601" s="17">
        <f t="shared" si="66"/>
        <v>212.28999999999996</v>
      </c>
      <c r="H601" s="47"/>
      <c r="I601" s="18">
        <v>12</v>
      </c>
      <c r="J601" s="47"/>
      <c r="K601" s="19">
        <f t="shared" si="67"/>
        <v>0</v>
      </c>
      <c r="L601" s="23">
        <f t="shared" si="68"/>
        <v>0</v>
      </c>
      <c r="M601" s="19">
        <f t="shared" si="69"/>
        <v>0</v>
      </c>
      <c r="N601" s="19">
        <f t="shared" si="70"/>
        <v>212.28999999999996</v>
      </c>
      <c r="O601" s="54"/>
    </row>
    <row r="602" spans="1:15" x14ac:dyDescent="0.25">
      <c r="A602" s="40">
        <v>9132</v>
      </c>
      <c r="B602" s="40" t="s">
        <v>23</v>
      </c>
      <c r="C602" s="16" t="s">
        <v>566</v>
      </c>
      <c r="D602" s="53" t="s">
        <v>1441</v>
      </c>
      <c r="E602" s="201">
        <v>831</v>
      </c>
      <c r="F602" s="17">
        <f t="shared" si="65"/>
        <v>32.607416127133611</v>
      </c>
      <c r="G602" s="17">
        <f t="shared" si="66"/>
        <v>955.65</v>
      </c>
      <c r="H602" s="47"/>
      <c r="I602" s="18">
        <v>3</v>
      </c>
      <c r="J602" s="47"/>
      <c r="K602" s="19">
        <f t="shared" si="67"/>
        <v>0</v>
      </c>
      <c r="L602" s="23">
        <f t="shared" si="68"/>
        <v>0</v>
      </c>
      <c r="M602" s="19">
        <f t="shared" si="69"/>
        <v>0</v>
      </c>
      <c r="N602" s="19">
        <f t="shared" si="70"/>
        <v>955.65</v>
      </c>
      <c r="O602" s="54"/>
    </row>
    <row r="603" spans="1:15" x14ac:dyDescent="0.25">
      <c r="A603" s="40">
        <v>9176</v>
      </c>
      <c r="B603" s="40" t="s">
        <v>23</v>
      </c>
      <c r="C603" s="16" t="s">
        <v>567</v>
      </c>
      <c r="D603" s="53" t="s">
        <v>1442</v>
      </c>
      <c r="E603" s="201">
        <v>109.6</v>
      </c>
      <c r="F603" s="17">
        <f t="shared" si="65"/>
        <v>4.3005689621345891</v>
      </c>
      <c r="G603" s="17">
        <f t="shared" si="66"/>
        <v>126.03999999999998</v>
      </c>
      <c r="H603" s="47"/>
      <c r="I603" s="18">
        <v>6</v>
      </c>
      <c r="J603" s="47"/>
      <c r="K603" s="19">
        <f t="shared" si="67"/>
        <v>0</v>
      </c>
      <c r="L603" s="23">
        <f t="shared" si="68"/>
        <v>0</v>
      </c>
      <c r="M603" s="19">
        <f t="shared" si="69"/>
        <v>0</v>
      </c>
      <c r="N603" s="19">
        <f t="shared" si="70"/>
        <v>126.03999999999998</v>
      </c>
      <c r="O603" s="54"/>
    </row>
    <row r="604" spans="1:15" x14ac:dyDescent="0.25">
      <c r="A604" s="40">
        <v>9179</v>
      </c>
      <c r="B604" s="40" t="s">
        <v>23</v>
      </c>
      <c r="C604" s="16" t="s">
        <v>568</v>
      </c>
      <c r="D604" s="53" t="s">
        <v>1443</v>
      </c>
      <c r="E604" s="17">
        <v>97.3</v>
      </c>
      <c r="F604" s="17">
        <f t="shared" si="65"/>
        <v>3.8179321169315283</v>
      </c>
      <c r="G604" s="17">
        <f t="shared" si="66"/>
        <v>111.89499999999998</v>
      </c>
      <c r="H604" s="47"/>
      <c r="I604" s="18">
        <v>6</v>
      </c>
      <c r="J604" s="47"/>
      <c r="K604" s="19">
        <f t="shared" si="67"/>
        <v>0</v>
      </c>
      <c r="L604" s="23">
        <f t="shared" si="68"/>
        <v>0</v>
      </c>
      <c r="M604" s="19">
        <f t="shared" si="69"/>
        <v>0</v>
      </c>
      <c r="N604" s="19">
        <f t="shared" si="70"/>
        <v>111.89499999999998</v>
      </c>
      <c r="O604" s="54"/>
    </row>
    <row r="605" spans="1:15" x14ac:dyDescent="0.25">
      <c r="A605" s="40">
        <v>9509</v>
      </c>
      <c r="B605" s="40" t="s">
        <v>23</v>
      </c>
      <c r="C605" s="16" t="s">
        <v>569</v>
      </c>
      <c r="D605" s="53" t="s">
        <v>1444</v>
      </c>
      <c r="E605" s="201">
        <v>180.7</v>
      </c>
      <c r="F605" s="17">
        <f t="shared" si="65"/>
        <v>7.0904453600156954</v>
      </c>
      <c r="G605" s="17">
        <f t="shared" si="66"/>
        <v>207.80499999999998</v>
      </c>
      <c r="H605" s="47"/>
      <c r="I605" s="18">
        <v>4</v>
      </c>
      <c r="J605" s="47"/>
      <c r="K605" s="19">
        <f t="shared" si="67"/>
        <v>0</v>
      </c>
      <c r="L605" s="23">
        <f t="shared" si="68"/>
        <v>0</v>
      </c>
      <c r="M605" s="19">
        <f t="shared" si="69"/>
        <v>0</v>
      </c>
      <c r="N605" s="19">
        <f t="shared" si="70"/>
        <v>207.80499999999998</v>
      </c>
      <c r="O605" s="54"/>
    </row>
    <row r="606" spans="1:15" x14ac:dyDescent="0.25">
      <c r="A606" s="40">
        <v>9510</v>
      </c>
      <c r="B606" s="40" t="s">
        <v>23</v>
      </c>
      <c r="C606" s="16" t="s">
        <v>570</v>
      </c>
      <c r="D606" s="53" t="s">
        <v>1445</v>
      </c>
      <c r="E606" s="201">
        <v>103.7</v>
      </c>
      <c r="F606" s="17">
        <f t="shared" si="65"/>
        <v>4.0690602315087308</v>
      </c>
      <c r="G606" s="17">
        <f t="shared" si="66"/>
        <v>119.255</v>
      </c>
      <c r="H606" s="47"/>
      <c r="I606" s="18">
        <v>4</v>
      </c>
      <c r="J606" s="47"/>
      <c r="K606" s="19">
        <f t="shared" si="67"/>
        <v>0</v>
      </c>
      <c r="L606" s="23">
        <f t="shared" si="68"/>
        <v>0</v>
      </c>
      <c r="M606" s="19">
        <f t="shared" si="69"/>
        <v>0</v>
      </c>
      <c r="N606" s="19">
        <f t="shared" si="70"/>
        <v>119.255</v>
      </c>
      <c r="O606" s="54"/>
    </row>
    <row r="607" spans="1:15" x14ac:dyDescent="0.25">
      <c r="A607" s="40">
        <v>9520</v>
      </c>
      <c r="B607" s="40" t="s">
        <v>23</v>
      </c>
      <c r="C607" s="16" t="s">
        <v>571</v>
      </c>
      <c r="D607" s="53" t="s">
        <v>1446</v>
      </c>
      <c r="E607" s="201">
        <v>187.4</v>
      </c>
      <c r="F607" s="17">
        <f t="shared" si="65"/>
        <v>7.3533451049637044</v>
      </c>
      <c r="G607" s="17">
        <f t="shared" si="66"/>
        <v>215.51</v>
      </c>
      <c r="H607" s="47"/>
      <c r="I607" s="18">
        <v>6</v>
      </c>
      <c r="J607" s="47"/>
      <c r="K607" s="19">
        <f t="shared" si="67"/>
        <v>0</v>
      </c>
      <c r="L607" s="23">
        <f t="shared" si="68"/>
        <v>0</v>
      </c>
      <c r="M607" s="19">
        <f t="shared" si="69"/>
        <v>0</v>
      </c>
      <c r="N607" s="19">
        <f t="shared" si="70"/>
        <v>215.51</v>
      </c>
      <c r="O607" s="54"/>
    </row>
    <row r="608" spans="1:15" x14ac:dyDescent="0.25">
      <c r="A608" s="40">
        <v>9528</v>
      </c>
      <c r="B608" s="40" t="s">
        <v>23</v>
      </c>
      <c r="C608" s="16" t="s">
        <v>572</v>
      </c>
      <c r="D608" s="53" t="s">
        <v>1447</v>
      </c>
      <c r="E608" s="201">
        <v>50.4</v>
      </c>
      <c r="F608" s="17">
        <f t="shared" si="65"/>
        <v>1.9776339022954679</v>
      </c>
      <c r="G608" s="17">
        <f t="shared" si="66"/>
        <v>57.959999999999994</v>
      </c>
      <c r="H608" s="47"/>
      <c r="I608" s="18">
        <v>15</v>
      </c>
      <c r="J608" s="47"/>
      <c r="K608" s="19">
        <f t="shared" si="67"/>
        <v>0</v>
      </c>
      <c r="L608" s="23">
        <f t="shared" si="68"/>
        <v>0</v>
      </c>
      <c r="M608" s="19">
        <f t="shared" si="69"/>
        <v>0</v>
      </c>
      <c r="N608" s="19">
        <f t="shared" si="70"/>
        <v>57.959999999999994</v>
      </c>
      <c r="O608" s="54"/>
    </row>
    <row r="609" spans="1:15" x14ac:dyDescent="0.25">
      <c r="A609" s="40">
        <v>9530</v>
      </c>
      <c r="B609" s="40" t="s">
        <v>23</v>
      </c>
      <c r="C609" s="16" t="s">
        <v>573</v>
      </c>
      <c r="D609" s="53" t="s">
        <v>1448</v>
      </c>
      <c r="E609" s="201">
        <v>75</v>
      </c>
      <c r="F609" s="17">
        <f t="shared" si="65"/>
        <v>2.9429075927015891</v>
      </c>
      <c r="G609" s="17">
        <f t="shared" si="66"/>
        <v>86.25</v>
      </c>
      <c r="H609" s="47"/>
      <c r="I609" s="18">
        <v>12</v>
      </c>
      <c r="J609" s="47"/>
      <c r="K609" s="19">
        <f t="shared" si="67"/>
        <v>0</v>
      </c>
      <c r="L609" s="23">
        <f t="shared" si="68"/>
        <v>0</v>
      </c>
      <c r="M609" s="19">
        <f t="shared" si="69"/>
        <v>0</v>
      </c>
      <c r="N609" s="19">
        <f t="shared" si="70"/>
        <v>86.25</v>
      </c>
      <c r="O609" s="54"/>
    </row>
    <row r="610" spans="1:15" x14ac:dyDescent="0.25">
      <c r="A610" s="40">
        <v>9532</v>
      </c>
      <c r="B610" s="40" t="s">
        <v>23</v>
      </c>
      <c r="C610" s="16" t="s">
        <v>574</v>
      </c>
      <c r="D610" s="53" t="s">
        <v>1449</v>
      </c>
      <c r="E610" s="201">
        <v>66.7</v>
      </c>
      <c r="F610" s="17">
        <f t="shared" si="65"/>
        <v>2.6172258191092803</v>
      </c>
      <c r="G610" s="17">
        <f t="shared" si="66"/>
        <v>76.704999999999998</v>
      </c>
      <c r="H610" s="47"/>
      <c r="I610" s="18">
        <v>6</v>
      </c>
      <c r="J610" s="47"/>
      <c r="K610" s="19">
        <f t="shared" si="67"/>
        <v>0</v>
      </c>
      <c r="L610" s="23">
        <f t="shared" si="68"/>
        <v>0</v>
      </c>
      <c r="M610" s="19">
        <f t="shared" si="69"/>
        <v>0</v>
      </c>
      <c r="N610" s="19">
        <f t="shared" si="70"/>
        <v>76.704999999999998</v>
      </c>
      <c r="O610" s="54"/>
    </row>
    <row r="611" spans="1:15" x14ac:dyDescent="0.25">
      <c r="A611" s="40">
        <v>9533</v>
      </c>
      <c r="B611" s="40" t="s">
        <v>23</v>
      </c>
      <c r="C611" s="16" t="s">
        <v>575</v>
      </c>
      <c r="D611" s="53" t="s">
        <v>1450</v>
      </c>
      <c r="E611" s="201">
        <v>105.6</v>
      </c>
      <c r="F611" s="17">
        <f t="shared" si="65"/>
        <v>4.1436138905238371</v>
      </c>
      <c r="G611" s="17">
        <f t="shared" si="66"/>
        <v>121.43999999999998</v>
      </c>
      <c r="H611" s="47"/>
      <c r="I611" s="18">
        <v>6</v>
      </c>
      <c r="J611" s="47"/>
      <c r="K611" s="19">
        <f t="shared" si="67"/>
        <v>0</v>
      </c>
      <c r="L611" s="23">
        <f t="shared" si="68"/>
        <v>0</v>
      </c>
      <c r="M611" s="19">
        <f t="shared" si="69"/>
        <v>0</v>
      </c>
      <c r="N611" s="19">
        <f t="shared" si="70"/>
        <v>121.43999999999998</v>
      </c>
      <c r="O611" s="54"/>
    </row>
    <row r="612" spans="1:15" x14ac:dyDescent="0.25">
      <c r="A612" s="40">
        <v>9534</v>
      </c>
      <c r="B612" s="40" t="s">
        <v>23</v>
      </c>
      <c r="C612" s="16" t="s">
        <v>2143</v>
      </c>
      <c r="D612" s="53">
        <v>4006040215301</v>
      </c>
      <c r="E612" s="201">
        <v>122.5</v>
      </c>
      <c r="F612" s="17">
        <f t="shared" si="65"/>
        <v>4.8067490680792622</v>
      </c>
      <c r="G612" s="17">
        <f t="shared" si="66"/>
        <v>140.875</v>
      </c>
      <c r="H612" s="47"/>
      <c r="I612" s="18">
        <v>6</v>
      </c>
      <c r="J612" s="47"/>
      <c r="K612" s="19">
        <f t="shared" si="67"/>
        <v>0</v>
      </c>
      <c r="L612" s="23">
        <f t="shared" si="68"/>
        <v>0</v>
      </c>
      <c r="M612" s="19">
        <f t="shared" si="69"/>
        <v>0</v>
      </c>
      <c r="N612" s="19">
        <f t="shared" si="70"/>
        <v>140.875</v>
      </c>
      <c r="O612" s="54"/>
    </row>
    <row r="613" spans="1:15" x14ac:dyDescent="0.25">
      <c r="A613" s="40">
        <v>9536</v>
      </c>
      <c r="B613" s="40" t="s">
        <v>82</v>
      </c>
      <c r="C613" s="16" t="s">
        <v>576</v>
      </c>
      <c r="D613" s="53" t="s">
        <v>1451</v>
      </c>
      <c r="E613" s="201">
        <v>336.4</v>
      </c>
      <c r="F613" s="17">
        <f t="shared" si="65"/>
        <v>13.199921522464194</v>
      </c>
      <c r="G613" s="17">
        <f t="shared" si="66"/>
        <v>386.85999999999996</v>
      </c>
      <c r="H613" s="47"/>
      <c r="I613" s="18">
        <v>6</v>
      </c>
      <c r="J613" s="47"/>
      <c r="K613" s="19">
        <f t="shared" si="67"/>
        <v>0</v>
      </c>
      <c r="L613" s="23">
        <f t="shared" si="68"/>
        <v>0</v>
      </c>
      <c r="M613" s="19">
        <f t="shared" si="69"/>
        <v>0</v>
      </c>
      <c r="N613" s="19">
        <f t="shared" si="70"/>
        <v>386.85999999999996</v>
      </c>
      <c r="O613" s="54"/>
    </row>
    <row r="614" spans="1:15" x14ac:dyDescent="0.25">
      <c r="A614" s="40">
        <v>9538</v>
      </c>
      <c r="B614" s="40" t="s">
        <v>23</v>
      </c>
      <c r="C614" s="16" t="s">
        <v>577</v>
      </c>
      <c r="D614" s="53" t="s">
        <v>1452</v>
      </c>
      <c r="E614" s="201">
        <v>160.6</v>
      </c>
      <c r="F614" s="17">
        <f t="shared" si="65"/>
        <v>6.3017461251716691</v>
      </c>
      <c r="G614" s="17">
        <f t="shared" si="66"/>
        <v>184.68999999999997</v>
      </c>
      <c r="H614" s="47"/>
      <c r="I614" s="18">
        <v>12</v>
      </c>
      <c r="J614" s="47"/>
      <c r="K614" s="19">
        <f t="shared" si="67"/>
        <v>0</v>
      </c>
      <c r="L614" s="23">
        <f t="shared" si="68"/>
        <v>0</v>
      </c>
      <c r="M614" s="19">
        <f t="shared" si="69"/>
        <v>0</v>
      </c>
      <c r="N614" s="19">
        <f t="shared" si="70"/>
        <v>184.68999999999997</v>
      </c>
      <c r="O614" s="54"/>
    </row>
    <row r="615" spans="1:15" x14ac:dyDescent="0.25">
      <c r="A615" s="40">
        <v>9700</v>
      </c>
      <c r="B615" s="40" t="s">
        <v>23</v>
      </c>
      <c r="C615" s="16" t="s">
        <v>578</v>
      </c>
      <c r="D615" s="53" t="s">
        <v>1453</v>
      </c>
      <c r="E615" s="201">
        <v>96.4</v>
      </c>
      <c r="F615" s="17">
        <f t="shared" si="65"/>
        <v>3.7826172258191098</v>
      </c>
      <c r="G615" s="17">
        <f t="shared" si="66"/>
        <v>110.86</v>
      </c>
      <c r="H615" s="47"/>
      <c r="I615" s="18">
        <v>6</v>
      </c>
      <c r="J615" s="47"/>
      <c r="K615" s="19">
        <f t="shared" si="67"/>
        <v>0</v>
      </c>
      <c r="L615" s="23">
        <f t="shared" si="68"/>
        <v>0</v>
      </c>
      <c r="M615" s="19">
        <f t="shared" si="69"/>
        <v>0</v>
      </c>
      <c r="N615" s="19">
        <f t="shared" si="70"/>
        <v>110.86</v>
      </c>
      <c r="O615" s="54"/>
    </row>
    <row r="616" spans="1:15" x14ac:dyDescent="0.25">
      <c r="A616" s="40">
        <v>9710</v>
      </c>
      <c r="B616" s="40" t="s">
        <v>23</v>
      </c>
      <c r="C616" s="16" t="s">
        <v>579</v>
      </c>
      <c r="D616" s="53" t="s">
        <v>1454</v>
      </c>
      <c r="E616" s="201">
        <v>55.2</v>
      </c>
      <c r="F616" s="17">
        <f t="shared" si="65"/>
        <v>2.1659799882283699</v>
      </c>
      <c r="G616" s="17">
        <f t="shared" si="66"/>
        <v>63.48</v>
      </c>
      <c r="H616" s="47"/>
      <c r="I616" s="18">
        <v>6</v>
      </c>
      <c r="J616" s="47"/>
      <c r="K616" s="19">
        <f t="shared" si="67"/>
        <v>0</v>
      </c>
      <c r="L616" s="23">
        <f t="shared" si="68"/>
        <v>0</v>
      </c>
      <c r="M616" s="19">
        <f t="shared" si="69"/>
        <v>0</v>
      </c>
      <c r="N616" s="19">
        <f t="shared" si="70"/>
        <v>63.48</v>
      </c>
      <c r="O616" s="54"/>
    </row>
    <row r="617" spans="1:15" x14ac:dyDescent="0.25">
      <c r="A617" s="40">
        <v>9720</v>
      </c>
      <c r="B617" s="40" t="s">
        <v>23</v>
      </c>
      <c r="C617" s="16" t="s">
        <v>580</v>
      </c>
      <c r="D617" s="53" t="s">
        <v>1455</v>
      </c>
      <c r="E617" s="201">
        <v>52.4</v>
      </c>
      <c r="F617" s="17">
        <f t="shared" si="65"/>
        <v>2.0561114381008436</v>
      </c>
      <c r="G617" s="17">
        <f t="shared" si="66"/>
        <v>60.259999999999991</v>
      </c>
      <c r="H617" s="47"/>
      <c r="I617" s="18">
        <v>6</v>
      </c>
      <c r="J617" s="47"/>
      <c r="K617" s="19">
        <f t="shared" si="67"/>
        <v>0</v>
      </c>
      <c r="L617" s="23">
        <f t="shared" si="68"/>
        <v>0</v>
      </c>
      <c r="M617" s="19">
        <f t="shared" si="69"/>
        <v>0</v>
      </c>
      <c r="N617" s="19">
        <f t="shared" si="70"/>
        <v>60.259999999999991</v>
      </c>
      <c r="O617" s="54"/>
    </row>
    <row r="618" spans="1:15" x14ac:dyDescent="0.25">
      <c r="A618" s="40">
        <v>9722</v>
      </c>
      <c r="B618" s="40" t="s">
        <v>23</v>
      </c>
      <c r="C618" s="16" t="s">
        <v>581</v>
      </c>
      <c r="D618" s="53" t="s">
        <v>1456</v>
      </c>
      <c r="E618" s="201">
        <v>48.6</v>
      </c>
      <c r="F618" s="17">
        <f t="shared" si="65"/>
        <v>1.9070041200706298</v>
      </c>
      <c r="G618" s="17">
        <f t="shared" si="66"/>
        <v>55.89</v>
      </c>
      <c r="H618" s="47"/>
      <c r="I618" s="18">
        <v>6</v>
      </c>
      <c r="J618" s="47"/>
      <c r="K618" s="19">
        <f t="shared" si="67"/>
        <v>0</v>
      </c>
      <c r="L618" s="23">
        <f t="shared" si="68"/>
        <v>0</v>
      </c>
      <c r="M618" s="19">
        <f t="shared" si="69"/>
        <v>0</v>
      </c>
      <c r="N618" s="19">
        <f t="shared" si="70"/>
        <v>55.89</v>
      </c>
      <c r="O618" s="54"/>
    </row>
    <row r="619" spans="1:15" x14ac:dyDescent="0.25">
      <c r="A619" s="40">
        <v>9724</v>
      </c>
      <c r="B619" s="40" t="s">
        <v>23</v>
      </c>
      <c r="C619" s="16" t="s">
        <v>582</v>
      </c>
      <c r="D619" s="53" t="s">
        <v>1457</v>
      </c>
      <c r="E619" s="201">
        <v>74</v>
      </c>
      <c r="F619" s="17">
        <f t="shared" si="65"/>
        <v>2.9036688247989013</v>
      </c>
      <c r="G619" s="17">
        <f t="shared" si="66"/>
        <v>85.1</v>
      </c>
      <c r="H619" s="47"/>
      <c r="I619" s="18">
        <v>12</v>
      </c>
      <c r="J619" s="47"/>
      <c r="K619" s="19">
        <f t="shared" si="67"/>
        <v>0</v>
      </c>
      <c r="L619" s="23">
        <f t="shared" si="68"/>
        <v>0</v>
      </c>
      <c r="M619" s="19">
        <f t="shared" si="69"/>
        <v>0</v>
      </c>
      <c r="N619" s="19">
        <f t="shared" si="70"/>
        <v>85.1</v>
      </c>
      <c r="O619" s="54" t="s">
        <v>2218</v>
      </c>
    </row>
    <row r="620" spans="1:15" x14ac:dyDescent="0.25">
      <c r="A620" s="40">
        <v>10000</v>
      </c>
      <c r="B620" s="40" t="s">
        <v>23</v>
      </c>
      <c r="C620" s="16" t="s">
        <v>583</v>
      </c>
      <c r="D620" s="53" t="s">
        <v>1459</v>
      </c>
      <c r="E620" s="201">
        <v>43.2</v>
      </c>
      <c r="F620" s="17">
        <f t="shared" si="65"/>
        <v>1.6951147733961156</v>
      </c>
      <c r="G620" s="17">
        <f t="shared" si="66"/>
        <v>49.68</v>
      </c>
      <c r="H620" s="47"/>
      <c r="I620" s="18">
        <v>6</v>
      </c>
      <c r="J620" s="47"/>
      <c r="K620" s="19">
        <f t="shared" si="67"/>
        <v>0</v>
      </c>
      <c r="L620" s="23">
        <f t="shared" si="68"/>
        <v>0</v>
      </c>
      <c r="M620" s="19">
        <f t="shared" si="69"/>
        <v>0</v>
      </c>
      <c r="N620" s="19">
        <f t="shared" si="70"/>
        <v>49.68</v>
      </c>
      <c r="O620" s="54"/>
    </row>
    <row r="621" spans="1:15" x14ac:dyDescent="0.25">
      <c r="A621" s="40">
        <v>10001</v>
      </c>
      <c r="B621" s="40" t="s">
        <v>23</v>
      </c>
      <c r="C621" s="16" t="s">
        <v>584</v>
      </c>
      <c r="D621" s="53" t="s">
        <v>1460</v>
      </c>
      <c r="E621" s="201">
        <v>35.6</v>
      </c>
      <c r="F621" s="17">
        <f t="shared" si="65"/>
        <v>1.3969001373356877</v>
      </c>
      <c r="G621" s="17">
        <f t="shared" si="66"/>
        <v>40.94</v>
      </c>
      <c r="H621" s="47"/>
      <c r="I621" s="18">
        <v>6</v>
      </c>
      <c r="J621" s="47"/>
      <c r="K621" s="19">
        <f t="shared" si="67"/>
        <v>0</v>
      </c>
      <c r="L621" s="23">
        <f t="shared" si="68"/>
        <v>0</v>
      </c>
      <c r="M621" s="19">
        <f t="shared" si="69"/>
        <v>0</v>
      </c>
      <c r="N621" s="19">
        <f t="shared" si="70"/>
        <v>40.94</v>
      </c>
      <c r="O621" s="54"/>
    </row>
    <row r="622" spans="1:15" x14ac:dyDescent="0.25">
      <c r="A622" s="40">
        <v>10004</v>
      </c>
      <c r="B622" s="40" t="s">
        <v>23</v>
      </c>
      <c r="C622" s="16" t="s">
        <v>585</v>
      </c>
      <c r="D622" s="53" t="s">
        <v>1461</v>
      </c>
      <c r="E622" s="201">
        <v>44.9</v>
      </c>
      <c r="F622" s="17">
        <f t="shared" si="65"/>
        <v>1.7618206788306847</v>
      </c>
      <c r="G622" s="17">
        <f t="shared" si="66"/>
        <v>51.634999999999991</v>
      </c>
      <c r="H622" s="47"/>
      <c r="I622" s="18">
        <v>6</v>
      </c>
      <c r="J622" s="47"/>
      <c r="K622" s="19">
        <f t="shared" si="67"/>
        <v>0</v>
      </c>
      <c r="L622" s="23">
        <f t="shared" si="68"/>
        <v>0</v>
      </c>
      <c r="M622" s="19">
        <f t="shared" si="69"/>
        <v>0</v>
      </c>
      <c r="N622" s="19">
        <f t="shared" si="70"/>
        <v>51.634999999999991</v>
      </c>
      <c r="O622" s="54"/>
    </row>
    <row r="623" spans="1:15" x14ac:dyDescent="0.25">
      <c r="A623" s="209">
        <v>10010</v>
      </c>
      <c r="B623" s="209" t="s">
        <v>23</v>
      </c>
      <c r="C623" s="210" t="s">
        <v>586</v>
      </c>
      <c r="D623" s="253" t="s">
        <v>1462</v>
      </c>
      <c r="E623" s="207">
        <v>28.8</v>
      </c>
      <c r="F623" s="207">
        <f t="shared" si="65"/>
        <v>1.1300765155974104</v>
      </c>
      <c r="G623" s="207">
        <f t="shared" si="66"/>
        <v>33.119999999999997</v>
      </c>
      <c r="H623" s="212"/>
      <c r="I623" s="211">
        <v>12</v>
      </c>
      <c r="J623" s="212"/>
      <c r="K623" s="213">
        <f t="shared" si="67"/>
        <v>0</v>
      </c>
      <c r="L623" s="214">
        <f t="shared" si="68"/>
        <v>0</v>
      </c>
      <c r="M623" s="213">
        <f t="shared" si="69"/>
        <v>0</v>
      </c>
      <c r="N623" s="213">
        <f t="shared" si="70"/>
        <v>33.119999999999997</v>
      </c>
      <c r="O623" s="208" t="s">
        <v>2027</v>
      </c>
    </row>
    <row r="624" spans="1:15" x14ac:dyDescent="0.25">
      <c r="A624" s="40">
        <v>10100</v>
      </c>
      <c r="B624" s="40" t="s">
        <v>23</v>
      </c>
      <c r="C624" s="16" t="s">
        <v>587</v>
      </c>
      <c r="D624" s="53" t="s">
        <v>1463</v>
      </c>
      <c r="E624" s="201">
        <v>67</v>
      </c>
      <c r="F624" s="17">
        <f t="shared" si="65"/>
        <v>2.6289974494800865</v>
      </c>
      <c r="G624" s="17">
        <f t="shared" si="66"/>
        <v>77.05</v>
      </c>
      <c r="H624" s="47"/>
      <c r="I624" s="18">
        <v>6</v>
      </c>
      <c r="J624" s="47"/>
      <c r="K624" s="19">
        <f t="shared" si="67"/>
        <v>0</v>
      </c>
      <c r="L624" s="23">
        <f t="shared" si="68"/>
        <v>0</v>
      </c>
      <c r="M624" s="19">
        <f t="shared" si="69"/>
        <v>0</v>
      </c>
      <c r="N624" s="19">
        <f t="shared" si="70"/>
        <v>77.05</v>
      </c>
      <c r="O624" s="54"/>
    </row>
    <row r="625" spans="1:15" x14ac:dyDescent="0.25">
      <c r="A625" s="40">
        <v>10110</v>
      </c>
      <c r="B625" s="40" t="s">
        <v>23</v>
      </c>
      <c r="C625" s="16" t="s">
        <v>588</v>
      </c>
      <c r="D625" s="53" t="s">
        <v>1464</v>
      </c>
      <c r="E625" s="201">
        <v>67</v>
      </c>
      <c r="F625" s="17">
        <f t="shared" si="65"/>
        <v>2.6289974494800865</v>
      </c>
      <c r="G625" s="17">
        <f t="shared" si="66"/>
        <v>77.05</v>
      </c>
      <c r="H625" s="47"/>
      <c r="I625" s="18">
        <v>6</v>
      </c>
      <c r="J625" s="47"/>
      <c r="K625" s="19">
        <f t="shared" si="67"/>
        <v>0</v>
      </c>
      <c r="L625" s="23">
        <f t="shared" si="68"/>
        <v>0</v>
      </c>
      <c r="M625" s="19">
        <f t="shared" si="69"/>
        <v>0</v>
      </c>
      <c r="N625" s="19">
        <f t="shared" si="70"/>
        <v>77.05</v>
      </c>
      <c r="O625" s="54"/>
    </row>
    <row r="626" spans="1:15" x14ac:dyDescent="0.25">
      <c r="A626" s="40">
        <v>10200</v>
      </c>
      <c r="B626" s="40" t="s">
        <v>23</v>
      </c>
      <c r="C626" s="16" t="s">
        <v>589</v>
      </c>
      <c r="D626" s="53" t="s">
        <v>1465</v>
      </c>
      <c r="E626" s="201">
        <v>60.4</v>
      </c>
      <c r="F626" s="17">
        <f t="shared" si="65"/>
        <v>2.3700215813223466</v>
      </c>
      <c r="G626" s="17">
        <f t="shared" si="66"/>
        <v>69.459999999999994</v>
      </c>
      <c r="H626" s="47"/>
      <c r="I626" s="18">
        <v>6</v>
      </c>
      <c r="J626" s="47"/>
      <c r="K626" s="19">
        <f t="shared" si="67"/>
        <v>0</v>
      </c>
      <c r="L626" s="23">
        <f t="shared" si="68"/>
        <v>0</v>
      </c>
      <c r="M626" s="19">
        <f t="shared" si="69"/>
        <v>0</v>
      </c>
      <c r="N626" s="19">
        <f t="shared" si="70"/>
        <v>69.459999999999994</v>
      </c>
      <c r="O626" s="54"/>
    </row>
    <row r="627" spans="1:15" x14ac:dyDescent="0.25">
      <c r="A627" s="40">
        <v>10201</v>
      </c>
      <c r="B627" s="40" t="s">
        <v>23</v>
      </c>
      <c r="C627" s="16" t="s">
        <v>590</v>
      </c>
      <c r="D627" s="53" t="s">
        <v>1466</v>
      </c>
      <c r="E627" s="201">
        <v>33.9</v>
      </c>
      <c r="F627" s="17">
        <f t="shared" si="65"/>
        <v>1.3301942319011182</v>
      </c>
      <c r="G627" s="17">
        <f t="shared" si="66"/>
        <v>38.984999999999992</v>
      </c>
      <c r="H627" s="47"/>
      <c r="I627" s="18">
        <v>12</v>
      </c>
      <c r="J627" s="47"/>
      <c r="K627" s="19">
        <f t="shared" si="67"/>
        <v>0</v>
      </c>
      <c r="L627" s="23">
        <f t="shared" si="68"/>
        <v>0</v>
      </c>
      <c r="M627" s="19">
        <f t="shared" si="69"/>
        <v>0</v>
      </c>
      <c r="N627" s="19">
        <f t="shared" si="70"/>
        <v>38.984999999999992</v>
      </c>
      <c r="O627" s="54"/>
    </row>
    <row r="628" spans="1:15" x14ac:dyDescent="0.25">
      <c r="A628" s="40">
        <v>10204</v>
      </c>
      <c r="B628" s="40" t="s">
        <v>23</v>
      </c>
      <c r="C628" s="16" t="s">
        <v>591</v>
      </c>
      <c r="D628" s="53" t="s">
        <v>1467</v>
      </c>
      <c r="E628" s="201">
        <v>56.6</v>
      </c>
      <c r="F628" s="17">
        <f t="shared" si="65"/>
        <v>2.2209142632921326</v>
      </c>
      <c r="G628" s="17">
        <f t="shared" si="66"/>
        <v>65.09</v>
      </c>
      <c r="H628" s="47"/>
      <c r="I628" s="18">
        <v>12</v>
      </c>
      <c r="J628" s="47"/>
      <c r="K628" s="19">
        <f t="shared" si="67"/>
        <v>0</v>
      </c>
      <c r="L628" s="23">
        <f t="shared" si="68"/>
        <v>0</v>
      </c>
      <c r="M628" s="19">
        <f t="shared" si="69"/>
        <v>0</v>
      </c>
      <c r="N628" s="19">
        <f t="shared" si="70"/>
        <v>65.09</v>
      </c>
      <c r="O628" s="54"/>
    </row>
    <row r="629" spans="1:15" x14ac:dyDescent="0.25">
      <c r="A629" s="40">
        <v>10220</v>
      </c>
      <c r="B629" s="40" t="s">
        <v>23</v>
      </c>
      <c r="C629" s="16" t="s">
        <v>592</v>
      </c>
      <c r="D629" s="53" t="s">
        <v>1468</v>
      </c>
      <c r="E629" s="201">
        <v>35.200000000000003</v>
      </c>
      <c r="F629" s="17">
        <f t="shared" si="65"/>
        <v>1.3812046301746126</v>
      </c>
      <c r="G629" s="17">
        <f t="shared" si="66"/>
        <v>40.479999999999997</v>
      </c>
      <c r="H629" s="47"/>
      <c r="I629" s="18">
        <v>12</v>
      </c>
      <c r="J629" s="47"/>
      <c r="K629" s="19">
        <f t="shared" si="67"/>
        <v>0</v>
      </c>
      <c r="L629" s="23">
        <f t="shared" si="68"/>
        <v>0</v>
      </c>
      <c r="M629" s="19">
        <f t="shared" si="69"/>
        <v>0</v>
      </c>
      <c r="N629" s="19">
        <f t="shared" si="70"/>
        <v>40.479999999999997</v>
      </c>
      <c r="O629" s="54"/>
    </row>
    <row r="630" spans="1:15" x14ac:dyDescent="0.25">
      <c r="A630" s="40">
        <v>10222</v>
      </c>
      <c r="B630" s="40" t="s">
        <v>23</v>
      </c>
      <c r="C630" s="16" t="s">
        <v>593</v>
      </c>
      <c r="D630" s="53" t="s">
        <v>1469</v>
      </c>
      <c r="E630" s="201">
        <v>33.299999999999997</v>
      </c>
      <c r="F630" s="17">
        <f t="shared" si="65"/>
        <v>1.3066509711595056</v>
      </c>
      <c r="G630" s="17">
        <f t="shared" si="66"/>
        <v>38.294999999999995</v>
      </c>
      <c r="H630" s="47"/>
      <c r="I630" s="18">
        <v>6</v>
      </c>
      <c r="J630" s="47"/>
      <c r="K630" s="19">
        <f t="shared" si="67"/>
        <v>0</v>
      </c>
      <c r="L630" s="23">
        <f t="shared" si="68"/>
        <v>0</v>
      </c>
      <c r="M630" s="19">
        <f t="shared" si="69"/>
        <v>0</v>
      </c>
      <c r="N630" s="19">
        <f t="shared" si="70"/>
        <v>38.294999999999995</v>
      </c>
      <c r="O630" s="54"/>
    </row>
    <row r="631" spans="1:15" x14ac:dyDescent="0.25">
      <c r="A631" s="40">
        <v>10230</v>
      </c>
      <c r="B631" s="40" t="s">
        <v>23</v>
      </c>
      <c r="C631" s="16" t="s">
        <v>594</v>
      </c>
      <c r="D631" s="53" t="s">
        <v>1470</v>
      </c>
      <c r="E631" s="201">
        <v>38.299999999999997</v>
      </c>
      <c r="F631" s="17">
        <f t="shared" si="65"/>
        <v>1.5028448106729448</v>
      </c>
      <c r="G631" s="17">
        <f t="shared" si="66"/>
        <v>44.044999999999995</v>
      </c>
      <c r="H631" s="47"/>
      <c r="I631" s="18">
        <v>6</v>
      </c>
      <c r="J631" s="47"/>
      <c r="K631" s="19">
        <f t="shared" si="67"/>
        <v>0</v>
      </c>
      <c r="L631" s="23">
        <f t="shared" si="68"/>
        <v>0</v>
      </c>
      <c r="M631" s="19">
        <f t="shared" si="69"/>
        <v>0</v>
      </c>
      <c r="N631" s="19">
        <f t="shared" si="70"/>
        <v>44.044999999999995</v>
      </c>
      <c r="O631" s="54"/>
    </row>
    <row r="632" spans="1:15" x14ac:dyDescent="0.25">
      <c r="A632" s="40">
        <v>10252</v>
      </c>
      <c r="B632" s="40" t="s">
        <v>23</v>
      </c>
      <c r="C632" s="16" t="s">
        <v>595</v>
      </c>
      <c r="D632" s="53" t="s">
        <v>1471</v>
      </c>
      <c r="E632" s="201">
        <v>61.5</v>
      </c>
      <c r="F632" s="17">
        <f t="shared" si="65"/>
        <v>2.4131842260153031</v>
      </c>
      <c r="G632" s="17">
        <f t="shared" si="66"/>
        <v>70.724999999999994</v>
      </c>
      <c r="H632" s="47"/>
      <c r="I632" s="18">
        <v>6</v>
      </c>
      <c r="J632" s="47"/>
      <c r="K632" s="19">
        <f t="shared" si="67"/>
        <v>0</v>
      </c>
      <c r="L632" s="23">
        <f t="shared" si="68"/>
        <v>0</v>
      </c>
      <c r="M632" s="19">
        <f t="shared" si="69"/>
        <v>0</v>
      </c>
      <c r="N632" s="19">
        <f t="shared" si="70"/>
        <v>70.724999999999994</v>
      </c>
      <c r="O632" s="54"/>
    </row>
    <row r="633" spans="1:15" x14ac:dyDescent="0.25">
      <c r="A633" s="40">
        <v>10254</v>
      </c>
      <c r="B633" s="40" t="s">
        <v>23</v>
      </c>
      <c r="C633" s="16" t="s">
        <v>596</v>
      </c>
      <c r="D633" s="53" t="s">
        <v>1472</v>
      </c>
      <c r="E633" s="201">
        <v>70</v>
      </c>
      <c r="F633" s="17">
        <f t="shared" si="65"/>
        <v>2.7467137531881498</v>
      </c>
      <c r="G633" s="17">
        <f t="shared" si="66"/>
        <v>80.5</v>
      </c>
      <c r="H633" s="47"/>
      <c r="I633" s="18">
        <v>6</v>
      </c>
      <c r="J633" s="47"/>
      <c r="K633" s="19">
        <f t="shared" si="67"/>
        <v>0</v>
      </c>
      <c r="L633" s="23">
        <f t="shared" si="68"/>
        <v>0</v>
      </c>
      <c r="M633" s="19">
        <f t="shared" si="69"/>
        <v>0</v>
      </c>
      <c r="N633" s="19">
        <f t="shared" si="70"/>
        <v>80.5</v>
      </c>
      <c r="O633" s="54"/>
    </row>
    <row r="634" spans="1:15" x14ac:dyDescent="0.25">
      <c r="A634" s="40">
        <v>10256</v>
      </c>
      <c r="B634" s="40" t="s">
        <v>23</v>
      </c>
      <c r="C634" s="16" t="s">
        <v>597</v>
      </c>
      <c r="D634" s="53" t="s">
        <v>1473</v>
      </c>
      <c r="E634" s="201">
        <v>56.2</v>
      </c>
      <c r="F634" s="17">
        <f t="shared" si="65"/>
        <v>2.2052187561310577</v>
      </c>
      <c r="G634" s="17">
        <f t="shared" si="66"/>
        <v>64.63</v>
      </c>
      <c r="H634" s="47"/>
      <c r="I634" s="18">
        <v>6</v>
      </c>
      <c r="J634" s="47"/>
      <c r="K634" s="19">
        <f t="shared" si="67"/>
        <v>0</v>
      </c>
      <c r="L634" s="23">
        <f t="shared" si="68"/>
        <v>0</v>
      </c>
      <c r="M634" s="19">
        <f t="shared" si="69"/>
        <v>0</v>
      </c>
      <c r="N634" s="19">
        <f t="shared" si="70"/>
        <v>64.63</v>
      </c>
      <c r="O634" s="54"/>
    </row>
    <row r="635" spans="1:15" x14ac:dyDescent="0.25">
      <c r="A635" s="40">
        <v>10300</v>
      </c>
      <c r="B635" s="40" t="s">
        <v>23</v>
      </c>
      <c r="C635" s="16" t="s">
        <v>598</v>
      </c>
      <c r="D635" s="53" t="s">
        <v>1474</v>
      </c>
      <c r="E635" s="201">
        <v>61.5</v>
      </c>
      <c r="F635" s="17">
        <f t="shared" si="65"/>
        <v>2.4131842260153031</v>
      </c>
      <c r="G635" s="17">
        <f t="shared" si="66"/>
        <v>70.724999999999994</v>
      </c>
      <c r="H635" s="47"/>
      <c r="I635" s="18">
        <v>6</v>
      </c>
      <c r="J635" s="47"/>
      <c r="K635" s="19">
        <f t="shared" si="67"/>
        <v>0</v>
      </c>
      <c r="L635" s="23">
        <f t="shared" si="68"/>
        <v>0</v>
      </c>
      <c r="M635" s="19">
        <f t="shared" si="69"/>
        <v>0</v>
      </c>
      <c r="N635" s="19">
        <f t="shared" si="70"/>
        <v>70.724999999999994</v>
      </c>
      <c r="O635" s="54"/>
    </row>
    <row r="636" spans="1:15" x14ac:dyDescent="0.25">
      <c r="A636" s="40">
        <v>10302</v>
      </c>
      <c r="B636" s="40" t="s">
        <v>23</v>
      </c>
      <c r="C636" s="16" t="s">
        <v>2040</v>
      </c>
      <c r="D636" s="221">
        <v>4006040029441</v>
      </c>
      <c r="E636" s="201">
        <v>63.2</v>
      </c>
      <c r="F636" s="17">
        <f t="shared" si="65"/>
        <v>2.4798901314498725</v>
      </c>
      <c r="G636" s="17">
        <f t="shared" si="66"/>
        <v>72.679999999999993</v>
      </c>
      <c r="H636" s="47"/>
      <c r="I636" s="18">
        <v>6</v>
      </c>
      <c r="J636" s="47"/>
      <c r="K636" s="19">
        <f t="shared" si="67"/>
        <v>0</v>
      </c>
      <c r="L636" s="23">
        <f t="shared" si="68"/>
        <v>0</v>
      </c>
      <c r="M636" s="19">
        <f t="shared" si="69"/>
        <v>0</v>
      </c>
      <c r="N636" s="19">
        <f t="shared" si="70"/>
        <v>72.679999999999993</v>
      </c>
      <c r="O636" s="54"/>
    </row>
    <row r="637" spans="1:15" x14ac:dyDescent="0.25">
      <c r="A637" s="40">
        <v>10380</v>
      </c>
      <c r="B637" s="40" t="s">
        <v>23</v>
      </c>
      <c r="C637" s="16" t="s">
        <v>599</v>
      </c>
      <c r="D637" s="53" t="s">
        <v>1475</v>
      </c>
      <c r="E637" s="201">
        <v>77.3</v>
      </c>
      <c r="F637" s="17">
        <f t="shared" si="65"/>
        <v>3.0331567588777713</v>
      </c>
      <c r="G637" s="17">
        <f t="shared" si="66"/>
        <v>88.894999999999996</v>
      </c>
      <c r="H637" s="47"/>
      <c r="I637" s="18">
        <v>1</v>
      </c>
      <c r="J637" s="47"/>
      <c r="K637" s="19">
        <f t="shared" si="67"/>
        <v>0</v>
      </c>
      <c r="L637" s="23">
        <f t="shared" si="68"/>
        <v>0</v>
      </c>
      <c r="M637" s="19">
        <f t="shared" si="69"/>
        <v>0</v>
      </c>
      <c r="N637" s="19">
        <f t="shared" si="70"/>
        <v>88.894999999999996</v>
      </c>
      <c r="O637" s="54"/>
    </row>
    <row r="638" spans="1:15" x14ac:dyDescent="0.25">
      <c r="A638" s="40">
        <v>10390</v>
      </c>
      <c r="B638" s="40" t="s">
        <v>15</v>
      </c>
      <c r="C638" s="16" t="s">
        <v>600</v>
      </c>
      <c r="D638" s="53" t="s">
        <v>1476</v>
      </c>
      <c r="E638" s="201">
        <v>52</v>
      </c>
      <c r="F638" s="17">
        <f t="shared" si="65"/>
        <v>2.0404159309397687</v>
      </c>
      <c r="G638" s="17">
        <f t="shared" si="66"/>
        <v>59.8</v>
      </c>
      <c r="H638" s="47"/>
      <c r="I638" s="18">
        <v>25</v>
      </c>
      <c r="J638" s="47"/>
      <c r="K638" s="19">
        <f t="shared" si="67"/>
        <v>0</v>
      </c>
      <c r="L638" s="23">
        <f t="shared" si="68"/>
        <v>0</v>
      </c>
      <c r="M638" s="19">
        <f t="shared" si="69"/>
        <v>0</v>
      </c>
      <c r="N638" s="19">
        <f t="shared" si="70"/>
        <v>59.8</v>
      </c>
      <c r="O638" s="54"/>
    </row>
    <row r="639" spans="1:15" x14ac:dyDescent="0.25">
      <c r="A639" s="40">
        <v>10392</v>
      </c>
      <c r="B639" s="40" t="s">
        <v>15</v>
      </c>
      <c r="C639" s="16" t="s">
        <v>2140</v>
      </c>
      <c r="D639" s="53">
        <v>8594189349996</v>
      </c>
      <c r="E639" s="201">
        <v>52</v>
      </c>
      <c r="F639" s="17">
        <f t="shared" si="65"/>
        <v>2.0404159309397687</v>
      </c>
      <c r="G639" s="17">
        <f t="shared" si="66"/>
        <v>59.8</v>
      </c>
      <c r="H639" s="47"/>
      <c r="I639" s="18">
        <v>25</v>
      </c>
      <c r="J639" s="47"/>
      <c r="K639" s="19">
        <f t="shared" si="67"/>
        <v>0</v>
      </c>
      <c r="L639" s="23">
        <f t="shared" si="68"/>
        <v>0</v>
      </c>
      <c r="M639" s="19">
        <f t="shared" si="69"/>
        <v>0</v>
      </c>
      <c r="N639" s="19">
        <f t="shared" si="70"/>
        <v>59.8</v>
      </c>
      <c r="O639" s="54"/>
    </row>
    <row r="640" spans="1:15" x14ac:dyDescent="0.25">
      <c r="A640" s="40">
        <v>10394</v>
      </c>
      <c r="B640" s="40" t="s">
        <v>15</v>
      </c>
      <c r="C640" s="16" t="s">
        <v>601</v>
      </c>
      <c r="D640" s="53" t="s">
        <v>1477</v>
      </c>
      <c r="E640" s="201">
        <v>52</v>
      </c>
      <c r="F640" s="17">
        <f t="shared" si="65"/>
        <v>2.0404159309397687</v>
      </c>
      <c r="G640" s="17">
        <f t="shared" si="66"/>
        <v>59.8</v>
      </c>
      <c r="H640" s="47"/>
      <c r="I640" s="18">
        <v>25</v>
      </c>
      <c r="J640" s="47"/>
      <c r="K640" s="19">
        <f t="shared" si="67"/>
        <v>0</v>
      </c>
      <c r="L640" s="23">
        <f t="shared" si="68"/>
        <v>0</v>
      </c>
      <c r="M640" s="19">
        <f t="shared" si="69"/>
        <v>0</v>
      </c>
      <c r="N640" s="19">
        <f t="shared" si="70"/>
        <v>59.8</v>
      </c>
      <c r="O640" s="54"/>
    </row>
    <row r="641" spans="1:15" x14ac:dyDescent="0.25">
      <c r="A641" s="40">
        <v>10396</v>
      </c>
      <c r="B641" s="40" t="s">
        <v>15</v>
      </c>
      <c r="C641" s="16" t="s">
        <v>602</v>
      </c>
      <c r="D641" s="53" t="s">
        <v>1478</v>
      </c>
      <c r="E641" s="201">
        <v>119.6</v>
      </c>
      <c r="F641" s="17">
        <f t="shared" si="65"/>
        <v>4.6929566411614676</v>
      </c>
      <c r="G641" s="17">
        <f t="shared" si="66"/>
        <v>137.54</v>
      </c>
      <c r="H641" s="47"/>
      <c r="I641" s="18">
        <v>27</v>
      </c>
      <c r="J641" s="47"/>
      <c r="K641" s="19">
        <f t="shared" si="67"/>
        <v>0</v>
      </c>
      <c r="L641" s="23">
        <f t="shared" si="68"/>
        <v>0</v>
      </c>
      <c r="M641" s="19">
        <f t="shared" si="69"/>
        <v>0</v>
      </c>
      <c r="N641" s="19">
        <f t="shared" si="70"/>
        <v>137.54</v>
      </c>
      <c r="O641" s="54"/>
    </row>
    <row r="642" spans="1:15" x14ac:dyDescent="0.25">
      <c r="A642" s="40">
        <v>10398</v>
      </c>
      <c r="B642" s="40" t="s">
        <v>15</v>
      </c>
      <c r="C642" s="16" t="s">
        <v>603</v>
      </c>
      <c r="D642" s="53" t="s">
        <v>1479</v>
      </c>
      <c r="E642" s="201">
        <v>52</v>
      </c>
      <c r="F642" s="17">
        <f t="shared" si="65"/>
        <v>2.0404159309397687</v>
      </c>
      <c r="G642" s="17">
        <f t="shared" si="66"/>
        <v>59.8</v>
      </c>
      <c r="H642" s="47"/>
      <c r="I642" s="18">
        <v>25</v>
      </c>
      <c r="J642" s="47"/>
      <c r="K642" s="19">
        <f t="shared" si="67"/>
        <v>0</v>
      </c>
      <c r="L642" s="23">
        <f t="shared" si="68"/>
        <v>0</v>
      </c>
      <c r="M642" s="19">
        <f t="shared" si="69"/>
        <v>0</v>
      </c>
      <c r="N642" s="19">
        <f t="shared" si="70"/>
        <v>59.8</v>
      </c>
      <c r="O642" s="54"/>
    </row>
    <row r="643" spans="1:15" x14ac:dyDescent="0.25">
      <c r="A643" s="40">
        <v>10402</v>
      </c>
      <c r="B643" s="40" t="s">
        <v>23</v>
      </c>
      <c r="C643" s="16" t="s">
        <v>2144</v>
      </c>
      <c r="D643" s="53">
        <v>8594201120770</v>
      </c>
      <c r="E643" s="201">
        <v>88.4</v>
      </c>
      <c r="F643" s="17">
        <f t="shared" si="65"/>
        <v>3.4687070825976067</v>
      </c>
      <c r="G643" s="17">
        <f t="shared" si="66"/>
        <v>101.66</v>
      </c>
      <c r="H643" s="47"/>
      <c r="I643" s="18">
        <v>1</v>
      </c>
      <c r="J643" s="47"/>
      <c r="K643" s="19">
        <f t="shared" si="67"/>
        <v>0</v>
      </c>
      <c r="L643" s="23">
        <f t="shared" si="68"/>
        <v>0</v>
      </c>
      <c r="M643" s="19">
        <f t="shared" si="69"/>
        <v>0</v>
      </c>
      <c r="N643" s="19">
        <f t="shared" si="70"/>
        <v>101.66</v>
      </c>
      <c r="O643" s="54"/>
    </row>
    <row r="644" spans="1:15" x14ac:dyDescent="0.25">
      <c r="A644" s="40">
        <v>10404</v>
      </c>
      <c r="B644" s="40" t="s">
        <v>23</v>
      </c>
      <c r="C644" s="16" t="s">
        <v>604</v>
      </c>
      <c r="D644" s="53" t="s">
        <v>1480</v>
      </c>
      <c r="E644" s="201">
        <v>59.9</v>
      </c>
      <c r="F644" s="17">
        <f t="shared" ref="F644:F714" si="71">E644/$E$3</f>
        <v>2.3504021973710025</v>
      </c>
      <c r="G644" s="17">
        <f t="shared" ref="G644:G714" si="72">PRODUCT(E644,1.15)</f>
        <v>68.884999999999991</v>
      </c>
      <c r="H644" s="47"/>
      <c r="I644" s="18">
        <v>1</v>
      </c>
      <c r="J644" s="47"/>
      <c r="K644" s="19">
        <f t="shared" ref="K644:K714" si="73">PRODUCT(E644,SUM(H644,PRODUCT(ABS(J644),I644)))</f>
        <v>0</v>
      </c>
      <c r="L644" s="23">
        <f t="shared" ref="L644:L714" si="74">K644/$E$3</f>
        <v>0</v>
      </c>
      <c r="M644" s="19">
        <f t="shared" ref="M644:M714" si="75">PRODUCT(G644,SUM(H644,PRODUCT(ABS(J644),I644)))</f>
        <v>0</v>
      </c>
      <c r="N644" s="19">
        <f t="shared" ref="N644:N714" si="76">PRODUCT(G644,(1+$O$6/100))</f>
        <v>68.884999999999991</v>
      </c>
      <c r="O644" s="54"/>
    </row>
    <row r="645" spans="1:15" x14ac:dyDescent="0.25">
      <c r="A645" s="40">
        <v>10410</v>
      </c>
      <c r="B645" s="40" t="s">
        <v>23</v>
      </c>
      <c r="C645" s="16" t="s">
        <v>605</v>
      </c>
      <c r="D645" s="53" t="s">
        <v>1481</v>
      </c>
      <c r="E645" s="201">
        <v>61.6</v>
      </c>
      <c r="F645" s="17">
        <f t="shared" si="71"/>
        <v>2.4171081028055719</v>
      </c>
      <c r="G645" s="17">
        <f t="shared" si="72"/>
        <v>70.839999999999989</v>
      </c>
      <c r="H645" s="47"/>
      <c r="I645" s="18">
        <v>6</v>
      </c>
      <c r="J645" s="47"/>
      <c r="K645" s="19">
        <f t="shared" si="73"/>
        <v>0</v>
      </c>
      <c r="L645" s="23">
        <f t="shared" si="74"/>
        <v>0</v>
      </c>
      <c r="M645" s="19">
        <f t="shared" si="75"/>
        <v>0</v>
      </c>
      <c r="N645" s="19">
        <f t="shared" si="76"/>
        <v>70.839999999999989</v>
      </c>
      <c r="O645" s="54"/>
    </row>
    <row r="646" spans="1:15" x14ac:dyDescent="0.25">
      <c r="A646" s="40">
        <v>10505</v>
      </c>
      <c r="B646" s="40" t="s">
        <v>23</v>
      </c>
      <c r="C646" s="16" t="s">
        <v>606</v>
      </c>
      <c r="D646" s="53" t="s">
        <v>1482</v>
      </c>
      <c r="E646" s="201">
        <v>74</v>
      </c>
      <c r="F646" s="17">
        <f t="shared" si="71"/>
        <v>2.9036688247989013</v>
      </c>
      <c r="G646" s="17">
        <f t="shared" si="72"/>
        <v>85.1</v>
      </c>
      <c r="H646" s="47"/>
      <c r="I646" s="18">
        <v>6</v>
      </c>
      <c r="J646" s="47"/>
      <c r="K646" s="19">
        <f t="shared" si="73"/>
        <v>0</v>
      </c>
      <c r="L646" s="23">
        <f t="shared" si="74"/>
        <v>0</v>
      </c>
      <c r="M646" s="19">
        <f t="shared" si="75"/>
        <v>0</v>
      </c>
      <c r="N646" s="19">
        <f t="shared" si="76"/>
        <v>85.1</v>
      </c>
      <c r="O646" s="54"/>
    </row>
    <row r="647" spans="1:15" x14ac:dyDescent="0.25">
      <c r="A647" s="40">
        <v>10508</v>
      </c>
      <c r="B647" s="40" t="s">
        <v>23</v>
      </c>
      <c r="C647" s="16" t="s">
        <v>607</v>
      </c>
      <c r="D647" s="53" t="s">
        <v>1483</v>
      </c>
      <c r="E647" s="201">
        <v>63.6</v>
      </c>
      <c r="F647" s="17">
        <f t="shared" si="71"/>
        <v>2.4955856386109478</v>
      </c>
      <c r="G647" s="17">
        <f t="shared" si="72"/>
        <v>73.14</v>
      </c>
      <c r="H647" s="47"/>
      <c r="I647" s="18">
        <v>12</v>
      </c>
      <c r="J647" s="47"/>
      <c r="K647" s="19">
        <f t="shared" si="73"/>
        <v>0</v>
      </c>
      <c r="L647" s="23">
        <f t="shared" si="74"/>
        <v>0</v>
      </c>
      <c r="M647" s="19">
        <f t="shared" si="75"/>
        <v>0</v>
      </c>
      <c r="N647" s="19">
        <f t="shared" si="76"/>
        <v>73.14</v>
      </c>
      <c r="O647" s="54"/>
    </row>
    <row r="648" spans="1:15" x14ac:dyDescent="0.25">
      <c r="A648" s="40">
        <v>10510</v>
      </c>
      <c r="B648" s="40" t="s">
        <v>23</v>
      </c>
      <c r="C648" s="16" t="s">
        <v>608</v>
      </c>
      <c r="D648" s="53" t="s">
        <v>1484</v>
      </c>
      <c r="E648" s="201">
        <v>58.9</v>
      </c>
      <c r="F648" s="17">
        <f t="shared" si="71"/>
        <v>2.3111634294683148</v>
      </c>
      <c r="G648" s="17">
        <f t="shared" si="72"/>
        <v>67.734999999999999</v>
      </c>
      <c r="H648" s="47"/>
      <c r="I648" s="18">
        <v>36</v>
      </c>
      <c r="J648" s="47"/>
      <c r="K648" s="19">
        <f t="shared" si="73"/>
        <v>0</v>
      </c>
      <c r="L648" s="23">
        <f t="shared" si="74"/>
        <v>0</v>
      </c>
      <c r="M648" s="19">
        <f t="shared" si="75"/>
        <v>0</v>
      </c>
      <c r="N648" s="19">
        <f t="shared" si="76"/>
        <v>67.734999999999999</v>
      </c>
      <c r="O648" s="54"/>
    </row>
    <row r="649" spans="1:15" x14ac:dyDescent="0.25">
      <c r="A649" s="40">
        <v>10512</v>
      </c>
      <c r="B649" s="40" t="s">
        <v>23</v>
      </c>
      <c r="C649" s="16" t="s">
        <v>609</v>
      </c>
      <c r="D649" s="53" t="s">
        <v>1485</v>
      </c>
      <c r="E649" s="201">
        <v>60.6</v>
      </c>
      <c r="F649" s="17">
        <f t="shared" si="71"/>
        <v>2.3778693349028841</v>
      </c>
      <c r="G649" s="17">
        <f t="shared" si="72"/>
        <v>69.69</v>
      </c>
      <c r="H649" s="47"/>
      <c r="I649" s="18">
        <v>12</v>
      </c>
      <c r="J649" s="47"/>
      <c r="K649" s="19">
        <f t="shared" si="73"/>
        <v>0</v>
      </c>
      <c r="L649" s="23">
        <f t="shared" si="74"/>
        <v>0</v>
      </c>
      <c r="M649" s="19">
        <f t="shared" si="75"/>
        <v>0</v>
      </c>
      <c r="N649" s="19">
        <f t="shared" si="76"/>
        <v>69.69</v>
      </c>
      <c r="O649" s="54"/>
    </row>
    <row r="650" spans="1:15" x14ac:dyDescent="0.25">
      <c r="A650" s="40">
        <v>10520</v>
      </c>
      <c r="B650" s="40" t="s">
        <v>23</v>
      </c>
      <c r="C650" s="16" t="s">
        <v>610</v>
      </c>
      <c r="D650" s="53" t="s">
        <v>1486</v>
      </c>
      <c r="E650" s="201">
        <v>60.9</v>
      </c>
      <c r="F650" s="17">
        <f t="shared" si="71"/>
        <v>2.3896409652736903</v>
      </c>
      <c r="G650" s="17">
        <f t="shared" si="72"/>
        <v>70.034999999999997</v>
      </c>
      <c r="H650" s="47"/>
      <c r="I650" s="18">
        <v>32</v>
      </c>
      <c r="J650" s="47"/>
      <c r="K650" s="19">
        <f t="shared" si="73"/>
        <v>0</v>
      </c>
      <c r="L650" s="23">
        <f t="shared" si="74"/>
        <v>0</v>
      </c>
      <c r="M650" s="19">
        <f t="shared" si="75"/>
        <v>0</v>
      </c>
      <c r="N650" s="19">
        <f t="shared" si="76"/>
        <v>70.034999999999997</v>
      </c>
      <c r="O650" s="54"/>
    </row>
    <row r="651" spans="1:15" x14ac:dyDescent="0.25">
      <c r="A651" s="40">
        <v>10522</v>
      </c>
      <c r="B651" s="40" t="s">
        <v>23</v>
      </c>
      <c r="C651" s="16" t="s">
        <v>611</v>
      </c>
      <c r="D651" s="53" t="s">
        <v>1487</v>
      </c>
      <c r="E651" s="201">
        <v>51.5</v>
      </c>
      <c r="F651" s="17">
        <f t="shared" si="71"/>
        <v>2.0207965469884246</v>
      </c>
      <c r="G651" s="17">
        <f t="shared" si="72"/>
        <v>59.224999999999994</v>
      </c>
      <c r="H651" s="47"/>
      <c r="I651" s="18">
        <v>12</v>
      </c>
      <c r="J651" s="47"/>
      <c r="K651" s="19">
        <f t="shared" si="73"/>
        <v>0</v>
      </c>
      <c r="L651" s="23">
        <f t="shared" si="74"/>
        <v>0</v>
      </c>
      <c r="M651" s="19">
        <f t="shared" si="75"/>
        <v>0</v>
      </c>
      <c r="N651" s="19">
        <f t="shared" si="76"/>
        <v>59.224999999999994</v>
      </c>
      <c r="O651" s="54"/>
    </row>
    <row r="652" spans="1:15" x14ac:dyDescent="0.25">
      <c r="A652" s="40">
        <v>10524</v>
      </c>
      <c r="B652" s="40" t="s">
        <v>23</v>
      </c>
      <c r="C652" s="16" t="s">
        <v>612</v>
      </c>
      <c r="D652" s="53" t="s">
        <v>1488</v>
      </c>
      <c r="E652" s="201">
        <v>74.3</v>
      </c>
      <c r="F652" s="17">
        <f t="shared" si="71"/>
        <v>2.9154404551697075</v>
      </c>
      <c r="G652" s="17">
        <f t="shared" si="72"/>
        <v>85.444999999999993</v>
      </c>
      <c r="H652" s="47"/>
      <c r="I652" s="18">
        <v>12</v>
      </c>
      <c r="J652" s="47"/>
      <c r="K652" s="19">
        <f t="shared" si="73"/>
        <v>0</v>
      </c>
      <c r="L652" s="23">
        <f t="shared" si="74"/>
        <v>0</v>
      </c>
      <c r="M652" s="19">
        <f t="shared" si="75"/>
        <v>0</v>
      </c>
      <c r="N652" s="19">
        <f t="shared" si="76"/>
        <v>85.444999999999993</v>
      </c>
      <c r="O652" s="54"/>
    </row>
    <row r="653" spans="1:15" x14ac:dyDescent="0.25">
      <c r="A653" s="40">
        <v>10526</v>
      </c>
      <c r="B653" s="40" t="s">
        <v>23</v>
      </c>
      <c r="C653" s="16" t="s">
        <v>613</v>
      </c>
      <c r="D653" s="53" t="s">
        <v>1489</v>
      </c>
      <c r="E653" s="201">
        <v>80.400000000000006</v>
      </c>
      <c r="F653" s="17">
        <f t="shared" si="71"/>
        <v>3.1547969393761037</v>
      </c>
      <c r="G653" s="17">
        <f t="shared" si="72"/>
        <v>92.46</v>
      </c>
      <c r="H653" s="47"/>
      <c r="I653" s="18">
        <v>12</v>
      </c>
      <c r="J653" s="47"/>
      <c r="K653" s="19">
        <f t="shared" si="73"/>
        <v>0</v>
      </c>
      <c r="L653" s="23">
        <f t="shared" si="74"/>
        <v>0</v>
      </c>
      <c r="M653" s="19">
        <f t="shared" si="75"/>
        <v>0</v>
      </c>
      <c r="N653" s="19">
        <f t="shared" si="76"/>
        <v>92.46</v>
      </c>
      <c r="O653" s="54"/>
    </row>
    <row r="654" spans="1:15" x14ac:dyDescent="0.25">
      <c r="A654" s="40">
        <v>10532</v>
      </c>
      <c r="B654" s="40" t="s">
        <v>23</v>
      </c>
      <c r="C654" s="16" t="s">
        <v>614</v>
      </c>
      <c r="D654" s="53" t="s">
        <v>1490</v>
      </c>
      <c r="E654" s="201">
        <v>72.599999999999994</v>
      </c>
      <c r="F654" s="17">
        <f t="shared" si="71"/>
        <v>2.8487345497351382</v>
      </c>
      <c r="G654" s="17">
        <f t="shared" si="72"/>
        <v>83.489999999999981</v>
      </c>
      <c r="H654" s="47"/>
      <c r="I654" s="18">
        <v>6</v>
      </c>
      <c r="J654" s="47"/>
      <c r="K654" s="19">
        <f t="shared" si="73"/>
        <v>0</v>
      </c>
      <c r="L654" s="23">
        <f t="shared" si="74"/>
        <v>0</v>
      </c>
      <c r="M654" s="19">
        <f t="shared" si="75"/>
        <v>0</v>
      </c>
      <c r="N654" s="19">
        <f t="shared" si="76"/>
        <v>83.489999999999981</v>
      </c>
      <c r="O654" s="54"/>
    </row>
    <row r="655" spans="1:15" x14ac:dyDescent="0.25">
      <c r="A655" s="40">
        <v>10533</v>
      </c>
      <c r="B655" s="40" t="s">
        <v>23</v>
      </c>
      <c r="C655" s="16" t="s">
        <v>615</v>
      </c>
      <c r="D655" s="53" t="s">
        <v>1491</v>
      </c>
      <c r="E655" s="201">
        <v>72.599999999999994</v>
      </c>
      <c r="F655" s="17">
        <f t="shared" si="71"/>
        <v>2.8487345497351382</v>
      </c>
      <c r="G655" s="17">
        <f t="shared" si="72"/>
        <v>83.489999999999981</v>
      </c>
      <c r="H655" s="47"/>
      <c r="I655" s="18">
        <v>6</v>
      </c>
      <c r="J655" s="47"/>
      <c r="K655" s="19">
        <f t="shared" si="73"/>
        <v>0</v>
      </c>
      <c r="L655" s="23">
        <f t="shared" si="74"/>
        <v>0</v>
      </c>
      <c r="M655" s="19">
        <f t="shared" si="75"/>
        <v>0</v>
      </c>
      <c r="N655" s="19">
        <f t="shared" si="76"/>
        <v>83.489999999999981</v>
      </c>
      <c r="O655" s="54"/>
    </row>
    <row r="656" spans="1:15" x14ac:dyDescent="0.25">
      <c r="A656" s="40">
        <v>10534</v>
      </c>
      <c r="B656" s="40" t="s">
        <v>23</v>
      </c>
      <c r="C656" s="16" t="s">
        <v>616</v>
      </c>
      <c r="D656" s="53" t="s">
        <v>1492</v>
      </c>
      <c r="E656" s="201">
        <v>72.599999999999994</v>
      </c>
      <c r="F656" s="17">
        <f t="shared" si="71"/>
        <v>2.8487345497351382</v>
      </c>
      <c r="G656" s="17">
        <f t="shared" si="72"/>
        <v>83.489999999999981</v>
      </c>
      <c r="H656" s="47"/>
      <c r="I656" s="18">
        <v>6</v>
      </c>
      <c r="J656" s="47"/>
      <c r="K656" s="19">
        <f t="shared" si="73"/>
        <v>0</v>
      </c>
      <c r="L656" s="23">
        <f t="shared" si="74"/>
        <v>0</v>
      </c>
      <c r="M656" s="19">
        <f t="shared" si="75"/>
        <v>0</v>
      </c>
      <c r="N656" s="19">
        <f t="shared" si="76"/>
        <v>83.489999999999981</v>
      </c>
      <c r="O656" s="54"/>
    </row>
    <row r="657" spans="1:15" x14ac:dyDescent="0.25">
      <c r="A657" s="40">
        <v>10535</v>
      </c>
      <c r="B657" s="40" t="s">
        <v>23</v>
      </c>
      <c r="C657" s="16" t="s">
        <v>617</v>
      </c>
      <c r="D657" s="53" t="s">
        <v>1493</v>
      </c>
      <c r="E657" s="201">
        <v>72.599999999999994</v>
      </c>
      <c r="F657" s="17">
        <f t="shared" si="71"/>
        <v>2.8487345497351382</v>
      </c>
      <c r="G657" s="17">
        <f t="shared" si="72"/>
        <v>83.489999999999981</v>
      </c>
      <c r="H657" s="47"/>
      <c r="I657" s="18">
        <v>6</v>
      </c>
      <c r="J657" s="47"/>
      <c r="K657" s="19">
        <f t="shared" si="73"/>
        <v>0</v>
      </c>
      <c r="L657" s="23">
        <f t="shared" si="74"/>
        <v>0</v>
      </c>
      <c r="M657" s="19">
        <f t="shared" si="75"/>
        <v>0</v>
      </c>
      <c r="N657" s="19">
        <f t="shared" si="76"/>
        <v>83.489999999999981</v>
      </c>
      <c r="O657" s="54"/>
    </row>
    <row r="658" spans="1:15" x14ac:dyDescent="0.25">
      <c r="A658" s="40">
        <v>10540</v>
      </c>
      <c r="B658" s="40" t="s">
        <v>15</v>
      </c>
      <c r="C658" s="16" t="s">
        <v>2108</v>
      </c>
      <c r="D658" s="53">
        <v>8606102813658</v>
      </c>
      <c r="E658" s="201">
        <v>91</v>
      </c>
      <c r="F658" s="17">
        <f t="shared" si="71"/>
        <v>3.5707278791445951</v>
      </c>
      <c r="G658" s="17">
        <f t="shared" si="72"/>
        <v>104.64999999999999</v>
      </c>
      <c r="H658" s="47"/>
      <c r="I658" s="18">
        <v>6</v>
      </c>
      <c r="J658" s="47"/>
      <c r="K658" s="19">
        <f t="shared" si="73"/>
        <v>0</v>
      </c>
      <c r="L658" s="23">
        <f t="shared" si="74"/>
        <v>0</v>
      </c>
      <c r="M658" s="19">
        <f t="shared" si="75"/>
        <v>0</v>
      </c>
      <c r="N658" s="19">
        <f t="shared" si="76"/>
        <v>104.64999999999999</v>
      </c>
      <c r="O658" s="54"/>
    </row>
    <row r="659" spans="1:15" x14ac:dyDescent="0.25">
      <c r="A659" s="40">
        <v>10600</v>
      </c>
      <c r="B659" s="40" t="s">
        <v>23</v>
      </c>
      <c r="C659" s="16" t="s">
        <v>618</v>
      </c>
      <c r="D659" s="53" t="s">
        <v>1494</v>
      </c>
      <c r="E659" s="201">
        <v>35.799999999999997</v>
      </c>
      <c r="F659" s="17">
        <f t="shared" si="71"/>
        <v>1.4047478909162252</v>
      </c>
      <c r="G659" s="17">
        <f t="shared" si="72"/>
        <v>41.169999999999995</v>
      </c>
      <c r="H659" s="47"/>
      <c r="I659" s="18">
        <v>8</v>
      </c>
      <c r="J659" s="47"/>
      <c r="K659" s="19">
        <f t="shared" si="73"/>
        <v>0</v>
      </c>
      <c r="L659" s="23">
        <f t="shared" si="74"/>
        <v>0</v>
      </c>
      <c r="M659" s="19">
        <f t="shared" si="75"/>
        <v>0</v>
      </c>
      <c r="N659" s="19">
        <f t="shared" si="76"/>
        <v>41.169999999999995</v>
      </c>
      <c r="O659" s="54"/>
    </row>
    <row r="660" spans="1:15" x14ac:dyDescent="0.25">
      <c r="A660" s="40">
        <v>10610</v>
      </c>
      <c r="B660" s="40" t="s">
        <v>15</v>
      </c>
      <c r="C660" s="16" t="s">
        <v>2028</v>
      </c>
      <c r="D660" s="53">
        <v>8594045879933</v>
      </c>
      <c r="E660" s="201">
        <v>52</v>
      </c>
      <c r="F660" s="17">
        <f t="shared" si="71"/>
        <v>2.0404159309397687</v>
      </c>
      <c r="G660" s="17">
        <f t="shared" si="72"/>
        <v>59.8</v>
      </c>
      <c r="H660" s="47"/>
      <c r="I660" s="18">
        <v>10</v>
      </c>
      <c r="J660" s="47"/>
      <c r="K660" s="19">
        <f t="shared" si="73"/>
        <v>0</v>
      </c>
      <c r="L660" s="23">
        <f t="shared" si="74"/>
        <v>0</v>
      </c>
      <c r="M660" s="19">
        <f t="shared" si="75"/>
        <v>0</v>
      </c>
      <c r="N660" s="19">
        <f t="shared" si="76"/>
        <v>59.8</v>
      </c>
      <c r="O660" s="54"/>
    </row>
    <row r="661" spans="1:15" x14ac:dyDescent="0.25">
      <c r="A661" s="40">
        <v>10611</v>
      </c>
      <c r="B661" s="40" t="s">
        <v>15</v>
      </c>
      <c r="C661" s="16" t="s">
        <v>2029</v>
      </c>
      <c r="D661" s="53">
        <v>8594045879957</v>
      </c>
      <c r="E661" s="201">
        <v>52</v>
      </c>
      <c r="F661" s="17">
        <f t="shared" si="71"/>
        <v>2.0404159309397687</v>
      </c>
      <c r="G661" s="17">
        <f t="shared" si="72"/>
        <v>59.8</v>
      </c>
      <c r="H661" s="47"/>
      <c r="I661" s="18">
        <v>10</v>
      </c>
      <c r="J661" s="47"/>
      <c r="K661" s="19">
        <f t="shared" si="73"/>
        <v>0</v>
      </c>
      <c r="L661" s="23">
        <f t="shared" si="74"/>
        <v>0</v>
      </c>
      <c r="M661" s="19">
        <f t="shared" si="75"/>
        <v>0</v>
      </c>
      <c r="N661" s="19">
        <f t="shared" si="76"/>
        <v>59.8</v>
      </c>
      <c r="O661" s="54"/>
    </row>
    <row r="662" spans="1:15" x14ac:dyDescent="0.25">
      <c r="A662" s="40">
        <v>10612</v>
      </c>
      <c r="B662" s="40" t="s">
        <v>15</v>
      </c>
      <c r="C662" s="16" t="s">
        <v>2030</v>
      </c>
      <c r="D662" s="53">
        <v>8594045879940</v>
      </c>
      <c r="E662" s="201">
        <v>52</v>
      </c>
      <c r="F662" s="17">
        <f t="shared" si="71"/>
        <v>2.0404159309397687</v>
      </c>
      <c r="G662" s="17">
        <f t="shared" si="72"/>
        <v>59.8</v>
      </c>
      <c r="H662" s="47"/>
      <c r="I662" s="18">
        <v>10</v>
      </c>
      <c r="J662" s="47"/>
      <c r="K662" s="19">
        <f t="shared" si="73"/>
        <v>0</v>
      </c>
      <c r="L662" s="23">
        <f t="shared" si="74"/>
        <v>0</v>
      </c>
      <c r="M662" s="19">
        <f t="shared" si="75"/>
        <v>0</v>
      </c>
      <c r="N662" s="19">
        <f t="shared" si="76"/>
        <v>59.8</v>
      </c>
      <c r="O662" s="54"/>
    </row>
    <row r="663" spans="1:15" x14ac:dyDescent="0.25">
      <c r="A663" s="40">
        <v>10620</v>
      </c>
      <c r="B663" s="40" t="s">
        <v>15</v>
      </c>
      <c r="C663" s="16" t="s">
        <v>2109</v>
      </c>
      <c r="D663" s="53">
        <v>8594006380188</v>
      </c>
      <c r="E663" s="201">
        <v>58</v>
      </c>
      <c r="F663" s="17">
        <f t="shared" si="71"/>
        <v>2.2758485383558957</v>
      </c>
      <c r="G663" s="17">
        <f t="shared" si="72"/>
        <v>66.699999999999989</v>
      </c>
      <c r="H663" s="47"/>
      <c r="I663" s="18">
        <v>14</v>
      </c>
      <c r="J663" s="47"/>
      <c r="K663" s="19">
        <f t="shared" si="73"/>
        <v>0</v>
      </c>
      <c r="L663" s="23">
        <f t="shared" si="74"/>
        <v>0</v>
      </c>
      <c r="M663" s="19">
        <f t="shared" si="75"/>
        <v>0</v>
      </c>
      <c r="N663" s="19">
        <f t="shared" si="76"/>
        <v>66.699999999999989</v>
      </c>
      <c r="O663" s="54"/>
    </row>
    <row r="664" spans="1:15" x14ac:dyDescent="0.25">
      <c r="A664" s="40">
        <v>10621</v>
      </c>
      <c r="B664" s="40" t="s">
        <v>15</v>
      </c>
      <c r="C664" s="16" t="s">
        <v>2110</v>
      </c>
      <c r="D664" s="53">
        <v>8594006380331</v>
      </c>
      <c r="E664" s="201">
        <v>118</v>
      </c>
      <c r="F664" s="17">
        <f t="shared" si="71"/>
        <v>4.630174612517167</v>
      </c>
      <c r="G664" s="17">
        <f t="shared" si="72"/>
        <v>135.69999999999999</v>
      </c>
      <c r="H664" s="47"/>
      <c r="I664" s="18">
        <v>10</v>
      </c>
      <c r="J664" s="47"/>
      <c r="K664" s="19">
        <f t="shared" si="73"/>
        <v>0</v>
      </c>
      <c r="L664" s="23">
        <f t="shared" si="74"/>
        <v>0</v>
      </c>
      <c r="M664" s="19">
        <f t="shared" si="75"/>
        <v>0</v>
      </c>
      <c r="N664" s="19">
        <f t="shared" si="76"/>
        <v>135.69999999999999</v>
      </c>
      <c r="O664" s="54"/>
    </row>
    <row r="665" spans="1:15" x14ac:dyDescent="0.25">
      <c r="A665" s="40">
        <v>10622</v>
      </c>
      <c r="B665" s="40" t="s">
        <v>15</v>
      </c>
      <c r="C665" s="16" t="s">
        <v>2112</v>
      </c>
      <c r="D665" s="53">
        <v>8594006380270</v>
      </c>
      <c r="E665" s="201">
        <v>135</v>
      </c>
      <c r="F665" s="17">
        <f t="shared" si="71"/>
        <v>5.2972336668628603</v>
      </c>
      <c r="G665" s="17">
        <f t="shared" si="72"/>
        <v>155.25</v>
      </c>
      <c r="H665" s="47"/>
      <c r="I665" s="18">
        <v>11</v>
      </c>
      <c r="J665" s="47"/>
      <c r="K665" s="19">
        <f t="shared" si="73"/>
        <v>0</v>
      </c>
      <c r="L665" s="23">
        <f t="shared" si="74"/>
        <v>0</v>
      </c>
      <c r="M665" s="19">
        <f t="shared" si="75"/>
        <v>0</v>
      </c>
      <c r="N665" s="19">
        <f t="shared" si="76"/>
        <v>155.25</v>
      </c>
      <c r="O665" s="54"/>
    </row>
    <row r="666" spans="1:15" x14ac:dyDescent="0.25">
      <c r="A666" s="40">
        <v>10623</v>
      </c>
      <c r="B666" s="40" t="s">
        <v>15</v>
      </c>
      <c r="C666" s="16" t="s">
        <v>2111</v>
      </c>
      <c r="D666" s="53">
        <v>8594006380614</v>
      </c>
      <c r="E666" s="201">
        <v>237</v>
      </c>
      <c r="F666" s="17">
        <f t="shared" si="71"/>
        <v>9.2995879929370222</v>
      </c>
      <c r="G666" s="17">
        <f t="shared" si="72"/>
        <v>272.54999999999995</v>
      </c>
      <c r="H666" s="47"/>
      <c r="I666" s="18">
        <v>5</v>
      </c>
      <c r="J666" s="47"/>
      <c r="K666" s="19">
        <f t="shared" si="73"/>
        <v>0</v>
      </c>
      <c r="L666" s="23">
        <f t="shared" si="74"/>
        <v>0</v>
      </c>
      <c r="M666" s="19">
        <f t="shared" si="75"/>
        <v>0</v>
      </c>
      <c r="N666" s="19">
        <f t="shared" si="76"/>
        <v>272.54999999999995</v>
      </c>
      <c r="O666" s="54"/>
    </row>
    <row r="667" spans="1:15" x14ac:dyDescent="0.25">
      <c r="A667" s="40">
        <v>10650</v>
      </c>
      <c r="B667" s="40" t="s">
        <v>15</v>
      </c>
      <c r="C667" s="16" t="s">
        <v>619</v>
      </c>
      <c r="D667" s="53" t="s">
        <v>1495</v>
      </c>
      <c r="E667" s="201">
        <v>12</v>
      </c>
      <c r="F667" s="17">
        <f t="shared" si="71"/>
        <v>0.4708652148322543</v>
      </c>
      <c r="G667" s="17">
        <f t="shared" si="72"/>
        <v>13.799999999999999</v>
      </c>
      <c r="H667" s="47"/>
      <c r="I667" s="18">
        <v>10</v>
      </c>
      <c r="J667" s="47"/>
      <c r="K667" s="19">
        <f t="shared" si="73"/>
        <v>0</v>
      </c>
      <c r="L667" s="23">
        <f t="shared" si="74"/>
        <v>0</v>
      </c>
      <c r="M667" s="19">
        <f t="shared" si="75"/>
        <v>0</v>
      </c>
      <c r="N667" s="19">
        <f t="shared" si="76"/>
        <v>13.799999999999999</v>
      </c>
      <c r="O667" s="54"/>
    </row>
    <row r="668" spans="1:15" x14ac:dyDescent="0.25">
      <c r="A668" s="40">
        <v>10654</v>
      </c>
      <c r="B668" s="40" t="s">
        <v>15</v>
      </c>
      <c r="C668" s="16" t="s">
        <v>620</v>
      </c>
      <c r="D668" s="53" t="s">
        <v>1496</v>
      </c>
      <c r="E668" s="201">
        <v>15.6</v>
      </c>
      <c r="F668" s="17">
        <f t="shared" si="71"/>
        <v>0.61212477928193054</v>
      </c>
      <c r="G668" s="17">
        <f t="shared" si="72"/>
        <v>17.939999999999998</v>
      </c>
      <c r="H668" s="47"/>
      <c r="I668" s="18">
        <v>10</v>
      </c>
      <c r="J668" s="47"/>
      <c r="K668" s="19">
        <f t="shared" si="73"/>
        <v>0</v>
      </c>
      <c r="L668" s="23">
        <f t="shared" si="74"/>
        <v>0</v>
      </c>
      <c r="M668" s="19">
        <f t="shared" si="75"/>
        <v>0</v>
      </c>
      <c r="N668" s="19">
        <f t="shared" si="76"/>
        <v>17.939999999999998</v>
      </c>
      <c r="O668" s="54"/>
    </row>
    <row r="669" spans="1:15" x14ac:dyDescent="0.25">
      <c r="A669" s="40">
        <v>10660</v>
      </c>
      <c r="B669" s="40" t="s">
        <v>15</v>
      </c>
      <c r="C669" s="16" t="s">
        <v>621</v>
      </c>
      <c r="D669" s="53" t="s">
        <v>1497</v>
      </c>
      <c r="E669" s="201">
        <v>29.4</v>
      </c>
      <c r="F669" s="17">
        <f t="shared" si="71"/>
        <v>1.153619776339023</v>
      </c>
      <c r="G669" s="17">
        <f t="shared" si="72"/>
        <v>33.809999999999995</v>
      </c>
      <c r="H669" s="47"/>
      <c r="I669" s="18">
        <v>10</v>
      </c>
      <c r="J669" s="47"/>
      <c r="K669" s="19">
        <f t="shared" si="73"/>
        <v>0</v>
      </c>
      <c r="L669" s="23">
        <f t="shared" si="74"/>
        <v>0</v>
      </c>
      <c r="M669" s="19">
        <f t="shared" si="75"/>
        <v>0</v>
      </c>
      <c r="N669" s="19">
        <f t="shared" si="76"/>
        <v>33.809999999999995</v>
      </c>
      <c r="O669" s="54"/>
    </row>
    <row r="670" spans="1:15" x14ac:dyDescent="0.25">
      <c r="A670" s="40">
        <v>10662</v>
      </c>
      <c r="B670" s="40" t="s">
        <v>15</v>
      </c>
      <c r="C670" s="16" t="s">
        <v>622</v>
      </c>
      <c r="D670" s="53" t="s">
        <v>1498</v>
      </c>
      <c r="E670" s="201">
        <v>31.5</v>
      </c>
      <c r="F670" s="17">
        <f t="shared" si="71"/>
        <v>1.2360211889346675</v>
      </c>
      <c r="G670" s="17">
        <f t="shared" si="72"/>
        <v>36.224999999999994</v>
      </c>
      <c r="H670" s="47"/>
      <c r="I670" s="18">
        <v>12</v>
      </c>
      <c r="J670" s="47"/>
      <c r="K670" s="19">
        <f t="shared" si="73"/>
        <v>0</v>
      </c>
      <c r="L670" s="23">
        <f t="shared" si="74"/>
        <v>0</v>
      </c>
      <c r="M670" s="19">
        <f t="shared" si="75"/>
        <v>0</v>
      </c>
      <c r="N670" s="19">
        <f t="shared" si="76"/>
        <v>36.224999999999994</v>
      </c>
      <c r="O670" s="54"/>
    </row>
    <row r="671" spans="1:15" x14ac:dyDescent="0.25">
      <c r="A671" s="40">
        <v>10700</v>
      </c>
      <c r="B671" s="40" t="s">
        <v>23</v>
      </c>
      <c r="C671" s="16" t="s">
        <v>623</v>
      </c>
      <c r="D671" s="53" t="s">
        <v>1499</v>
      </c>
      <c r="E671" s="201">
        <v>89.7</v>
      </c>
      <c r="F671" s="17">
        <f t="shared" si="71"/>
        <v>3.5197174808711007</v>
      </c>
      <c r="G671" s="17">
        <f t="shared" si="72"/>
        <v>103.155</v>
      </c>
      <c r="H671" s="47"/>
      <c r="I671" s="18">
        <v>6</v>
      </c>
      <c r="J671" s="47"/>
      <c r="K671" s="19">
        <f t="shared" si="73"/>
        <v>0</v>
      </c>
      <c r="L671" s="23">
        <f t="shared" si="74"/>
        <v>0</v>
      </c>
      <c r="M671" s="19">
        <f t="shared" si="75"/>
        <v>0</v>
      </c>
      <c r="N671" s="19">
        <f t="shared" si="76"/>
        <v>103.155</v>
      </c>
      <c r="O671" s="54"/>
    </row>
    <row r="672" spans="1:15" x14ac:dyDescent="0.25">
      <c r="A672" s="40">
        <v>10712</v>
      </c>
      <c r="B672" s="40" t="s">
        <v>23</v>
      </c>
      <c r="C672" s="16" t="s">
        <v>624</v>
      </c>
      <c r="D672" s="53" t="s">
        <v>1500</v>
      </c>
      <c r="E672" s="201">
        <v>46</v>
      </c>
      <c r="F672" s="17">
        <f t="shared" si="71"/>
        <v>1.8049833235236414</v>
      </c>
      <c r="G672" s="17">
        <f t="shared" si="72"/>
        <v>52.9</v>
      </c>
      <c r="H672" s="47"/>
      <c r="I672" s="18">
        <v>6</v>
      </c>
      <c r="J672" s="47"/>
      <c r="K672" s="19">
        <f t="shared" si="73"/>
        <v>0</v>
      </c>
      <c r="L672" s="23">
        <f t="shared" si="74"/>
        <v>0</v>
      </c>
      <c r="M672" s="19">
        <f t="shared" si="75"/>
        <v>0</v>
      </c>
      <c r="N672" s="19">
        <f t="shared" si="76"/>
        <v>52.9</v>
      </c>
      <c r="O672" s="54"/>
    </row>
    <row r="673" spans="1:15" x14ac:dyDescent="0.25">
      <c r="A673" s="40">
        <v>10720</v>
      </c>
      <c r="B673" s="40" t="s">
        <v>23</v>
      </c>
      <c r="C673" s="16" t="s">
        <v>625</v>
      </c>
      <c r="D673" s="53" t="s">
        <v>1501</v>
      </c>
      <c r="E673" s="201">
        <v>34.799999999999997</v>
      </c>
      <c r="F673" s="17">
        <f t="shared" si="71"/>
        <v>1.3655091230135372</v>
      </c>
      <c r="G673" s="17">
        <f t="shared" si="72"/>
        <v>40.019999999999996</v>
      </c>
      <c r="H673" s="47"/>
      <c r="I673" s="18">
        <v>12</v>
      </c>
      <c r="J673" s="47"/>
      <c r="K673" s="19">
        <f t="shared" si="73"/>
        <v>0</v>
      </c>
      <c r="L673" s="23">
        <f t="shared" si="74"/>
        <v>0</v>
      </c>
      <c r="M673" s="19">
        <f t="shared" si="75"/>
        <v>0</v>
      </c>
      <c r="N673" s="19">
        <f t="shared" si="76"/>
        <v>40.019999999999996</v>
      </c>
      <c r="O673" s="54"/>
    </row>
    <row r="674" spans="1:15" x14ac:dyDescent="0.25">
      <c r="A674" s="40">
        <v>10722</v>
      </c>
      <c r="B674" s="40" t="s">
        <v>23</v>
      </c>
      <c r="C674" s="16" t="s">
        <v>626</v>
      </c>
      <c r="D674" s="53" t="s">
        <v>1502</v>
      </c>
      <c r="E674" s="201">
        <v>34.799999999999997</v>
      </c>
      <c r="F674" s="17">
        <f t="shared" si="71"/>
        <v>1.3655091230135372</v>
      </c>
      <c r="G674" s="17">
        <f t="shared" si="72"/>
        <v>40.019999999999996</v>
      </c>
      <c r="H674" s="47"/>
      <c r="I674" s="18">
        <v>12</v>
      </c>
      <c r="J674" s="47"/>
      <c r="K674" s="19">
        <f t="shared" si="73"/>
        <v>0</v>
      </c>
      <c r="L674" s="23">
        <f t="shared" si="74"/>
        <v>0</v>
      </c>
      <c r="M674" s="19">
        <f t="shared" si="75"/>
        <v>0</v>
      </c>
      <c r="N674" s="19">
        <f t="shared" si="76"/>
        <v>40.019999999999996</v>
      </c>
      <c r="O674" s="54"/>
    </row>
    <row r="675" spans="1:15" x14ac:dyDescent="0.25">
      <c r="A675" s="40">
        <v>10726</v>
      </c>
      <c r="B675" s="40" t="s">
        <v>23</v>
      </c>
      <c r="C675" s="16" t="s">
        <v>627</v>
      </c>
      <c r="D675" s="53" t="s">
        <v>1503</v>
      </c>
      <c r="E675" s="201">
        <v>29.8</v>
      </c>
      <c r="F675" s="17">
        <f t="shared" si="71"/>
        <v>1.1693152835000982</v>
      </c>
      <c r="G675" s="17">
        <f t="shared" si="72"/>
        <v>34.269999999999996</v>
      </c>
      <c r="H675" s="47"/>
      <c r="I675" s="18">
        <v>15</v>
      </c>
      <c r="J675" s="47"/>
      <c r="K675" s="19">
        <f t="shared" si="73"/>
        <v>0</v>
      </c>
      <c r="L675" s="23">
        <f t="shared" si="74"/>
        <v>0</v>
      </c>
      <c r="M675" s="19">
        <f t="shared" si="75"/>
        <v>0</v>
      </c>
      <c r="N675" s="19">
        <f t="shared" si="76"/>
        <v>34.269999999999996</v>
      </c>
      <c r="O675" s="54"/>
    </row>
    <row r="676" spans="1:15" x14ac:dyDescent="0.25">
      <c r="A676" s="40">
        <v>10800</v>
      </c>
      <c r="B676" s="40" t="s">
        <v>23</v>
      </c>
      <c r="C676" s="16" t="s">
        <v>628</v>
      </c>
      <c r="D676" s="53" t="s">
        <v>1504</v>
      </c>
      <c r="E676" s="201">
        <v>44.7</v>
      </c>
      <c r="F676" s="17">
        <f t="shared" si="71"/>
        <v>1.7539729252501473</v>
      </c>
      <c r="G676" s="17">
        <f t="shared" si="72"/>
        <v>51.405000000000001</v>
      </c>
      <c r="H676" s="47"/>
      <c r="I676" s="18">
        <v>8</v>
      </c>
      <c r="J676" s="47"/>
      <c r="K676" s="19">
        <f t="shared" si="73"/>
        <v>0</v>
      </c>
      <c r="L676" s="23">
        <f t="shared" si="74"/>
        <v>0</v>
      </c>
      <c r="M676" s="19">
        <f t="shared" si="75"/>
        <v>0</v>
      </c>
      <c r="N676" s="19">
        <f t="shared" si="76"/>
        <v>51.405000000000001</v>
      </c>
      <c r="O676" s="54"/>
    </row>
    <row r="677" spans="1:15" x14ac:dyDescent="0.25">
      <c r="A677" s="40">
        <v>10882</v>
      </c>
      <c r="B677" s="40" t="s">
        <v>23</v>
      </c>
      <c r="C677" s="16" t="s">
        <v>629</v>
      </c>
      <c r="D677" s="53" t="s">
        <v>1505</v>
      </c>
      <c r="E677" s="201">
        <v>42.3</v>
      </c>
      <c r="F677" s="17">
        <f t="shared" si="71"/>
        <v>1.6597998822836961</v>
      </c>
      <c r="G677" s="17">
        <f t="shared" si="72"/>
        <v>48.644999999999996</v>
      </c>
      <c r="H677" s="47"/>
      <c r="I677" s="18">
        <v>6</v>
      </c>
      <c r="J677" s="47"/>
      <c r="K677" s="19">
        <f t="shared" si="73"/>
        <v>0</v>
      </c>
      <c r="L677" s="23">
        <f t="shared" si="74"/>
        <v>0</v>
      </c>
      <c r="M677" s="19">
        <f t="shared" si="75"/>
        <v>0</v>
      </c>
      <c r="N677" s="19">
        <f t="shared" si="76"/>
        <v>48.644999999999996</v>
      </c>
      <c r="O677" s="54"/>
    </row>
    <row r="678" spans="1:15" x14ac:dyDescent="0.25">
      <c r="A678" s="40">
        <v>10900</v>
      </c>
      <c r="B678" s="40" t="s">
        <v>23</v>
      </c>
      <c r="C678" s="16" t="s">
        <v>630</v>
      </c>
      <c r="D678" s="53" t="s">
        <v>1506</v>
      </c>
      <c r="E678" s="201">
        <v>82.9</v>
      </c>
      <c r="F678" s="17">
        <f t="shared" si="71"/>
        <v>3.2528938591328234</v>
      </c>
      <c r="G678" s="17">
        <f t="shared" si="72"/>
        <v>95.334999999999994</v>
      </c>
      <c r="H678" s="47"/>
      <c r="I678" s="18">
        <v>12</v>
      </c>
      <c r="J678" s="47"/>
      <c r="K678" s="19">
        <f t="shared" si="73"/>
        <v>0</v>
      </c>
      <c r="L678" s="23">
        <f t="shared" si="74"/>
        <v>0</v>
      </c>
      <c r="M678" s="19">
        <f t="shared" si="75"/>
        <v>0</v>
      </c>
      <c r="N678" s="19">
        <f t="shared" si="76"/>
        <v>95.334999999999994</v>
      </c>
      <c r="O678" s="54"/>
    </row>
    <row r="679" spans="1:15" x14ac:dyDescent="0.25">
      <c r="A679" s="40">
        <v>10906</v>
      </c>
      <c r="B679" s="40" t="s">
        <v>23</v>
      </c>
      <c r="C679" s="16" t="s">
        <v>631</v>
      </c>
      <c r="D679" s="53" t="s">
        <v>1507</v>
      </c>
      <c r="E679" s="201">
        <v>82.9</v>
      </c>
      <c r="F679" s="17">
        <f t="shared" si="71"/>
        <v>3.2528938591328234</v>
      </c>
      <c r="G679" s="17">
        <f t="shared" si="72"/>
        <v>95.334999999999994</v>
      </c>
      <c r="H679" s="47"/>
      <c r="I679" s="18">
        <v>12</v>
      </c>
      <c r="J679" s="47"/>
      <c r="K679" s="19">
        <f t="shared" si="73"/>
        <v>0</v>
      </c>
      <c r="L679" s="23">
        <f t="shared" si="74"/>
        <v>0</v>
      </c>
      <c r="M679" s="19">
        <f t="shared" si="75"/>
        <v>0</v>
      </c>
      <c r="N679" s="19">
        <f t="shared" si="76"/>
        <v>95.334999999999994</v>
      </c>
      <c r="O679" s="54"/>
    </row>
    <row r="680" spans="1:15" x14ac:dyDescent="0.25">
      <c r="A680" s="40">
        <v>10909</v>
      </c>
      <c r="B680" s="40" t="s">
        <v>15</v>
      </c>
      <c r="C680" s="16" t="s">
        <v>632</v>
      </c>
      <c r="D680" s="53" t="s">
        <v>1508</v>
      </c>
      <c r="E680" s="201">
        <v>74.099999999999994</v>
      </c>
      <c r="F680" s="17">
        <f t="shared" si="71"/>
        <v>2.90759270158917</v>
      </c>
      <c r="G680" s="17">
        <f t="shared" si="72"/>
        <v>85.214999999999989</v>
      </c>
      <c r="H680" s="47"/>
      <c r="I680" s="18">
        <v>12</v>
      </c>
      <c r="J680" s="47"/>
      <c r="K680" s="19">
        <f t="shared" si="73"/>
        <v>0</v>
      </c>
      <c r="L680" s="23">
        <f t="shared" si="74"/>
        <v>0</v>
      </c>
      <c r="M680" s="19">
        <f t="shared" si="75"/>
        <v>0</v>
      </c>
      <c r="N680" s="19">
        <f t="shared" si="76"/>
        <v>85.214999999999989</v>
      </c>
      <c r="O680" s="54"/>
    </row>
    <row r="681" spans="1:15" x14ac:dyDescent="0.25">
      <c r="A681" s="40">
        <v>10910</v>
      </c>
      <c r="B681" s="40" t="s">
        <v>23</v>
      </c>
      <c r="C681" s="16" t="s">
        <v>633</v>
      </c>
      <c r="D681" s="53" t="s">
        <v>1509</v>
      </c>
      <c r="E681" s="201">
        <v>82.9</v>
      </c>
      <c r="F681" s="17">
        <f t="shared" si="71"/>
        <v>3.2528938591328234</v>
      </c>
      <c r="G681" s="17">
        <f t="shared" si="72"/>
        <v>95.334999999999994</v>
      </c>
      <c r="H681" s="47"/>
      <c r="I681" s="18">
        <v>12</v>
      </c>
      <c r="J681" s="47"/>
      <c r="K681" s="19">
        <f t="shared" si="73"/>
        <v>0</v>
      </c>
      <c r="L681" s="23">
        <f t="shared" si="74"/>
        <v>0</v>
      </c>
      <c r="M681" s="19">
        <f t="shared" si="75"/>
        <v>0</v>
      </c>
      <c r="N681" s="19">
        <f t="shared" si="76"/>
        <v>95.334999999999994</v>
      </c>
      <c r="O681" s="54"/>
    </row>
    <row r="682" spans="1:15" x14ac:dyDescent="0.25">
      <c r="A682" s="40">
        <v>10920</v>
      </c>
      <c r="B682" s="40" t="s">
        <v>23</v>
      </c>
      <c r="C682" s="16" t="s">
        <v>634</v>
      </c>
      <c r="D682" s="53" t="s">
        <v>1510</v>
      </c>
      <c r="E682" s="201">
        <v>41.7</v>
      </c>
      <c r="F682" s="17">
        <f t="shared" si="71"/>
        <v>1.6362566215420837</v>
      </c>
      <c r="G682" s="17">
        <f t="shared" si="72"/>
        <v>47.954999999999998</v>
      </c>
      <c r="H682" s="47"/>
      <c r="I682" s="18">
        <v>6</v>
      </c>
      <c r="J682" s="47"/>
      <c r="K682" s="19">
        <f t="shared" si="73"/>
        <v>0</v>
      </c>
      <c r="L682" s="23">
        <f t="shared" si="74"/>
        <v>0</v>
      </c>
      <c r="M682" s="19">
        <f t="shared" si="75"/>
        <v>0</v>
      </c>
      <c r="N682" s="19">
        <f t="shared" si="76"/>
        <v>47.954999999999998</v>
      </c>
      <c r="O682" s="54"/>
    </row>
    <row r="683" spans="1:15" x14ac:dyDescent="0.25">
      <c r="A683" s="40">
        <v>11019</v>
      </c>
      <c r="B683" s="40" t="s">
        <v>23</v>
      </c>
      <c r="C683" s="16" t="s">
        <v>635</v>
      </c>
      <c r="D683" s="53" t="s">
        <v>1511</v>
      </c>
      <c r="E683" s="201">
        <v>23.8</v>
      </c>
      <c r="F683" s="17">
        <f t="shared" si="71"/>
        <v>0.93388267608397102</v>
      </c>
      <c r="G683" s="17">
        <f t="shared" si="72"/>
        <v>27.369999999999997</v>
      </c>
      <c r="H683" s="47"/>
      <c r="I683" s="18">
        <v>6</v>
      </c>
      <c r="J683" s="47"/>
      <c r="K683" s="19">
        <f t="shared" si="73"/>
        <v>0</v>
      </c>
      <c r="L683" s="23">
        <f t="shared" si="74"/>
        <v>0</v>
      </c>
      <c r="M683" s="19">
        <f t="shared" si="75"/>
        <v>0</v>
      </c>
      <c r="N683" s="19">
        <f t="shared" si="76"/>
        <v>27.369999999999997</v>
      </c>
      <c r="O683" s="54"/>
    </row>
    <row r="684" spans="1:15" x14ac:dyDescent="0.25">
      <c r="A684" s="40">
        <v>11021</v>
      </c>
      <c r="B684" s="40" t="s">
        <v>23</v>
      </c>
      <c r="C684" s="16" t="s">
        <v>636</v>
      </c>
      <c r="D684" s="53" t="s">
        <v>1512</v>
      </c>
      <c r="E684" s="201">
        <v>35</v>
      </c>
      <c r="F684" s="17">
        <f t="shared" si="71"/>
        <v>1.3733568765940749</v>
      </c>
      <c r="G684" s="17">
        <f t="shared" si="72"/>
        <v>40.25</v>
      </c>
      <c r="H684" s="47"/>
      <c r="I684" s="18">
        <v>6</v>
      </c>
      <c r="J684" s="47"/>
      <c r="K684" s="19">
        <f t="shared" si="73"/>
        <v>0</v>
      </c>
      <c r="L684" s="23">
        <f t="shared" si="74"/>
        <v>0</v>
      </c>
      <c r="M684" s="19">
        <f t="shared" si="75"/>
        <v>0</v>
      </c>
      <c r="N684" s="19">
        <f t="shared" si="76"/>
        <v>40.25</v>
      </c>
      <c r="O684" s="54"/>
    </row>
    <row r="685" spans="1:15" x14ac:dyDescent="0.25">
      <c r="A685" s="40">
        <v>11031</v>
      </c>
      <c r="B685" s="40" t="s">
        <v>23</v>
      </c>
      <c r="C685" s="16" t="s">
        <v>637</v>
      </c>
      <c r="D685" s="53" t="s">
        <v>1513</v>
      </c>
      <c r="E685" s="201">
        <v>13.5</v>
      </c>
      <c r="F685" s="17">
        <f t="shared" si="71"/>
        <v>0.52972336668628606</v>
      </c>
      <c r="G685" s="17">
        <f t="shared" si="72"/>
        <v>15.524999999999999</v>
      </c>
      <c r="H685" s="47"/>
      <c r="I685" s="18">
        <v>10</v>
      </c>
      <c r="J685" s="47"/>
      <c r="K685" s="19">
        <f t="shared" si="73"/>
        <v>0</v>
      </c>
      <c r="L685" s="23">
        <f t="shared" si="74"/>
        <v>0</v>
      </c>
      <c r="M685" s="19">
        <f t="shared" si="75"/>
        <v>0</v>
      </c>
      <c r="N685" s="19">
        <f t="shared" si="76"/>
        <v>15.524999999999999</v>
      </c>
      <c r="O685" s="54"/>
    </row>
    <row r="686" spans="1:15" x14ac:dyDescent="0.25">
      <c r="A686" s="40">
        <v>11032</v>
      </c>
      <c r="B686" s="40" t="s">
        <v>23</v>
      </c>
      <c r="C686" s="16" t="s">
        <v>638</v>
      </c>
      <c r="D686" s="53" t="s">
        <v>1514</v>
      </c>
      <c r="E686" s="201">
        <v>65</v>
      </c>
      <c r="F686" s="17">
        <f t="shared" si="71"/>
        <v>2.5505199136747105</v>
      </c>
      <c r="G686" s="17">
        <f t="shared" si="72"/>
        <v>74.75</v>
      </c>
      <c r="H686" s="47"/>
      <c r="I686" s="18">
        <v>1</v>
      </c>
      <c r="J686" s="47"/>
      <c r="K686" s="19">
        <f t="shared" si="73"/>
        <v>0</v>
      </c>
      <c r="L686" s="23">
        <f t="shared" si="74"/>
        <v>0</v>
      </c>
      <c r="M686" s="19">
        <f t="shared" si="75"/>
        <v>0</v>
      </c>
      <c r="N686" s="19">
        <f t="shared" si="76"/>
        <v>74.75</v>
      </c>
      <c r="O686" s="54"/>
    </row>
    <row r="687" spans="1:15" x14ac:dyDescent="0.25">
      <c r="A687" s="40">
        <v>11037</v>
      </c>
      <c r="B687" s="40" t="s">
        <v>23</v>
      </c>
      <c r="C687" s="16" t="s">
        <v>639</v>
      </c>
      <c r="D687" s="53" t="s">
        <v>1515</v>
      </c>
      <c r="E687" s="201">
        <v>13.6</v>
      </c>
      <c r="F687" s="17">
        <f t="shared" si="71"/>
        <v>0.53364724347655479</v>
      </c>
      <c r="G687" s="17">
        <f t="shared" si="72"/>
        <v>15.639999999999999</v>
      </c>
      <c r="H687" s="47"/>
      <c r="I687" s="18">
        <v>6</v>
      </c>
      <c r="J687" s="47"/>
      <c r="K687" s="19">
        <f t="shared" si="73"/>
        <v>0</v>
      </c>
      <c r="L687" s="23">
        <f t="shared" si="74"/>
        <v>0</v>
      </c>
      <c r="M687" s="19">
        <f t="shared" si="75"/>
        <v>0</v>
      </c>
      <c r="N687" s="19">
        <f t="shared" si="76"/>
        <v>15.639999999999999</v>
      </c>
      <c r="O687" s="54"/>
    </row>
    <row r="688" spans="1:15" x14ac:dyDescent="0.25">
      <c r="A688" s="40">
        <v>11046</v>
      </c>
      <c r="B688" s="40" t="s">
        <v>23</v>
      </c>
      <c r="C688" s="16" t="s">
        <v>640</v>
      </c>
      <c r="D688" s="53" t="s">
        <v>1516</v>
      </c>
      <c r="E688" s="201">
        <v>226</v>
      </c>
      <c r="F688" s="17">
        <f t="shared" si="71"/>
        <v>8.8679615460074555</v>
      </c>
      <c r="G688" s="17">
        <f t="shared" si="72"/>
        <v>259.89999999999998</v>
      </c>
      <c r="H688" s="47"/>
      <c r="I688" s="18">
        <v>1</v>
      </c>
      <c r="J688" s="47"/>
      <c r="K688" s="19">
        <f t="shared" si="73"/>
        <v>0</v>
      </c>
      <c r="L688" s="23">
        <f t="shared" si="74"/>
        <v>0</v>
      </c>
      <c r="M688" s="19">
        <f t="shared" si="75"/>
        <v>0</v>
      </c>
      <c r="N688" s="19">
        <f t="shared" si="76"/>
        <v>259.89999999999998</v>
      </c>
      <c r="O688" s="54"/>
    </row>
    <row r="689" spans="1:15" x14ac:dyDescent="0.25">
      <c r="A689" s="40">
        <v>11053</v>
      </c>
      <c r="B689" s="40" t="s">
        <v>23</v>
      </c>
      <c r="C689" s="16" t="s">
        <v>641</v>
      </c>
      <c r="D689" s="53" t="s">
        <v>1517</v>
      </c>
      <c r="E689" s="201">
        <v>34</v>
      </c>
      <c r="F689" s="17">
        <f t="shared" si="71"/>
        <v>1.3341181086913871</v>
      </c>
      <c r="G689" s="17">
        <f t="shared" si="72"/>
        <v>39.099999999999994</v>
      </c>
      <c r="H689" s="47"/>
      <c r="I689" s="18">
        <v>6</v>
      </c>
      <c r="J689" s="47"/>
      <c r="K689" s="19">
        <f t="shared" si="73"/>
        <v>0</v>
      </c>
      <c r="L689" s="23">
        <f t="shared" si="74"/>
        <v>0</v>
      </c>
      <c r="M689" s="19">
        <f t="shared" si="75"/>
        <v>0</v>
      </c>
      <c r="N689" s="19">
        <f t="shared" si="76"/>
        <v>39.099999999999994</v>
      </c>
      <c r="O689" s="54"/>
    </row>
    <row r="690" spans="1:15" x14ac:dyDescent="0.25">
      <c r="A690" s="40">
        <v>11056</v>
      </c>
      <c r="B690" s="40" t="s">
        <v>23</v>
      </c>
      <c r="C690" s="16" t="s">
        <v>642</v>
      </c>
      <c r="D690" s="53" t="s">
        <v>1518</v>
      </c>
      <c r="E690" s="201">
        <v>19.2</v>
      </c>
      <c r="F690" s="17">
        <f t="shared" si="71"/>
        <v>0.75338434373160679</v>
      </c>
      <c r="G690" s="17">
        <f t="shared" si="72"/>
        <v>22.08</v>
      </c>
      <c r="H690" s="47"/>
      <c r="I690" s="18">
        <v>6</v>
      </c>
      <c r="J690" s="47"/>
      <c r="K690" s="19">
        <f t="shared" si="73"/>
        <v>0</v>
      </c>
      <c r="L690" s="23">
        <f t="shared" si="74"/>
        <v>0</v>
      </c>
      <c r="M690" s="19">
        <f t="shared" si="75"/>
        <v>0</v>
      </c>
      <c r="N690" s="19">
        <f t="shared" si="76"/>
        <v>22.08</v>
      </c>
      <c r="O690" s="54"/>
    </row>
    <row r="691" spans="1:15" x14ac:dyDescent="0.25">
      <c r="A691" s="40">
        <v>11060</v>
      </c>
      <c r="B691" s="40" t="s">
        <v>23</v>
      </c>
      <c r="C691" s="16" t="s">
        <v>643</v>
      </c>
      <c r="D691" s="53" t="s">
        <v>1519</v>
      </c>
      <c r="E691" s="201">
        <v>2242.5</v>
      </c>
      <c r="F691" s="17">
        <f t="shared" si="71"/>
        <v>87.992937021777522</v>
      </c>
      <c r="G691" s="17">
        <f t="shared" si="72"/>
        <v>2578.875</v>
      </c>
      <c r="H691" s="47"/>
      <c r="I691" s="18">
        <v>1</v>
      </c>
      <c r="J691" s="47"/>
      <c r="K691" s="19">
        <f t="shared" si="73"/>
        <v>0</v>
      </c>
      <c r="L691" s="23">
        <f t="shared" si="74"/>
        <v>0</v>
      </c>
      <c r="M691" s="19">
        <f t="shared" si="75"/>
        <v>0</v>
      </c>
      <c r="N691" s="19">
        <f t="shared" si="76"/>
        <v>2578.875</v>
      </c>
      <c r="O691" s="54"/>
    </row>
    <row r="692" spans="1:15" x14ac:dyDescent="0.25">
      <c r="A692" s="40">
        <v>11062</v>
      </c>
      <c r="B692" s="40" t="s">
        <v>23</v>
      </c>
      <c r="C692" s="16" t="s">
        <v>2201</v>
      </c>
      <c r="D692" s="53">
        <v>8594052884418</v>
      </c>
      <c r="E692" s="201">
        <v>35</v>
      </c>
      <c r="F692" s="17">
        <f t="shared" si="71"/>
        <v>1.3733568765940749</v>
      </c>
      <c r="G692" s="17">
        <f t="shared" si="72"/>
        <v>40.25</v>
      </c>
      <c r="H692" s="47"/>
      <c r="I692" s="18">
        <v>1</v>
      </c>
      <c r="J692" s="47"/>
      <c r="K692" s="19">
        <f t="shared" si="73"/>
        <v>0</v>
      </c>
      <c r="L692" s="23">
        <f t="shared" si="74"/>
        <v>0</v>
      </c>
      <c r="M692" s="19">
        <f t="shared" si="75"/>
        <v>0</v>
      </c>
      <c r="N692" s="19">
        <f t="shared" si="76"/>
        <v>40.25</v>
      </c>
      <c r="O692" s="54"/>
    </row>
    <row r="693" spans="1:15" x14ac:dyDescent="0.25">
      <c r="A693" s="40">
        <v>11064</v>
      </c>
      <c r="B693" s="40" t="s">
        <v>23</v>
      </c>
      <c r="C693" s="16" t="s">
        <v>644</v>
      </c>
      <c r="D693" s="53" t="s">
        <v>1520</v>
      </c>
      <c r="E693" s="201">
        <v>129.5</v>
      </c>
      <c r="F693" s="17">
        <f t="shared" si="71"/>
        <v>5.0814204433980779</v>
      </c>
      <c r="G693" s="17">
        <f t="shared" si="72"/>
        <v>148.92499999999998</v>
      </c>
      <c r="H693" s="47"/>
      <c r="I693" s="18">
        <v>14</v>
      </c>
      <c r="J693" s="47"/>
      <c r="K693" s="19">
        <f t="shared" si="73"/>
        <v>0</v>
      </c>
      <c r="L693" s="23">
        <f t="shared" si="74"/>
        <v>0</v>
      </c>
      <c r="M693" s="19">
        <f t="shared" si="75"/>
        <v>0</v>
      </c>
      <c r="N693" s="19">
        <f t="shared" si="76"/>
        <v>148.92499999999998</v>
      </c>
      <c r="O693" s="54"/>
    </row>
    <row r="694" spans="1:15" x14ac:dyDescent="0.25">
      <c r="A694" s="40">
        <v>11066</v>
      </c>
      <c r="B694" s="40" t="s">
        <v>23</v>
      </c>
      <c r="C694" s="16" t="s">
        <v>645</v>
      </c>
      <c r="D694" s="53" t="s">
        <v>1521</v>
      </c>
      <c r="E694" s="201">
        <v>120</v>
      </c>
      <c r="F694" s="17">
        <f t="shared" si="71"/>
        <v>4.7086521483225425</v>
      </c>
      <c r="G694" s="17">
        <f t="shared" si="72"/>
        <v>138</v>
      </c>
      <c r="H694" s="47"/>
      <c r="I694" s="18">
        <v>6</v>
      </c>
      <c r="J694" s="47"/>
      <c r="K694" s="19">
        <f t="shared" si="73"/>
        <v>0</v>
      </c>
      <c r="L694" s="23">
        <f t="shared" si="74"/>
        <v>0</v>
      </c>
      <c r="M694" s="19">
        <f t="shared" si="75"/>
        <v>0</v>
      </c>
      <c r="N694" s="19">
        <f t="shared" si="76"/>
        <v>138</v>
      </c>
      <c r="O694" s="54"/>
    </row>
    <row r="695" spans="1:15" x14ac:dyDescent="0.25">
      <c r="A695" s="40">
        <v>11069</v>
      </c>
      <c r="B695" s="40" t="s">
        <v>23</v>
      </c>
      <c r="C695" s="16" t="s">
        <v>646</v>
      </c>
      <c r="D695" s="53" t="s">
        <v>1522</v>
      </c>
      <c r="E695" s="201">
        <v>29</v>
      </c>
      <c r="F695" s="17">
        <f t="shared" si="71"/>
        <v>1.1379242691779479</v>
      </c>
      <c r="G695" s="17">
        <f t="shared" si="72"/>
        <v>33.349999999999994</v>
      </c>
      <c r="H695" s="47"/>
      <c r="I695" s="18">
        <v>6</v>
      </c>
      <c r="J695" s="47"/>
      <c r="K695" s="19">
        <f t="shared" si="73"/>
        <v>0</v>
      </c>
      <c r="L695" s="23">
        <f t="shared" si="74"/>
        <v>0</v>
      </c>
      <c r="M695" s="19">
        <f t="shared" si="75"/>
        <v>0</v>
      </c>
      <c r="N695" s="19">
        <f t="shared" si="76"/>
        <v>33.349999999999994</v>
      </c>
      <c r="O695" s="54"/>
    </row>
    <row r="696" spans="1:15" x14ac:dyDescent="0.25">
      <c r="A696" s="40">
        <v>11071</v>
      </c>
      <c r="B696" s="40" t="s">
        <v>23</v>
      </c>
      <c r="C696" s="16" t="s">
        <v>647</v>
      </c>
      <c r="D696" s="53" t="s">
        <v>1523</v>
      </c>
      <c r="E696" s="201">
        <v>19.600000000000001</v>
      </c>
      <c r="F696" s="17">
        <f t="shared" si="71"/>
        <v>0.76907985089268205</v>
      </c>
      <c r="G696" s="17">
        <f t="shared" si="72"/>
        <v>22.54</v>
      </c>
      <c r="H696" s="47"/>
      <c r="I696" s="18">
        <v>6</v>
      </c>
      <c r="J696" s="47"/>
      <c r="K696" s="19">
        <f t="shared" si="73"/>
        <v>0</v>
      </c>
      <c r="L696" s="23">
        <f t="shared" si="74"/>
        <v>0</v>
      </c>
      <c r="M696" s="19">
        <f t="shared" si="75"/>
        <v>0</v>
      </c>
      <c r="N696" s="19">
        <f t="shared" si="76"/>
        <v>22.54</v>
      </c>
      <c r="O696" s="54"/>
    </row>
    <row r="697" spans="1:15" x14ac:dyDescent="0.25">
      <c r="A697" s="40">
        <v>11072</v>
      </c>
      <c r="B697" s="40" t="s">
        <v>23</v>
      </c>
      <c r="C697" s="16" t="s">
        <v>648</v>
      </c>
      <c r="D697" s="53" t="s">
        <v>1524</v>
      </c>
      <c r="E697" s="201">
        <v>23.9</v>
      </c>
      <c r="F697" s="17">
        <f t="shared" si="71"/>
        <v>0.93780655287423975</v>
      </c>
      <c r="G697" s="17">
        <f t="shared" si="72"/>
        <v>27.484999999999996</v>
      </c>
      <c r="H697" s="47"/>
      <c r="I697" s="18">
        <v>6</v>
      </c>
      <c r="J697" s="47"/>
      <c r="K697" s="19">
        <f t="shared" si="73"/>
        <v>0</v>
      </c>
      <c r="L697" s="23">
        <f t="shared" si="74"/>
        <v>0</v>
      </c>
      <c r="M697" s="19">
        <f t="shared" si="75"/>
        <v>0</v>
      </c>
      <c r="N697" s="19">
        <f t="shared" si="76"/>
        <v>27.484999999999996</v>
      </c>
      <c r="O697" s="54"/>
    </row>
    <row r="698" spans="1:15" x14ac:dyDescent="0.25">
      <c r="A698" s="40">
        <v>11073</v>
      </c>
      <c r="B698" s="40" t="s">
        <v>23</v>
      </c>
      <c r="C698" s="16" t="s">
        <v>2041</v>
      </c>
      <c r="D698" s="53">
        <v>8594052884289</v>
      </c>
      <c r="E698" s="201">
        <v>19</v>
      </c>
      <c r="F698" s="17">
        <f t="shared" si="71"/>
        <v>0.74553659015106932</v>
      </c>
      <c r="G698" s="17">
        <f t="shared" si="72"/>
        <v>21.849999999999998</v>
      </c>
      <c r="H698" s="47"/>
      <c r="I698" s="18">
        <v>6</v>
      </c>
      <c r="J698" s="47"/>
      <c r="K698" s="19">
        <f t="shared" si="73"/>
        <v>0</v>
      </c>
      <c r="L698" s="23">
        <f t="shared" si="74"/>
        <v>0</v>
      </c>
      <c r="M698" s="19">
        <f t="shared" si="75"/>
        <v>0</v>
      </c>
      <c r="N698" s="19">
        <f t="shared" si="76"/>
        <v>21.849999999999998</v>
      </c>
      <c r="O698" s="54"/>
    </row>
    <row r="699" spans="1:15" x14ac:dyDescent="0.25">
      <c r="A699" s="40">
        <v>11074</v>
      </c>
      <c r="B699" s="40" t="s">
        <v>23</v>
      </c>
      <c r="C699" s="16" t="s">
        <v>649</v>
      </c>
      <c r="D699" s="53" t="s">
        <v>1525</v>
      </c>
      <c r="E699" s="201">
        <v>15.7</v>
      </c>
      <c r="F699" s="17">
        <f t="shared" si="71"/>
        <v>0.61604865607219927</v>
      </c>
      <c r="G699" s="17">
        <f t="shared" si="72"/>
        <v>18.054999999999996</v>
      </c>
      <c r="H699" s="47"/>
      <c r="I699" s="18">
        <v>6</v>
      </c>
      <c r="J699" s="47"/>
      <c r="K699" s="19">
        <f t="shared" si="73"/>
        <v>0</v>
      </c>
      <c r="L699" s="23">
        <f t="shared" si="74"/>
        <v>0</v>
      </c>
      <c r="M699" s="19">
        <f t="shared" si="75"/>
        <v>0</v>
      </c>
      <c r="N699" s="19">
        <f t="shared" si="76"/>
        <v>18.054999999999996</v>
      </c>
      <c r="O699" s="54"/>
    </row>
    <row r="700" spans="1:15" x14ac:dyDescent="0.25">
      <c r="A700" s="40">
        <v>11076</v>
      </c>
      <c r="B700" s="40" t="s">
        <v>23</v>
      </c>
      <c r="C700" s="16" t="s">
        <v>650</v>
      </c>
      <c r="D700" s="53" t="s">
        <v>1526</v>
      </c>
      <c r="E700" s="201">
        <v>23.2</v>
      </c>
      <c r="F700" s="17">
        <f t="shared" si="71"/>
        <v>0.91033941534235829</v>
      </c>
      <c r="G700" s="17">
        <f t="shared" si="72"/>
        <v>26.679999999999996</v>
      </c>
      <c r="H700" s="47"/>
      <c r="I700" s="18">
        <v>6</v>
      </c>
      <c r="J700" s="47"/>
      <c r="K700" s="19">
        <f t="shared" si="73"/>
        <v>0</v>
      </c>
      <c r="L700" s="23">
        <f t="shared" si="74"/>
        <v>0</v>
      </c>
      <c r="M700" s="19">
        <f t="shared" si="75"/>
        <v>0</v>
      </c>
      <c r="N700" s="19">
        <f t="shared" si="76"/>
        <v>26.679999999999996</v>
      </c>
      <c r="O700" s="54"/>
    </row>
    <row r="701" spans="1:15" x14ac:dyDescent="0.25">
      <c r="A701" s="40">
        <v>11078</v>
      </c>
      <c r="B701" s="40" t="s">
        <v>23</v>
      </c>
      <c r="C701" s="16" t="s">
        <v>651</v>
      </c>
      <c r="D701" s="53" t="s">
        <v>1527</v>
      </c>
      <c r="E701" s="201">
        <v>35.200000000000003</v>
      </c>
      <c r="F701" s="17">
        <f t="shared" si="71"/>
        <v>1.3812046301746126</v>
      </c>
      <c r="G701" s="17">
        <f t="shared" si="72"/>
        <v>40.479999999999997</v>
      </c>
      <c r="H701" s="47"/>
      <c r="I701" s="18">
        <v>6</v>
      </c>
      <c r="J701" s="47"/>
      <c r="K701" s="19">
        <f t="shared" si="73"/>
        <v>0</v>
      </c>
      <c r="L701" s="23">
        <f t="shared" si="74"/>
        <v>0</v>
      </c>
      <c r="M701" s="19">
        <f t="shared" si="75"/>
        <v>0</v>
      </c>
      <c r="N701" s="19">
        <f t="shared" si="76"/>
        <v>40.479999999999997</v>
      </c>
      <c r="O701" s="54"/>
    </row>
    <row r="702" spans="1:15" x14ac:dyDescent="0.25">
      <c r="A702" s="40">
        <v>11080</v>
      </c>
      <c r="B702" s="40" t="s">
        <v>23</v>
      </c>
      <c r="C702" s="16" t="s">
        <v>652</v>
      </c>
      <c r="D702" s="53" t="s">
        <v>1528</v>
      </c>
      <c r="E702" s="201">
        <v>27.3</v>
      </c>
      <c r="F702" s="17">
        <f t="shared" si="71"/>
        <v>1.0712183637433785</v>
      </c>
      <c r="G702" s="17">
        <f t="shared" si="72"/>
        <v>31.395</v>
      </c>
      <c r="H702" s="47"/>
      <c r="I702" s="18">
        <v>6</v>
      </c>
      <c r="J702" s="47"/>
      <c r="K702" s="19">
        <f t="shared" si="73"/>
        <v>0</v>
      </c>
      <c r="L702" s="23">
        <f t="shared" si="74"/>
        <v>0</v>
      </c>
      <c r="M702" s="19">
        <f t="shared" si="75"/>
        <v>0</v>
      </c>
      <c r="N702" s="19">
        <f t="shared" si="76"/>
        <v>31.395</v>
      </c>
      <c r="O702" s="54"/>
    </row>
    <row r="703" spans="1:15" x14ac:dyDescent="0.25">
      <c r="A703" s="40">
        <v>11082</v>
      </c>
      <c r="B703" s="40" t="s">
        <v>23</v>
      </c>
      <c r="C703" s="16" t="s">
        <v>653</v>
      </c>
      <c r="D703" s="53" t="s">
        <v>1529</v>
      </c>
      <c r="E703" s="201">
        <v>19.8</v>
      </c>
      <c r="F703" s="17">
        <f t="shared" si="71"/>
        <v>0.77692760447321962</v>
      </c>
      <c r="G703" s="17">
        <f t="shared" si="72"/>
        <v>22.77</v>
      </c>
      <c r="H703" s="47"/>
      <c r="I703" s="18">
        <v>6</v>
      </c>
      <c r="J703" s="47"/>
      <c r="K703" s="19">
        <f t="shared" si="73"/>
        <v>0</v>
      </c>
      <c r="L703" s="23">
        <f t="shared" si="74"/>
        <v>0</v>
      </c>
      <c r="M703" s="19">
        <f t="shared" si="75"/>
        <v>0</v>
      </c>
      <c r="N703" s="19">
        <f t="shared" si="76"/>
        <v>22.77</v>
      </c>
      <c r="O703" s="54"/>
    </row>
    <row r="704" spans="1:15" x14ac:dyDescent="0.25">
      <c r="A704" s="40">
        <v>11084</v>
      </c>
      <c r="B704" s="40" t="s">
        <v>23</v>
      </c>
      <c r="C704" s="16" t="s">
        <v>654</v>
      </c>
      <c r="D704" s="53" t="s">
        <v>1530</v>
      </c>
      <c r="E704" s="201">
        <v>27.4</v>
      </c>
      <c r="F704" s="17">
        <f t="shared" si="71"/>
        <v>1.0751422405336473</v>
      </c>
      <c r="G704" s="17">
        <f t="shared" si="72"/>
        <v>31.509999999999994</v>
      </c>
      <c r="H704" s="47"/>
      <c r="I704" s="18">
        <v>6</v>
      </c>
      <c r="J704" s="47"/>
      <c r="K704" s="19">
        <f t="shared" si="73"/>
        <v>0</v>
      </c>
      <c r="L704" s="23">
        <f t="shared" si="74"/>
        <v>0</v>
      </c>
      <c r="M704" s="19">
        <f t="shared" si="75"/>
        <v>0</v>
      </c>
      <c r="N704" s="19">
        <f t="shared" si="76"/>
        <v>31.509999999999994</v>
      </c>
      <c r="O704" s="54"/>
    </row>
    <row r="705" spans="1:15" x14ac:dyDescent="0.25">
      <c r="A705" s="40">
        <v>11086</v>
      </c>
      <c r="B705" s="40" t="s">
        <v>23</v>
      </c>
      <c r="C705" s="16" t="s">
        <v>655</v>
      </c>
      <c r="D705" s="53" t="s">
        <v>1531</v>
      </c>
      <c r="E705" s="201">
        <v>36.700000000000003</v>
      </c>
      <c r="F705" s="17">
        <f t="shared" si="71"/>
        <v>1.4400627820286445</v>
      </c>
      <c r="G705" s="17">
        <f t="shared" si="72"/>
        <v>42.204999999999998</v>
      </c>
      <c r="H705" s="47"/>
      <c r="I705" s="18">
        <v>6</v>
      </c>
      <c r="J705" s="47"/>
      <c r="K705" s="19">
        <f t="shared" si="73"/>
        <v>0</v>
      </c>
      <c r="L705" s="23">
        <f t="shared" si="74"/>
        <v>0</v>
      </c>
      <c r="M705" s="19">
        <f t="shared" si="75"/>
        <v>0</v>
      </c>
      <c r="N705" s="19">
        <f t="shared" si="76"/>
        <v>42.204999999999998</v>
      </c>
      <c r="O705" s="54"/>
    </row>
    <row r="706" spans="1:15" x14ac:dyDescent="0.25">
      <c r="A706" s="40">
        <v>11088</v>
      </c>
      <c r="B706" s="40" t="s">
        <v>23</v>
      </c>
      <c r="C706" s="16" t="s">
        <v>656</v>
      </c>
      <c r="D706" s="53" t="s">
        <v>1532</v>
      </c>
      <c r="E706" s="201">
        <v>21.2</v>
      </c>
      <c r="F706" s="17">
        <f t="shared" si="71"/>
        <v>0.83186187953698254</v>
      </c>
      <c r="G706" s="17">
        <f t="shared" si="72"/>
        <v>24.38</v>
      </c>
      <c r="H706" s="47"/>
      <c r="I706" s="18">
        <v>6</v>
      </c>
      <c r="J706" s="47"/>
      <c r="K706" s="19">
        <f t="shared" si="73"/>
        <v>0</v>
      </c>
      <c r="L706" s="23">
        <f t="shared" si="74"/>
        <v>0</v>
      </c>
      <c r="M706" s="19">
        <f t="shared" si="75"/>
        <v>0</v>
      </c>
      <c r="N706" s="19">
        <f t="shared" si="76"/>
        <v>24.38</v>
      </c>
      <c r="O706" s="54"/>
    </row>
    <row r="707" spans="1:15" x14ac:dyDescent="0.25">
      <c r="A707" s="40">
        <v>11090</v>
      </c>
      <c r="B707" s="40" t="s">
        <v>23</v>
      </c>
      <c r="C707" s="16" t="s">
        <v>657</v>
      </c>
      <c r="D707" s="53" t="s">
        <v>1533</v>
      </c>
      <c r="E707" s="201">
        <v>29.2</v>
      </c>
      <c r="F707" s="17">
        <f t="shared" si="71"/>
        <v>1.1457720227584853</v>
      </c>
      <c r="G707" s="17">
        <f t="shared" si="72"/>
        <v>33.58</v>
      </c>
      <c r="H707" s="47"/>
      <c r="I707" s="18">
        <v>6</v>
      </c>
      <c r="J707" s="47"/>
      <c r="K707" s="19">
        <f t="shared" si="73"/>
        <v>0</v>
      </c>
      <c r="L707" s="23">
        <f t="shared" si="74"/>
        <v>0</v>
      </c>
      <c r="M707" s="19">
        <f t="shared" si="75"/>
        <v>0</v>
      </c>
      <c r="N707" s="19">
        <f t="shared" si="76"/>
        <v>33.58</v>
      </c>
      <c r="O707" s="54"/>
    </row>
    <row r="708" spans="1:15" x14ac:dyDescent="0.25">
      <c r="A708" s="40">
        <v>11092</v>
      </c>
      <c r="B708" s="40" t="s">
        <v>23</v>
      </c>
      <c r="C708" s="16" t="s">
        <v>658</v>
      </c>
      <c r="D708" s="53" t="s">
        <v>1534</v>
      </c>
      <c r="E708" s="201">
        <v>13.6</v>
      </c>
      <c r="F708" s="17">
        <f t="shared" si="71"/>
        <v>0.53364724347655479</v>
      </c>
      <c r="G708" s="17">
        <f t="shared" si="72"/>
        <v>15.639999999999999</v>
      </c>
      <c r="H708" s="47"/>
      <c r="I708" s="18">
        <v>6</v>
      </c>
      <c r="J708" s="47"/>
      <c r="K708" s="19">
        <f t="shared" si="73"/>
        <v>0</v>
      </c>
      <c r="L708" s="23">
        <f t="shared" si="74"/>
        <v>0</v>
      </c>
      <c r="M708" s="19">
        <f t="shared" si="75"/>
        <v>0</v>
      </c>
      <c r="N708" s="19">
        <f t="shared" si="76"/>
        <v>15.639999999999999</v>
      </c>
      <c r="O708" s="54"/>
    </row>
    <row r="709" spans="1:15" x14ac:dyDescent="0.25">
      <c r="A709" s="40">
        <v>11750</v>
      </c>
      <c r="B709" s="40" t="s">
        <v>23</v>
      </c>
      <c r="C709" s="16" t="s">
        <v>659</v>
      </c>
      <c r="D709" s="53" t="s">
        <v>1535</v>
      </c>
      <c r="E709" s="201">
        <v>51.2</v>
      </c>
      <c r="F709" s="17">
        <f t="shared" si="71"/>
        <v>2.0090249166176184</v>
      </c>
      <c r="G709" s="17">
        <f t="shared" si="72"/>
        <v>58.879999999999995</v>
      </c>
      <c r="H709" s="47"/>
      <c r="I709" s="18">
        <v>15</v>
      </c>
      <c r="J709" s="47"/>
      <c r="K709" s="19">
        <f t="shared" si="73"/>
        <v>0</v>
      </c>
      <c r="L709" s="23">
        <f t="shared" si="74"/>
        <v>0</v>
      </c>
      <c r="M709" s="19">
        <f t="shared" si="75"/>
        <v>0</v>
      </c>
      <c r="N709" s="19">
        <f t="shared" si="76"/>
        <v>58.879999999999995</v>
      </c>
      <c r="O709" s="54"/>
    </row>
    <row r="710" spans="1:15" x14ac:dyDescent="0.25">
      <c r="A710" s="40">
        <v>11800</v>
      </c>
      <c r="B710" s="40" t="s">
        <v>23</v>
      </c>
      <c r="C710" s="16" t="s">
        <v>660</v>
      </c>
      <c r="D710" s="53" t="s">
        <v>1536</v>
      </c>
      <c r="E710" s="201">
        <v>22.8</v>
      </c>
      <c r="F710" s="17">
        <f t="shared" si="71"/>
        <v>0.89464390818128314</v>
      </c>
      <c r="G710" s="17">
        <f t="shared" si="72"/>
        <v>26.22</v>
      </c>
      <c r="H710" s="47"/>
      <c r="I710" s="18">
        <v>8</v>
      </c>
      <c r="J710" s="47"/>
      <c r="K710" s="19">
        <f t="shared" si="73"/>
        <v>0</v>
      </c>
      <c r="L710" s="23">
        <f t="shared" si="74"/>
        <v>0</v>
      </c>
      <c r="M710" s="19">
        <f t="shared" si="75"/>
        <v>0</v>
      </c>
      <c r="N710" s="19">
        <f t="shared" si="76"/>
        <v>26.22</v>
      </c>
      <c r="O710" s="54"/>
    </row>
    <row r="711" spans="1:15" x14ac:dyDescent="0.25">
      <c r="A711" s="40">
        <v>11805</v>
      </c>
      <c r="B711" s="40" t="s">
        <v>23</v>
      </c>
      <c r="C711" s="16" t="s">
        <v>661</v>
      </c>
      <c r="D711" s="53" t="s">
        <v>1537</v>
      </c>
      <c r="E711" s="201">
        <v>21.6</v>
      </c>
      <c r="F711" s="17">
        <f t="shared" si="71"/>
        <v>0.8475573866980578</v>
      </c>
      <c r="G711" s="17">
        <f t="shared" si="72"/>
        <v>24.84</v>
      </c>
      <c r="H711" s="47"/>
      <c r="I711" s="18">
        <v>10</v>
      </c>
      <c r="J711" s="47"/>
      <c r="K711" s="19">
        <f t="shared" si="73"/>
        <v>0</v>
      </c>
      <c r="L711" s="23">
        <f t="shared" si="74"/>
        <v>0</v>
      </c>
      <c r="M711" s="19">
        <f t="shared" si="75"/>
        <v>0</v>
      </c>
      <c r="N711" s="19">
        <f t="shared" si="76"/>
        <v>24.84</v>
      </c>
      <c r="O711" s="54"/>
    </row>
    <row r="712" spans="1:15" x14ac:dyDescent="0.25">
      <c r="A712" s="40">
        <v>11806</v>
      </c>
      <c r="B712" s="40" t="s">
        <v>23</v>
      </c>
      <c r="C712" s="16" t="s">
        <v>662</v>
      </c>
      <c r="D712" s="53" t="s">
        <v>1538</v>
      </c>
      <c r="E712" s="201">
        <v>21.6</v>
      </c>
      <c r="F712" s="17">
        <f t="shared" si="71"/>
        <v>0.8475573866980578</v>
      </c>
      <c r="G712" s="17">
        <f t="shared" si="72"/>
        <v>24.84</v>
      </c>
      <c r="H712" s="47"/>
      <c r="I712" s="18">
        <v>10</v>
      </c>
      <c r="J712" s="47"/>
      <c r="K712" s="19">
        <f t="shared" si="73"/>
        <v>0</v>
      </c>
      <c r="L712" s="23">
        <f t="shared" si="74"/>
        <v>0</v>
      </c>
      <c r="M712" s="19">
        <f t="shared" si="75"/>
        <v>0</v>
      </c>
      <c r="N712" s="19">
        <f t="shared" si="76"/>
        <v>24.84</v>
      </c>
      <c r="O712" s="54"/>
    </row>
    <row r="713" spans="1:15" x14ac:dyDescent="0.25">
      <c r="A713" s="40">
        <v>11820</v>
      </c>
      <c r="B713" s="40" t="s">
        <v>23</v>
      </c>
      <c r="C713" s="16" t="s">
        <v>663</v>
      </c>
      <c r="D713" s="53" t="s">
        <v>1539</v>
      </c>
      <c r="E713" s="201">
        <v>26.5</v>
      </c>
      <c r="F713" s="17">
        <f t="shared" si="71"/>
        <v>1.0398273494212282</v>
      </c>
      <c r="G713" s="17">
        <f t="shared" si="72"/>
        <v>30.474999999999998</v>
      </c>
      <c r="H713" s="47"/>
      <c r="I713" s="18">
        <v>8</v>
      </c>
      <c r="J713" s="47"/>
      <c r="K713" s="19">
        <f t="shared" si="73"/>
        <v>0</v>
      </c>
      <c r="L713" s="23">
        <f t="shared" si="74"/>
        <v>0</v>
      </c>
      <c r="M713" s="19">
        <f t="shared" si="75"/>
        <v>0</v>
      </c>
      <c r="N713" s="19">
        <f t="shared" si="76"/>
        <v>30.474999999999998</v>
      </c>
      <c r="O713" s="54" t="s">
        <v>2167</v>
      </c>
    </row>
    <row r="714" spans="1:15" x14ac:dyDescent="0.25">
      <c r="A714" s="40">
        <v>11830</v>
      </c>
      <c r="B714" s="40" t="s">
        <v>23</v>
      </c>
      <c r="C714" s="16" t="s">
        <v>664</v>
      </c>
      <c r="D714" s="53" t="s">
        <v>1540</v>
      </c>
      <c r="E714" s="201">
        <v>29.3</v>
      </c>
      <c r="F714" s="17">
        <f t="shared" si="71"/>
        <v>1.1496958995487543</v>
      </c>
      <c r="G714" s="17">
        <f t="shared" si="72"/>
        <v>33.695</v>
      </c>
      <c r="H714" s="47"/>
      <c r="I714" s="18">
        <v>8</v>
      </c>
      <c r="J714" s="47"/>
      <c r="K714" s="19">
        <f t="shared" si="73"/>
        <v>0</v>
      </c>
      <c r="L714" s="23">
        <f t="shared" si="74"/>
        <v>0</v>
      </c>
      <c r="M714" s="19">
        <f t="shared" si="75"/>
        <v>0</v>
      </c>
      <c r="N714" s="19">
        <f t="shared" si="76"/>
        <v>33.695</v>
      </c>
      <c r="O714" s="54"/>
    </row>
    <row r="715" spans="1:15" x14ac:dyDescent="0.25">
      <c r="A715" s="40">
        <v>11836</v>
      </c>
      <c r="B715" s="40" t="s">
        <v>23</v>
      </c>
      <c r="C715" s="16" t="s">
        <v>665</v>
      </c>
      <c r="D715" s="53" t="s">
        <v>1541</v>
      </c>
      <c r="E715" s="201">
        <v>32.9</v>
      </c>
      <c r="F715" s="17">
        <f t="shared" ref="F715:F720" si="77">E715/$E$3</f>
        <v>1.2909554639984304</v>
      </c>
      <c r="G715" s="17">
        <f t="shared" ref="G715:G720" si="78">PRODUCT(E715,1.15)</f>
        <v>37.834999999999994</v>
      </c>
      <c r="H715" s="47"/>
      <c r="I715" s="18">
        <v>8</v>
      </c>
      <c r="J715" s="47"/>
      <c r="K715" s="19">
        <f t="shared" ref="K715:K720" si="79">PRODUCT(E715,SUM(H715,PRODUCT(ABS(J715),I715)))</f>
        <v>0</v>
      </c>
      <c r="L715" s="23">
        <f t="shared" ref="L715:L720" si="80">K715/$E$3</f>
        <v>0</v>
      </c>
      <c r="M715" s="19">
        <f t="shared" ref="M715:M720" si="81">PRODUCT(G715,SUM(H715,PRODUCT(ABS(J715),I715)))</f>
        <v>0</v>
      </c>
      <c r="N715" s="19">
        <f t="shared" ref="N715:N720" si="82">PRODUCT(G715,(1+$O$6/100))</f>
        <v>37.834999999999994</v>
      </c>
      <c r="O715" s="54"/>
    </row>
    <row r="716" spans="1:15" x14ac:dyDescent="0.25">
      <c r="A716" s="209">
        <v>11840</v>
      </c>
      <c r="B716" s="209" t="s">
        <v>23</v>
      </c>
      <c r="C716" s="210" t="s">
        <v>666</v>
      </c>
      <c r="D716" s="253" t="s">
        <v>1542</v>
      </c>
      <c r="E716" s="207">
        <v>27</v>
      </c>
      <c r="F716" s="207">
        <f t="shared" si="77"/>
        <v>1.0594467333725721</v>
      </c>
      <c r="G716" s="207">
        <f t="shared" si="78"/>
        <v>31.049999999999997</v>
      </c>
      <c r="H716" s="212"/>
      <c r="I716" s="211">
        <v>8</v>
      </c>
      <c r="J716" s="212"/>
      <c r="K716" s="213">
        <f t="shared" si="79"/>
        <v>0</v>
      </c>
      <c r="L716" s="214">
        <f t="shared" si="80"/>
        <v>0</v>
      </c>
      <c r="M716" s="213">
        <f t="shared" si="81"/>
        <v>0</v>
      </c>
      <c r="N716" s="213">
        <f t="shared" si="82"/>
        <v>31.049999999999997</v>
      </c>
      <c r="O716" s="208" t="s">
        <v>2027</v>
      </c>
    </row>
    <row r="717" spans="1:15" x14ac:dyDescent="0.25">
      <c r="A717" s="40">
        <v>11841</v>
      </c>
      <c r="B717" s="40" t="s">
        <v>23</v>
      </c>
      <c r="C717" s="16" t="s">
        <v>667</v>
      </c>
      <c r="D717" s="53" t="s">
        <v>1543</v>
      </c>
      <c r="E717" s="201">
        <v>32.799999999999997</v>
      </c>
      <c r="F717" s="17">
        <f t="shared" si="77"/>
        <v>1.2870315872081617</v>
      </c>
      <c r="G717" s="17">
        <f t="shared" si="78"/>
        <v>37.719999999999992</v>
      </c>
      <c r="H717" s="47"/>
      <c r="I717" s="18">
        <v>8</v>
      </c>
      <c r="J717" s="47"/>
      <c r="K717" s="19">
        <f t="shared" si="79"/>
        <v>0</v>
      </c>
      <c r="L717" s="23">
        <f t="shared" si="80"/>
        <v>0</v>
      </c>
      <c r="M717" s="19">
        <f t="shared" si="81"/>
        <v>0</v>
      </c>
      <c r="N717" s="19">
        <f t="shared" si="82"/>
        <v>37.719999999999992</v>
      </c>
      <c r="O717" s="54"/>
    </row>
    <row r="718" spans="1:15" x14ac:dyDescent="0.25">
      <c r="A718" s="40">
        <v>11842</v>
      </c>
      <c r="B718" s="40" t="s">
        <v>23</v>
      </c>
      <c r="C718" s="16" t="s">
        <v>668</v>
      </c>
      <c r="D718" s="53" t="s">
        <v>1544</v>
      </c>
      <c r="E718" s="201">
        <v>30.3</v>
      </c>
      <c r="F718" s="17">
        <f t="shared" si="77"/>
        <v>1.1889346674514421</v>
      </c>
      <c r="G718" s="17">
        <f t="shared" si="78"/>
        <v>34.844999999999999</v>
      </c>
      <c r="H718" s="47"/>
      <c r="I718" s="18">
        <v>8</v>
      </c>
      <c r="J718" s="47"/>
      <c r="K718" s="19">
        <f t="shared" si="79"/>
        <v>0</v>
      </c>
      <c r="L718" s="23">
        <f t="shared" si="80"/>
        <v>0</v>
      </c>
      <c r="M718" s="19">
        <f t="shared" si="81"/>
        <v>0</v>
      </c>
      <c r="N718" s="19">
        <f t="shared" si="82"/>
        <v>34.844999999999999</v>
      </c>
      <c r="O718" s="54"/>
    </row>
    <row r="719" spans="1:15" x14ac:dyDescent="0.25">
      <c r="A719" s="40">
        <v>11844</v>
      </c>
      <c r="B719" s="40" t="s">
        <v>23</v>
      </c>
      <c r="C719" s="16" t="s">
        <v>669</v>
      </c>
      <c r="D719" s="53" t="s">
        <v>1545</v>
      </c>
      <c r="E719" s="201">
        <v>33.299999999999997</v>
      </c>
      <c r="F719" s="17">
        <f t="shared" si="77"/>
        <v>1.3066509711595056</v>
      </c>
      <c r="G719" s="17">
        <f t="shared" si="78"/>
        <v>38.294999999999995</v>
      </c>
      <c r="H719" s="47"/>
      <c r="I719" s="18">
        <v>8</v>
      </c>
      <c r="J719" s="47"/>
      <c r="K719" s="19">
        <f t="shared" si="79"/>
        <v>0</v>
      </c>
      <c r="L719" s="23">
        <f t="shared" si="80"/>
        <v>0</v>
      </c>
      <c r="M719" s="19">
        <f t="shared" si="81"/>
        <v>0</v>
      </c>
      <c r="N719" s="19">
        <f t="shared" si="82"/>
        <v>38.294999999999995</v>
      </c>
      <c r="O719" s="54" t="s">
        <v>2219</v>
      </c>
    </row>
    <row r="720" spans="1:15" x14ac:dyDescent="0.25">
      <c r="A720" s="40">
        <v>11850</v>
      </c>
      <c r="B720" s="40" t="s">
        <v>23</v>
      </c>
      <c r="C720" s="16" t="s">
        <v>670</v>
      </c>
      <c r="D720" s="53" t="s">
        <v>1546</v>
      </c>
      <c r="E720" s="201">
        <v>32.9</v>
      </c>
      <c r="F720" s="17">
        <f t="shared" si="77"/>
        <v>1.2909554639984304</v>
      </c>
      <c r="G720" s="17">
        <f t="shared" si="78"/>
        <v>37.834999999999994</v>
      </c>
      <c r="H720" s="47"/>
      <c r="I720" s="18">
        <v>8</v>
      </c>
      <c r="J720" s="47"/>
      <c r="K720" s="19">
        <f t="shared" si="79"/>
        <v>0</v>
      </c>
      <c r="L720" s="23">
        <f t="shared" si="80"/>
        <v>0</v>
      </c>
      <c r="M720" s="19">
        <f t="shared" si="81"/>
        <v>0</v>
      </c>
      <c r="N720" s="19">
        <f t="shared" si="82"/>
        <v>37.834999999999994</v>
      </c>
      <c r="O720" s="54"/>
    </row>
    <row r="721" spans="1:15" x14ac:dyDescent="0.25">
      <c r="A721" s="40">
        <v>11852</v>
      </c>
      <c r="B721" s="40" t="s">
        <v>23</v>
      </c>
      <c r="C721" s="16" t="s">
        <v>671</v>
      </c>
      <c r="D721" s="53" t="s">
        <v>1547</v>
      </c>
      <c r="E721" s="201">
        <v>32.799999999999997</v>
      </c>
      <c r="F721" s="17">
        <f t="shared" ref="F721:F783" si="83">E721/$E$3</f>
        <v>1.2870315872081617</v>
      </c>
      <c r="G721" s="17">
        <f t="shared" ref="G721:G783" si="84">PRODUCT(E721,1.15)</f>
        <v>37.719999999999992</v>
      </c>
      <c r="H721" s="47"/>
      <c r="I721" s="18">
        <v>8</v>
      </c>
      <c r="J721" s="47"/>
      <c r="K721" s="19">
        <f t="shared" ref="K721:K783" si="85">PRODUCT(E721,SUM(H721,PRODUCT(ABS(J721),I721)))</f>
        <v>0</v>
      </c>
      <c r="L721" s="23">
        <f t="shared" ref="L721:L783" si="86">K721/$E$3</f>
        <v>0</v>
      </c>
      <c r="M721" s="19">
        <f t="shared" ref="M721:M783" si="87">PRODUCT(G721,SUM(H721,PRODUCT(ABS(J721),I721)))</f>
        <v>0</v>
      </c>
      <c r="N721" s="19">
        <f t="shared" ref="N721:N783" si="88">PRODUCT(G721,(1+$O$6/100))</f>
        <v>37.719999999999992</v>
      </c>
      <c r="O721" s="54" t="s">
        <v>2167</v>
      </c>
    </row>
    <row r="722" spans="1:15" x14ac:dyDescent="0.25">
      <c r="A722" s="40">
        <v>11860</v>
      </c>
      <c r="B722" s="40" t="s">
        <v>23</v>
      </c>
      <c r="C722" s="16" t="s">
        <v>672</v>
      </c>
      <c r="D722" s="53" t="s">
        <v>1548</v>
      </c>
      <c r="E722" s="17">
        <v>19.2</v>
      </c>
      <c r="F722" s="17">
        <f t="shared" si="83"/>
        <v>0.75338434373160679</v>
      </c>
      <c r="G722" s="17">
        <f t="shared" si="84"/>
        <v>22.08</v>
      </c>
      <c r="H722" s="47"/>
      <c r="I722" s="18">
        <v>10</v>
      </c>
      <c r="J722" s="47"/>
      <c r="K722" s="19">
        <f t="shared" si="85"/>
        <v>0</v>
      </c>
      <c r="L722" s="23">
        <f t="shared" si="86"/>
        <v>0</v>
      </c>
      <c r="M722" s="19">
        <f t="shared" si="87"/>
        <v>0</v>
      </c>
      <c r="N722" s="19">
        <f t="shared" si="88"/>
        <v>22.08</v>
      </c>
      <c r="O722" s="54"/>
    </row>
    <row r="723" spans="1:15" x14ac:dyDescent="0.25">
      <c r="A723" s="40">
        <v>11862</v>
      </c>
      <c r="B723" s="40" t="s">
        <v>23</v>
      </c>
      <c r="C723" s="16" t="s">
        <v>673</v>
      </c>
      <c r="D723" s="53" t="s">
        <v>1549</v>
      </c>
      <c r="E723" s="201">
        <v>20.3</v>
      </c>
      <c r="F723" s="17">
        <f t="shared" si="83"/>
        <v>0.79654698842456351</v>
      </c>
      <c r="G723" s="17">
        <f t="shared" si="84"/>
        <v>23.344999999999999</v>
      </c>
      <c r="H723" s="47"/>
      <c r="I723" s="18">
        <v>10</v>
      </c>
      <c r="J723" s="47"/>
      <c r="K723" s="19">
        <f t="shared" si="85"/>
        <v>0</v>
      </c>
      <c r="L723" s="23">
        <f t="shared" si="86"/>
        <v>0</v>
      </c>
      <c r="M723" s="19">
        <f t="shared" si="87"/>
        <v>0</v>
      </c>
      <c r="N723" s="19">
        <f t="shared" si="88"/>
        <v>23.344999999999999</v>
      </c>
      <c r="O723" s="54"/>
    </row>
    <row r="724" spans="1:15" x14ac:dyDescent="0.25">
      <c r="A724" s="40">
        <v>11960</v>
      </c>
      <c r="B724" s="40" t="s">
        <v>23</v>
      </c>
      <c r="C724" s="16" t="s">
        <v>674</v>
      </c>
      <c r="D724" s="53" t="s">
        <v>1550</v>
      </c>
      <c r="E724" s="201">
        <v>21.8</v>
      </c>
      <c r="F724" s="17">
        <f t="shared" si="83"/>
        <v>0.85540514027859527</v>
      </c>
      <c r="G724" s="17">
        <f t="shared" si="84"/>
        <v>25.07</v>
      </c>
      <c r="H724" s="47"/>
      <c r="I724" s="18">
        <v>6</v>
      </c>
      <c r="J724" s="47"/>
      <c r="K724" s="19">
        <f t="shared" si="85"/>
        <v>0</v>
      </c>
      <c r="L724" s="23">
        <f t="shared" si="86"/>
        <v>0</v>
      </c>
      <c r="M724" s="19">
        <f t="shared" si="87"/>
        <v>0</v>
      </c>
      <c r="N724" s="19">
        <f t="shared" si="88"/>
        <v>25.07</v>
      </c>
      <c r="O724" s="54"/>
    </row>
    <row r="725" spans="1:15" x14ac:dyDescent="0.25">
      <c r="A725" s="40">
        <v>11961</v>
      </c>
      <c r="B725" s="40" t="s">
        <v>23</v>
      </c>
      <c r="C725" s="16" t="s">
        <v>675</v>
      </c>
      <c r="D725" s="53" t="s">
        <v>1551</v>
      </c>
      <c r="E725" s="201">
        <v>45.8</v>
      </c>
      <c r="F725" s="17">
        <f t="shared" si="83"/>
        <v>1.7971355699431038</v>
      </c>
      <c r="G725" s="17">
        <f t="shared" si="84"/>
        <v>52.669999999999995</v>
      </c>
      <c r="H725" s="47"/>
      <c r="I725" s="18">
        <v>6</v>
      </c>
      <c r="J725" s="47"/>
      <c r="K725" s="19">
        <f t="shared" si="85"/>
        <v>0</v>
      </c>
      <c r="L725" s="23">
        <f t="shared" si="86"/>
        <v>0</v>
      </c>
      <c r="M725" s="19">
        <f t="shared" si="87"/>
        <v>0</v>
      </c>
      <c r="N725" s="19">
        <f t="shared" si="88"/>
        <v>52.669999999999995</v>
      </c>
      <c r="O725" s="54"/>
    </row>
    <row r="726" spans="1:15" x14ac:dyDescent="0.25">
      <c r="A726" s="40">
        <v>11964</v>
      </c>
      <c r="B726" s="40" t="s">
        <v>23</v>
      </c>
      <c r="C726" s="16" t="s">
        <v>676</v>
      </c>
      <c r="D726" s="53" t="s">
        <v>1552</v>
      </c>
      <c r="E726" s="201">
        <v>27.2</v>
      </c>
      <c r="F726" s="17">
        <f t="shared" si="83"/>
        <v>1.0672944869531096</v>
      </c>
      <c r="G726" s="17">
        <f t="shared" si="84"/>
        <v>31.279999999999998</v>
      </c>
      <c r="H726" s="47"/>
      <c r="I726" s="18">
        <v>6</v>
      </c>
      <c r="J726" s="47"/>
      <c r="K726" s="19">
        <f t="shared" si="85"/>
        <v>0</v>
      </c>
      <c r="L726" s="23">
        <f t="shared" si="86"/>
        <v>0</v>
      </c>
      <c r="M726" s="19">
        <f t="shared" si="87"/>
        <v>0</v>
      </c>
      <c r="N726" s="19">
        <f t="shared" si="88"/>
        <v>31.279999999999998</v>
      </c>
      <c r="O726" s="54"/>
    </row>
    <row r="727" spans="1:15" x14ac:dyDescent="0.25">
      <c r="A727" s="40">
        <v>11966</v>
      </c>
      <c r="B727" s="40" t="s">
        <v>23</v>
      </c>
      <c r="C727" s="16" t="s">
        <v>677</v>
      </c>
      <c r="D727" s="53" t="s">
        <v>1553</v>
      </c>
      <c r="E727" s="201">
        <v>27.2</v>
      </c>
      <c r="F727" s="17">
        <f t="shared" si="83"/>
        <v>1.0672944869531096</v>
      </c>
      <c r="G727" s="17">
        <f t="shared" si="84"/>
        <v>31.279999999999998</v>
      </c>
      <c r="H727" s="47"/>
      <c r="I727" s="18">
        <v>6</v>
      </c>
      <c r="J727" s="47"/>
      <c r="K727" s="19">
        <f t="shared" si="85"/>
        <v>0</v>
      </c>
      <c r="L727" s="23">
        <f t="shared" si="86"/>
        <v>0</v>
      </c>
      <c r="M727" s="19">
        <f t="shared" si="87"/>
        <v>0</v>
      </c>
      <c r="N727" s="19">
        <f t="shared" si="88"/>
        <v>31.279999999999998</v>
      </c>
      <c r="O727" s="54"/>
    </row>
    <row r="728" spans="1:15" x14ac:dyDescent="0.25">
      <c r="A728" s="40">
        <v>11968</v>
      </c>
      <c r="B728" s="40" t="s">
        <v>23</v>
      </c>
      <c r="C728" s="16" t="s">
        <v>678</v>
      </c>
      <c r="D728" s="53" t="s">
        <v>1554</v>
      </c>
      <c r="E728" s="201">
        <v>27.2</v>
      </c>
      <c r="F728" s="17">
        <f t="shared" si="83"/>
        <v>1.0672944869531096</v>
      </c>
      <c r="G728" s="17">
        <f t="shared" si="84"/>
        <v>31.279999999999998</v>
      </c>
      <c r="H728" s="47"/>
      <c r="I728" s="18">
        <v>6</v>
      </c>
      <c r="J728" s="47"/>
      <c r="K728" s="19">
        <f t="shared" si="85"/>
        <v>0</v>
      </c>
      <c r="L728" s="23">
        <f t="shared" si="86"/>
        <v>0</v>
      </c>
      <c r="M728" s="19">
        <f t="shared" si="87"/>
        <v>0</v>
      </c>
      <c r="N728" s="19">
        <f t="shared" si="88"/>
        <v>31.279999999999998</v>
      </c>
      <c r="O728" s="54"/>
    </row>
    <row r="729" spans="1:15" x14ac:dyDescent="0.25">
      <c r="A729" s="40">
        <v>11970</v>
      </c>
      <c r="B729" s="40" t="s">
        <v>23</v>
      </c>
      <c r="C729" s="16" t="s">
        <v>679</v>
      </c>
      <c r="D729" s="53" t="s">
        <v>1555</v>
      </c>
      <c r="E729" s="201">
        <v>38.799999999999997</v>
      </c>
      <c r="F729" s="17">
        <f t="shared" si="83"/>
        <v>1.5224641946242887</v>
      </c>
      <c r="G729" s="17">
        <f t="shared" si="84"/>
        <v>44.61999999999999</v>
      </c>
      <c r="H729" s="47"/>
      <c r="I729" s="18">
        <v>6</v>
      </c>
      <c r="J729" s="47"/>
      <c r="K729" s="19">
        <f t="shared" si="85"/>
        <v>0</v>
      </c>
      <c r="L729" s="23">
        <f t="shared" si="86"/>
        <v>0</v>
      </c>
      <c r="M729" s="19">
        <f t="shared" si="87"/>
        <v>0</v>
      </c>
      <c r="N729" s="19">
        <f t="shared" si="88"/>
        <v>44.61999999999999</v>
      </c>
      <c r="O729" s="54"/>
    </row>
    <row r="730" spans="1:15" x14ac:dyDescent="0.25">
      <c r="A730" s="40">
        <v>11972</v>
      </c>
      <c r="B730" s="40" t="s">
        <v>23</v>
      </c>
      <c r="C730" s="16" t="s">
        <v>680</v>
      </c>
      <c r="D730" s="53" t="s">
        <v>1556</v>
      </c>
      <c r="E730" s="201">
        <v>46.1</v>
      </c>
      <c r="F730" s="17">
        <f t="shared" si="83"/>
        <v>1.8089072003139102</v>
      </c>
      <c r="G730" s="17">
        <f t="shared" si="84"/>
        <v>53.015000000000001</v>
      </c>
      <c r="H730" s="47"/>
      <c r="I730" s="18">
        <v>6</v>
      </c>
      <c r="J730" s="47"/>
      <c r="K730" s="19">
        <f t="shared" si="85"/>
        <v>0</v>
      </c>
      <c r="L730" s="23">
        <f t="shared" si="86"/>
        <v>0</v>
      </c>
      <c r="M730" s="19">
        <f t="shared" si="87"/>
        <v>0</v>
      </c>
      <c r="N730" s="19">
        <f t="shared" si="88"/>
        <v>53.015000000000001</v>
      </c>
      <c r="O730" s="54"/>
    </row>
    <row r="731" spans="1:15" x14ac:dyDescent="0.25">
      <c r="A731" s="40">
        <v>11974</v>
      </c>
      <c r="B731" s="40" t="s">
        <v>23</v>
      </c>
      <c r="C731" s="16" t="s">
        <v>681</v>
      </c>
      <c r="D731" s="53" t="s">
        <v>1557</v>
      </c>
      <c r="E731" s="201">
        <v>46.1</v>
      </c>
      <c r="F731" s="17">
        <f t="shared" si="83"/>
        <v>1.8089072003139102</v>
      </c>
      <c r="G731" s="17">
        <f t="shared" si="84"/>
        <v>53.015000000000001</v>
      </c>
      <c r="H731" s="47"/>
      <c r="I731" s="18">
        <v>6</v>
      </c>
      <c r="J731" s="47"/>
      <c r="K731" s="19">
        <f t="shared" si="85"/>
        <v>0</v>
      </c>
      <c r="L731" s="23">
        <f t="shared" si="86"/>
        <v>0</v>
      </c>
      <c r="M731" s="19">
        <f t="shared" si="87"/>
        <v>0</v>
      </c>
      <c r="N731" s="19">
        <f t="shared" si="88"/>
        <v>53.015000000000001</v>
      </c>
      <c r="O731" s="54"/>
    </row>
    <row r="732" spans="1:15" x14ac:dyDescent="0.25">
      <c r="A732" s="40">
        <v>11980</v>
      </c>
      <c r="B732" s="40" t="s">
        <v>23</v>
      </c>
      <c r="C732" s="16" t="s">
        <v>682</v>
      </c>
      <c r="D732" s="53" t="s">
        <v>1558</v>
      </c>
      <c r="E732" s="201">
        <v>20.7</v>
      </c>
      <c r="F732" s="17">
        <f t="shared" si="83"/>
        <v>0.81224249558563855</v>
      </c>
      <c r="G732" s="17">
        <f t="shared" si="84"/>
        <v>23.804999999999996</v>
      </c>
      <c r="H732" s="47"/>
      <c r="I732" s="18">
        <v>6</v>
      </c>
      <c r="J732" s="47"/>
      <c r="K732" s="19">
        <f t="shared" si="85"/>
        <v>0</v>
      </c>
      <c r="L732" s="23">
        <f t="shared" si="86"/>
        <v>0</v>
      </c>
      <c r="M732" s="19">
        <f t="shared" si="87"/>
        <v>0</v>
      </c>
      <c r="N732" s="19">
        <f t="shared" si="88"/>
        <v>23.804999999999996</v>
      </c>
      <c r="O732" s="54"/>
    </row>
    <row r="733" spans="1:15" x14ac:dyDescent="0.25">
      <c r="A733" s="40">
        <v>11981</v>
      </c>
      <c r="B733" s="40" t="s">
        <v>23</v>
      </c>
      <c r="C733" s="16" t="s">
        <v>683</v>
      </c>
      <c r="D733" s="53" t="s">
        <v>1559</v>
      </c>
      <c r="E733" s="201">
        <v>46.9</v>
      </c>
      <c r="F733" s="17">
        <f t="shared" si="83"/>
        <v>1.8402982146360605</v>
      </c>
      <c r="G733" s="17">
        <f t="shared" si="84"/>
        <v>53.934999999999995</v>
      </c>
      <c r="H733" s="47"/>
      <c r="I733" s="18">
        <v>6</v>
      </c>
      <c r="J733" s="47"/>
      <c r="K733" s="19">
        <f t="shared" si="85"/>
        <v>0</v>
      </c>
      <c r="L733" s="23">
        <f t="shared" si="86"/>
        <v>0</v>
      </c>
      <c r="M733" s="19">
        <f t="shared" si="87"/>
        <v>0</v>
      </c>
      <c r="N733" s="19">
        <f t="shared" si="88"/>
        <v>53.934999999999995</v>
      </c>
      <c r="O733" s="54"/>
    </row>
    <row r="734" spans="1:15" x14ac:dyDescent="0.25">
      <c r="A734" s="40">
        <v>11984</v>
      </c>
      <c r="B734" s="40" t="s">
        <v>23</v>
      </c>
      <c r="C734" s="16" t="s">
        <v>684</v>
      </c>
      <c r="D734" s="53" t="s">
        <v>1560</v>
      </c>
      <c r="E734" s="201">
        <v>27.2</v>
      </c>
      <c r="F734" s="17">
        <f t="shared" si="83"/>
        <v>1.0672944869531096</v>
      </c>
      <c r="G734" s="17">
        <f t="shared" si="84"/>
        <v>31.279999999999998</v>
      </c>
      <c r="H734" s="47"/>
      <c r="I734" s="18">
        <v>6</v>
      </c>
      <c r="J734" s="47"/>
      <c r="K734" s="19">
        <f t="shared" si="85"/>
        <v>0</v>
      </c>
      <c r="L734" s="23">
        <f t="shared" si="86"/>
        <v>0</v>
      </c>
      <c r="M734" s="19">
        <f t="shared" si="87"/>
        <v>0</v>
      </c>
      <c r="N734" s="19">
        <f t="shared" si="88"/>
        <v>31.279999999999998</v>
      </c>
      <c r="O734" s="54"/>
    </row>
    <row r="735" spans="1:15" x14ac:dyDescent="0.25">
      <c r="A735" s="40">
        <v>11986</v>
      </c>
      <c r="B735" s="40" t="s">
        <v>23</v>
      </c>
      <c r="C735" s="16" t="s">
        <v>685</v>
      </c>
      <c r="D735" s="53" t="s">
        <v>1561</v>
      </c>
      <c r="E735" s="201">
        <v>27.2</v>
      </c>
      <c r="F735" s="17">
        <f t="shared" si="83"/>
        <v>1.0672944869531096</v>
      </c>
      <c r="G735" s="17">
        <f t="shared" si="84"/>
        <v>31.279999999999998</v>
      </c>
      <c r="H735" s="47"/>
      <c r="I735" s="18">
        <v>6</v>
      </c>
      <c r="J735" s="47"/>
      <c r="K735" s="19">
        <f t="shared" si="85"/>
        <v>0</v>
      </c>
      <c r="L735" s="23">
        <f t="shared" si="86"/>
        <v>0</v>
      </c>
      <c r="M735" s="19">
        <f t="shared" si="87"/>
        <v>0</v>
      </c>
      <c r="N735" s="19">
        <f t="shared" si="88"/>
        <v>31.279999999999998</v>
      </c>
      <c r="O735" s="54"/>
    </row>
    <row r="736" spans="1:15" x14ac:dyDescent="0.25">
      <c r="A736" s="40">
        <v>11988</v>
      </c>
      <c r="B736" s="40" t="s">
        <v>23</v>
      </c>
      <c r="C736" s="16" t="s">
        <v>686</v>
      </c>
      <c r="D736" s="53" t="s">
        <v>1562</v>
      </c>
      <c r="E736" s="201">
        <v>27.2</v>
      </c>
      <c r="F736" s="17">
        <f t="shared" si="83"/>
        <v>1.0672944869531096</v>
      </c>
      <c r="G736" s="17">
        <f t="shared" si="84"/>
        <v>31.279999999999998</v>
      </c>
      <c r="H736" s="47"/>
      <c r="I736" s="18">
        <v>6</v>
      </c>
      <c r="J736" s="47"/>
      <c r="K736" s="19">
        <f t="shared" si="85"/>
        <v>0</v>
      </c>
      <c r="L736" s="23">
        <f t="shared" si="86"/>
        <v>0</v>
      </c>
      <c r="M736" s="19">
        <f t="shared" si="87"/>
        <v>0</v>
      </c>
      <c r="N736" s="19">
        <f t="shared" si="88"/>
        <v>31.279999999999998</v>
      </c>
      <c r="O736" s="54"/>
    </row>
    <row r="737" spans="1:15" x14ac:dyDescent="0.25">
      <c r="A737" s="40">
        <v>11990</v>
      </c>
      <c r="B737" s="40" t="s">
        <v>23</v>
      </c>
      <c r="C737" s="16" t="s">
        <v>2181</v>
      </c>
      <c r="D737" s="53">
        <v>9010179000320</v>
      </c>
      <c r="E737" s="201">
        <v>31.1</v>
      </c>
      <c r="F737" s="17">
        <f t="shared" si="83"/>
        <v>1.2203256817735924</v>
      </c>
      <c r="G737" s="17">
        <f t="shared" si="84"/>
        <v>35.765000000000001</v>
      </c>
      <c r="H737" s="47"/>
      <c r="I737" s="18">
        <v>6</v>
      </c>
      <c r="J737" s="47"/>
      <c r="K737" s="19">
        <f t="shared" si="85"/>
        <v>0</v>
      </c>
      <c r="L737" s="23">
        <f t="shared" si="86"/>
        <v>0</v>
      </c>
      <c r="M737" s="19">
        <f t="shared" si="87"/>
        <v>0</v>
      </c>
      <c r="N737" s="19">
        <f t="shared" si="88"/>
        <v>35.765000000000001</v>
      </c>
      <c r="O737" s="54" t="s">
        <v>2167</v>
      </c>
    </row>
    <row r="738" spans="1:15" x14ac:dyDescent="0.25">
      <c r="A738" s="40">
        <v>11992</v>
      </c>
      <c r="B738" s="40" t="s">
        <v>23</v>
      </c>
      <c r="C738" s="16" t="s">
        <v>2182</v>
      </c>
      <c r="D738" s="53">
        <v>9010179000306</v>
      </c>
      <c r="E738" s="201">
        <v>31.1</v>
      </c>
      <c r="F738" s="17">
        <f t="shared" si="83"/>
        <v>1.2203256817735924</v>
      </c>
      <c r="G738" s="17">
        <f t="shared" si="84"/>
        <v>35.765000000000001</v>
      </c>
      <c r="H738" s="47"/>
      <c r="I738" s="18">
        <v>6</v>
      </c>
      <c r="J738" s="47"/>
      <c r="K738" s="19">
        <f t="shared" si="85"/>
        <v>0</v>
      </c>
      <c r="L738" s="23">
        <f t="shared" si="86"/>
        <v>0</v>
      </c>
      <c r="M738" s="19">
        <f t="shared" si="87"/>
        <v>0</v>
      </c>
      <c r="N738" s="19">
        <f t="shared" si="88"/>
        <v>35.765000000000001</v>
      </c>
      <c r="O738" s="54" t="s">
        <v>2167</v>
      </c>
    </row>
    <row r="739" spans="1:15" x14ac:dyDescent="0.25">
      <c r="A739" s="40">
        <v>12010</v>
      </c>
      <c r="B739" s="40" t="s">
        <v>23</v>
      </c>
      <c r="C739" s="16" t="s">
        <v>687</v>
      </c>
      <c r="D739" s="53" t="s">
        <v>1563</v>
      </c>
      <c r="E739" s="201">
        <v>54</v>
      </c>
      <c r="F739" s="17">
        <f t="shared" si="83"/>
        <v>2.1188934667451442</v>
      </c>
      <c r="G739" s="17">
        <f t="shared" si="84"/>
        <v>62.099999999999994</v>
      </c>
      <c r="H739" s="47"/>
      <c r="I739" s="18">
        <v>6</v>
      </c>
      <c r="J739" s="47"/>
      <c r="K739" s="19">
        <f t="shared" si="85"/>
        <v>0</v>
      </c>
      <c r="L739" s="23">
        <f t="shared" si="86"/>
        <v>0</v>
      </c>
      <c r="M739" s="19">
        <f t="shared" si="87"/>
        <v>0</v>
      </c>
      <c r="N739" s="19">
        <f t="shared" si="88"/>
        <v>62.099999999999994</v>
      </c>
      <c r="O739" s="54"/>
    </row>
    <row r="740" spans="1:15" x14ac:dyDescent="0.25">
      <c r="A740" s="40">
        <v>12020</v>
      </c>
      <c r="B740" s="40" t="s">
        <v>23</v>
      </c>
      <c r="C740" s="16" t="s">
        <v>688</v>
      </c>
      <c r="D740" s="53">
        <v>9007833008228</v>
      </c>
      <c r="E740" s="17">
        <v>23.8</v>
      </c>
      <c r="F740" s="17">
        <f t="shared" si="83"/>
        <v>0.93388267608397102</v>
      </c>
      <c r="G740" s="17">
        <f t="shared" si="84"/>
        <v>27.369999999999997</v>
      </c>
      <c r="H740" s="47"/>
      <c r="I740" s="18">
        <v>6</v>
      </c>
      <c r="J740" s="47"/>
      <c r="K740" s="19">
        <f t="shared" si="85"/>
        <v>0</v>
      </c>
      <c r="L740" s="23">
        <f t="shared" si="86"/>
        <v>0</v>
      </c>
      <c r="M740" s="19">
        <f t="shared" si="87"/>
        <v>0</v>
      </c>
      <c r="N740" s="19">
        <f t="shared" si="88"/>
        <v>27.369999999999997</v>
      </c>
      <c r="O740" s="54"/>
    </row>
    <row r="741" spans="1:15" x14ac:dyDescent="0.25">
      <c r="A741" s="40">
        <v>12022</v>
      </c>
      <c r="B741" s="40" t="s">
        <v>23</v>
      </c>
      <c r="C741" s="16" t="s">
        <v>689</v>
      </c>
      <c r="D741" s="53">
        <v>9007833008372</v>
      </c>
      <c r="E741" s="201">
        <v>56.5</v>
      </c>
      <c r="F741" s="17">
        <f t="shared" si="83"/>
        <v>2.2169903865018639</v>
      </c>
      <c r="G741" s="17">
        <f t="shared" si="84"/>
        <v>64.974999999999994</v>
      </c>
      <c r="H741" s="47"/>
      <c r="I741" s="18">
        <v>6</v>
      </c>
      <c r="J741" s="47"/>
      <c r="K741" s="19">
        <f t="shared" si="85"/>
        <v>0</v>
      </c>
      <c r="L741" s="23">
        <f t="shared" si="86"/>
        <v>0</v>
      </c>
      <c r="M741" s="19">
        <f t="shared" si="87"/>
        <v>0</v>
      </c>
      <c r="N741" s="19">
        <f t="shared" si="88"/>
        <v>64.974999999999994</v>
      </c>
      <c r="O741" s="54"/>
    </row>
    <row r="742" spans="1:15" x14ac:dyDescent="0.25">
      <c r="A742" s="40">
        <v>12025</v>
      </c>
      <c r="B742" s="40" t="s">
        <v>23</v>
      </c>
      <c r="C742" s="16" t="s">
        <v>690</v>
      </c>
      <c r="D742" s="53" t="s">
        <v>1564</v>
      </c>
      <c r="E742" s="201">
        <v>27.2</v>
      </c>
      <c r="F742" s="17">
        <f t="shared" si="83"/>
        <v>1.0672944869531096</v>
      </c>
      <c r="G742" s="17">
        <f t="shared" si="84"/>
        <v>31.279999999999998</v>
      </c>
      <c r="H742" s="47"/>
      <c r="I742" s="18">
        <v>6</v>
      </c>
      <c r="J742" s="47"/>
      <c r="K742" s="19">
        <f t="shared" si="85"/>
        <v>0</v>
      </c>
      <c r="L742" s="23">
        <f t="shared" si="86"/>
        <v>0</v>
      </c>
      <c r="M742" s="19">
        <f t="shared" si="87"/>
        <v>0</v>
      </c>
      <c r="N742" s="19">
        <f t="shared" si="88"/>
        <v>31.279999999999998</v>
      </c>
      <c r="O742" s="54"/>
    </row>
    <row r="743" spans="1:15" x14ac:dyDescent="0.25">
      <c r="A743" s="40">
        <v>12027</v>
      </c>
      <c r="B743" s="40" t="s">
        <v>23</v>
      </c>
      <c r="C743" s="16" t="s">
        <v>691</v>
      </c>
      <c r="D743" s="53" t="s">
        <v>1565</v>
      </c>
      <c r="E743" s="201">
        <v>27.2</v>
      </c>
      <c r="F743" s="17">
        <f t="shared" si="83"/>
        <v>1.0672944869531096</v>
      </c>
      <c r="G743" s="17">
        <f t="shared" si="84"/>
        <v>31.279999999999998</v>
      </c>
      <c r="H743" s="47"/>
      <c r="I743" s="18">
        <v>6</v>
      </c>
      <c r="J743" s="47"/>
      <c r="K743" s="19">
        <f t="shared" si="85"/>
        <v>0</v>
      </c>
      <c r="L743" s="23">
        <f t="shared" si="86"/>
        <v>0</v>
      </c>
      <c r="M743" s="19">
        <f t="shared" si="87"/>
        <v>0</v>
      </c>
      <c r="N743" s="19">
        <f t="shared" si="88"/>
        <v>31.279999999999998</v>
      </c>
      <c r="O743" s="54"/>
    </row>
    <row r="744" spans="1:15" x14ac:dyDescent="0.25">
      <c r="A744" s="40">
        <v>12028</v>
      </c>
      <c r="B744" s="40" t="s">
        <v>23</v>
      </c>
      <c r="C744" s="16" t="s">
        <v>692</v>
      </c>
      <c r="D744" s="53" t="s">
        <v>1566</v>
      </c>
      <c r="E744" s="201">
        <v>27.2</v>
      </c>
      <c r="F744" s="17">
        <f t="shared" si="83"/>
        <v>1.0672944869531096</v>
      </c>
      <c r="G744" s="17">
        <f t="shared" si="84"/>
        <v>31.279999999999998</v>
      </c>
      <c r="H744" s="47"/>
      <c r="I744" s="18">
        <v>6</v>
      </c>
      <c r="J744" s="47"/>
      <c r="K744" s="19">
        <f t="shared" si="85"/>
        <v>0</v>
      </c>
      <c r="L744" s="23">
        <f t="shared" si="86"/>
        <v>0</v>
      </c>
      <c r="M744" s="19">
        <f t="shared" si="87"/>
        <v>0</v>
      </c>
      <c r="N744" s="19">
        <f t="shared" si="88"/>
        <v>31.279999999999998</v>
      </c>
      <c r="O744" s="54"/>
    </row>
    <row r="745" spans="1:15" x14ac:dyDescent="0.25">
      <c r="A745" s="40">
        <v>12110</v>
      </c>
      <c r="B745" s="40" t="s">
        <v>23</v>
      </c>
      <c r="C745" s="16" t="s">
        <v>693</v>
      </c>
      <c r="D745" s="53" t="s">
        <v>1567</v>
      </c>
      <c r="E745" s="201">
        <v>45.1</v>
      </c>
      <c r="F745" s="17">
        <f t="shared" si="83"/>
        <v>1.7696684324112224</v>
      </c>
      <c r="G745" s="17">
        <f t="shared" si="84"/>
        <v>51.864999999999995</v>
      </c>
      <c r="H745" s="47"/>
      <c r="I745" s="18">
        <v>6</v>
      </c>
      <c r="J745" s="47"/>
      <c r="K745" s="19">
        <f t="shared" si="85"/>
        <v>0</v>
      </c>
      <c r="L745" s="23">
        <f t="shared" si="86"/>
        <v>0</v>
      </c>
      <c r="M745" s="19">
        <f t="shared" si="87"/>
        <v>0</v>
      </c>
      <c r="N745" s="19">
        <f t="shared" si="88"/>
        <v>51.864999999999995</v>
      </c>
      <c r="O745" s="54"/>
    </row>
    <row r="746" spans="1:15" x14ac:dyDescent="0.25">
      <c r="A746" s="40">
        <v>12120</v>
      </c>
      <c r="B746" s="40" t="s">
        <v>23</v>
      </c>
      <c r="C746" s="16" t="s">
        <v>694</v>
      </c>
      <c r="D746" s="53" t="s">
        <v>1568</v>
      </c>
      <c r="E746" s="201">
        <v>22.9</v>
      </c>
      <c r="F746" s="17">
        <f t="shared" si="83"/>
        <v>0.89856778497155188</v>
      </c>
      <c r="G746" s="17">
        <f t="shared" si="84"/>
        <v>26.334999999999997</v>
      </c>
      <c r="H746" s="47"/>
      <c r="I746" s="18">
        <v>6</v>
      </c>
      <c r="J746" s="47"/>
      <c r="K746" s="19">
        <f t="shared" si="85"/>
        <v>0</v>
      </c>
      <c r="L746" s="23">
        <f t="shared" si="86"/>
        <v>0</v>
      </c>
      <c r="M746" s="19">
        <f t="shared" si="87"/>
        <v>0</v>
      </c>
      <c r="N746" s="19">
        <f t="shared" si="88"/>
        <v>26.334999999999997</v>
      </c>
      <c r="O746" s="54"/>
    </row>
    <row r="747" spans="1:15" x14ac:dyDescent="0.25">
      <c r="A747" s="40">
        <v>12122</v>
      </c>
      <c r="B747" s="40" t="s">
        <v>23</v>
      </c>
      <c r="C747" s="16" t="s">
        <v>695</v>
      </c>
      <c r="D747" s="53" t="s">
        <v>1569</v>
      </c>
      <c r="E747" s="201">
        <v>53.6</v>
      </c>
      <c r="F747" s="17">
        <f t="shared" si="83"/>
        <v>2.1031979595840693</v>
      </c>
      <c r="G747" s="17">
        <f t="shared" si="84"/>
        <v>61.639999999999993</v>
      </c>
      <c r="H747" s="47"/>
      <c r="I747" s="18">
        <v>6</v>
      </c>
      <c r="J747" s="47"/>
      <c r="K747" s="19">
        <f t="shared" si="85"/>
        <v>0</v>
      </c>
      <c r="L747" s="23">
        <f t="shared" si="86"/>
        <v>0</v>
      </c>
      <c r="M747" s="19">
        <f t="shared" si="87"/>
        <v>0</v>
      </c>
      <c r="N747" s="19">
        <f t="shared" si="88"/>
        <v>61.639999999999993</v>
      </c>
      <c r="O747" s="54"/>
    </row>
    <row r="748" spans="1:15" x14ac:dyDescent="0.25">
      <c r="A748" s="40">
        <v>12124</v>
      </c>
      <c r="B748" s="40" t="s">
        <v>23</v>
      </c>
      <c r="C748" s="16" t="s">
        <v>696</v>
      </c>
      <c r="D748" s="53" t="s">
        <v>1570</v>
      </c>
      <c r="E748" s="201">
        <v>32.5</v>
      </c>
      <c r="F748" s="17">
        <f t="shared" si="83"/>
        <v>1.2752599568373553</v>
      </c>
      <c r="G748" s="17">
        <f t="shared" si="84"/>
        <v>37.375</v>
      </c>
      <c r="H748" s="47"/>
      <c r="I748" s="18">
        <v>6</v>
      </c>
      <c r="J748" s="47"/>
      <c r="K748" s="19">
        <f t="shared" si="85"/>
        <v>0</v>
      </c>
      <c r="L748" s="23">
        <f t="shared" si="86"/>
        <v>0</v>
      </c>
      <c r="M748" s="19">
        <f t="shared" si="87"/>
        <v>0</v>
      </c>
      <c r="N748" s="19">
        <f t="shared" si="88"/>
        <v>37.375</v>
      </c>
      <c r="O748" s="54"/>
    </row>
    <row r="749" spans="1:15" x14ac:dyDescent="0.25">
      <c r="A749" s="40">
        <v>12125</v>
      </c>
      <c r="B749" s="40" t="s">
        <v>23</v>
      </c>
      <c r="C749" s="16" t="s">
        <v>697</v>
      </c>
      <c r="D749" s="53" t="s">
        <v>1571</v>
      </c>
      <c r="E749" s="201">
        <v>26.1</v>
      </c>
      <c r="F749" s="17">
        <f t="shared" si="83"/>
        <v>1.0241318422601531</v>
      </c>
      <c r="G749" s="17">
        <f t="shared" si="84"/>
        <v>30.015000000000001</v>
      </c>
      <c r="H749" s="47"/>
      <c r="I749" s="18">
        <v>6</v>
      </c>
      <c r="J749" s="47"/>
      <c r="K749" s="19">
        <f t="shared" si="85"/>
        <v>0</v>
      </c>
      <c r="L749" s="23">
        <f t="shared" si="86"/>
        <v>0</v>
      </c>
      <c r="M749" s="19">
        <f t="shared" si="87"/>
        <v>0</v>
      </c>
      <c r="N749" s="19">
        <f t="shared" si="88"/>
        <v>30.015000000000001</v>
      </c>
      <c r="O749" s="54"/>
    </row>
    <row r="750" spans="1:15" x14ac:dyDescent="0.25">
      <c r="A750" s="40">
        <v>12127</v>
      </c>
      <c r="B750" s="40" t="s">
        <v>82</v>
      </c>
      <c r="C750" s="16" t="s">
        <v>698</v>
      </c>
      <c r="D750" s="53" t="s">
        <v>1572</v>
      </c>
      <c r="E750" s="201">
        <v>26.1</v>
      </c>
      <c r="F750" s="17">
        <f t="shared" si="83"/>
        <v>1.0241318422601531</v>
      </c>
      <c r="G750" s="17">
        <f t="shared" si="84"/>
        <v>30.015000000000001</v>
      </c>
      <c r="H750" s="47"/>
      <c r="I750" s="18">
        <v>6</v>
      </c>
      <c r="J750" s="47"/>
      <c r="K750" s="19">
        <f t="shared" si="85"/>
        <v>0</v>
      </c>
      <c r="L750" s="23">
        <f t="shared" si="86"/>
        <v>0</v>
      </c>
      <c r="M750" s="19">
        <f t="shared" si="87"/>
        <v>0</v>
      </c>
      <c r="N750" s="19">
        <f t="shared" si="88"/>
        <v>30.015000000000001</v>
      </c>
      <c r="O750" s="54"/>
    </row>
    <row r="751" spans="1:15" x14ac:dyDescent="0.25">
      <c r="A751" s="40">
        <v>12128</v>
      </c>
      <c r="B751" s="40" t="s">
        <v>23</v>
      </c>
      <c r="C751" s="16" t="s">
        <v>699</v>
      </c>
      <c r="D751" s="53" t="s">
        <v>1573</v>
      </c>
      <c r="E751" s="201">
        <v>26.1</v>
      </c>
      <c r="F751" s="17">
        <f t="shared" si="83"/>
        <v>1.0241318422601531</v>
      </c>
      <c r="G751" s="17">
        <f t="shared" si="84"/>
        <v>30.015000000000001</v>
      </c>
      <c r="H751" s="47"/>
      <c r="I751" s="18">
        <v>6</v>
      </c>
      <c r="J751" s="47"/>
      <c r="K751" s="19">
        <f t="shared" si="85"/>
        <v>0</v>
      </c>
      <c r="L751" s="23">
        <f t="shared" si="86"/>
        <v>0</v>
      </c>
      <c r="M751" s="19">
        <f t="shared" si="87"/>
        <v>0</v>
      </c>
      <c r="N751" s="19">
        <f t="shared" si="88"/>
        <v>30.015000000000001</v>
      </c>
      <c r="O751" s="54"/>
    </row>
    <row r="752" spans="1:15" x14ac:dyDescent="0.25">
      <c r="A752" s="40">
        <v>12130</v>
      </c>
      <c r="B752" s="40" t="s">
        <v>23</v>
      </c>
      <c r="C752" s="16" t="s">
        <v>700</v>
      </c>
      <c r="D752" s="53" t="s">
        <v>1574</v>
      </c>
      <c r="E752" s="201">
        <v>26.1</v>
      </c>
      <c r="F752" s="17">
        <f t="shared" si="83"/>
        <v>1.0241318422601531</v>
      </c>
      <c r="G752" s="17">
        <f t="shared" si="84"/>
        <v>30.015000000000001</v>
      </c>
      <c r="H752" s="47"/>
      <c r="I752" s="18">
        <v>6</v>
      </c>
      <c r="J752" s="47"/>
      <c r="K752" s="19">
        <f t="shared" si="85"/>
        <v>0</v>
      </c>
      <c r="L752" s="23">
        <f t="shared" si="86"/>
        <v>0</v>
      </c>
      <c r="M752" s="19">
        <f t="shared" si="87"/>
        <v>0</v>
      </c>
      <c r="N752" s="19">
        <f t="shared" si="88"/>
        <v>30.015000000000001</v>
      </c>
      <c r="O752" s="54"/>
    </row>
    <row r="753" spans="1:15" x14ac:dyDescent="0.25">
      <c r="A753" s="40">
        <v>12402</v>
      </c>
      <c r="B753" s="40" t="s">
        <v>23</v>
      </c>
      <c r="C753" s="16" t="s">
        <v>701</v>
      </c>
      <c r="D753" s="53" t="s">
        <v>1575</v>
      </c>
      <c r="E753" s="201">
        <v>38.22</v>
      </c>
      <c r="F753" s="17">
        <f t="shared" si="83"/>
        <v>1.4997057092407298</v>
      </c>
      <c r="G753" s="17">
        <f t="shared" si="84"/>
        <v>43.952999999999996</v>
      </c>
      <c r="H753" s="47"/>
      <c r="I753" s="18">
        <v>10</v>
      </c>
      <c r="J753" s="47"/>
      <c r="K753" s="19">
        <f t="shared" si="85"/>
        <v>0</v>
      </c>
      <c r="L753" s="23">
        <f t="shared" si="86"/>
        <v>0</v>
      </c>
      <c r="M753" s="19">
        <f t="shared" si="87"/>
        <v>0</v>
      </c>
      <c r="N753" s="19">
        <f t="shared" si="88"/>
        <v>43.952999999999996</v>
      </c>
      <c r="O753" s="54"/>
    </row>
    <row r="754" spans="1:15" x14ac:dyDescent="0.25">
      <c r="A754" s="40">
        <v>12404</v>
      </c>
      <c r="B754" s="40" t="s">
        <v>23</v>
      </c>
      <c r="C754" s="16" t="s">
        <v>702</v>
      </c>
      <c r="D754" s="53" t="s">
        <v>1576</v>
      </c>
      <c r="E754" s="201">
        <v>38.6</v>
      </c>
      <c r="F754" s="17">
        <f t="shared" si="83"/>
        <v>1.5146164410437513</v>
      </c>
      <c r="G754" s="17">
        <f t="shared" si="84"/>
        <v>44.39</v>
      </c>
      <c r="H754" s="47"/>
      <c r="I754" s="18">
        <v>10</v>
      </c>
      <c r="J754" s="47"/>
      <c r="K754" s="19">
        <f t="shared" si="85"/>
        <v>0</v>
      </c>
      <c r="L754" s="23">
        <f t="shared" si="86"/>
        <v>0</v>
      </c>
      <c r="M754" s="19">
        <f t="shared" si="87"/>
        <v>0</v>
      </c>
      <c r="N754" s="19">
        <f t="shared" si="88"/>
        <v>44.39</v>
      </c>
      <c r="O754" s="54"/>
    </row>
    <row r="755" spans="1:15" x14ac:dyDescent="0.25">
      <c r="A755" s="40">
        <v>12406</v>
      </c>
      <c r="B755" s="40" t="s">
        <v>23</v>
      </c>
      <c r="C755" s="16" t="s">
        <v>2113</v>
      </c>
      <c r="D755" s="53">
        <v>4101530007401</v>
      </c>
      <c r="E755" s="201">
        <v>42.3</v>
      </c>
      <c r="F755" s="17">
        <f t="shared" si="83"/>
        <v>1.6597998822836961</v>
      </c>
      <c r="G755" s="17">
        <f t="shared" si="84"/>
        <v>48.644999999999996</v>
      </c>
      <c r="H755" s="47"/>
      <c r="I755" s="18">
        <v>10</v>
      </c>
      <c r="J755" s="47"/>
      <c r="K755" s="19">
        <f t="shared" si="85"/>
        <v>0</v>
      </c>
      <c r="L755" s="23">
        <f t="shared" si="86"/>
        <v>0</v>
      </c>
      <c r="M755" s="19">
        <f t="shared" si="87"/>
        <v>0</v>
      </c>
      <c r="N755" s="19">
        <f t="shared" si="88"/>
        <v>48.644999999999996</v>
      </c>
      <c r="O755" s="54"/>
    </row>
    <row r="756" spans="1:15" x14ac:dyDescent="0.25">
      <c r="A756" s="209">
        <v>12410</v>
      </c>
      <c r="B756" s="209" t="s">
        <v>23</v>
      </c>
      <c r="C756" s="210" t="s">
        <v>703</v>
      </c>
      <c r="D756" s="253" t="s">
        <v>1577</v>
      </c>
      <c r="E756" s="207">
        <v>28.9</v>
      </c>
      <c r="F756" s="207">
        <f t="shared" si="83"/>
        <v>1.1340003923876789</v>
      </c>
      <c r="G756" s="207">
        <f t="shared" si="84"/>
        <v>33.234999999999992</v>
      </c>
      <c r="H756" s="212"/>
      <c r="I756" s="211">
        <v>10</v>
      </c>
      <c r="J756" s="212"/>
      <c r="K756" s="213">
        <f t="shared" si="85"/>
        <v>0</v>
      </c>
      <c r="L756" s="214">
        <f t="shared" si="86"/>
        <v>0</v>
      </c>
      <c r="M756" s="213">
        <f t="shared" si="87"/>
        <v>0</v>
      </c>
      <c r="N756" s="213">
        <f t="shared" si="88"/>
        <v>33.234999999999992</v>
      </c>
      <c r="O756" s="208" t="s">
        <v>2027</v>
      </c>
    </row>
    <row r="757" spans="1:15" x14ac:dyDescent="0.25">
      <c r="A757" s="40">
        <v>12412</v>
      </c>
      <c r="B757" s="40" t="s">
        <v>23</v>
      </c>
      <c r="C757" s="16" t="s">
        <v>704</v>
      </c>
      <c r="D757" s="53" t="s">
        <v>1578</v>
      </c>
      <c r="E757" s="201">
        <v>34.700000000000003</v>
      </c>
      <c r="F757" s="17">
        <f t="shared" si="83"/>
        <v>1.3615852462232687</v>
      </c>
      <c r="G757" s="17">
        <f t="shared" si="84"/>
        <v>39.905000000000001</v>
      </c>
      <c r="H757" s="47"/>
      <c r="I757" s="18">
        <v>10</v>
      </c>
      <c r="J757" s="47"/>
      <c r="K757" s="19">
        <f t="shared" si="85"/>
        <v>0</v>
      </c>
      <c r="L757" s="23">
        <f t="shared" si="86"/>
        <v>0</v>
      </c>
      <c r="M757" s="19">
        <f t="shared" si="87"/>
        <v>0</v>
      </c>
      <c r="N757" s="19">
        <f t="shared" si="88"/>
        <v>39.905000000000001</v>
      </c>
      <c r="O757" s="54"/>
    </row>
    <row r="758" spans="1:15" x14ac:dyDescent="0.25">
      <c r="A758" s="40">
        <v>12414</v>
      </c>
      <c r="B758" s="40" t="s">
        <v>23</v>
      </c>
      <c r="C758" s="16" t="s">
        <v>705</v>
      </c>
      <c r="D758" s="53" t="s">
        <v>1579</v>
      </c>
      <c r="E758" s="201">
        <v>40.4</v>
      </c>
      <c r="F758" s="17">
        <f t="shared" si="83"/>
        <v>1.5852462232685893</v>
      </c>
      <c r="G758" s="17">
        <f t="shared" si="84"/>
        <v>46.459999999999994</v>
      </c>
      <c r="H758" s="47"/>
      <c r="I758" s="18">
        <v>6</v>
      </c>
      <c r="J758" s="47"/>
      <c r="K758" s="19">
        <f t="shared" si="85"/>
        <v>0</v>
      </c>
      <c r="L758" s="23">
        <f t="shared" si="86"/>
        <v>0</v>
      </c>
      <c r="M758" s="19">
        <f t="shared" si="87"/>
        <v>0</v>
      </c>
      <c r="N758" s="19">
        <f t="shared" si="88"/>
        <v>46.459999999999994</v>
      </c>
      <c r="O758" s="54"/>
    </row>
    <row r="759" spans="1:15" x14ac:dyDescent="0.25">
      <c r="A759" s="40">
        <v>12418</v>
      </c>
      <c r="B759" s="40" t="s">
        <v>23</v>
      </c>
      <c r="C759" s="16" t="s">
        <v>706</v>
      </c>
      <c r="D759" s="53" t="s">
        <v>1580</v>
      </c>
      <c r="E759" s="201">
        <v>37.1</v>
      </c>
      <c r="F759" s="17">
        <f t="shared" si="83"/>
        <v>1.4557582891897196</v>
      </c>
      <c r="G759" s="17">
        <f t="shared" si="84"/>
        <v>42.664999999999999</v>
      </c>
      <c r="H759" s="47"/>
      <c r="I759" s="18">
        <v>12</v>
      </c>
      <c r="J759" s="47"/>
      <c r="K759" s="19">
        <f t="shared" si="85"/>
        <v>0</v>
      </c>
      <c r="L759" s="23">
        <f t="shared" si="86"/>
        <v>0</v>
      </c>
      <c r="M759" s="19">
        <f t="shared" si="87"/>
        <v>0</v>
      </c>
      <c r="N759" s="19">
        <f t="shared" si="88"/>
        <v>42.664999999999999</v>
      </c>
      <c r="O759" s="54"/>
    </row>
    <row r="760" spans="1:15" x14ac:dyDescent="0.25">
      <c r="A760" s="40">
        <v>12419</v>
      </c>
      <c r="B760" s="40" t="s">
        <v>23</v>
      </c>
      <c r="C760" s="16" t="s">
        <v>707</v>
      </c>
      <c r="D760" s="53" t="s">
        <v>1581</v>
      </c>
      <c r="E760" s="201">
        <v>34.700000000000003</v>
      </c>
      <c r="F760" s="17">
        <f t="shared" si="83"/>
        <v>1.3615852462232687</v>
      </c>
      <c r="G760" s="17">
        <f t="shared" si="84"/>
        <v>39.905000000000001</v>
      </c>
      <c r="H760" s="47"/>
      <c r="I760" s="18">
        <v>12</v>
      </c>
      <c r="J760" s="47"/>
      <c r="K760" s="19">
        <f t="shared" si="85"/>
        <v>0</v>
      </c>
      <c r="L760" s="23">
        <f t="shared" si="86"/>
        <v>0</v>
      </c>
      <c r="M760" s="19">
        <f t="shared" si="87"/>
        <v>0</v>
      </c>
      <c r="N760" s="19">
        <f t="shared" si="88"/>
        <v>39.905000000000001</v>
      </c>
      <c r="O760" s="54"/>
    </row>
    <row r="761" spans="1:15" x14ac:dyDescent="0.25">
      <c r="A761" s="40">
        <v>12420</v>
      </c>
      <c r="B761" s="40" t="s">
        <v>23</v>
      </c>
      <c r="C761" s="16" t="s">
        <v>708</v>
      </c>
      <c r="D761" s="53" t="s">
        <v>1582</v>
      </c>
      <c r="E761" s="17">
        <v>22</v>
      </c>
      <c r="F761" s="17">
        <f t="shared" si="83"/>
        <v>0.86325289385913284</v>
      </c>
      <c r="G761" s="17">
        <f t="shared" si="84"/>
        <v>25.299999999999997</v>
      </c>
      <c r="H761" s="47"/>
      <c r="I761" s="18">
        <v>8</v>
      </c>
      <c r="J761" s="47"/>
      <c r="K761" s="19">
        <f t="shared" si="85"/>
        <v>0</v>
      </c>
      <c r="L761" s="23">
        <f t="shared" si="86"/>
        <v>0</v>
      </c>
      <c r="M761" s="19">
        <f t="shared" si="87"/>
        <v>0</v>
      </c>
      <c r="N761" s="19">
        <f t="shared" si="88"/>
        <v>25.299999999999997</v>
      </c>
      <c r="O761" s="54"/>
    </row>
    <row r="762" spans="1:15" x14ac:dyDescent="0.25">
      <c r="A762" s="40">
        <v>12423</v>
      </c>
      <c r="B762" s="40" t="s">
        <v>23</v>
      </c>
      <c r="C762" s="16" t="s">
        <v>709</v>
      </c>
      <c r="D762" s="53" t="s">
        <v>1583</v>
      </c>
      <c r="E762" s="201">
        <v>17.7</v>
      </c>
      <c r="F762" s="17">
        <f t="shared" si="83"/>
        <v>0.69452619187757503</v>
      </c>
      <c r="G762" s="17">
        <f t="shared" si="84"/>
        <v>20.354999999999997</v>
      </c>
      <c r="H762" s="47"/>
      <c r="I762" s="18">
        <v>12</v>
      </c>
      <c r="J762" s="47"/>
      <c r="K762" s="19">
        <f t="shared" si="85"/>
        <v>0</v>
      </c>
      <c r="L762" s="23">
        <f t="shared" si="86"/>
        <v>0</v>
      </c>
      <c r="M762" s="19">
        <f t="shared" si="87"/>
        <v>0</v>
      </c>
      <c r="N762" s="19">
        <f t="shared" si="88"/>
        <v>20.354999999999997</v>
      </c>
      <c r="O762" s="54"/>
    </row>
    <row r="763" spans="1:15" x14ac:dyDescent="0.25">
      <c r="A763" s="40">
        <v>12429</v>
      </c>
      <c r="B763" s="40" t="s">
        <v>23</v>
      </c>
      <c r="C763" s="16" t="s">
        <v>710</v>
      </c>
      <c r="D763" s="53" t="s">
        <v>1584</v>
      </c>
      <c r="E763" s="201">
        <v>72.3</v>
      </c>
      <c r="F763" s="17">
        <f t="shared" si="83"/>
        <v>2.836962919364332</v>
      </c>
      <c r="G763" s="17">
        <f t="shared" si="84"/>
        <v>83.144999999999996</v>
      </c>
      <c r="H763" s="47"/>
      <c r="I763" s="18">
        <v>12</v>
      </c>
      <c r="J763" s="47"/>
      <c r="K763" s="19">
        <f t="shared" si="85"/>
        <v>0</v>
      </c>
      <c r="L763" s="23">
        <f t="shared" si="86"/>
        <v>0</v>
      </c>
      <c r="M763" s="19">
        <f t="shared" si="87"/>
        <v>0</v>
      </c>
      <c r="N763" s="19">
        <f t="shared" si="88"/>
        <v>83.144999999999996</v>
      </c>
      <c r="O763" s="54"/>
    </row>
    <row r="764" spans="1:15" x14ac:dyDescent="0.25">
      <c r="A764" s="40">
        <v>12430</v>
      </c>
      <c r="B764" s="40" t="s">
        <v>23</v>
      </c>
      <c r="C764" s="16" t="s">
        <v>711</v>
      </c>
      <c r="D764" s="53" t="s">
        <v>1585</v>
      </c>
      <c r="E764" s="201">
        <v>27.45</v>
      </c>
      <c r="F764" s="17">
        <f t="shared" si="83"/>
        <v>1.0771041789287816</v>
      </c>
      <c r="G764" s="17">
        <f t="shared" si="84"/>
        <v>31.567499999999995</v>
      </c>
      <c r="H764" s="47"/>
      <c r="I764" s="18">
        <v>10</v>
      </c>
      <c r="J764" s="47"/>
      <c r="K764" s="19">
        <f t="shared" si="85"/>
        <v>0</v>
      </c>
      <c r="L764" s="23">
        <f t="shared" si="86"/>
        <v>0</v>
      </c>
      <c r="M764" s="19">
        <f t="shared" si="87"/>
        <v>0</v>
      </c>
      <c r="N764" s="19">
        <f t="shared" si="88"/>
        <v>31.567499999999995</v>
      </c>
      <c r="O764" s="54"/>
    </row>
    <row r="765" spans="1:15" x14ac:dyDescent="0.25">
      <c r="A765" s="40">
        <v>12431</v>
      </c>
      <c r="B765" s="40" t="s">
        <v>23</v>
      </c>
      <c r="C765" s="16" t="s">
        <v>712</v>
      </c>
      <c r="D765" s="53" t="s">
        <v>1586</v>
      </c>
      <c r="E765" s="201">
        <v>37.799999999999997</v>
      </c>
      <c r="F765" s="17">
        <f t="shared" si="83"/>
        <v>1.483225426721601</v>
      </c>
      <c r="G765" s="17">
        <f t="shared" si="84"/>
        <v>43.469999999999992</v>
      </c>
      <c r="H765" s="47"/>
      <c r="I765" s="18">
        <v>8</v>
      </c>
      <c r="J765" s="47"/>
      <c r="K765" s="19">
        <f t="shared" si="85"/>
        <v>0</v>
      </c>
      <c r="L765" s="23">
        <f t="shared" si="86"/>
        <v>0</v>
      </c>
      <c r="M765" s="19">
        <f t="shared" si="87"/>
        <v>0</v>
      </c>
      <c r="N765" s="19">
        <f t="shared" si="88"/>
        <v>43.469999999999992</v>
      </c>
      <c r="O765" s="54"/>
    </row>
    <row r="766" spans="1:15" x14ac:dyDescent="0.25">
      <c r="A766" s="40">
        <v>12432</v>
      </c>
      <c r="B766" s="40" t="s">
        <v>23</v>
      </c>
      <c r="C766" s="16" t="s">
        <v>713</v>
      </c>
      <c r="D766" s="53" t="s">
        <v>1587</v>
      </c>
      <c r="E766" s="201">
        <v>27.4</v>
      </c>
      <c r="F766" s="17">
        <f t="shared" si="83"/>
        <v>1.0751422405336473</v>
      </c>
      <c r="G766" s="17">
        <f t="shared" si="84"/>
        <v>31.509999999999994</v>
      </c>
      <c r="H766" s="47"/>
      <c r="I766" s="18">
        <v>10</v>
      </c>
      <c r="J766" s="47"/>
      <c r="K766" s="19">
        <f t="shared" si="85"/>
        <v>0</v>
      </c>
      <c r="L766" s="23">
        <f t="shared" si="86"/>
        <v>0</v>
      </c>
      <c r="M766" s="19">
        <f t="shared" si="87"/>
        <v>0</v>
      </c>
      <c r="N766" s="19">
        <f t="shared" si="88"/>
        <v>31.509999999999994</v>
      </c>
      <c r="O766" s="54"/>
    </row>
    <row r="767" spans="1:15" x14ac:dyDescent="0.25">
      <c r="A767" s="40">
        <v>12434</v>
      </c>
      <c r="B767" s="40" t="s">
        <v>23</v>
      </c>
      <c r="C767" s="16" t="s">
        <v>714</v>
      </c>
      <c r="D767" s="53" t="s">
        <v>1588</v>
      </c>
      <c r="E767" s="201">
        <v>28</v>
      </c>
      <c r="F767" s="17">
        <f t="shared" si="83"/>
        <v>1.0986855012752599</v>
      </c>
      <c r="G767" s="17">
        <f t="shared" si="84"/>
        <v>32.199999999999996</v>
      </c>
      <c r="H767" s="47"/>
      <c r="I767" s="18">
        <v>10</v>
      </c>
      <c r="J767" s="47"/>
      <c r="K767" s="19">
        <f t="shared" si="85"/>
        <v>0</v>
      </c>
      <c r="L767" s="23">
        <f t="shared" si="86"/>
        <v>0</v>
      </c>
      <c r="M767" s="19">
        <f t="shared" si="87"/>
        <v>0</v>
      </c>
      <c r="N767" s="19">
        <f t="shared" si="88"/>
        <v>32.199999999999996</v>
      </c>
      <c r="O767" s="54"/>
    </row>
    <row r="768" spans="1:15" x14ac:dyDescent="0.25">
      <c r="A768" s="40">
        <v>12438</v>
      </c>
      <c r="B768" s="40" t="s">
        <v>23</v>
      </c>
      <c r="C768" s="16" t="s">
        <v>715</v>
      </c>
      <c r="D768" s="53" t="s">
        <v>1589</v>
      </c>
      <c r="E768" s="201">
        <v>19.3</v>
      </c>
      <c r="F768" s="17">
        <f t="shared" si="83"/>
        <v>0.75730822052187563</v>
      </c>
      <c r="G768" s="17">
        <f t="shared" si="84"/>
        <v>22.195</v>
      </c>
      <c r="H768" s="47"/>
      <c r="I768" s="18">
        <v>10</v>
      </c>
      <c r="J768" s="47"/>
      <c r="K768" s="19">
        <f t="shared" si="85"/>
        <v>0</v>
      </c>
      <c r="L768" s="23">
        <f t="shared" si="86"/>
        <v>0</v>
      </c>
      <c r="M768" s="19">
        <f t="shared" si="87"/>
        <v>0</v>
      </c>
      <c r="N768" s="19">
        <f t="shared" si="88"/>
        <v>22.195</v>
      </c>
      <c r="O768" s="54"/>
    </row>
    <row r="769" spans="1:16" x14ac:dyDescent="0.25">
      <c r="A769" s="40">
        <v>12439</v>
      </c>
      <c r="B769" s="40" t="s">
        <v>23</v>
      </c>
      <c r="C769" s="16" t="s">
        <v>716</v>
      </c>
      <c r="D769" s="53" t="s">
        <v>1590</v>
      </c>
      <c r="E769" s="201">
        <v>28.4</v>
      </c>
      <c r="F769" s="17">
        <f t="shared" si="83"/>
        <v>1.114381008436335</v>
      </c>
      <c r="G769" s="17">
        <f t="shared" si="84"/>
        <v>32.659999999999997</v>
      </c>
      <c r="H769" s="47"/>
      <c r="I769" s="18">
        <v>8</v>
      </c>
      <c r="J769" s="47"/>
      <c r="K769" s="19">
        <f t="shared" si="85"/>
        <v>0</v>
      </c>
      <c r="L769" s="23">
        <f t="shared" si="86"/>
        <v>0</v>
      </c>
      <c r="M769" s="19">
        <f t="shared" si="87"/>
        <v>0</v>
      </c>
      <c r="N769" s="19">
        <f t="shared" si="88"/>
        <v>32.659999999999997</v>
      </c>
      <c r="O769" s="54"/>
    </row>
    <row r="770" spans="1:16" s="215" customFormat="1" x14ac:dyDescent="0.25">
      <c r="A770" s="209">
        <v>12440</v>
      </c>
      <c r="B770" s="209" t="s">
        <v>23</v>
      </c>
      <c r="C770" s="210" t="s">
        <v>717</v>
      </c>
      <c r="D770" s="253" t="s">
        <v>1591</v>
      </c>
      <c r="E770" s="207">
        <v>8</v>
      </c>
      <c r="F770" s="207">
        <f t="shared" si="83"/>
        <v>0.31391014322150285</v>
      </c>
      <c r="G770" s="207">
        <f t="shared" si="84"/>
        <v>9.1999999999999993</v>
      </c>
      <c r="H770" s="212"/>
      <c r="I770" s="211">
        <v>10</v>
      </c>
      <c r="J770" s="212"/>
      <c r="K770" s="213">
        <f t="shared" si="85"/>
        <v>0</v>
      </c>
      <c r="L770" s="214">
        <f t="shared" si="86"/>
        <v>0</v>
      </c>
      <c r="M770" s="213">
        <f t="shared" si="87"/>
        <v>0</v>
      </c>
      <c r="N770" s="213">
        <f t="shared" si="88"/>
        <v>9.1999999999999993</v>
      </c>
      <c r="O770" s="208" t="s">
        <v>2027</v>
      </c>
      <c r="P770"/>
    </row>
    <row r="771" spans="1:16" x14ac:dyDescent="0.25">
      <c r="A771" s="40">
        <v>12446</v>
      </c>
      <c r="B771" s="40" t="s">
        <v>23</v>
      </c>
      <c r="C771" s="16" t="s">
        <v>718</v>
      </c>
      <c r="D771" s="53" t="s">
        <v>1592</v>
      </c>
      <c r="E771" s="201">
        <v>15</v>
      </c>
      <c r="F771" s="17">
        <f t="shared" si="83"/>
        <v>0.58858151854031782</v>
      </c>
      <c r="G771" s="17">
        <f t="shared" si="84"/>
        <v>17.25</v>
      </c>
      <c r="H771" s="47"/>
      <c r="I771" s="18">
        <v>10</v>
      </c>
      <c r="J771" s="47"/>
      <c r="K771" s="19">
        <f t="shared" si="85"/>
        <v>0</v>
      </c>
      <c r="L771" s="23">
        <f t="shared" si="86"/>
        <v>0</v>
      </c>
      <c r="M771" s="19">
        <f t="shared" si="87"/>
        <v>0</v>
      </c>
      <c r="N771" s="19">
        <f t="shared" si="88"/>
        <v>17.25</v>
      </c>
      <c r="O771" s="54"/>
    </row>
    <row r="772" spans="1:16" x14ac:dyDescent="0.25">
      <c r="A772" s="40">
        <v>12447</v>
      </c>
      <c r="B772" s="40" t="s">
        <v>23</v>
      </c>
      <c r="C772" s="16" t="s">
        <v>719</v>
      </c>
      <c r="D772" s="53" t="s">
        <v>1593</v>
      </c>
      <c r="E772" s="201">
        <v>15</v>
      </c>
      <c r="F772" s="17">
        <f t="shared" si="83"/>
        <v>0.58858151854031782</v>
      </c>
      <c r="G772" s="17">
        <f t="shared" si="84"/>
        <v>17.25</v>
      </c>
      <c r="H772" s="47"/>
      <c r="I772" s="18">
        <v>10</v>
      </c>
      <c r="J772" s="47"/>
      <c r="K772" s="19">
        <f t="shared" si="85"/>
        <v>0</v>
      </c>
      <c r="L772" s="23">
        <f t="shared" si="86"/>
        <v>0</v>
      </c>
      <c r="M772" s="19">
        <f t="shared" si="87"/>
        <v>0</v>
      </c>
      <c r="N772" s="19">
        <f t="shared" si="88"/>
        <v>17.25</v>
      </c>
      <c r="O772" s="54"/>
    </row>
    <row r="773" spans="1:16" x14ac:dyDescent="0.25">
      <c r="A773" s="40">
        <v>12448</v>
      </c>
      <c r="B773" s="40" t="s">
        <v>23</v>
      </c>
      <c r="C773" s="16" t="s">
        <v>720</v>
      </c>
      <c r="D773" s="53" t="s">
        <v>1594</v>
      </c>
      <c r="E773" s="201">
        <v>15</v>
      </c>
      <c r="F773" s="17">
        <f t="shared" si="83"/>
        <v>0.58858151854031782</v>
      </c>
      <c r="G773" s="17">
        <f t="shared" si="84"/>
        <v>17.25</v>
      </c>
      <c r="H773" s="47"/>
      <c r="I773" s="18">
        <v>10</v>
      </c>
      <c r="J773" s="47"/>
      <c r="K773" s="19">
        <f t="shared" si="85"/>
        <v>0</v>
      </c>
      <c r="L773" s="23">
        <f t="shared" si="86"/>
        <v>0</v>
      </c>
      <c r="M773" s="19">
        <f t="shared" si="87"/>
        <v>0</v>
      </c>
      <c r="N773" s="19">
        <f t="shared" si="88"/>
        <v>17.25</v>
      </c>
      <c r="O773" s="54"/>
    </row>
    <row r="774" spans="1:16" x14ac:dyDescent="0.25">
      <c r="A774" s="40">
        <v>12449</v>
      </c>
      <c r="B774" s="40" t="s">
        <v>23</v>
      </c>
      <c r="C774" s="16" t="s">
        <v>721</v>
      </c>
      <c r="D774" s="53" t="s">
        <v>1595</v>
      </c>
      <c r="E774" s="201">
        <v>15</v>
      </c>
      <c r="F774" s="17">
        <f t="shared" si="83"/>
        <v>0.58858151854031782</v>
      </c>
      <c r="G774" s="17">
        <f t="shared" si="84"/>
        <v>17.25</v>
      </c>
      <c r="H774" s="47"/>
      <c r="I774" s="18">
        <v>10</v>
      </c>
      <c r="J774" s="47"/>
      <c r="K774" s="19">
        <f t="shared" si="85"/>
        <v>0</v>
      </c>
      <c r="L774" s="23">
        <f t="shared" si="86"/>
        <v>0</v>
      </c>
      <c r="M774" s="19">
        <f t="shared" si="87"/>
        <v>0</v>
      </c>
      <c r="N774" s="19">
        <f t="shared" si="88"/>
        <v>17.25</v>
      </c>
      <c r="O774" s="54"/>
    </row>
    <row r="775" spans="1:16" x14ac:dyDescent="0.25">
      <c r="A775" s="40">
        <v>12460</v>
      </c>
      <c r="B775" s="40" t="s">
        <v>23</v>
      </c>
      <c r="C775" s="16" t="s">
        <v>722</v>
      </c>
      <c r="D775" s="53" t="s">
        <v>1596</v>
      </c>
      <c r="E775" s="201">
        <v>16.8</v>
      </c>
      <c r="F775" s="17">
        <f t="shared" si="83"/>
        <v>0.65921130076515599</v>
      </c>
      <c r="G775" s="17">
        <f t="shared" si="84"/>
        <v>19.32</v>
      </c>
      <c r="H775" s="47"/>
      <c r="I775" s="18">
        <v>10</v>
      </c>
      <c r="J775" s="47"/>
      <c r="K775" s="19">
        <f t="shared" si="85"/>
        <v>0</v>
      </c>
      <c r="L775" s="23">
        <f t="shared" si="86"/>
        <v>0</v>
      </c>
      <c r="M775" s="19">
        <f t="shared" si="87"/>
        <v>0</v>
      </c>
      <c r="N775" s="19">
        <f t="shared" si="88"/>
        <v>19.32</v>
      </c>
      <c r="O775" s="54"/>
    </row>
    <row r="776" spans="1:16" x14ac:dyDescent="0.25">
      <c r="A776" s="40">
        <v>12462</v>
      </c>
      <c r="B776" s="40" t="s">
        <v>23</v>
      </c>
      <c r="C776" s="16" t="s">
        <v>723</v>
      </c>
      <c r="D776" s="53" t="s">
        <v>1597</v>
      </c>
      <c r="E776" s="201">
        <v>16.8</v>
      </c>
      <c r="F776" s="17">
        <f t="shared" si="83"/>
        <v>0.65921130076515599</v>
      </c>
      <c r="G776" s="17">
        <f t="shared" si="84"/>
        <v>19.32</v>
      </c>
      <c r="H776" s="47"/>
      <c r="I776" s="18">
        <v>10</v>
      </c>
      <c r="J776" s="47"/>
      <c r="K776" s="19">
        <f t="shared" si="85"/>
        <v>0</v>
      </c>
      <c r="L776" s="23">
        <f t="shared" si="86"/>
        <v>0</v>
      </c>
      <c r="M776" s="19">
        <f t="shared" si="87"/>
        <v>0</v>
      </c>
      <c r="N776" s="19">
        <f t="shared" si="88"/>
        <v>19.32</v>
      </c>
      <c r="O776" s="54"/>
    </row>
    <row r="777" spans="1:16" x14ac:dyDescent="0.25">
      <c r="A777" s="40">
        <v>12470</v>
      </c>
      <c r="B777" s="40" t="s">
        <v>23</v>
      </c>
      <c r="C777" s="16" t="s">
        <v>724</v>
      </c>
      <c r="D777" s="53" t="s">
        <v>1598</v>
      </c>
      <c r="E777" s="201">
        <v>21.2</v>
      </c>
      <c r="F777" s="17">
        <f t="shared" si="83"/>
        <v>0.83186187953698254</v>
      </c>
      <c r="G777" s="17">
        <f t="shared" si="84"/>
        <v>24.38</v>
      </c>
      <c r="H777" s="47"/>
      <c r="I777" s="18">
        <v>10</v>
      </c>
      <c r="J777" s="47"/>
      <c r="K777" s="19">
        <f t="shared" si="85"/>
        <v>0</v>
      </c>
      <c r="L777" s="23">
        <f t="shared" si="86"/>
        <v>0</v>
      </c>
      <c r="M777" s="19">
        <f t="shared" si="87"/>
        <v>0</v>
      </c>
      <c r="N777" s="19">
        <f t="shared" si="88"/>
        <v>24.38</v>
      </c>
      <c r="O777" s="54"/>
    </row>
    <row r="778" spans="1:16" x14ac:dyDescent="0.25">
      <c r="A778" s="40">
        <v>12474</v>
      </c>
      <c r="B778" s="40" t="s">
        <v>23</v>
      </c>
      <c r="C778" s="16" t="s">
        <v>725</v>
      </c>
      <c r="D778" s="53" t="s">
        <v>1599</v>
      </c>
      <c r="E778" s="201">
        <v>22.1</v>
      </c>
      <c r="F778" s="17">
        <f t="shared" si="83"/>
        <v>0.86717677064940168</v>
      </c>
      <c r="G778" s="17">
        <f t="shared" si="84"/>
        <v>25.414999999999999</v>
      </c>
      <c r="H778" s="47"/>
      <c r="I778" s="18">
        <v>10</v>
      </c>
      <c r="J778" s="47"/>
      <c r="K778" s="19">
        <f t="shared" si="85"/>
        <v>0</v>
      </c>
      <c r="L778" s="23">
        <f t="shared" si="86"/>
        <v>0</v>
      </c>
      <c r="M778" s="19">
        <f t="shared" si="87"/>
        <v>0</v>
      </c>
      <c r="N778" s="19">
        <f t="shared" si="88"/>
        <v>25.414999999999999</v>
      </c>
      <c r="O778" s="54"/>
    </row>
    <row r="779" spans="1:16" x14ac:dyDescent="0.25">
      <c r="A779" s="40">
        <v>12475</v>
      </c>
      <c r="B779" s="40" t="s">
        <v>23</v>
      </c>
      <c r="C779" s="16" t="s">
        <v>726</v>
      </c>
      <c r="D779" s="53" t="s">
        <v>1600</v>
      </c>
      <c r="E779" s="201">
        <v>18.04</v>
      </c>
      <c r="F779" s="17">
        <f t="shared" si="83"/>
        <v>0.70786737296448887</v>
      </c>
      <c r="G779" s="17">
        <f t="shared" si="84"/>
        <v>20.745999999999999</v>
      </c>
      <c r="H779" s="47"/>
      <c r="I779" s="18">
        <v>10</v>
      </c>
      <c r="J779" s="47"/>
      <c r="K779" s="19">
        <f t="shared" si="85"/>
        <v>0</v>
      </c>
      <c r="L779" s="23">
        <f t="shared" si="86"/>
        <v>0</v>
      </c>
      <c r="M779" s="19">
        <f t="shared" si="87"/>
        <v>0</v>
      </c>
      <c r="N779" s="19">
        <f t="shared" si="88"/>
        <v>20.745999999999999</v>
      </c>
      <c r="O779" s="54"/>
    </row>
    <row r="780" spans="1:16" x14ac:dyDescent="0.25">
      <c r="A780" s="40">
        <v>12478</v>
      </c>
      <c r="B780" s="40" t="s">
        <v>23</v>
      </c>
      <c r="C780" s="16" t="s">
        <v>727</v>
      </c>
      <c r="D780" s="53" t="s">
        <v>1601</v>
      </c>
      <c r="E780" s="201">
        <v>22.1</v>
      </c>
      <c r="F780" s="17">
        <f t="shared" si="83"/>
        <v>0.86717677064940168</v>
      </c>
      <c r="G780" s="17">
        <f t="shared" si="84"/>
        <v>25.414999999999999</v>
      </c>
      <c r="H780" s="47"/>
      <c r="I780" s="18">
        <v>10</v>
      </c>
      <c r="J780" s="47"/>
      <c r="K780" s="19">
        <f t="shared" si="85"/>
        <v>0</v>
      </c>
      <c r="L780" s="23">
        <f t="shared" si="86"/>
        <v>0</v>
      </c>
      <c r="M780" s="19">
        <f t="shared" si="87"/>
        <v>0</v>
      </c>
      <c r="N780" s="19">
        <f t="shared" si="88"/>
        <v>25.414999999999999</v>
      </c>
      <c r="O780" s="54"/>
    </row>
    <row r="781" spans="1:16" x14ac:dyDescent="0.25">
      <c r="A781" s="40">
        <v>12479</v>
      </c>
      <c r="B781" s="40" t="s">
        <v>23</v>
      </c>
      <c r="C781" s="16" t="s">
        <v>2114</v>
      </c>
      <c r="D781" s="53">
        <v>4101530010241</v>
      </c>
      <c r="E781" s="201">
        <v>22.4</v>
      </c>
      <c r="F781" s="17">
        <f t="shared" si="83"/>
        <v>0.87894840102020788</v>
      </c>
      <c r="G781" s="17">
        <f t="shared" si="84"/>
        <v>25.759999999999998</v>
      </c>
      <c r="H781" s="47"/>
      <c r="I781" s="18">
        <v>10</v>
      </c>
      <c r="J781" s="47"/>
      <c r="K781" s="19">
        <f t="shared" si="85"/>
        <v>0</v>
      </c>
      <c r="L781" s="23">
        <f t="shared" si="86"/>
        <v>0</v>
      </c>
      <c r="M781" s="19">
        <f t="shared" si="87"/>
        <v>0</v>
      </c>
      <c r="N781" s="19">
        <f t="shared" si="88"/>
        <v>25.759999999999998</v>
      </c>
      <c r="O781" s="54"/>
    </row>
    <row r="782" spans="1:16" x14ac:dyDescent="0.25">
      <c r="A782" s="40">
        <v>12482</v>
      </c>
      <c r="B782" s="40" t="s">
        <v>23</v>
      </c>
      <c r="C782" s="16" t="s">
        <v>728</v>
      </c>
      <c r="D782" s="53" t="s">
        <v>1602</v>
      </c>
      <c r="E782" s="201">
        <v>11.9</v>
      </c>
      <c r="F782" s="17">
        <f t="shared" si="83"/>
        <v>0.46694133804198551</v>
      </c>
      <c r="G782" s="17">
        <f t="shared" si="84"/>
        <v>13.684999999999999</v>
      </c>
      <c r="H782" s="47"/>
      <c r="I782" s="18">
        <v>10</v>
      </c>
      <c r="J782" s="47"/>
      <c r="K782" s="19">
        <f t="shared" si="85"/>
        <v>0</v>
      </c>
      <c r="L782" s="23">
        <f t="shared" si="86"/>
        <v>0</v>
      </c>
      <c r="M782" s="19">
        <f t="shared" si="87"/>
        <v>0</v>
      </c>
      <c r="N782" s="19">
        <f t="shared" si="88"/>
        <v>13.684999999999999</v>
      </c>
      <c r="O782" s="54"/>
    </row>
    <row r="783" spans="1:16" x14ac:dyDescent="0.25">
      <c r="A783" s="40">
        <v>12484</v>
      </c>
      <c r="B783" s="40" t="s">
        <v>23</v>
      </c>
      <c r="C783" s="16" t="s">
        <v>729</v>
      </c>
      <c r="D783" s="53" t="s">
        <v>1603</v>
      </c>
      <c r="E783" s="201">
        <v>28.8</v>
      </c>
      <c r="F783" s="17">
        <f t="shared" si="83"/>
        <v>1.1300765155974104</v>
      </c>
      <c r="G783" s="17">
        <f t="shared" si="84"/>
        <v>33.119999999999997</v>
      </c>
      <c r="H783" s="47"/>
      <c r="I783" s="18">
        <v>8</v>
      </c>
      <c r="J783" s="47"/>
      <c r="K783" s="19">
        <f t="shared" si="85"/>
        <v>0</v>
      </c>
      <c r="L783" s="23">
        <f t="shared" si="86"/>
        <v>0</v>
      </c>
      <c r="M783" s="19">
        <f t="shared" si="87"/>
        <v>0</v>
      </c>
      <c r="N783" s="19">
        <f t="shared" si="88"/>
        <v>33.119999999999997</v>
      </c>
      <c r="O783" s="54"/>
    </row>
    <row r="784" spans="1:16" x14ac:dyDescent="0.25">
      <c r="A784" s="40">
        <v>12496</v>
      </c>
      <c r="B784" s="40" t="s">
        <v>23</v>
      </c>
      <c r="C784" s="16" t="s">
        <v>730</v>
      </c>
      <c r="D784" s="53" t="s">
        <v>1604</v>
      </c>
      <c r="E784" s="201">
        <v>26.6</v>
      </c>
      <c r="F784" s="17">
        <f t="shared" ref="F784:F880" si="89">E784/$E$3</f>
        <v>1.043751226211497</v>
      </c>
      <c r="G784" s="17">
        <f t="shared" ref="G784:G880" si="90">PRODUCT(E784,1.15)</f>
        <v>30.59</v>
      </c>
      <c r="H784" s="47"/>
      <c r="I784" s="18">
        <v>8</v>
      </c>
      <c r="J784" s="47"/>
      <c r="K784" s="19">
        <f t="shared" ref="K784:K880" si="91">PRODUCT(E784,SUM(H784,PRODUCT(ABS(J784),I784)))</f>
        <v>0</v>
      </c>
      <c r="L784" s="23">
        <f t="shared" ref="L784:L880" si="92">K784/$E$3</f>
        <v>0</v>
      </c>
      <c r="M784" s="19">
        <f t="shared" ref="M784:M880" si="93">PRODUCT(G784,SUM(H784,PRODUCT(ABS(J784),I784)))</f>
        <v>0</v>
      </c>
      <c r="N784" s="19">
        <f t="shared" ref="N784:N880" si="94">PRODUCT(G784,(1+$O$6/100))</f>
        <v>30.59</v>
      </c>
      <c r="O784" s="54"/>
    </row>
    <row r="785" spans="1:15" x14ac:dyDescent="0.25">
      <c r="A785" s="40">
        <v>12500</v>
      </c>
      <c r="B785" s="40" t="s">
        <v>23</v>
      </c>
      <c r="C785" s="16" t="s">
        <v>731</v>
      </c>
      <c r="D785" s="53" t="s">
        <v>1605</v>
      </c>
      <c r="E785" s="201">
        <v>22.9</v>
      </c>
      <c r="F785" s="17">
        <f t="shared" si="89"/>
        <v>0.89856778497155188</v>
      </c>
      <c r="G785" s="17">
        <f t="shared" si="90"/>
        <v>26.334999999999997</v>
      </c>
      <c r="H785" s="47"/>
      <c r="I785" s="18">
        <v>12</v>
      </c>
      <c r="J785" s="47"/>
      <c r="K785" s="19">
        <f t="shared" si="91"/>
        <v>0</v>
      </c>
      <c r="L785" s="23">
        <f t="shared" si="92"/>
        <v>0</v>
      </c>
      <c r="M785" s="19">
        <f t="shared" si="93"/>
        <v>0</v>
      </c>
      <c r="N785" s="19">
        <f t="shared" si="94"/>
        <v>26.334999999999997</v>
      </c>
      <c r="O785" s="54"/>
    </row>
    <row r="786" spans="1:15" x14ac:dyDescent="0.25">
      <c r="A786" s="40">
        <v>12505</v>
      </c>
      <c r="B786" s="40" t="s">
        <v>23</v>
      </c>
      <c r="C786" s="16" t="s">
        <v>732</v>
      </c>
      <c r="D786" s="53" t="s">
        <v>1606</v>
      </c>
      <c r="E786" s="201">
        <v>23.3</v>
      </c>
      <c r="F786" s="17">
        <f t="shared" si="89"/>
        <v>0.91426329213262714</v>
      </c>
      <c r="G786" s="17">
        <f t="shared" si="90"/>
        <v>26.794999999999998</v>
      </c>
      <c r="H786" s="47"/>
      <c r="I786" s="18">
        <v>8</v>
      </c>
      <c r="J786" s="47"/>
      <c r="K786" s="19">
        <f t="shared" si="91"/>
        <v>0</v>
      </c>
      <c r="L786" s="23">
        <f t="shared" si="92"/>
        <v>0</v>
      </c>
      <c r="M786" s="19">
        <f t="shared" si="93"/>
        <v>0</v>
      </c>
      <c r="N786" s="19">
        <f t="shared" si="94"/>
        <v>26.794999999999998</v>
      </c>
      <c r="O786" s="54"/>
    </row>
    <row r="787" spans="1:15" x14ac:dyDescent="0.25">
      <c r="A787" s="40">
        <v>12506</v>
      </c>
      <c r="B787" s="40" t="s">
        <v>23</v>
      </c>
      <c r="C787" s="16" t="s">
        <v>733</v>
      </c>
      <c r="D787" s="53" t="s">
        <v>1607</v>
      </c>
      <c r="E787" s="201">
        <v>22.1</v>
      </c>
      <c r="F787" s="17">
        <f t="shared" si="89"/>
        <v>0.86717677064940168</v>
      </c>
      <c r="G787" s="17">
        <f t="shared" si="90"/>
        <v>25.414999999999999</v>
      </c>
      <c r="H787" s="47"/>
      <c r="I787" s="18">
        <v>8</v>
      </c>
      <c r="J787" s="47"/>
      <c r="K787" s="19">
        <f t="shared" si="91"/>
        <v>0</v>
      </c>
      <c r="L787" s="23">
        <f t="shared" si="92"/>
        <v>0</v>
      </c>
      <c r="M787" s="19">
        <f t="shared" si="93"/>
        <v>0</v>
      </c>
      <c r="N787" s="19">
        <f t="shared" si="94"/>
        <v>25.414999999999999</v>
      </c>
      <c r="O787" s="54"/>
    </row>
    <row r="788" spans="1:15" x14ac:dyDescent="0.25">
      <c r="A788" s="40">
        <v>12507</v>
      </c>
      <c r="B788" s="40" t="s">
        <v>23</v>
      </c>
      <c r="C788" s="16" t="s">
        <v>734</v>
      </c>
      <c r="D788" s="53" t="s">
        <v>1608</v>
      </c>
      <c r="E788" s="201">
        <v>22.1</v>
      </c>
      <c r="F788" s="17">
        <f t="shared" si="89"/>
        <v>0.86717677064940168</v>
      </c>
      <c r="G788" s="17">
        <f t="shared" si="90"/>
        <v>25.414999999999999</v>
      </c>
      <c r="H788" s="47"/>
      <c r="I788" s="18">
        <v>8</v>
      </c>
      <c r="J788" s="47"/>
      <c r="K788" s="19">
        <f t="shared" si="91"/>
        <v>0</v>
      </c>
      <c r="L788" s="23">
        <f t="shared" si="92"/>
        <v>0</v>
      </c>
      <c r="M788" s="19">
        <f t="shared" si="93"/>
        <v>0</v>
      </c>
      <c r="N788" s="19">
        <f t="shared" si="94"/>
        <v>25.414999999999999</v>
      </c>
      <c r="O788" s="54"/>
    </row>
    <row r="789" spans="1:15" x14ac:dyDescent="0.25">
      <c r="A789" s="40">
        <v>12508</v>
      </c>
      <c r="B789" s="40" t="s">
        <v>23</v>
      </c>
      <c r="C789" s="16" t="s">
        <v>735</v>
      </c>
      <c r="D789" s="53" t="s">
        <v>1609</v>
      </c>
      <c r="E789" s="201">
        <v>22.1</v>
      </c>
      <c r="F789" s="17">
        <f t="shared" si="89"/>
        <v>0.86717677064940168</v>
      </c>
      <c r="G789" s="17">
        <f t="shared" si="90"/>
        <v>25.414999999999999</v>
      </c>
      <c r="H789" s="47"/>
      <c r="I789" s="18">
        <v>8</v>
      </c>
      <c r="J789" s="47"/>
      <c r="K789" s="19">
        <f t="shared" si="91"/>
        <v>0</v>
      </c>
      <c r="L789" s="23">
        <f t="shared" si="92"/>
        <v>0</v>
      </c>
      <c r="M789" s="19">
        <f t="shared" si="93"/>
        <v>0</v>
      </c>
      <c r="N789" s="19">
        <f t="shared" si="94"/>
        <v>25.414999999999999</v>
      </c>
      <c r="O789" s="54"/>
    </row>
    <row r="790" spans="1:15" x14ac:dyDescent="0.25">
      <c r="A790" s="40">
        <v>12509</v>
      </c>
      <c r="B790" s="40" t="s">
        <v>23</v>
      </c>
      <c r="C790" s="16" t="s">
        <v>736</v>
      </c>
      <c r="D790" s="53" t="s">
        <v>1610</v>
      </c>
      <c r="E790" s="201">
        <v>22.1</v>
      </c>
      <c r="F790" s="17">
        <f t="shared" si="89"/>
        <v>0.86717677064940168</v>
      </c>
      <c r="G790" s="17">
        <f t="shared" si="90"/>
        <v>25.414999999999999</v>
      </c>
      <c r="H790" s="47"/>
      <c r="I790" s="18">
        <v>8</v>
      </c>
      <c r="J790" s="47"/>
      <c r="K790" s="19">
        <f t="shared" si="91"/>
        <v>0</v>
      </c>
      <c r="L790" s="23">
        <f t="shared" si="92"/>
        <v>0</v>
      </c>
      <c r="M790" s="19">
        <f t="shared" si="93"/>
        <v>0</v>
      </c>
      <c r="N790" s="19">
        <f t="shared" si="94"/>
        <v>25.414999999999999</v>
      </c>
      <c r="O790" s="54"/>
    </row>
    <row r="791" spans="1:15" x14ac:dyDescent="0.25">
      <c r="A791" s="40">
        <v>12510</v>
      </c>
      <c r="B791" s="40" t="s">
        <v>23</v>
      </c>
      <c r="C791" s="16" t="s">
        <v>737</v>
      </c>
      <c r="D791" s="53" t="s">
        <v>1611</v>
      </c>
      <c r="E791" s="201">
        <v>24.7</v>
      </c>
      <c r="F791" s="17">
        <f t="shared" si="89"/>
        <v>0.96919756719639005</v>
      </c>
      <c r="G791" s="17">
        <f t="shared" si="90"/>
        <v>28.404999999999998</v>
      </c>
      <c r="H791" s="47"/>
      <c r="I791" s="18">
        <v>8</v>
      </c>
      <c r="J791" s="47"/>
      <c r="K791" s="19">
        <f t="shared" si="91"/>
        <v>0</v>
      </c>
      <c r="L791" s="23">
        <f t="shared" si="92"/>
        <v>0</v>
      </c>
      <c r="M791" s="19">
        <f t="shared" si="93"/>
        <v>0</v>
      </c>
      <c r="N791" s="19">
        <f t="shared" si="94"/>
        <v>28.404999999999998</v>
      </c>
      <c r="O791" s="54"/>
    </row>
    <row r="792" spans="1:15" x14ac:dyDescent="0.25">
      <c r="A792" s="40">
        <v>12512</v>
      </c>
      <c r="B792" s="40" t="s">
        <v>23</v>
      </c>
      <c r="C792" s="16" t="s">
        <v>738</v>
      </c>
      <c r="D792" s="53" t="s">
        <v>1612</v>
      </c>
      <c r="E792" s="201">
        <v>125.7</v>
      </c>
      <c r="F792" s="17">
        <f t="shared" si="89"/>
        <v>4.9323131253678634</v>
      </c>
      <c r="G792" s="17">
        <f t="shared" si="90"/>
        <v>144.55499999999998</v>
      </c>
      <c r="H792" s="47"/>
      <c r="I792" s="18">
        <v>70</v>
      </c>
      <c r="J792" s="47"/>
      <c r="K792" s="19">
        <f t="shared" si="91"/>
        <v>0</v>
      </c>
      <c r="L792" s="23">
        <f t="shared" si="92"/>
        <v>0</v>
      </c>
      <c r="M792" s="19">
        <f t="shared" si="93"/>
        <v>0</v>
      </c>
      <c r="N792" s="19">
        <f t="shared" si="94"/>
        <v>144.55499999999998</v>
      </c>
      <c r="O792" s="54"/>
    </row>
    <row r="793" spans="1:15" x14ac:dyDescent="0.25">
      <c r="A793" s="40">
        <v>12513</v>
      </c>
      <c r="B793" s="40" t="s">
        <v>23</v>
      </c>
      <c r="C793" s="16" t="s">
        <v>739</v>
      </c>
      <c r="D793" s="53" t="s">
        <v>1613</v>
      </c>
      <c r="E793" s="201">
        <v>148.5</v>
      </c>
      <c r="F793" s="17">
        <f t="shared" si="89"/>
        <v>5.8269570335491467</v>
      </c>
      <c r="G793" s="17">
        <f t="shared" si="90"/>
        <v>170.77499999999998</v>
      </c>
      <c r="H793" s="47"/>
      <c r="I793" s="18">
        <v>40</v>
      </c>
      <c r="J793" s="47"/>
      <c r="K793" s="19">
        <f t="shared" si="91"/>
        <v>0</v>
      </c>
      <c r="L793" s="23">
        <f t="shared" si="92"/>
        <v>0</v>
      </c>
      <c r="M793" s="19">
        <f t="shared" si="93"/>
        <v>0</v>
      </c>
      <c r="N793" s="19">
        <f t="shared" si="94"/>
        <v>170.77499999999998</v>
      </c>
      <c r="O793" s="54"/>
    </row>
    <row r="794" spans="1:15" x14ac:dyDescent="0.25">
      <c r="A794" s="40">
        <v>12514</v>
      </c>
      <c r="B794" s="40" t="s">
        <v>23</v>
      </c>
      <c r="C794" s="16" t="s">
        <v>740</v>
      </c>
      <c r="D794" s="53" t="s">
        <v>1614</v>
      </c>
      <c r="E794" s="201">
        <v>192.1</v>
      </c>
      <c r="F794" s="17">
        <f t="shared" si="89"/>
        <v>7.537767314106337</v>
      </c>
      <c r="G794" s="17">
        <f t="shared" si="90"/>
        <v>220.91499999999996</v>
      </c>
      <c r="H794" s="47"/>
      <c r="I794" s="18">
        <v>40</v>
      </c>
      <c r="J794" s="47"/>
      <c r="K794" s="19">
        <f t="shared" si="91"/>
        <v>0</v>
      </c>
      <c r="L794" s="23">
        <f t="shared" si="92"/>
        <v>0</v>
      </c>
      <c r="M794" s="19">
        <f t="shared" si="93"/>
        <v>0</v>
      </c>
      <c r="N794" s="19">
        <f t="shared" si="94"/>
        <v>220.91499999999996</v>
      </c>
      <c r="O794" s="54"/>
    </row>
    <row r="795" spans="1:15" x14ac:dyDescent="0.25">
      <c r="A795" s="40">
        <v>12521</v>
      </c>
      <c r="B795" s="40" t="s">
        <v>23</v>
      </c>
      <c r="C795" s="16" t="s">
        <v>741</v>
      </c>
      <c r="D795" s="53" t="s">
        <v>1615</v>
      </c>
      <c r="E795" s="201">
        <v>215.3</v>
      </c>
      <c r="F795" s="17">
        <f t="shared" si="89"/>
        <v>8.4481067294486962</v>
      </c>
      <c r="G795" s="17">
        <f t="shared" si="90"/>
        <v>247.595</v>
      </c>
      <c r="H795" s="47"/>
      <c r="I795" s="18">
        <v>12</v>
      </c>
      <c r="J795" s="47"/>
      <c r="K795" s="19">
        <f t="shared" si="91"/>
        <v>0</v>
      </c>
      <c r="L795" s="23">
        <f t="shared" si="92"/>
        <v>0</v>
      </c>
      <c r="M795" s="19">
        <f t="shared" si="93"/>
        <v>0</v>
      </c>
      <c r="N795" s="19">
        <f t="shared" si="94"/>
        <v>247.595</v>
      </c>
      <c r="O795" s="54"/>
    </row>
    <row r="796" spans="1:15" x14ac:dyDescent="0.25">
      <c r="A796" s="40">
        <v>12523</v>
      </c>
      <c r="B796" s="40" t="s">
        <v>23</v>
      </c>
      <c r="C796" s="16" t="s">
        <v>2145</v>
      </c>
      <c r="D796" s="53">
        <v>8594178590835</v>
      </c>
      <c r="E796" s="201">
        <v>357.5</v>
      </c>
      <c r="F796" s="17">
        <f t="shared" si="89"/>
        <v>14.027859525210909</v>
      </c>
      <c r="G796" s="17">
        <f t="shared" si="90"/>
        <v>411.12499999999994</v>
      </c>
      <c r="H796" s="47"/>
      <c r="I796" s="18">
        <v>6</v>
      </c>
      <c r="J796" s="47"/>
      <c r="K796" s="19">
        <f t="shared" si="91"/>
        <v>0</v>
      </c>
      <c r="L796" s="23">
        <f t="shared" si="92"/>
        <v>0</v>
      </c>
      <c r="M796" s="19">
        <f t="shared" si="93"/>
        <v>0</v>
      </c>
      <c r="N796" s="19">
        <f t="shared" si="94"/>
        <v>411.12499999999994</v>
      </c>
      <c r="O796" s="54"/>
    </row>
    <row r="797" spans="1:15" x14ac:dyDescent="0.25">
      <c r="A797" s="209">
        <v>12540</v>
      </c>
      <c r="B797" s="209" t="s">
        <v>23</v>
      </c>
      <c r="C797" s="210" t="s">
        <v>742</v>
      </c>
      <c r="D797" s="253" t="s">
        <v>1616</v>
      </c>
      <c r="E797" s="207">
        <v>65</v>
      </c>
      <c r="F797" s="207">
        <f t="shared" si="89"/>
        <v>2.5505199136747105</v>
      </c>
      <c r="G797" s="207">
        <f t="shared" si="90"/>
        <v>74.75</v>
      </c>
      <c r="H797" s="212"/>
      <c r="I797" s="211">
        <v>16</v>
      </c>
      <c r="J797" s="212"/>
      <c r="K797" s="213">
        <f t="shared" si="91"/>
        <v>0</v>
      </c>
      <c r="L797" s="214">
        <f t="shared" si="92"/>
        <v>0</v>
      </c>
      <c r="M797" s="213">
        <f t="shared" si="93"/>
        <v>0</v>
      </c>
      <c r="N797" s="213">
        <f t="shared" si="94"/>
        <v>74.75</v>
      </c>
      <c r="O797" s="208" t="s">
        <v>2027</v>
      </c>
    </row>
    <row r="798" spans="1:15" x14ac:dyDescent="0.25">
      <c r="A798" s="40">
        <v>12546</v>
      </c>
      <c r="B798" s="40" t="s">
        <v>23</v>
      </c>
      <c r="C798" s="16" t="s">
        <v>743</v>
      </c>
      <c r="D798" s="53" t="s">
        <v>1617</v>
      </c>
      <c r="E798" s="201">
        <v>16.3</v>
      </c>
      <c r="F798" s="17">
        <f t="shared" si="89"/>
        <v>0.63959191681381211</v>
      </c>
      <c r="G798" s="17">
        <f t="shared" si="90"/>
        <v>18.745000000000001</v>
      </c>
      <c r="H798" s="47"/>
      <c r="I798" s="18">
        <v>8</v>
      </c>
      <c r="J798" s="47"/>
      <c r="K798" s="19">
        <f t="shared" si="91"/>
        <v>0</v>
      </c>
      <c r="L798" s="23">
        <f t="shared" si="92"/>
        <v>0</v>
      </c>
      <c r="M798" s="19">
        <f t="shared" si="93"/>
        <v>0</v>
      </c>
      <c r="N798" s="19">
        <f t="shared" si="94"/>
        <v>18.745000000000001</v>
      </c>
      <c r="O798" s="54"/>
    </row>
    <row r="799" spans="1:15" x14ac:dyDescent="0.25">
      <c r="A799" s="40">
        <v>12600</v>
      </c>
      <c r="B799" s="40" t="s">
        <v>23</v>
      </c>
      <c r="C799" s="16" t="s">
        <v>2120</v>
      </c>
      <c r="D799" s="53">
        <v>8594003963179</v>
      </c>
      <c r="E799" s="201">
        <v>42</v>
      </c>
      <c r="F799" s="17">
        <f t="shared" si="89"/>
        <v>1.6480282519128899</v>
      </c>
      <c r="G799" s="17">
        <f t="shared" si="90"/>
        <v>48.3</v>
      </c>
      <c r="H799" s="47"/>
      <c r="I799" s="18">
        <v>16</v>
      </c>
      <c r="J799" s="47"/>
      <c r="K799" s="19">
        <f t="shared" si="91"/>
        <v>0</v>
      </c>
      <c r="L799" s="23">
        <f t="shared" si="92"/>
        <v>0</v>
      </c>
      <c r="M799" s="19">
        <f t="shared" si="93"/>
        <v>0</v>
      </c>
      <c r="N799" s="19">
        <f t="shared" si="94"/>
        <v>48.3</v>
      </c>
      <c r="O799" s="54"/>
    </row>
    <row r="800" spans="1:15" x14ac:dyDescent="0.25">
      <c r="A800" s="40">
        <v>12602</v>
      </c>
      <c r="B800" s="40" t="s">
        <v>23</v>
      </c>
      <c r="C800" s="16" t="s">
        <v>2121</v>
      </c>
      <c r="D800" s="53">
        <v>85934030</v>
      </c>
      <c r="E800" s="201">
        <v>15.7</v>
      </c>
      <c r="F800" s="17">
        <f t="shared" si="89"/>
        <v>0.61604865607219927</v>
      </c>
      <c r="G800" s="17">
        <f t="shared" si="90"/>
        <v>18.054999999999996</v>
      </c>
      <c r="H800" s="47"/>
      <c r="I800" s="18">
        <v>8</v>
      </c>
      <c r="J800" s="47"/>
      <c r="K800" s="19">
        <f t="shared" si="91"/>
        <v>0</v>
      </c>
      <c r="L800" s="23">
        <f t="shared" si="92"/>
        <v>0</v>
      </c>
      <c r="M800" s="19">
        <f t="shared" si="93"/>
        <v>0</v>
      </c>
      <c r="N800" s="19">
        <f t="shared" si="94"/>
        <v>18.054999999999996</v>
      </c>
      <c r="O800" s="54"/>
    </row>
    <row r="801" spans="1:15" x14ac:dyDescent="0.25">
      <c r="A801" s="40">
        <v>12604</v>
      </c>
      <c r="B801" s="40" t="s">
        <v>23</v>
      </c>
      <c r="C801" s="16" t="s">
        <v>2122</v>
      </c>
      <c r="D801" s="53">
        <v>85924482</v>
      </c>
      <c r="E801" s="201">
        <v>19.5</v>
      </c>
      <c r="F801" s="17">
        <f t="shared" si="89"/>
        <v>0.76515597410241321</v>
      </c>
      <c r="G801" s="17">
        <f t="shared" si="90"/>
        <v>22.424999999999997</v>
      </c>
      <c r="H801" s="47"/>
      <c r="I801" s="18">
        <v>8</v>
      </c>
      <c r="J801" s="47"/>
      <c r="K801" s="19">
        <f t="shared" si="91"/>
        <v>0</v>
      </c>
      <c r="L801" s="23">
        <f t="shared" si="92"/>
        <v>0</v>
      </c>
      <c r="M801" s="19">
        <f t="shared" si="93"/>
        <v>0</v>
      </c>
      <c r="N801" s="19">
        <f t="shared" si="94"/>
        <v>22.424999999999997</v>
      </c>
      <c r="O801" s="54"/>
    </row>
    <row r="802" spans="1:15" x14ac:dyDescent="0.25">
      <c r="A802" s="40">
        <v>12606</v>
      </c>
      <c r="B802" s="40" t="s">
        <v>23</v>
      </c>
      <c r="C802" s="16" t="s">
        <v>2123</v>
      </c>
      <c r="D802" s="53">
        <v>8594003964800</v>
      </c>
      <c r="E802" s="201">
        <v>13.5</v>
      </c>
      <c r="F802" s="17">
        <f t="shared" si="89"/>
        <v>0.52972336668628606</v>
      </c>
      <c r="G802" s="17">
        <f t="shared" si="90"/>
        <v>15.524999999999999</v>
      </c>
      <c r="H802" s="47"/>
      <c r="I802" s="18">
        <v>10</v>
      </c>
      <c r="J802" s="47"/>
      <c r="K802" s="19">
        <f t="shared" si="91"/>
        <v>0</v>
      </c>
      <c r="L802" s="23">
        <f t="shared" si="92"/>
        <v>0</v>
      </c>
      <c r="M802" s="19">
        <f t="shared" si="93"/>
        <v>0</v>
      </c>
      <c r="N802" s="19">
        <f t="shared" si="94"/>
        <v>15.524999999999999</v>
      </c>
      <c r="O802" s="54"/>
    </row>
    <row r="803" spans="1:15" x14ac:dyDescent="0.25">
      <c r="A803" s="40">
        <v>12608</v>
      </c>
      <c r="B803" s="40" t="s">
        <v>23</v>
      </c>
      <c r="C803" s="16" t="s">
        <v>2124</v>
      </c>
      <c r="D803" s="53">
        <v>85958838</v>
      </c>
      <c r="E803" s="201">
        <v>14.4</v>
      </c>
      <c r="F803" s="17">
        <f t="shared" si="89"/>
        <v>0.5650382577987052</v>
      </c>
      <c r="G803" s="17">
        <f t="shared" si="90"/>
        <v>16.559999999999999</v>
      </c>
      <c r="H803" s="47"/>
      <c r="I803" s="18">
        <v>12</v>
      </c>
      <c r="J803" s="47"/>
      <c r="K803" s="19">
        <f t="shared" si="91"/>
        <v>0</v>
      </c>
      <c r="L803" s="23">
        <f t="shared" si="92"/>
        <v>0</v>
      </c>
      <c r="M803" s="19">
        <f t="shared" si="93"/>
        <v>0</v>
      </c>
      <c r="N803" s="19">
        <f t="shared" si="94"/>
        <v>16.559999999999999</v>
      </c>
      <c r="O803" s="54"/>
    </row>
    <row r="804" spans="1:15" x14ac:dyDescent="0.25">
      <c r="A804" s="40">
        <v>12610</v>
      </c>
      <c r="B804" s="40" t="s">
        <v>23</v>
      </c>
      <c r="C804" s="16" t="s">
        <v>2125</v>
      </c>
      <c r="D804" s="53">
        <v>8594003968143</v>
      </c>
      <c r="E804" s="201">
        <v>14.4</v>
      </c>
      <c r="F804" s="17">
        <f t="shared" si="89"/>
        <v>0.5650382577987052</v>
      </c>
      <c r="G804" s="17">
        <f t="shared" si="90"/>
        <v>16.559999999999999</v>
      </c>
      <c r="H804" s="47"/>
      <c r="I804" s="18">
        <v>12</v>
      </c>
      <c r="J804" s="47"/>
      <c r="K804" s="19">
        <f t="shared" si="91"/>
        <v>0</v>
      </c>
      <c r="L804" s="23">
        <f t="shared" si="92"/>
        <v>0</v>
      </c>
      <c r="M804" s="19">
        <f t="shared" si="93"/>
        <v>0</v>
      </c>
      <c r="N804" s="19">
        <f t="shared" si="94"/>
        <v>16.559999999999999</v>
      </c>
      <c r="O804" s="54"/>
    </row>
    <row r="805" spans="1:15" x14ac:dyDescent="0.25">
      <c r="A805" s="40">
        <v>12612</v>
      </c>
      <c r="B805" s="40" t="s">
        <v>23</v>
      </c>
      <c r="C805" s="16" t="s">
        <v>2126</v>
      </c>
      <c r="D805" s="53">
        <v>8594003969171</v>
      </c>
      <c r="E805" s="201">
        <v>15.5</v>
      </c>
      <c r="F805" s="17">
        <f t="shared" si="89"/>
        <v>0.60820090249166181</v>
      </c>
      <c r="G805" s="17">
        <f t="shared" si="90"/>
        <v>17.824999999999999</v>
      </c>
      <c r="H805" s="47"/>
      <c r="I805" s="18">
        <v>10</v>
      </c>
      <c r="J805" s="47"/>
      <c r="K805" s="19">
        <f t="shared" si="91"/>
        <v>0</v>
      </c>
      <c r="L805" s="23">
        <f t="shared" si="92"/>
        <v>0</v>
      </c>
      <c r="M805" s="19">
        <f t="shared" si="93"/>
        <v>0</v>
      </c>
      <c r="N805" s="19">
        <f t="shared" si="94"/>
        <v>17.824999999999999</v>
      </c>
      <c r="O805" s="54"/>
    </row>
    <row r="806" spans="1:15" x14ac:dyDescent="0.25">
      <c r="A806" s="40">
        <v>12614</v>
      </c>
      <c r="B806" s="40" t="s">
        <v>23</v>
      </c>
      <c r="C806" s="16" t="s">
        <v>2127</v>
      </c>
      <c r="D806" s="53">
        <v>8594003969140</v>
      </c>
      <c r="E806" s="201">
        <v>15.5</v>
      </c>
      <c r="F806" s="17">
        <f t="shared" si="89"/>
        <v>0.60820090249166181</v>
      </c>
      <c r="G806" s="17">
        <f t="shared" si="90"/>
        <v>17.824999999999999</v>
      </c>
      <c r="H806" s="47"/>
      <c r="I806" s="18">
        <v>10</v>
      </c>
      <c r="J806" s="47"/>
      <c r="K806" s="19">
        <f t="shared" si="91"/>
        <v>0</v>
      </c>
      <c r="L806" s="23">
        <f t="shared" si="92"/>
        <v>0</v>
      </c>
      <c r="M806" s="19">
        <f t="shared" si="93"/>
        <v>0</v>
      </c>
      <c r="N806" s="19">
        <f t="shared" si="94"/>
        <v>17.824999999999999</v>
      </c>
      <c r="O806" s="54"/>
    </row>
    <row r="807" spans="1:15" x14ac:dyDescent="0.25">
      <c r="A807" s="40">
        <v>12616</v>
      </c>
      <c r="B807" s="40" t="s">
        <v>23</v>
      </c>
      <c r="C807" s="16" t="s">
        <v>2128</v>
      </c>
      <c r="D807" s="53">
        <v>8594003963759</v>
      </c>
      <c r="E807" s="201">
        <v>15.5</v>
      </c>
      <c r="F807" s="17">
        <f t="shared" si="89"/>
        <v>0.60820090249166181</v>
      </c>
      <c r="G807" s="17">
        <f t="shared" si="90"/>
        <v>17.824999999999999</v>
      </c>
      <c r="H807" s="47"/>
      <c r="I807" s="18">
        <v>10</v>
      </c>
      <c r="J807" s="47"/>
      <c r="K807" s="19">
        <f t="shared" si="91"/>
        <v>0</v>
      </c>
      <c r="L807" s="23">
        <f t="shared" si="92"/>
        <v>0</v>
      </c>
      <c r="M807" s="19">
        <f t="shared" si="93"/>
        <v>0</v>
      </c>
      <c r="N807" s="19">
        <f t="shared" si="94"/>
        <v>17.824999999999999</v>
      </c>
      <c r="O807" s="54"/>
    </row>
    <row r="808" spans="1:15" x14ac:dyDescent="0.25">
      <c r="A808" s="40">
        <v>12618</v>
      </c>
      <c r="B808" s="40" t="s">
        <v>23</v>
      </c>
      <c r="C808" s="16" t="s">
        <v>2129</v>
      </c>
      <c r="D808" s="53">
        <v>8594003969157</v>
      </c>
      <c r="E808" s="201">
        <v>15.5</v>
      </c>
      <c r="F808" s="17">
        <f t="shared" si="89"/>
        <v>0.60820090249166181</v>
      </c>
      <c r="G808" s="17">
        <f t="shared" si="90"/>
        <v>17.824999999999999</v>
      </c>
      <c r="H808" s="47"/>
      <c r="I808" s="18">
        <v>10</v>
      </c>
      <c r="J808" s="47"/>
      <c r="K808" s="19">
        <f t="shared" si="91"/>
        <v>0</v>
      </c>
      <c r="L808" s="23">
        <f t="shared" si="92"/>
        <v>0</v>
      </c>
      <c r="M808" s="19">
        <f t="shared" si="93"/>
        <v>0</v>
      </c>
      <c r="N808" s="19">
        <f t="shared" si="94"/>
        <v>17.824999999999999</v>
      </c>
      <c r="O808" s="54"/>
    </row>
    <row r="809" spans="1:15" x14ac:dyDescent="0.25">
      <c r="A809" s="40">
        <v>12620</v>
      </c>
      <c r="B809" s="40" t="s">
        <v>23</v>
      </c>
      <c r="C809" s="16" t="s">
        <v>2130</v>
      </c>
      <c r="D809" s="53">
        <v>85951846</v>
      </c>
      <c r="E809" s="201">
        <v>19.7</v>
      </c>
      <c r="F809" s="17">
        <f t="shared" si="89"/>
        <v>0.77300372768295078</v>
      </c>
      <c r="G809" s="17">
        <f t="shared" si="90"/>
        <v>22.654999999999998</v>
      </c>
      <c r="H809" s="47"/>
      <c r="I809" s="18">
        <v>6</v>
      </c>
      <c r="J809" s="47"/>
      <c r="K809" s="19">
        <f t="shared" si="91"/>
        <v>0</v>
      </c>
      <c r="L809" s="23">
        <f t="shared" si="92"/>
        <v>0</v>
      </c>
      <c r="M809" s="19">
        <f t="shared" si="93"/>
        <v>0</v>
      </c>
      <c r="N809" s="19">
        <f t="shared" si="94"/>
        <v>22.654999999999998</v>
      </c>
      <c r="O809" s="54"/>
    </row>
    <row r="810" spans="1:15" x14ac:dyDescent="0.25">
      <c r="A810" s="40">
        <v>12622</v>
      </c>
      <c r="B810" s="40" t="s">
        <v>23</v>
      </c>
      <c r="C810" s="16" t="s">
        <v>2131</v>
      </c>
      <c r="D810" s="53">
        <v>85909816</v>
      </c>
      <c r="E810" s="201">
        <v>22.9</v>
      </c>
      <c r="F810" s="17">
        <f t="shared" si="89"/>
        <v>0.89856778497155188</v>
      </c>
      <c r="G810" s="17">
        <f t="shared" si="90"/>
        <v>26.334999999999997</v>
      </c>
      <c r="H810" s="47"/>
      <c r="I810" s="18">
        <v>12</v>
      </c>
      <c r="J810" s="47"/>
      <c r="K810" s="19">
        <f t="shared" si="91"/>
        <v>0</v>
      </c>
      <c r="L810" s="23">
        <f t="shared" si="92"/>
        <v>0</v>
      </c>
      <c r="M810" s="19">
        <f t="shared" si="93"/>
        <v>0</v>
      </c>
      <c r="N810" s="19">
        <f t="shared" si="94"/>
        <v>26.334999999999997</v>
      </c>
      <c r="O810" s="54"/>
    </row>
    <row r="811" spans="1:15" x14ac:dyDescent="0.25">
      <c r="A811" s="40">
        <v>12624</v>
      </c>
      <c r="B811" s="40" t="s">
        <v>23</v>
      </c>
      <c r="C811" s="16" t="s">
        <v>2132</v>
      </c>
      <c r="D811" s="53">
        <v>8594003964565</v>
      </c>
      <c r="E811" s="201">
        <v>31.8</v>
      </c>
      <c r="F811" s="17">
        <f t="shared" si="89"/>
        <v>1.2477928193054739</v>
      </c>
      <c r="G811" s="17">
        <f t="shared" si="90"/>
        <v>36.57</v>
      </c>
      <c r="H811" s="47"/>
      <c r="I811" s="18">
        <v>15</v>
      </c>
      <c r="J811" s="47"/>
      <c r="K811" s="19">
        <f t="shared" si="91"/>
        <v>0</v>
      </c>
      <c r="L811" s="23">
        <f t="shared" si="92"/>
        <v>0</v>
      </c>
      <c r="M811" s="19">
        <f t="shared" si="93"/>
        <v>0</v>
      </c>
      <c r="N811" s="19">
        <f t="shared" si="94"/>
        <v>36.57</v>
      </c>
      <c r="O811" s="54"/>
    </row>
    <row r="812" spans="1:15" x14ac:dyDescent="0.25">
      <c r="A812" s="40">
        <v>12626</v>
      </c>
      <c r="B812" s="40" t="s">
        <v>23</v>
      </c>
      <c r="C812" s="16" t="s">
        <v>2133</v>
      </c>
      <c r="D812" s="53">
        <v>8594003964527</v>
      </c>
      <c r="E812" s="201">
        <v>31.8</v>
      </c>
      <c r="F812" s="17">
        <f t="shared" si="89"/>
        <v>1.2477928193054739</v>
      </c>
      <c r="G812" s="17">
        <f t="shared" si="90"/>
        <v>36.57</v>
      </c>
      <c r="H812" s="47"/>
      <c r="I812" s="18">
        <v>15</v>
      </c>
      <c r="J812" s="47"/>
      <c r="K812" s="19">
        <f t="shared" si="91"/>
        <v>0</v>
      </c>
      <c r="L812" s="23">
        <f t="shared" si="92"/>
        <v>0</v>
      </c>
      <c r="M812" s="19">
        <f t="shared" si="93"/>
        <v>0</v>
      </c>
      <c r="N812" s="19">
        <f t="shared" si="94"/>
        <v>36.57</v>
      </c>
      <c r="O812" s="54"/>
    </row>
    <row r="813" spans="1:15" x14ac:dyDescent="0.25">
      <c r="A813" s="40">
        <v>12628</v>
      </c>
      <c r="B813" s="40" t="s">
        <v>23</v>
      </c>
      <c r="C813" s="16" t="s">
        <v>2134</v>
      </c>
      <c r="D813" s="53">
        <v>8594003964633</v>
      </c>
      <c r="E813" s="201">
        <v>28.2</v>
      </c>
      <c r="F813" s="17">
        <f t="shared" si="89"/>
        <v>1.1065332548557976</v>
      </c>
      <c r="G813" s="17">
        <f t="shared" si="90"/>
        <v>32.43</v>
      </c>
      <c r="H813" s="47"/>
      <c r="I813" s="18">
        <v>12</v>
      </c>
      <c r="J813" s="47"/>
      <c r="K813" s="19">
        <f t="shared" si="91"/>
        <v>0</v>
      </c>
      <c r="L813" s="23">
        <f t="shared" si="92"/>
        <v>0</v>
      </c>
      <c r="M813" s="19">
        <f t="shared" si="93"/>
        <v>0</v>
      </c>
      <c r="N813" s="19">
        <f t="shared" si="94"/>
        <v>32.43</v>
      </c>
      <c r="O813" s="54"/>
    </row>
    <row r="814" spans="1:15" x14ac:dyDescent="0.25">
      <c r="A814" s="40">
        <v>12630</v>
      </c>
      <c r="B814" s="40" t="s">
        <v>23</v>
      </c>
      <c r="C814" s="16" t="s">
        <v>2136</v>
      </c>
      <c r="D814" s="53">
        <v>8594003961533</v>
      </c>
      <c r="E814" s="201">
        <v>56.9</v>
      </c>
      <c r="F814" s="17">
        <f t="shared" si="89"/>
        <v>2.2326858936629388</v>
      </c>
      <c r="G814" s="17">
        <f t="shared" si="90"/>
        <v>65.434999999999988</v>
      </c>
      <c r="H814" s="47"/>
      <c r="I814" s="18">
        <v>12</v>
      </c>
      <c r="J814" s="47"/>
      <c r="K814" s="19">
        <f t="shared" si="91"/>
        <v>0</v>
      </c>
      <c r="L814" s="23">
        <f t="shared" si="92"/>
        <v>0</v>
      </c>
      <c r="M814" s="19">
        <f t="shared" si="93"/>
        <v>0</v>
      </c>
      <c r="N814" s="19">
        <f t="shared" si="94"/>
        <v>65.434999999999988</v>
      </c>
      <c r="O814" s="54"/>
    </row>
    <row r="815" spans="1:15" x14ac:dyDescent="0.25">
      <c r="A815" s="40">
        <v>12632</v>
      </c>
      <c r="B815" s="40" t="s">
        <v>23</v>
      </c>
      <c r="C815" s="16" t="s">
        <v>2135</v>
      </c>
      <c r="D815" s="53">
        <v>8594003961540</v>
      </c>
      <c r="E815" s="201">
        <v>57.6</v>
      </c>
      <c r="F815" s="17">
        <f t="shared" si="89"/>
        <v>2.2601530311948208</v>
      </c>
      <c r="G815" s="17">
        <f t="shared" si="90"/>
        <v>66.239999999999995</v>
      </c>
      <c r="H815" s="47"/>
      <c r="I815" s="18">
        <v>12</v>
      </c>
      <c r="J815" s="47"/>
      <c r="K815" s="19">
        <f t="shared" si="91"/>
        <v>0</v>
      </c>
      <c r="L815" s="23">
        <f t="shared" si="92"/>
        <v>0</v>
      </c>
      <c r="M815" s="19">
        <f t="shared" si="93"/>
        <v>0</v>
      </c>
      <c r="N815" s="19">
        <f t="shared" si="94"/>
        <v>66.239999999999995</v>
      </c>
      <c r="O815" s="54"/>
    </row>
    <row r="816" spans="1:15" x14ac:dyDescent="0.25">
      <c r="A816" s="40">
        <v>13000</v>
      </c>
      <c r="B816" s="40" t="s">
        <v>15</v>
      </c>
      <c r="C816" s="16" t="s">
        <v>744</v>
      </c>
      <c r="D816" s="53" t="s">
        <v>1618</v>
      </c>
      <c r="E816" s="201">
        <v>68.8</v>
      </c>
      <c r="F816" s="17">
        <f t="shared" si="89"/>
        <v>2.6996272317049246</v>
      </c>
      <c r="G816" s="17">
        <f t="shared" si="90"/>
        <v>79.11999999999999</v>
      </c>
      <c r="H816" s="47"/>
      <c r="I816" s="18">
        <v>1</v>
      </c>
      <c r="J816" s="47"/>
      <c r="K816" s="19">
        <f t="shared" si="91"/>
        <v>0</v>
      </c>
      <c r="L816" s="23">
        <f t="shared" si="92"/>
        <v>0</v>
      </c>
      <c r="M816" s="19">
        <f t="shared" si="93"/>
        <v>0</v>
      </c>
      <c r="N816" s="19">
        <f t="shared" si="94"/>
        <v>79.11999999999999</v>
      </c>
      <c r="O816" s="54"/>
    </row>
    <row r="817" spans="1:15" x14ac:dyDescent="0.25">
      <c r="A817" s="40">
        <v>13900</v>
      </c>
      <c r="B817" s="40" t="s">
        <v>23</v>
      </c>
      <c r="C817" s="16" t="s">
        <v>745</v>
      </c>
      <c r="D817" s="53" t="s">
        <v>1619</v>
      </c>
      <c r="E817" s="201">
        <v>32.200000000000003</v>
      </c>
      <c r="F817" s="17">
        <f t="shared" si="89"/>
        <v>1.2634883264665491</v>
      </c>
      <c r="G817" s="17">
        <f t="shared" si="90"/>
        <v>37.03</v>
      </c>
      <c r="H817" s="47"/>
      <c r="I817" s="18">
        <v>6</v>
      </c>
      <c r="J817" s="47"/>
      <c r="K817" s="19">
        <f t="shared" si="91"/>
        <v>0</v>
      </c>
      <c r="L817" s="23">
        <f t="shared" si="92"/>
        <v>0</v>
      </c>
      <c r="M817" s="19">
        <f t="shared" si="93"/>
        <v>0</v>
      </c>
      <c r="N817" s="19">
        <f t="shared" si="94"/>
        <v>37.03</v>
      </c>
      <c r="O817" s="54"/>
    </row>
    <row r="818" spans="1:15" x14ac:dyDescent="0.25">
      <c r="A818" s="40">
        <v>13902</v>
      </c>
      <c r="B818" s="40" t="s">
        <v>23</v>
      </c>
      <c r="C818" s="16" t="s">
        <v>746</v>
      </c>
      <c r="D818" s="53" t="s">
        <v>1620</v>
      </c>
      <c r="E818" s="17">
        <v>35.4</v>
      </c>
      <c r="F818" s="17">
        <f t="shared" si="89"/>
        <v>1.3890523837551501</v>
      </c>
      <c r="G818" s="17">
        <f t="shared" si="90"/>
        <v>40.709999999999994</v>
      </c>
      <c r="H818" s="47"/>
      <c r="I818" s="18">
        <v>6</v>
      </c>
      <c r="J818" s="47"/>
      <c r="K818" s="19">
        <f t="shared" si="91"/>
        <v>0</v>
      </c>
      <c r="L818" s="23">
        <f t="shared" si="92"/>
        <v>0</v>
      </c>
      <c r="M818" s="19">
        <f t="shared" si="93"/>
        <v>0</v>
      </c>
      <c r="N818" s="19">
        <f t="shared" si="94"/>
        <v>40.709999999999994</v>
      </c>
      <c r="O818" s="54"/>
    </row>
    <row r="819" spans="1:15" x14ac:dyDescent="0.25">
      <c r="A819" s="40">
        <v>13904</v>
      </c>
      <c r="B819" s="40" t="s">
        <v>23</v>
      </c>
      <c r="C819" s="16" t="s">
        <v>747</v>
      </c>
      <c r="D819" s="53" t="s">
        <v>1621</v>
      </c>
      <c r="E819" s="201">
        <v>36</v>
      </c>
      <c r="F819" s="17">
        <f t="shared" si="89"/>
        <v>1.4125956444967629</v>
      </c>
      <c r="G819" s="17">
        <f t="shared" si="90"/>
        <v>41.4</v>
      </c>
      <c r="H819" s="47"/>
      <c r="I819" s="18">
        <v>6</v>
      </c>
      <c r="J819" s="47"/>
      <c r="K819" s="19">
        <f t="shared" si="91"/>
        <v>0</v>
      </c>
      <c r="L819" s="23">
        <f t="shared" si="92"/>
        <v>0</v>
      </c>
      <c r="M819" s="19">
        <f t="shared" si="93"/>
        <v>0</v>
      </c>
      <c r="N819" s="19">
        <f t="shared" si="94"/>
        <v>41.4</v>
      </c>
      <c r="O819" s="54"/>
    </row>
    <row r="820" spans="1:15" x14ac:dyDescent="0.25">
      <c r="A820" s="40">
        <v>13906</v>
      </c>
      <c r="B820" s="40" t="s">
        <v>23</v>
      </c>
      <c r="C820" s="16" t="s">
        <v>748</v>
      </c>
      <c r="D820" s="53" t="s">
        <v>1622</v>
      </c>
      <c r="E820" s="201">
        <v>37.4</v>
      </c>
      <c r="F820" s="17">
        <f t="shared" si="89"/>
        <v>1.4675299195605258</v>
      </c>
      <c r="G820" s="17">
        <f t="shared" si="90"/>
        <v>43.01</v>
      </c>
      <c r="H820" s="47"/>
      <c r="I820" s="18">
        <v>8</v>
      </c>
      <c r="J820" s="47"/>
      <c r="K820" s="19">
        <f t="shared" si="91"/>
        <v>0</v>
      </c>
      <c r="L820" s="23">
        <f t="shared" si="92"/>
        <v>0</v>
      </c>
      <c r="M820" s="19">
        <f t="shared" si="93"/>
        <v>0</v>
      </c>
      <c r="N820" s="19">
        <f t="shared" si="94"/>
        <v>43.01</v>
      </c>
      <c r="O820" s="54"/>
    </row>
    <row r="821" spans="1:15" x14ac:dyDescent="0.25">
      <c r="A821" s="40">
        <v>13920</v>
      </c>
      <c r="B821" s="40" t="s">
        <v>15</v>
      </c>
      <c r="C821" s="16" t="s">
        <v>749</v>
      </c>
      <c r="D821" s="53" t="s">
        <v>1623</v>
      </c>
      <c r="E821" s="201">
        <v>48.9</v>
      </c>
      <c r="F821" s="17">
        <f t="shared" si="89"/>
        <v>1.9187757504414362</v>
      </c>
      <c r="G821" s="17">
        <f t="shared" si="90"/>
        <v>56.234999999999992</v>
      </c>
      <c r="H821" s="47"/>
      <c r="I821" s="18">
        <v>8</v>
      </c>
      <c r="J821" s="47"/>
      <c r="K821" s="19">
        <f t="shared" si="91"/>
        <v>0</v>
      </c>
      <c r="L821" s="23">
        <f t="shared" si="92"/>
        <v>0</v>
      </c>
      <c r="M821" s="19">
        <f t="shared" si="93"/>
        <v>0</v>
      </c>
      <c r="N821" s="19">
        <f t="shared" si="94"/>
        <v>56.234999999999992</v>
      </c>
      <c r="O821" s="54"/>
    </row>
    <row r="822" spans="1:15" x14ac:dyDescent="0.25">
      <c r="A822" s="40">
        <v>13922</v>
      </c>
      <c r="B822" s="40" t="s">
        <v>15</v>
      </c>
      <c r="C822" s="16" t="s">
        <v>2007</v>
      </c>
      <c r="D822" s="53">
        <v>4000358051842</v>
      </c>
      <c r="E822" s="201">
        <v>55.2</v>
      </c>
      <c r="F822" s="17">
        <f t="shared" si="89"/>
        <v>2.1659799882283699</v>
      </c>
      <c r="G822" s="17">
        <f t="shared" si="90"/>
        <v>63.48</v>
      </c>
      <c r="H822" s="47"/>
      <c r="I822" s="18">
        <v>8</v>
      </c>
      <c r="J822" s="47"/>
      <c r="K822" s="19">
        <f t="shared" si="91"/>
        <v>0</v>
      </c>
      <c r="L822" s="23">
        <f t="shared" si="92"/>
        <v>0</v>
      </c>
      <c r="M822" s="19">
        <f t="shared" si="93"/>
        <v>0</v>
      </c>
      <c r="N822" s="19">
        <f t="shared" si="94"/>
        <v>63.48</v>
      </c>
      <c r="O822" s="54"/>
    </row>
    <row r="823" spans="1:15" x14ac:dyDescent="0.25">
      <c r="A823" s="40">
        <v>13924</v>
      </c>
      <c r="B823" s="40" t="s">
        <v>15</v>
      </c>
      <c r="C823" s="16" t="s">
        <v>2008</v>
      </c>
      <c r="D823" s="53">
        <v>4000358001687</v>
      </c>
      <c r="E823" s="201">
        <v>59.7</v>
      </c>
      <c r="F823" s="17">
        <f t="shared" si="89"/>
        <v>2.3425544437904651</v>
      </c>
      <c r="G823" s="17">
        <f t="shared" si="90"/>
        <v>68.655000000000001</v>
      </c>
      <c r="H823" s="47"/>
      <c r="I823" s="18">
        <v>6</v>
      </c>
      <c r="J823" s="47"/>
      <c r="K823" s="19">
        <f t="shared" si="91"/>
        <v>0</v>
      </c>
      <c r="L823" s="23">
        <f t="shared" si="92"/>
        <v>0</v>
      </c>
      <c r="M823" s="19">
        <f t="shared" si="93"/>
        <v>0</v>
      </c>
      <c r="N823" s="19">
        <f t="shared" si="94"/>
        <v>68.655000000000001</v>
      </c>
      <c r="O823" s="54"/>
    </row>
    <row r="824" spans="1:15" x14ac:dyDescent="0.25">
      <c r="A824" s="40">
        <v>13980</v>
      </c>
      <c r="B824" s="40" t="s">
        <v>23</v>
      </c>
      <c r="C824" s="16" t="s">
        <v>750</v>
      </c>
      <c r="D824" s="53" t="s">
        <v>1624</v>
      </c>
      <c r="E824" s="201">
        <v>12</v>
      </c>
      <c r="F824" s="17">
        <f t="shared" si="89"/>
        <v>0.4708652148322543</v>
      </c>
      <c r="G824" s="17">
        <f t="shared" si="90"/>
        <v>13.799999999999999</v>
      </c>
      <c r="H824" s="47"/>
      <c r="I824" s="18">
        <v>48</v>
      </c>
      <c r="J824" s="47"/>
      <c r="K824" s="19">
        <f t="shared" si="91"/>
        <v>0</v>
      </c>
      <c r="L824" s="23">
        <f t="shared" si="92"/>
        <v>0</v>
      </c>
      <c r="M824" s="19">
        <f t="shared" si="93"/>
        <v>0</v>
      </c>
      <c r="N824" s="19">
        <f t="shared" si="94"/>
        <v>13.799999999999999</v>
      </c>
      <c r="O824" s="54"/>
    </row>
    <row r="825" spans="1:15" x14ac:dyDescent="0.25">
      <c r="A825" s="40">
        <v>13982</v>
      </c>
      <c r="B825" s="40" t="s">
        <v>23</v>
      </c>
      <c r="C825" s="16" t="s">
        <v>751</v>
      </c>
      <c r="D825" s="53" t="s">
        <v>1625</v>
      </c>
      <c r="E825" s="201">
        <v>12.6</v>
      </c>
      <c r="F825" s="17">
        <f t="shared" si="89"/>
        <v>0.49440847557386697</v>
      </c>
      <c r="G825" s="17">
        <f t="shared" si="90"/>
        <v>14.489999999999998</v>
      </c>
      <c r="H825" s="47"/>
      <c r="I825" s="18">
        <v>48</v>
      </c>
      <c r="J825" s="47"/>
      <c r="K825" s="19">
        <f t="shared" si="91"/>
        <v>0</v>
      </c>
      <c r="L825" s="23">
        <f t="shared" si="92"/>
        <v>0</v>
      </c>
      <c r="M825" s="19">
        <f t="shared" si="93"/>
        <v>0</v>
      </c>
      <c r="N825" s="19">
        <f t="shared" si="94"/>
        <v>14.489999999999998</v>
      </c>
      <c r="O825" s="54"/>
    </row>
    <row r="826" spans="1:15" x14ac:dyDescent="0.25">
      <c r="A826" s="40">
        <v>13984</v>
      </c>
      <c r="B826" s="40" t="s">
        <v>23</v>
      </c>
      <c r="C826" s="16" t="s">
        <v>752</v>
      </c>
      <c r="D826" s="53" t="s">
        <v>1626</v>
      </c>
      <c r="E826" s="17">
        <v>18.2</v>
      </c>
      <c r="F826" s="17">
        <f t="shared" si="89"/>
        <v>0.71414557582891891</v>
      </c>
      <c r="G826" s="17">
        <f t="shared" si="90"/>
        <v>20.929999999999996</v>
      </c>
      <c r="H826" s="47"/>
      <c r="I826" s="18">
        <v>48</v>
      </c>
      <c r="J826" s="47"/>
      <c r="K826" s="19">
        <f t="shared" si="91"/>
        <v>0</v>
      </c>
      <c r="L826" s="23">
        <f t="shared" si="92"/>
        <v>0</v>
      </c>
      <c r="M826" s="19">
        <f t="shared" si="93"/>
        <v>0</v>
      </c>
      <c r="N826" s="19">
        <f t="shared" si="94"/>
        <v>20.929999999999996</v>
      </c>
      <c r="O826" s="54"/>
    </row>
    <row r="827" spans="1:15" x14ac:dyDescent="0.25">
      <c r="A827" s="40">
        <v>13986</v>
      </c>
      <c r="B827" s="40" t="s">
        <v>23</v>
      </c>
      <c r="C827" s="16" t="s">
        <v>753</v>
      </c>
      <c r="D827" s="53" t="s">
        <v>1627</v>
      </c>
      <c r="E827" s="201">
        <v>23</v>
      </c>
      <c r="F827" s="17">
        <f t="shared" si="89"/>
        <v>0.90249166176182072</v>
      </c>
      <c r="G827" s="17">
        <f t="shared" si="90"/>
        <v>26.45</v>
      </c>
      <c r="H827" s="47"/>
      <c r="I827" s="18">
        <v>48</v>
      </c>
      <c r="J827" s="47"/>
      <c r="K827" s="19">
        <f t="shared" si="91"/>
        <v>0</v>
      </c>
      <c r="L827" s="23">
        <f t="shared" si="92"/>
        <v>0</v>
      </c>
      <c r="M827" s="19">
        <f t="shared" si="93"/>
        <v>0</v>
      </c>
      <c r="N827" s="19">
        <f t="shared" si="94"/>
        <v>26.45</v>
      </c>
      <c r="O827" s="54"/>
    </row>
    <row r="828" spans="1:15" x14ac:dyDescent="0.25">
      <c r="A828" s="209">
        <v>13990</v>
      </c>
      <c r="B828" s="209" t="s">
        <v>23</v>
      </c>
      <c r="C828" s="210" t="s">
        <v>754</v>
      </c>
      <c r="D828" s="253" t="s">
        <v>1628</v>
      </c>
      <c r="E828" s="207">
        <v>18.100000000000001</v>
      </c>
      <c r="F828" s="207">
        <f t="shared" si="89"/>
        <v>0.71022169903865029</v>
      </c>
      <c r="G828" s="207">
        <f t="shared" si="90"/>
        <v>20.815000000000001</v>
      </c>
      <c r="H828" s="212"/>
      <c r="I828" s="211">
        <v>44</v>
      </c>
      <c r="J828" s="212"/>
      <c r="K828" s="213">
        <f t="shared" si="91"/>
        <v>0</v>
      </c>
      <c r="L828" s="214">
        <f t="shared" si="92"/>
        <v>0</v>
      </c>
      <c r="M828" s="213">
        <f t="shared" si="93"/>
        <v>0</v>
      </c>
      <c r="N828" s="213">
        <f t="shared" si="94"/>
        <v>20.815000000000001</v>
      </c>
      <c r="O828" s="208" t="s">
        <v>2027</v>
      </c>
    </row>
    <row r="829" spans="1:15" x14ac:dyDescent="0.25">
      <c r="A829" s="40">
        <v>13992</v>
      </c>
      <c r="B829" s="40" t="s">
        <v>23</v>
      </c>
      <c r="C829" s="16" t="s">
        <v>2245</v>
      </c>
      <c r="D829" s="53">
        <v>8594052884432</v>
      </c>
      <c r="E829" s="17">
        <v>20</v>
      </c>
      <c r="F829" s="17">
        <f t="shared" si="89"/>
        <v>0.78477535805375709</v>
      </c>
      <c r="G829" s="17">
        <f t="shared" si="90"/>
        <v>23</v>
      </c>
      <c r="H829" s="47"/>
      <c r="I829" s="18">
        <v>48</v>
      </c>
      <c r="J829" s="47"/>
      <c r="K829" s="19">
        <f t="shared" si="91"/>
        <v>0</v>
      </c>
      <c r="L829" s="23">
        <f t="shared" si="92"/>
        <v>0</v>
      </c>
      <c r="M829" s="19">
        <f t="shared" si="93"/>
        <v>0</v>
      </c>
      <c r="N829" s="19">
        <f t="shared" si="94"/>
        <v>23</v>
      </c>
      <c r="O829" s="54" t="s">
        <v>2199</v>
      </c>
    </row>
    <row r="830" spans="1:15" x14ac:dyDescent="0.25">
      <c r="A830" s="40">
        <v>14024</v>
      </c>
      <c r="B830" s="40" t="s">
        <v>23</v>
      </c>
      <c r="C830" s="16" t="s">
        <v>755</v>
      </c>
      <c r="D830" s="53" t="s">
        <v>1629</v>
      </c>
      <c r="E830" s="201">
        <v>33.4</v>
      </c>
      <c r="F830" s="17">
        <f t="shared" si="89"/>
        <v>1.3105748479497743</v>
      </c>
      <c r="G830" s="17">
        <f t="shared" si="90"/>
        <v>38.409999999999997</v>
      </c>
      <c r="H830" s="47"/>
      <c r="I830" s="18">
        <v>10</v>
      </c>
      <c r="J830" s="47"/>
      <c r="K830" s="19">
        <f t="shared" si="91"/>
        <v>0</v>
      </c>
      <c r="L830" s="23">
        <f t="shared" si="92"/>
        <v>0</v>
      </c>
      <c r="M830" s="19">
        <f t="shared" si="93"/>
        <v>0</v>
      </c>
      <c r="N830" s="19">
        <f t="shared" si="94"/>
        <v>38.409999999999997</v>
      </c>
      <c r="O830" s="54"/>
    </row>
    <row r="831" spans="1:15" x14ac:dyDescent="0.25">
      <c r="A831" s="40">
        <v>14031</v>
      </c>
      <c r="B831" s="40" t="s">
        <v>23</v>
      </c>
      <c r="C831" s="16" t="s">
        <v>756</v>
      </c>
      <c r="D831" s="53" t="s">
        <v>1630</v>
      </c>
      <c r="E831" s="201">
        <v>29.7</v>
      </c>
      <c r="F831" s="17">
        <f t="shared" si="89"/>
        <v>1.1653914067098292</v>
      </c>
      <c r="G831" s="17">
        <f t="shared" si="90"/>
        <v>34.154999999999994</v>
      </c>
      <c r="H831" s="47"/>
      <c r="I831" s="18">
        <v>6</v>
      </c>
      <c r="J831" s="47"/>
      <c r="K831" s="19">
        <f t="shared" si="91"/>
        <v>0</v>
      </c>
      <c r="L831" s="23">
        <f t="shared" si="92"/>
        <v>0</v>
      </c>
      <c r="M831" s="19">
        <f t="shared" si="93"/>
        <v>0</v>
      </c>
      <c r="N831" s="19">
        <f t="shared" si="94"/>
        <v>34.154999999999994</v>
      </c>
      <c r="O831" s="54"/>
    </row>
    <row r="832" spans="1:15" x14ac:dyDescent="0.25">
      <c r="A832" s="40">
        <v>14032</v>
      </c>
      <c r="B832" s="40" t="s">
        <v>23</v>
      </c>
      <c r="C832" s="16" t="s">
        <v>757</v>
      </c>
      <c r="D832" s="53" t="s">
        <v>1631</v>
      </c>
      <c r="E832" s="201">
        <v>29.6</v>
      </c>
      <c r="F832" s="17">
        <f t="shared" si="89"/>
        <v>1.1614675299195607</v>
      </c>
      <c r="G832" s="17">
        <f t="shared" si="90"/>
        <v>34.04</v>
      </c>
      <c r="H832" s="47"/>
      <c r="I832" s="18">
        <v>6</v>
      </c>
      <c r="J832" s="47"/>
      <c r="K832" s="19">
        <f t="shared" si="91"/>
        <v>0</v>
      </c>
      <c r="L832" s="23">
        <f t="shared" si="92"/>
        <v>0</v>
      </c>
      <c r="M832" s="19">
        <f t="shared" si="93"/>
        <v>0</v>
      </c>
      <c r="N832" s="19">
        <f t="shared" si="94"/>
        <v>34.04</v>
      </c>
      <c r="O832" s="54"/>
    </row>
    <row r="833" spans="1:15" x14ac:dyDescent="0.25">
      <c r="A833" s="40">
        <v>14033</v>
      </c>
      <c r="B833" s="40" t="s">
        <v>23</v>
      </c>
      <c r="C833" s="16" t="s">
        <v>758</v>
      </c>
      <c r="D833" s="53" t="s">
        <v>1632</v>
      </c>
      <c r="E833" s="201">
        <v>38.799999999999997</v>
      </c>
      <c r="F833" s="17">
        <f t="shared" si="89"/>
        <v>1.5224641946242887</v>
      </c>
      <c r="G833" s="17">
        <f t="shared" si="90"/>
        <v>44.61999999999999</v>
      </c>
      <c r="H833" s="47"/>
      <c r="I833" s="18">
        <v>6</v>
      </c>
      <c r="J833" s="47"/>
      <c r="K833" s="19">
        <f t="shared" si="91"/>
        <v>0</v>
      </c>
      <c r="L833" s="23">
        <f t="shared" si="92"/>
        <v>0</v>
      </c>
      <c r="M833" s="19">
        <f t="shared" si="93"/>
        <v>0</v>
      </c>
      <c r="N833" s="19">
        <f t="shared" si="94"/>
        <v>44.61999999999999</v>
      </c>
      <c r="O833" s="54"/>
    </row>
    <row r="834" spans="1:15" x14ac:dyDescent="0.25">
      <c r="A834" s="40">
        <v>14034</v>
      </c>
      <c r="B834" s="40" t="s">
        <v>23</v>
      </c>
      <c r="C834" s="16" t="s">
        <v>759</v>
      </c>
      <c r="D834" s="53" t="s">
        <v>1633</v>
      </c>
      <c r="E834" s="201">
        <v>29.3</v>
      </c>
      <c r="F834" s="17">
        <f t="shared" si="89"/>
        <v>1.1496958995487543</v>
      </c>
      <c r="G834" s="17">
        <f t="shared" si="90"/>
        <v>33.695</v>
      </c>
      <c r="H834" s="47"/>
      <c r="I834" s="18">
        <v>6</v>
      </c>
      <c r="J834" s="47"/>
      <c r="K834" s="19">
        <f t="shared" si="91"/>
        <v>0</v>
      </c>
      <c r="L834" s="23">
        <f t="shared" si="92"/>
        <v>0</v>
      </c>
      <c r="M834" s="19">
        <f t="shared" si="93"/>
        <v>0</v>
      </c>
      <c r="N834" s="19">
        <f t="shared" si="94"/>
        <v>33.695</v>
      </c>
      <c r="O834" s="54"/>
    </row>
    <row r="835" spans="1:15" x14ac:dyDescent="0.25">
      <c r="A835" s="40">
        <v>14035</v>
      </c>
      <c r="B835" s="40" t="s">
        <v>23</v>
      </c>
      <c r="C835" s="16" t="s">
        <v>760</v>
      </c>
      <c r="D835" s="53" t="s">
        <v>1634</v>
      </c>
      <c r="E835" s="201">
        <v>33.4</v>
      </c>
      <c r="F835" s="17">
        <f t="shared" si="89"/>
        <v>1.3105748479497743</v>
      </c>
      <c r="G835" s="17">
        <f t="shared" si="90"/>
        <v>38.409999999999997</v>
      </c>
      <c r="H835" s="47"/>
      <c r="I835" s="18">
        <v>6</v>
      </c>
      <c r="J835" s="47"/>
      <c r="K835" s="19">
        <f t="shared" si="91"/>
        <v>0</v>
      </c>
      <c r="L835" s="23">
        <f t="shared" si="92"/>
        <v>0</v>
      </c>
      <c r="M835" s="19">
        <f t="shared" si="93"/>
        <v>0</v>
      </c>
      <c r="N835" s="19">
        <f t="shared" si="94"/>
        <v>38.409999999999997</v>
      </c>
      <c r="O835" s="54"/>
    </row>
    <row r="836" spans="1:15" x14ac:dyDescent="0.25">
      <c r="A836" s="40">
        <v>14037</v>
      </c>
      <c r="B836" s="40" t="s">
        <v>23</v>
      </c>
      <c r="C836" s="16" t="s">
        <v>761</v>
      </c>
      <c r="D836" s="53" t="s">
        <v>1635</v>
      </c>
      <c r="E836" s="201">
        <v>38.6</v>
      </c>
      <c r="F836" s="17">
        <f t="shared" si="89"/>
        <v>1.5146164410437513</v>
      </c>
      <c r="G836" s="17">
        <f t="shared" si="90"/>
        <v>44.39</v>
      </c>
      <c r="H836" s="47"/>
      <c r="I836" s="18">
        <v>6</v>
      </c>
      <c r="J836" s="47"/>
      <c r="K836" s="19">
        <f t="shared" si="91"/>
        <v>0</v>
      </c>
      <c r="L836" s="23">
        <f t="shared" si="92"/>
        <v>0</v>
      </c>
      <c r="M836" s="19">
        <f t="shared" si="93"/>
        <v>0</v>
      </c>
      <c r="N836" s="19">
        <f t="shared" si="94"/>
        <v>44.39</v>
      </c>
      <c r="O836" s="54"/>
    </row>
    <row r="837" spans="1:15" x14ac:dyDescent="0.25">
      <c r="A837" s="40">
        <v>14050</v>
      </c>
      <c r="B837" s="40" t="s">
        <v>23</v>
      </c>
      <c r="C837" s="16" t="s">
        <v>762</v>
      </c>
      <c r="D837" s="53" t="s">
        <v>1636</v>
      </c>
      <c r="E837" s="201">
        <v>33.299999999999997</v>
      </c>
      <c r="F837" s="17">
        <f t="shared" si="89"/>
        <v>1.3066509711595056</v>
      </c>
      <c r="G837" s="17">
        <f t="shared" si="90"/>
        <v>38.294999999999995</v>
      </c>
      <c r="H837" s="47"/>
      <c r="I837" s="18">
        <v>20</v>
      </c>
      <c r="J837" s="47"/>
      <c r="K837" s="19">
        <f t="shared" si="91"/>
        <v>0</v>
      </c>
      <c r="L837" s="23">
        <f t="shared" si="92"/>
        <v>0</v>
      </c>
      <c r="M837" s="19">
        <f t="shared" si="93"/>
        <v>0</v>
      </c>
      <c r="N837" s="19">
        <f t="shared" si="94"/>
        <v>38.294999999999995</v>
      </c>
      <c r="O837" s="54"/>
    </row>
    <row r="838" spans="1:15" x14ac:dyDescent="0.25">
      <c r="A838" s="40">
        <v>14056</v>
      </c>
      <c r="B838" s="40" t="s">
        <v>23</v>
      </c>
      <c r="C838" s="16" t="s">
        <v>763</v>
      </c>
      <c r="D838" s="53" t="s">
        <v>1637</v>
      </c>
      <c r="E838" s="201">
        <v>33.299999999999997</v>
      </c>
      <c r="F838" s="17">
        <f t="shared" si="89"/>
        <v>1.3066509711595056</v>
      </c>
      <c r="G838" s="17">
        <f t="shared" si="90"/>
        <v>38.294999999999995</v>
      </c>
      <c r="H838" s="47"/>
      <c r="I838" s="18">
        <v>20</v>
      </c>
      <c r="J838" s="47"/>
      <c r="K838" s="19">
        <f t="shared" si="91"/>
        <v>0</v>
      </c>
      <c r="L838" s="23">
        <f t="shared" si="92"/>
        <v>0</v>
      </c>
      <c r="M838" s="19">
        <f t="shared" si="93"/>
        <v>0</v>
      </c>
      <c r="N838" s="19">
        <f t="shared" si="94"/>
        <v>38.294999999999995</v>
      </c>
      <c r="O838" s="54"/>
    </row>
    <row r="839" spans="1:15" x14ac:dyDescent="0.25">
      <c r="A839" s="40">
        <v>14070</v>
      </c>
      <c r="B839" s="40" t="s">
        <v>23</v>
      </c>
      <c r="C839" s="16" t="s">
        <v>764</v>
      </c>
      <c r="D839" s="53" t="s">
        <v>1638</v>
      </c>
      <c r="E839" s="201">
        <v>19.600000000000001</v>
      </c>
      <c r="F839" s="17">
        <f t="shared" si="89"/>
        <v>0.76907985089268205</v>
      </c>
      <c r="G839" s="17">
        <f t="shared" si="90"/>
        <v>22.54</v>
      </c>
      <c r="H839" s="47"/>
      <c r="I839" s="18">
        <v>26</v>
      </c>
      <c r="J839" s="47"/>
      <c r="K839" s="19">
        <f t="shared" si="91"/>
        <v>0</v>
      </c>
      <c r="L839" s="23">
        <f t="shared" si="92"/>
        <v>0</v>
      </c>
      <c r="M839" s="19">
        <f t="shared" si="93"/>
        <v>0</v>
      </c>
      <c r="N839" s="19">
        <f t="shared" si="94"/>
        <v>22.54</v>
      </c>
      <c r="O839" s="54"/>
    </row>
    <row r="840" spans="1:15" x14ac:dyDescent="0.25">
      <c r="A840" s="40">
        <v>14071</v>
      </c>
      <c r="B840" s="40" t="s">
        <v>23</v>
      </c>
      <c r="C840" s="16" t="s">
        <v>2115</v>
      </c>
      <c r="D840" s="53">
        <v>5998858701604</v>
      </c>
      <c r="E840" s="201">
        <v>21.5</v>
      </c>
      <c r="F840" s="17">
        <f t="shared" si="89"/>
        <v>0.84363350990778896</v>
      </c>
      <c r="G840" s="17">
        <f t="shared" si="90"/>
        <v>24.724999999999998</v>
      </c>
      <c r="H840" s="47"/>
      <c r="I840" s="18">
        <v>26</v>
      </c>
      <c r="J840" s="47"/>
      <c r="K840" s="19">
        <f t="shared" si="91"/>
        <v>0</v>
      </c>
      <c r="L840" s="23">
        <f t="shared" si="92"/>
        <v>0</v>
      </c>
      <c r="M840" s="19">
        <f t="shared" si="93"/>
        <v>0</v>
      </c>
      <c r="N840" s="19">
        <f t="shared" si="94"/>
        <v>24.724999999999998</v>
      </c>
      <c r="O840" s="54"/>
    </row>
    <row r="841" spans="1:15" x14ac:dyDescent="0.25">
      <c r="A841" s="40">
        <v>14074</v>
      </c>
      <c r="B841" s="40" t="s">
        <v>23</v>
      </c>
      <c r="C841" s="16" t="s">
        <v>765</v>
      </c>
      <c r="D841" s="53" t="s">
        <v>1639</v>
      </c>
      <c r="E841" s="201">
        <v>20.6</v>
      </c>
      <c r="F841" s="17">
        <f t="shared" si="89"/>
        <v>0.80831861879536993</v>
      </c>
      <c r="G841" s="17">
        <f t="shared" si="90"/>
        <v>23.69</v>
      </c>
      <c r="H841" s="47"/>
      <c r="I841" s="18">
        <v>12</v>
      </c>
      <c r="J841" s="47"/>
      <c r="K841" s="19">
        <f t="shared" si="91"/>
        <v>0</v>
      </c>
      <c r="L841" s="23">
        <f t="shared" si="92"/>
        <v>0</v>
      </c>
      <c r="M841" s="19">
        <f t="shared" si="93"/>
        <v>0</v>
      </c>
      <c r="N841" s="19">
        <f t="shared" si="94"/>
        <v>23.69</v>
      </c>
      <c r="O841" s="54"/>
    </row>
    <row r="842" spans="1:15" x14ac:dyDescent="0.25">
      <c r="A842" s="40">
        <v>14076</v>
      </c>
      <c r="B842" s="40" t="s">
        <v>23</v>
      </c>
      <c r="C842" s="16" t="s">
        <v>766</v>
      </c>
      <c r="D842" s="53" t="s">
        <v>1640</v>
      </c>
      <c r="E842" s="201">
        <v>20.6</v>
      </c>
      <c r="F842" s="17">
        <f t="shared" si="89"/>
        <v>0.80831861879536993</v>
      </c>
      <c r="G842" s="17">
        <f t="shared" si="90"/>
        <v>23.69</v>
      </c>
      <c r="H842" s="47"/>
      <c r="I842" s="18">
        <v>12</v>
      </c>
      <c r="J842" s="47"/>
      <c r="K842" s="19">
        <f t="shared" si="91"/>
        <v>0</v>
      </c>
      <c r="L842" s="23">
        <f t="shared" si="92"/>
        <v>0</v>
      </c>
      <c r="M842" s="19">
        <f t="shared" si="93"/>
        <v>0</v>
      </c>
      <c r="N842" s="19">
        <f t="shared" si="94"/>
        <v>23.69</v>
      </c>
      <c r="O842" s="54"/>
    </row>
    <row r="843" spans="1:15" x14ac:dyDescent="0.25">
      <c r="A843" s="40">
        <v>14077</v>
      </c>
      <c r="B843" s="40" t="s">
        <v>23</v>
      </c>
      <c r="C843" s="16" t="s">
        <v>2183</v>
      </c>
      <c r="D843" s="53">
        <v>5998858701666</v>
      </c>
      <c r="E843" s="201">
        <v>16.100000000000001</v>
      </c>
      <c r="F843" s="17">
        <f t="shared" si="89"/>
        <v>0.63174416323327454</v>
      </c>
      <c r="G843" s="17">
        <f t="shared" si="90"/>
        <v>18.515000000000001</v>
      </c>
      <c r="H843" s="47"/>
      <c r="I843" s="18">
        <v>7</v>
      </c>
      <c r="J843" s="47"/>
      <c r="K843" s="19">
        <f t="shared" si="91"/>
        <v>0</v>
      </c>
      <c r="L843" s="23">
        <f t="shared" si="92"/>
        <v>0</v>
      </c>
      <c r="M843" s="19">
        <f t="shared" si="93"/>
        <v>0</v>
      </c>
      <c r="N843" s="19">
        <f t="shared" si="94"/>
        <v>18.515000000000001</v>
      </c>
      <c r="O843" s="54"/>
    </row>
    <row r="844" spans="1:15" x14ac:dyDescent="0.25">
      <c r="A844" s="40">
        <v>14078</v>
      </c>
      <c r="B844" s="40" t="s">
        <v>23</v>
      </c>
      <c r="C844" s="16" t="s">
        <v>2184</v>
      </c>
      <c r="D844" s="53">
        <v>5998858701673</v>
      </c>
      <c r="E844" s="201">
        <v>16.100000000000001</v>
      </c>
      <c r="F844" s="17">
        <f t="shared" si="89"/>
        <v>0.63174416323327454</v>
      </c>
      <c r="G844" s="17">
        <f t="shared" si="90"/>
        <v>18.515000000000001</v>
      </c>
      <c r="H844" s="47"/>
      <c r="I844" s="18">
        <v>7</v>
      </c>
      <c r="J844" s="47"/>
      <c r="K844" s="19">
        <f t="shared" si="91"/>
        <v>0</v>
      </c>
      <c r="L844" s="23">
        <f t="shared" si="92"/>
        <v>0</v>
      </c>
      <c r="M844" s="19">
        <f t="shared" si="93"/>
        <v>0</v>
      </c>
      <c r="N844" s="19">
        <f t="shared" si="94"/>
        <v>18.515000000000001</v>
      </c>
      <c r="O844" s="54"/>
    </row>
    <row r="845" spans="1:15" x14ac:dyDescent="0.25">
      <c r="A845" s="40">
        <v>14079</v>
      </c>
      <c r="B845" s="40" t="s">
        <v>23</v>
      </c>
      <c r="C845" s="16" t="s">
        <v>2185</v>
      </c>
      <c r="D845" s="53">
        <v>5998858701635</v>
      </c>
      <c r="E845" s="201">
        <v>18</v>
      </c>
      <c r="F845" s="17">
        <f t="shared" si="89"/>
        <v>0.70629782224838145</v>
      </c>
      <c r="G845" s="17">
        <f t="shared" si="90"/>
        <v>20.7</v>
      </c>
      <c r="H845" s="47"/>
      <c r="I845" s="18">
        <v>12</v>
      </c>
      <c r="J845" s="47"/>
      <c r="K845" s="19">
        <f t="shared" si="91"/>
        <v>0</v>
      </c>
      <c r="L845" s="23">
        <f t="shared" si="92"/>
        <v>0</v>
      </c>
      <c r="M845" s="19">
        <f t="shared" si="93"/>
        <v>0</v>
      </c>
      <c r="N845" s="19">
        <f t="shared" si="94"/>
        <v>20.7</v>
      </c>
      <c r="O845" s="54"/>
    </row>
    <row r="846" spans="1:15" x14ac:dyDescent="0.25">
      <c r="A846" s="40">
        <v>14080</v>
      </c>
      <c r="B846" s="40" t="s">
        <v>23</v>
      </c>
      <c r="C846" s="16" t="s">
        <v>767</v>
      </c>
      <c r="D846" s="53" t="s">
        <v>1641</v>
      </c>
      <c r="E846" s="201">
        <v>17.5</v>
      </c>
      <c r="F846" s="17">
        <f t="shared" si="89"/>
        <v>0.68667843829703745</v>
      </c>
      <c r="G846" s="17">
        <f t="shared" si="90"/>
        <v>20.125</v>
      </c>
      <c r="H846" s="47"/>
      <c r="I846" s="18">
        <v>14</v>
      </c>
      <c r="J846" s="47"/>
      <c r="K846" s="19">
        <f t="shared" si="91"/>
        <v>0</v>
      </c>
      <c r="L846" s="23">
        <f t="shared" si="92"/>
        <v>0</v>
      </c>
      <c r="M846" s="19">
        <f t="shared" si="93"/>
        <v>0</v>
      </c>
      <c r="N846" s="19">
        <f t="shared" si="94"/>
        <v>20.125</v>
      </c>
      <c r="O846" s="54"/>
    </row>
    <row r="847" spans="1:15" x14ac:dyDescent="0.25">
      <c r="A847" s="40">
        <v>14084</v>
      </c>
      <c r="B847" s="40" t="s">
        <v>23</v>
      </c>
      <c r="C847" s="16" t="s">
        <v>768</v>
      </c>
      <c r="D847" s="53" t="s">
        <v>1642</v>
      </c>
      <c r="E847" s="201">
        <v>17.5</v>
      </c>
      <c r="F847" s="17">
        <f t="shared" si="89"/>
        <v>0.68667843829703745</v>
      </c>
      <c r="G847" s="17">
        <f t="shared" si="90"/>
        <v>20.125</v>
      </c>
      <c r="H847" s="47"/>
      <c r="I847" s="18">
        <v>14</v>
      </c>
      <c r="J847" s="47"/>
      <c r="K847" s="19">
        <f t="shared" si="91"/>
        <v>0</v>
      </c>
      <c r="L847" s="23">
        <f t="shared" si="92"/>
        <v>0</v>
      </c>
      <c r="M847" s="19">
        <f t="shared" si="93"/>
        <v>0</v>
      </c>
      <c r="N847" s="19">
        <f t="shared" si="94"/>
        <v>20.125</v>
      </c>
      <c r="O847" s="54"/>
    </row>
    <row r="848" spans="1:15" x14ac:dyDescent="0.25">
      <c r="A848" s="40">
        <v>14086</v>
      </c>
      <c r="B848" s="40" t="s">
        <v>23</v>
      </c>
      <c r="C848" s="16" t="s">
        <v>769</v>
      </c>
      <c r="D848" s="53" t="s">
        <v>1643</v>
      </c>
      <c r="E848" s="201">
        <v>17.5</v>
      </c>
      <c r="F848" s="17">
        <f t="shared" si="89"/>
        <v>0.68667843829703745</v>
      </c>
      <c r="G848" s="17">
        <f t="shared" si="90"/>
        <v>20.125</v>
      </c>
      <c r="H848" s="47"/>
      <c r="I848" s="18">
        <v>14</v>
      </c>
      <c r="J848" s="47"/>
      <c r="K848" s="19">
        <f t="shared" si="91"/>
        <v>0</v>
      </c>
      <c r="L848" s="23">
        <f t="shared" si="92"/>
        <v>0</v>
      </c>
      <c r="M848" s="19">
        <f t="shared" si="93"/>
        <v>0</v>
      </c>
      <c r="N848" s="19">
        <f t="shared" si="94"/>
        <v>20.125</v>
      </c>
      <c r="O848" s="54"/>
    </row>
    <row r="849" spans="1:15" x14ac:dyDescent="0.25">
      <c r="A849" s="40">
        <v>14088</v>
      </c>
      <c r="B849" s="40" t="s">
        <v>23</v>
      </c>
      <c r="C849" s="16" t="s">
        <v>770</v>
      </c>
      <c r="D849" s="53" t="s">
        <v>1644</v>
      </c>
      <c r="E849" s="201">
        <v>17.5</v>
      </c>
      <c r="F849" s="17">
        <f t="shared" si="89"/>
        <v>0.68667843829703745</v>
      </c>
      <c r="G849" s="17">
        <f t="shared" si="90"/>
        <v>20.125</v>
      </c>
      <c r="H849" s="47"/>
      <c r="I849" s="18">
        <v>14</v>
      </c>
      <c r="J849" s="47"/>
      <c r="K849" s="19">
        <f t="shared" si="91"/>
        <v>0</v>
      </c>
      <c r="L849" s="23">
        <f t="shared" si="92"/>
        <v>0</v>
      </c>
      <c r="M849" s="19">
        <f t="shared" si="93"/>
        <v>0</v>
      </c>
      <c r="N849" s="19">
        <f t="shared" si="94"/>
        <v>20.125</v>
      </c>
      <c r="O849" s="54"/>
    </row>
    <row r="850" spans="1:15" x14ac:dyDescent="0.25">
      <c r="A850" s="40">
        <v>14090</v>
      </c>
      <c r="B850" s="40" t="s">
        <v>15</v>
      </c>
      <c r="C850" s="16" t="s">
        <v>2042</v>
      </c>
      <c r="D850" s="53">
        <v>8594205870213</v>
      </c>
      <c r="E850" s="201">
        <v>25.2</v>
      </c>
      <c r="F850" s="17">
        <f t="shared" si="89"/>
        <v>0.98881695114773394</v>
      </c>
      <c r="G850" s="17">
        <f t="shared" si="90"/>
        <v>28.979999999999997</v>
      </c>
      <c r="H850" s="47"/>
      <c r="I850" s="18">
        <v>48</v>
      </c>
      <c r="J850" s="47"/>
      <c r="K850" s="19">
        <f t="shared" si="91"/>
        <v>0</v>
      </c>
      <c r="L850" s="23">
        <f t="shared" si="92"/>
        <v>0</v>
      </c>
      <c r="M850" s="19">
        <f t="shared" si="93"/>
        <v>0</v>
      </c>
      <c r="N850" s="19">
        <f t="shared" si="94"/>
        <v>28.979999999999997</v>
      </c>
      <c r="O850" s="54"/>
    </row>
    <row r="851" spans="1:15" x14ac:dyDescent="0.25">
      <c r="A851" s="40">
        <v>14092</v>
      </c>
      <c r="B851" s="40" t="s">
        <v>15</v>
      </c>
      <c r="C851" s="16" t="s">
        <v>2043</v>
      </c>
      <c r="D851" s="53">
        <v>8594205870220</v>
      </c>
      <c r="E851" s="201">
        <v>26.1</v>
      </c>
      <c r="F851" s="17">
        <f t="shared" si="89"/>
        <v>1.0241318422601531</v>
      </c>
      <c r="G851" s="17">
        <f t="shared" si="90"/>
        <v>30.015000000000001</v>
      </c>
      <c r="H851" s="47"/>
      <c r="I851" s="18">
        <v>48</v>
      </c>
      <c r="J851" s="47"/>
      <c r="K851" s="19">
        <f t="shared" si="91"/>
        <v>0</v>
      </c>
      <c r="L851" s="23">
        <f t="shared" si="92"/>
        <v>0</v>
      </c>
      <c r="M851" s="19">
        <f t="shared" si="93"/>
        <v>0</v>
      </c>
      <c r="N851" s="19">
        <f t="shared" si="94"/>
        <v>30.015000000000001</v>
      </c>
      <c r="O851" s="54"/>
    </row>
    <row r="852" spans="1:15" x14ac:dyDescent="0.25">
      <c r="A852" s="40">
        <v>14094</v>
      </c>
      <c r="B852" s="40" t="s">
        <v>15</v>
      </c>
      <c r="C852" s="16" t="s">
        <v>2044</v>
      </c>
      <c r="D852" s="53">
        <v>8594205870237</v>
      </c>
      <c r="E852" s="201">
        <v>25.2</v>
      </c>
      <c r="F852" s="17">
        <f t="shared" si="89"/>
        <v>0.98881695114773394</v>
      </c>
      <c r="G852" s="17">
        <f t="shared" si="90"/>
        <v>28.979999999999997</v>
      </c>
      <c r="H852" s="47"/>
      <c r="I852" s="18">
        <v>48</v>
      </c>
      <c r="J852" s="47"/>
      <c r="K852" s="19">
        <f t="shared" si="91"/>
        <v>0</v>
      </c>
      <c r="L852" s="23">
        <f t="shared" si="92"/>
        <v>0</v>
      </c>
      <c r="M852" s="19">
        <f t="shared" si="93"/>
        <v>0</v>
      </c>
      <c r="N852" s="19">
        <f t="shared" si="94"/>
        <v>28.979999999999997</v>
      </c>
      <c r="O852" s="54"/>
    </row>
    <row r="853" spans="1:15" x14ac:dyDescent="0.25">
      <c r="A853" s="40">
        <v>14096</v>
      </c>
      <c r="B853" s="40" t="s">
        <v>15</v>
      </c>
      <c r="C853" s="16" t="s">
        <v>2045</v>
      </c>
      <c r="D853" s="53">
        <v>8594205870244</v>
      </c>
      <c r="E853" s="201">
        <v>25.2</v>
      </c>
      <c r="F853" s="17">
        <f t="shared" si="89"/>
        <v>0.98881695114773394</v>
      </c>
      <c r="G853" s="17">
        <f t="shared" si="90"/>
        <v>28.979999999999997</v>
      </c>
      <c r="H853" s="47"/>
      <c r="I853" s="18">
        <v>48</v>
      </c>
      <c r="J853" s="47"/>
      <c r="K853" s="19">
        <f t="shared" si="91"/>
        <v>0</v>
      </c>
      <c r="L853" s="23">
        <f t="shared" si="92"/>
        <v>0</v>
      </c>
      <c r="M853" s="19">
        <f t="shared" si="93"/>
        <v>0</v>
      </c>
      <c r="N853" s="19">
        <f t="shared" si="94"/>
        <v>28.979999999999997</v>
      </c>
      <c r="O853" s="54"/>
    </row>
    <row r="854" spans="1:15" x14ac:dyDescent="0.25">
      <c r="A854" s="40">
        <v>14098</v>
      </c>
      <c r="B854" s="40" t="s">
        <v>15</v>
      </c>
      <c r="C854" s="16" t="s">
        <v>2046</v>
      </c>
      <c r="D854" s="53">
        <v>8594205870251</v>
      </c>
      <c r="E854" s="201">
        <v>27.7</v>
      </c>
      <c r="F854" s="17">
        <f t="shared" si="89"/>
        <v>1.0869138709044537</v>
      </c>
      <c r="G854" s="17">
        <f t="shared" si="90"/>
        <v>31.854999999999997</v>
      </c>
      <c r="H854" s="47"/>
      <c r="I854" s="18">
        <v>48</v>
      </c>
      <c r="J854" s="47"/>
      <c r="K854" s="19">
        <f t="shared" si="91"/>
        <v>0</v>
      </c>
      <c r="L854" s="23">
        <f t="shared" si="92"/>
        <v>0</v>
      </c>
      <c r="M854" s="19">
        <f t="shared" si="93"/>
        <v>0</v>
      </c>
      <c r="N854" s="19">
        <f t="shared" si="94"/>
        <v>31.854999999999997</v>
      </c>
      <c r="O854" s="54"/>
    </row>
    <row r="855" spans="1:15" x14ac:dyDescent="0.25">
      <c r="A855" s="40">
        <v>14100</v>
      </c>
      <c r="B855" s="40" t="s">
        <v>23</v>
      </c>
      <c r="C855" s="16" t="s">
        <v>771</v>
      </c>
      <c r="D855" s="53" t="s">
        <v>1645</v>
      </c>
      <c r="E855" s="201">
        <v>44.7</v>
      </c>
      <c r="F855" s="17">
        <f t="shared" si="89"/>
        <v>1.7539729252501473</v>
      </c>
      <c r="G855" s="17">
        <f t="shared" si="90"/>
        <v>51.405000000000001</v>
      </c>
      <c r="H855" s="47"/>
      <c r="I855" s="18">
        <v>8</v>
      </c>
      <c r="J855" s="47"/>
      <c r="K855" s="19">
        <f t="shared" si="91"/>
        <v>0</v>
      </c>
      <c r="L855" s="23">
        <f t="shared" si="92"/>
        <v>0</v>
      </c>
      <c r="M855" s="19">
        <f t="shared" si="93"/>
        <v>0</v>
      </c>
      <c r="N855" s="19">
        <f t="shared" si="94"/>
        <v>51.405000000000001</v>
      </c>
      <c r="O855" s="54"/>
    </row>
    <row r="856" spans="1:15" x14ac:dyDescent="0.25">
      <c r="A856" s="40">
        <v>14510</v>
      </c>
      <c r="B856" s="40" t="s">
        <v>23</v>
      </c>
      <c r="C856" s="16" t="s">
        <v>772</v>
      </c>
      <c r="D856" s="53" t="s">
        <v>1646</v>
      </c>
      <c r="E856" s="201">
        <v>13.7</v>
      </c>
      <c r="F856" s="17">
        <f t="shared" si="89"/>
        <v>0.53757112026682363</v>
      </c>
      <c r="G856" s="17">
        <f t="shared" si="90"/>
        <v>15.754999999999997</v>
      </c>
      <c r="H856" s="47"/>
      <c r="I856" s="18">
        <v>40</v>
      </c>
      <c r="J856" s="47"/>
      <c r="K856" s="19">
        <f t="shared" si="91"/>
        <v>0</v>
      </c>
      <c r="L856" s="23">
        <f t="shared" si="92"/>
        <v>0</v>
      </c>
      <c r="M856" s="19">
        <f t="shared" si="93"/>
        <v>0</v>
      </c>
      <c r="N856" s="19">
        <f t="shared" si="94"/>
        <v>15.754999999999997</v>
      </c>
      <c r="O856" s="54"/>
    </row>
    <row r="857" spans="1:15" x14ac:dyDescent="0.25">
      <c r="A857" s="40">
        <v>14520</v>
      </c>
      <c r="B857" s="40" t="s">
        <v>23</v>
      </c>
      <c r="C857" s="16" t="s">
        <v>773</v>
      </c>
      <c r="D857" s="53" t="s">
        <v>1647</v>
      </c>
      <c r="E857" s="201">
        <v>34.1</v>
      </c>
      <c r="F857" s="17">
        <f t="shared" si="89"/>
        <v>1.3380419854816559</v>
      </c>
      <c r="G857" s="17">
        <f t="shared" si="90"/>
        <v>39.214999999999996</v>
      </c>
      <c r="H857" s="47"/>
      <c r="I857" s="18">
        <v>15</v>
      </c>
      <c r="J857" s="47"/>
      <c r="K857" s="19">
        <f t="shared" si="91"/>
        <v>0</v>
      </c>
      <c r="L857" s="23">
        <f t="shared" si="92"/>
        <v>0</v>
      </c>
      <c r="M857" s="19">
        <f t="shared" si="93"/>
        <v>0</v>
      </c>
      <c r="N857" s="19">
        <f t="shared" si="94"/>
        <v>39.214999999999996</v>
      </c>
      <c r="O857" s="54"/>
    </row>
    <row r="858" spans="1:15" x14ac:dyDescent="0.25">
      <c r="A858" s="40">
        <v>14522</v>
      </c>
      <c r="B858" s="40" t="s">
        <v>15</v>
      </c>
      <c r="C858" s="16" t="s">
        <v>774</v>
      </c>
      <c r="D858" s="53" t="s">
        <v>1648</v>
      </c>
      <c r="E858" s="201">
        <v>24.5</v>
      </c>
      <c r="F858" s="17">
        <f t="shared" si="89"/>
        <v>0.96134981361585248</v>
      </c>
      <c r="G858" s="17">
        <f t="shared" si="90"/>
        <v>28.174999999999997</v>
      </c>
      <c r="H858" s="47"/>
      <c r="I858" s="18">
        <v>15</v>
      </c>
      <c r="J858" s="47"/>
      <c r="K858" s="19">
        <f t="shared" si="91"/>
        <v>0</v>
      </c>
      <c r="L858" s="23">
        <f t="shared" si="92"/>
        <v>0</v>
      </c>
      <c r="M858" s="19">
        <f t="shared" si="93"/>
        <v>0</v>
      </c>
      <c r="N858" s="19">
        <f t="shared" si="94"/>
        <v>28.174999999999997</v>
      </c>
      <c r="O858" s="54"/>
    </row>
    <row r="859" spans="1:15" x14ac:dyDescent="0.25">
      <c r="A859" s="40">
        <v>14523</v>
      </c>
      <c r="B859" s="40" t="s">
        <v>15</v>
      </c>
      <c r="C859" s="16" t="s">
        <v>775</v>
      </c>
      <c r="D859" s="53" t="s">
        <v>1649</v>
      </c>
      <c r="E859" s="201">
        <v>64</v>
      </c>
      <c r="F859" s="17">
        <f t="shared" si="89"/>
        <v>2.5112811457720228</v>
      </c>
      <c r="G859" s="17">
        <f t="shared" si="90"/>
        <v>73.599999999999994</v>
      </c>
      <c r="H859" s="47"/>
      <c r="I859" s="18">
        <v>1</v>
      </c>
      <c r="J859" s="47"/>
      <c r="K859" s="19">
        <f t="shared" si="91"/>
        <v>0</v>
      </c>
      <c r="L859" s="23">
        <f t="shared" si="92"/>
        <v>0</v>
      </c>
      <c r="M859" s="19">
        <f t="shared" si="93"/>
        <v>0</v>
      </c>
      <c r="N859" s="19">
        <f t="shared" si="94"/>
        <v>73.599999999999994</v>
      </c>
      <c r="O859" s="54"/>
    </row>
    <row r="860" spans="1:15" x14ac:dyDescent="0.25">
      <c r="A860" s="40">
        <v>14880</v>
      </c>
      <c r="B860" s="40" t="s">
        <v>23</v>
      </c>
      <c r="C860" s="16" t="s">
        <v>2226</v>
      </c>
      <c r="D860" s="53">
        <v>8594172970893</v>
      </c>
      <c r="E860" s="201">
        <v>36</v>
      </c>
      <c r="F860" s="17">
        <f t="shared" si="89"/>
        <v>1.4125956444967629</v>
      </c>
      <c r="G860" s="17">
        <f t="shared" si="90"/>
        <v>41.4</v>
      </c>
      <c r="H860" s="47"/>
      <c r="I860" s="18">
        <v>8</v>
      </c>
      <c r="J860" s="47"/>
      <c r="K860" s="19">
        <f t="shared" si="91"/>
        <v>0</v>
      </c>
      <c r="L860" s="23">
        <f t="shared" si="92"/>
        <v>0</v>
      </c>
      <c r="M860" s="19">
        <f t="shared" si="93"/>
        <v>0</v>
      </c>
      <c r="N860" s="19">
        <f t="shared" si="94"/>
        <v>41.4</v>
      </c>
      <c r="O860" s="54" t="s">
        <v>2199</v>
      </c>
    </row>
    <row r="861" spans="1:15" x14ac:dyDescent="0.25">
      <c r="A861" s="40">
        <v>14882</v>
      </c>
      <c r="B861" s="40" t="s">
        <v>23</v>
      </c>
      <c r="C861" s="16" t="s">
        <v>2228</v>
      </c>
      <c r="D861" s="53">
        <v>8594172970886</v>
      </c>
      <c r="E861" s="201">
        <v>38</v>
      </c>
      <c r="F861" s="17">
        <f t="shared" si="89"/>
        <v>1.4910731803021386</v>
      </c>
      <c r="G861" s="17">
        <f t="shared" si="90"/>
        <v>43.699999999999996</v>
      </c>
      <c r="H861" s="47"/>
      <c r="I861" s="18">
        <v>8</v>
      </c>
      <c r="J861" s="47"/>
      <c r="K861" s="19">
        <f t="shared" si="91"/>
        <v>0</v>
      </c>
      <c r="L861" s="23">
        <f t="shared" si="92"/>
        <v>0</v>
      </c>
      <c r="M861" s="19">
        <f t="shared" si="93"/>
        <v>0</v>
      </c>
      <c r="N861" s="19">
        <f t="shared" si="94"/>
        <v>43.699999999999996</v>
      </c>
      <c r="O861" s="54" t="s">
        <v>2199</v>
      </c>
    </row>
    <row r="862" spans="1:15" x14ac:dyDescent="0.25">
      <c r="A862" s="40">
        <v>14884</v>
      </c>
      <c r="B862" s="40" t="s">
        <v>15</v>
      </c>
      <c r="C862" s="16" t="s">
        <v>2229</v>
      </c>
      <c r="D862" s="53">
        <v>8594172971371</v>
      </c>
      <c r="E862" s="201">
        <v>23</v>
      </c>
      <c r="F862" s="55" t="s">
        <v>116</v>
      </c>
      <c r="G862" s="17">
        <f>PRODUCT(E862,1.21)</f>
        <v>27.83</v>
      </c>
      <c r="H862" s="47"/>
      <c r="I862" s="18">
        <v>24</v>
      </c>
      <c r="J862" s="47"/>
      <c r="K862" s="19">
        <f t="shared" si="91"/>
        <v>0</v>
      </c>
      <c r="L862" s="55" t="s">
        <v>116</v>
      </c>
      <c r="M862" s="19">
        <f t="shared" si="93"/>
        <v>0</v>
      </c>
      <c r="N862" s="19">
        <f t="shared" si="94"/>
        <v>27.83</v>
      </c>
      <c r="O862" s="54" t="s">
        <v>2199</v>
      </c>
    </row>
    <row r="863" spans="1:15" x14ac:dyDescent="0.25">
      <c r="A863" s="40">
        <v>14886</v>
      </c>
      <c r="B863" s="40" t="s">
        <v>15</v>
      </c>
      <c r="C863" s="16" t="s">
        <v>2230</v>
      </c>
      <c r="D863" s="53">
        <v>8594172971364</v>
      </c>
      <c r="E863" s="201">
        <v>23</v>
      </c>
      <c r="F863" s="55" t="s">
        <v>116</v>
      </c>
      <c r="G863" s="17">
        <f t="shared" ref="G863:G864" si="95">PRODUCT(E863,1.21)</f>
        <v>27.83</v>
      </c>
      <c r="H863" s="47"/>
      <c r="I863" s="18">
        <v>24</v>
      </c>
      <c r="J863" s="47"/>
      <c r="K863" s="19">
        <f t="shared" si="91"/>
        <v>0</v>
      </c>
      <c r="L863" s="55" t="s">
        <v>116</v>
      </c>
      <c r="M863" s="19">
        <f t="shared" si="93"/>
        <v>0</v>
      </c>
      <c r="N863" s="19">
        <f t="shared" si="94"/>
        <v>27.83</v>
      </c>
      <c r="O863" s="54" t="s">
        <v>2199</v>
      </c>
    </row>
    <row r="864" spans="1:15" x14ac:dyDescent="0.25">
      <c r="A864" s="40">
        <v>14888</v>
      </c>
      <c r="B864" s="40" t="s">
        <v>15</v>
      </c>
      <c r="C864" s="16" t="s">
        <v>2231</v>
      </c>
      <c r="D864" s="53">
        <v>8594172971395</v>
      </c>
      <c r="E864" s="201">
        <v>23</v>
      </c>
      <c r="F864" s="55" t="s">
        <v>116</v>
      </c>
      <c r="G864" s="17">
        <f t="shared" si="95"/>
        <v>27.83</v>
      </c>
      <c r="H864" s="47"/>
      <c r="I864" s="18">
        <v>24</v>
      </c>
      <c r="J864" s="47"/>
      <c r="K864" s="19">
        <f t="shared" si="91"/>
        <v>0</v>
      </c>
      <c r="L864" s="55" t="s">
        <v>116</v>
      </c>
      <c r="M864" s="19">
        <f t="shared" si="93"/>
        <v>0</v>
      </c>
      <c r="N864" s="19">
        <f t="shared" si="94"/>
        <v>27.83</v>
      </c>
      <c r="O864" s="54" t="s">
        <v>2199</v>
      </c>
    </row>
    <row r="865" spans="1:15" x14ac:dyDescent="0.25">
      <c r="A865" s="40">
        <v>14890</v>
      </c>
      <c r="B865" s="40" t="s">
        <v>23</v>
      </c>
      <c r="C865" s="16" t="s">
        <v>2232</v>
      </c>
      <c r="D865" s="53">
        <v>8594041071423</v>
      </c>
      <c r="E865" s="201">
        <v>29.6</v>
      </c>
      <c r="F865" s="17">
        <f t="shared" si="89"/>
        <v>1.1614675299195607</v>
      </c>
      <c r="G865" s="17">
        <f t="shared" si="90"/>
        <v>34.04</v>
      </c>
      <c r="H865" s="47"/>
      <c r="I865" s="18">
        <v>12</v>
      </c>
      <c r="J865" s="47"/>
      <c r="K865" s="19">
        <f t="shared" si="91"/>
        <v>0</v>
      </c>
      <c r="L865" s="23">
        <f t="shared" si="92"/>
        <v>0</v>
      </c>
      <c r="M865" s="19">
        <f t="shared" si="93"/>
        <v>0</v>
      </c>
      <c r="N865" s="19">
        <f t="shared" si="94"/>
        <v>34.04</v>
      </c>
      <c r="O865" s="54" t="s">
        <v>2199</v>
      </c>
    </row>
    <row r="866" spans="1:15" x14ac:dyDescent="0.25">
      <c r="A866" s="40">
        <v>14891</v>
      </c>
      <c r="B866" s="40" t="s">
        <v>23</v>
      </c>
      <c r="C866" s="16" t="s">
        <v>2233</v>
      </c>
      <c r="D866" s="53">
        <v>8594041071447</v>
      </c>
      <c r="E866" s="201">
        <v>34.6</v>
      </c>
      <c r="F866" s="17">
        <f t="shared" si="89"/>
        <v>1.357661369433</v>
      </c>
      <c r="G866" s="17">
        <f t="shared" si="90"/>
        <v>39.79</v>
      </c>
      <c r="H866" s="47"/>
      <c r="I866" s="18">
        <v>12</v>
      </c>
      <c r="J866" s="47"/>
      <c r="K866" s="19">
        <f t="shared" si="91"/>
        <v>0</v>
      </c>
      <c r="L866" s="23">
        <f t="shared" si="92"/>
        <v>0</v>
      </c>
      <c r="M866" s="19">
        <f t="shared" si="93"/>
        <v>0</v>
      </c>
      <c r="N866" s="19">
        <f t="shared" si="94"/>
        <v>39.79</v>
      </c>
      <c r="O866" s="54" t="s">
        <v>2199</v>
      </c>
    </row>
    <row r="867" spans="1:15" x14ac:dyDescent="0.25">
      <c r="A867" s="40">
        <v>14892</v>
      </c>
      <c r="B867" s="40" t="s">
        <v>23</v>
      </c>
      <c r="C867" s="16" t="s">
        <v>2234</v>
      </c>
      <c r="D867" s="53">
        <v>8594041071430</v>
      </c>
      <c r="E867" s="201">
        <v>34.6</v>
      </c>
      <c r="F867" s="17">
        <f t="shared" si="89"/>
        <v>1.357661369433</v>
      </c>
      <c r="G867" s="17">
        <f t="shared" si="90"/>
        <v>39.79</v>
      </c>
      <c r="H867" s="47"/>
      <c r="I867" s="18">
        <v>12</v>
      </c>
      <c r="J867" s="47"/>
      <c r="K867" s="19">
        <f t="shared" si="91"/>
        <v>0</v>
      </c>
      <c r="L867" s="23">
        <f t="shared" si="92"/>
        <v>0</v>
      </c>
      <c r="M867" s="19">
        <f t="shared" si="93"/>
        <v>0</v>
      </c>
      <c r="N867" s="19">
        <f t="shared" si="94"/>
        <v>39.79</v>
      </c>
      <c r="O867" s="54" t="s">
        <v>2199</v>
      </c>
    </row>
    <row r="868" spans="1:15" x14ac:dyDescent="0.25">
      <c r="A868" s="40">
        <v>14904</v>
      </c>
      <c r="B868" s="40" t="s">
        <v>23</v>
      </c>
      <c r="C868" s="16" t="s">
        <v>776</v>
      </c>
      <c r="D868" s="53" t="s">
        <v>1650</v>
      </c>
      <c r="E868" s="201">
        <v>71.5</v>
      </c>
      <c r="F868" s="17">
        <f t="shared" si="89"/>
        <v>2.8055719050421817</v>
      </c>
      <c r="G868" s="17">
        <f t="shared" si="90"/>
        <v>82.224999999999994</v>
      </c>
      <c r="H868" s="47"/>
      <c r="I868" s="18">
        <v>1</v>
      </c>
      <c r="J868" s="47"/>
      <c r="K868" s="19">
        <f t="shared" si="91"/>
        <v>0</v>
      </c>
      <c r="L868" s="23">
        <f t="shared" si="92"/>
        <v>0</v>
      </c>
      <c r="M868" s="19">
        <f t="shared" si="93"/>
        <v>0</v>
      </c>
      <c r="N868" s="19">
        <f t="shared" si="94"/>
        <v>82.224999999999994</v>
      </c>
      <c r="O868" s="54"/>
    </row>
    <row r="869" spans="1:15" x14ac:dyDescent="0.25">
      <c r="A869" s="40">
        <v>14990</v>
      </c>
      <c r="B869" s="40" t="s">
        <v>15</v>
      </c>
      <c r="C869" s="16" t="s">
        <v>2202</v>
      </c>
      <c r="D869" s="53">
        <v>8594161670056</v>
      </c>
      <c r="E869" s="201">
        <v>18.7</v>
      </c>
      <c r="F869" s="55" t="s">
        <v>116</v>
      </c>
      <c r="G869" s="17">
        <f t="shared" si="90"/>
        <v>21.504999999999999</v>
      </c>
      <c r="H869" s="47"/>
      <c r="I869" s="18">
        <v>6</v>
      </c>
      <c r="J869" s="47"/>
      <c r="K869" s="19">
        <f t="shared" si="91"/>
        <v>0</v>
      </c>
      <c r="L869" s="23">
        <f t="shared" si="92"/>
        <v>0</v>
      </c>
      <c r="M869" s="19">
        <f t="shared" si="93"/>
        <v>0</v>
      </c>
      <c r="N869" s="19">
        <f t="shared" si="94"/>
        <v>21.504999999999999</v>
      </c>
      <c r="O869" s="54"/>
    </row>
    <row r="870" spans="1:15" x14ac:dyDescent="0.25">
      <c r="A870" s="40">
        <v>14998</v>
      </c>
      <c r="B870" s="40" t="s">
        <v>15</v>
      </c>
      <c r="C870" s="16" t="s">
        <v>777</v>
      </c>
      <c r="D870" s="53" t="s">
        <v>1651</v>
      </c>
      <c r="E870" s="201">
        <v>19.5</v>
      </c>
      <c r="F870" s="17">
        <f t="shared" si="89"/>
        <v>0.76515597410241321</v>
      </c>
      <c r="G870" s="17">
        <f t="shared" si="90"/>
        <v>22.424999999999997</v>
      </c>
      <c r="H870" s="47"/>
      <c r="I870" s="18">
        <v>20</v>
      </c>
      <c r="J870" s="47"/>
      <c r="K870" s="19">
        <f t="shared" si="91"/>
        <v>0</v>
      </c>
      <c r="L870" s="23">
        <f t="shared" si="92"/>
        <v>0</v>
      </c>
      <c r="M870" s="19">
        <f t="shared" si="93"/>
        <v>0</v>
      </c>
      <c r="N870" s="19">
        <f t="shared" si="94"/>
        <v>22.424999999999997</v>
      </c>
      <c r="O870" s="54"/>
    </row>
    <row r="871" spans="1:15" x14ac:dyDescent="0.25">
      <c r="A871" s="40">
        <v>15000</v>
      </c>
      <c r="B871" s="40" t="s">
        <v>23</v>
      </c>
      <c r="C871" s="16" t="s">
        <v>778</v>
      </c>
      <c r="D871" s="53" t="s">
        <v>1652</v>
      </c>
      <c r="E871" s="201">
        <v>33.200000000000003</v>
      </c>
      <c r="F871" s="17">
        <f t="shared" si="89"/>
        <v>1.3027270943692368</v>
      </c>
      <c r="G871" s="17">
        <f t="shared" si="90"/>
        <v>38.18</v>
      </c>
      <c r="H871" s="47"/>
      <c r="I871" s="18">
        <v>6</v>
      </c>
      <c r="J871" s="47"/>
      <c r="K871" s="19">
        <f t="shared" si="91"/>
        <v>0</v>
      </c>
      <c r="L871" s="23">
        <f t="shared" si="92"/>
        <v>0</v>
      </c>
      <c r="M871" s="19">
        <f t="shared" si="93"/>
        <v>0</v>
      </c>
      <c r="N871" s="19">
        <f t="shared" si="94"/>
        <v>38.18</v>
      </c>
      <c r="O871" s="54"/>
    </row>
    <row r="872" spans="1:15" x14ac:dyDescent="0.25">
      <c r="A872" s="40">
        <v>15006</v>
      </c>
      <c r="B872" s="40" t="s">
        <v>23</v>
      </c>
      <c r="C872" s="16" t="s">
        <v>779</v>
      </c>
      <c r="D872" s="53" t="s">
        <v>1653</v>
      </c>
      <c r="E872" s="17">
        <v>38.5</v>
      </c>
      <c r="F872" s="17">
        <f t="shared" si="89"/>
        <v>1.5106925642534825</v>
      </c>
      <c r="G872" s="17">
        <f t="shared" si="90"/>
        <v>44.274999999999999</v>
      </c>
      <c r="H872" s="47"/>
      <c r="I872" s="18">
        <v>6</v>
      </c>
      <c r="J872" s="47"/>
      <c r="K872" s="19">
        <f t="shared" si="91"/>
        <v>0</v>
      </c>
      <c r="L872" s="23">
        <f t="shared" si="92"/>
        <v>0</v>
      </c>
      <c r="M872" s="19">
        <f t="shared" si="93"/>
        <v>0</v>
      </c>
      <c r="N872" s="19">
        <f t="shared" si="94"/>
        <v>44.274999999999999</v>
      </c>
      <c r="O872" s="54"/>
    </row>
    <row r="873" spans="1:15" x14ac:dyDescent="0.25">
      <c r="A873" s="40">
        <v>15050</v>
      </c>
      <c r="B873" s="40" t="s">
        <v>23</v>
      </c>
      <c r="C873" s="16" t="s">
        <v>780</v>
      </c>
      <c r="D873" s="53">
        <v>4106060030677</v>
      </c>
      <c r="E873" s="201">
        <v>42.6</v>
      </c>
      <c r="F873" s="17">
        <f t="shared" si="89"/>
        <v>1.6715715126545028</v>
      </c>
      <c r="G873" s="17">
        <f t="shared" si="90"/>
        <v>48.989999999999995</v>
      </c>
      <c r="H873" s="47"/>
      <c r="I873" s="18">
        <v>6</v>
      </c>
      <c r="J873" s="47"/>
      <c r="K873" s="19">
        <f t="shared" si="91"/>
        <v>0</v>
      </c>
      <c r="L873" s="23">
        <f t="shared" si="92"/>
        <v>0</v>
      </c>
      <c r="M873" s="19">
        <f t="shared" si="93"/>
        <v>0</v>
      </c>
      <c r="N873" s="19">
        <f t="shared" si="94"/>
        <v>48.989999999999995</v>
      </c>
      <c r="O873" s="54" t="s">
        <v>2081</v>
      </c>
    </row>
    <row r="874" spans="1:15" x14ac:dyDescent="0.25">
      <c r="A874" s="40">
        <v>15050</v>
      </c>
      <c r="B874" s="40" t="s">
        <v>23</v>
      </c>
      <c r="C874" s="16" t="s">
        <v>781</v>
      </c>
      <c r="D874" s="53" t="s">
        <v>1654</v>
      </c>
      <c r="E874" s="201">
        <v>47.8</v>
      </c>
      <c r="F874" s="17">
        <f t="shared" si="89"/>
        <v>1.8756131057484795</v>
      </c>
      <c r="G874" s="17">
        <f t="shared" si="90"/>
        <v>54.969999999999992</v>
      </c>
      <c r="H874" s="47" t="s">
        <v>106</v>
      </c>
      <c r="I874" s="18">
        <v>6</v>
      </c>
      <c r="J874" s="47" t="s">
        <v>106</v>
      </c>
      <c r="K874" s="19"/>
      <c r="L874" s="23">
        <f t="shared" si="92"/>
        <v>0</v>
      </c>
      <c r="M874" s="19"/>
      <c r="N874" s="19">
        <f t="shared" si="94"/>
        <v>54.969999999999992</v>
      </c>
      <c r="O874" s="54"/>
    </row>
    <row r="875" spans="1:15" x14ac:dyDescent="0.25">
      <c r="A875" s="40">
        <v>15100</v>
      </c>
      <c r="B875" s="40" t="s">
        <v>23</v>
      </c>
      <c r="C875" s="16" t="s">
        <v>782</v>
      </c>
      <c r="D875" s="53" t="s">
        <v>1655</v>
      </c>
      <c r="E875" s="201">
        <v>49.8</v>
      </c>
      <c r="F875" s="17">
        <f t="shared" si="89"/>
        <v>1.954090641553855</v>
      </c>
      <c r="G875" s="17">
        <f t="shared" si="90"/>
        <v>57.269999999999989</v>
      </c>
      <c r="H875" s="47"/>
      <c r="I875" s="18">
        <v>6</v>
      </c>
      <c r="J875" s="47"/>
      <c r="K875" s="19">
        <f t="shared" si="91"/>
        <v>0</v>
      </c>
      <c r="L875" s="23">
        <f t="shared" si="92"/>
        <v>0</v>
      </c>
      <c r="M875" s="19">
        <f t="shared" si="93"/>
        <v>0</v>
      </c>
      <c r="N875" s="19">
        <f t="shared" si="94"/>
        <v>57.269999999999989</v>
      </c>
      <c r="O875" s="54"/>
    </row>
    <row r="876" spans="1:15" x14ac:dyDescent="0.25">
      <c r="A876" s="40">
        <v>15102</v>
      </c>
      <c r="B876" s="40" t="s">
        <v>23</v>
      </c>
      <c r="C876" s="16" t="s">
        <v>783</v>
      </c>
      <c r="D876" s="53" t="s">
        <v>1656</v>
      </c>
      <c r="E876" s="201">
        <v>23.8</v>
      </c>
      <c r="F876" s="17">
        <f t="shared" si="89"/>
        <v>0.93388267608397102</v>
      </c>
      <c r="G876" s="17">
        <f t="shared" si="90"/>
        <v>27.369999999999997</v>
      </c>
      <c r="H876" s="47"/>
      <c r="I876" s="18">
        <v>12</v>
      </c>
      <c r="J876" s="47"/>
      <c r="K876" s="19">
        <f t="shared" si="91"/>
        <v>0</v>
      </c>
      <c r="L876" s="23">
        <f t="shared" si="92"/>
        <v>0</v>
      </c>
      <c r="M876" s="19">
        <f t="shared" si="93"/>
        <v>0</v>
      </c>
      <c r="N876" s="19">
        <f t="shared" si="94"/>
        <v>27.369999999999997</v>
      </c>
      <c r="O876" s="54" t="s">
        <v>1761</v>
      </c>
    </row>
    <row r="877" spans="1:15" x14ac:dyDescent="0.25">
      <c r="A877" s="40">
        <v>15103</v>
      </c>
      <c r="B877" s="40" t="s">
        <v>23</v>
      </c>
      <c r="C877" s="16" t="s">
        <v>784</v>
      </c>
      <c r="D877" s="53" t="s">
        <v>1657</v>
      </c>
      <c r="E877" s="201">
        <v>65.7</v>
      </c>
      <c r="F877" s="17">
        <f t="shared" si="89"/>
        <v>2.5779870512065921</v>
      </c>
      <c r="G877" s="17">
        <f t="shared" si="90"/>
        <v>75.554999999999993</v>
      </c>
      <c r="H877" s="47"/>
      <c r="I877" s="18">
        <v>6</v>
      </c>
      <c r="J877" s="47"/>
      <c r="K877" s="19">
        <f t="shared" si="91"/>
        <v>0</v>
      </c>
      <c r="L877" s="23">
        <f t="shared" si="92"/>
        <v>0</v>
      </c>
      <c r="M877" s="19">
        <f t="shared" si="93"/>
        <v>0</v>
      </c>
      <c r="N877" s="19">
        <f t="shared" si="94"/>
        <v>75.554999999999993</v>
      </c>
      <c r="O877" s="54"/>
    </row>
    <row r="878" spans="1:15" x14ac:dyDescent="0.25">
      <c r="A878" s="40">
        <v>15110</v>
      </c>
      <c r="B878" s="40" t="s">
        <v>23</v>
      </c>
      <c r="C878" s="16" t="s">
        <v>785</v>
      </c>
      <c r="D878" s="53" t="s">
        <v>1658</v>
      </c>
      <c r="E878" s="201">
        <v>60.2</v>
      </c>
      <c r="F878" s="17">
        <f t="shared" si="89"/>
        <v>2.3621738277418092</v>
      </c>
      <c r="G878" s="17">
        <f t="shared" si="90"/>
        <v>69.23</v>
      </c>
      <c r="H878" s="47"/>
      <c r="I878" s="18">
        <v>6</v>
      </c>
      <c r="J878" s="47"/>
      <c r="K878" s="19">
        <f t="shared" si="91"/>
        <v>0</v>
      </c>
      <c r="L878" s="23">
        <f t="shared" si="92"/>
        <v>0</v>
      </c>
      <c r="M878" s="19">
        <f t="shared" si="93"/>
        <v>0</v>
      </c>
      <c r="N878" s="19">
        <f t="shared" si="94"/>
        <v>69.23</v>
      </c>
      <c r="O878" s="54"/>
    </row>
    <row r="879" spans="1:15" x14ac:dyDescent="0.25">
      <c r="A879" s="40">
        <v>15150</v>
      </c>
      <c r="B879" s="40" t="s">
        <v>23</v>
      </c>
      <c r="C879" s="16" t="s">
        <v>786</v>
      </c>
      <c r="D879" s="53" t="s">
        <v>1659</v>
      </c>
      <c r="E879" s="201">
        <v>58.4</v>
      </c>
      <c r="F879" s="17">
        <f t="shared" si="89"/>
        <v>2.2915440455169707</v>
      </c>
      <c r="G879" s="17">
        <f t="shared" si="90"/>
        <v>67.16</v>
      </c>
      <c r="H879" s="47"/>
      <c r="I879" s="18">
        <v>6</v>
      </c>
      <c r="J879" s="47"/>
      <c r="K879" s="19">
        <f t="shared" si="91"/>
        <v>0</v>
      </c>
      <c r="L879" s="23">
        <f t="shared" si="92"/>
        <v>0</v>
      </c>
      <c r="M879" s="19">
        <f t="shared" si="93"/>
        <v>0</v>
      </c>
      <c r="N879" s="19">
        <f t="shared" si="94"/>
        <v>67.16</v>
      </c>
      <c r="O879" s="54"/>
    </row>
    <row r="880" spans="1:15" x14ac:dyDescent="0.25">
      <c r="A880" s="40">
        <v>15211</v>
      </c>
      <c r="B880" s="40" t="s">
        <v>23</v>
      </c>
      <c r="C880" s="16" t="s">
        <v>787</v>
      </c>
      <c r="D880" s="53" t="s">
        <v>1660</v>
      </c>
      <c r="E880" s="201">
        <v>49.2</v>
      </c>
      <c r="F880" s="17">
        <f t="shared" si="89"/>
        <v>1.9305473808122426</v>
      </c>
      <c r="G880" s="17">
        <f t="shared" si="90"/>
        <v>56.58</v>
      </c>
      <c r="H880" s="47"/>
      <c r="I880" s="18">
        <v>6</v>
      </c>
      <c r="J880" s="47"/>
      <c r="K880" s="19">
        <f t="shared" si="91"/>
        <v>0</v>
      </c>
      <c r="L880" s="23">
        <f t="shared" si="92"/>
        <v>0</v>
      </c>
      <c r="M880" s="19">
        <f t="shared" si="93"/>
        <v>0</v>
      </c>
      <c r="N880" s="19">
        <f t="shared" si="94"/>
        <v>56.58</v>
      </c>
      <c r="O880" s="54"/>
    </row>
    <row r="881" spans="1:15" x14ac:dyDescent="0.25">
      <c r="A881" s="40">
        <v>15261</v>
      </c>
      <c r="B881" s="40" t="s">
        <v>23</v>
      </c>
      <c r="C881" s="16" t="s">
        <v>788</v>
      </c>
      <c r="D881" s="53" t="s">
        <v>1661</v>
      </c>
      <c r="E881" s="201">
        <v>72.8</v>
      </c>
      <c r="F881" s="17">
        <f t="shared" ref="F881:F941" si="96">E881/$E$3</f>
        <v>2.8565823033156756</v>
      </c>
      <c r="G881" s="17">
        <f t="shared" ref="G881:G941" si="97">PRODUCT(E881,1.15)</f>
        <v>83.719999999999985</v>
      </c>
      <c r="H881" s="47"/>
      <c r="I881" s="18">
        <v>6</v>
      </c>
      <c r="J881" s="47"/>
      <c r="K881" s="19">
        <f t="shared" ref="K881:K941" si="98">PRODUCT(E881,SUM(H881,PRODUCT(ABS(J881),I881)))</f>
        <v>0</v>
      </c>
      <c r="L881" s="23">
        <f t="shared" ref="L881:L941" si="99">K881/$E$3</f>
        <v>0</v>
      </c>
      <c r="M881" s="19">
        <f t="shared" ref="M881:M941" si="100">PRODUCT(G881,SUM(H881,PRODUCT(ABS(J881),I881)))</f>
        <v>0</v>
      </c>
      <c r="N881" s="19">
        <f t="shared" ref="N881:N941" si="101">PRODUCT(G881,(1+$O$6/100))</f>
        <v>83.719999999999985</v>
      </c>
      <c r="O881" s="54"/>
    </row>
    <row r="882" spans="1:15" x14ac:dyDescent="0.25">
      <c r="A882" s="40">
        <v>15300</v>
      </c>
      <c r="B882" s="40" t="s">
        <v>23</v>
      </c>
      <c r="C882" s="16" t="s">
        <v>2100</v>
      </c>
      <c r="D882" s="53">
        <v>4106060075722</v>
      </c>
      <c r="E882" s="201">
        <v>47.9</v>
      </c>
      <c r="F882" s="17">
        <f t="shared" si="96"/>
        <v>1.8795369825387482</v>
      </c>
      <c r="G882" s="17">
        <f t="shared" si="97"/>
        <v>55.084999999999994</v>
      </c>
      <c r="H882" s="47"/>
      <c r="I882" s="18">
        <v>12</v>
      </c>
      <c r="J882" s="47"/>
      <c r="K882" s="19">
        <f t="shared" si="98"/>
        <v>0</v>
      </c>
      <c r="L882" s="23">
        <f t="shared" si="99"/>
        <v>0</v>
      </c>
      <c r="M882" s="19">
        <f t="shared" si="100"/>
        <v>0</v>
      </c>
      <c r="N882" s="19">
        <f t="shared" si="101"/>
        <v>55.084999999999994</v>
      </c>
      <c r="O882" s="54"/>
    </row>
    <row r="883" spans="1:15" x14ac:dyDescent="0.25">
      <c r="A883" s="40">
        <v>15302</v>
      </c>
      <c r="B883" s="40" t="s">
        <v>23</v>
      </c>
      <c r="C883" s="16" t="s">
        <v>789</v>
      </c>
      <c r="D883" s="53" t="s">
        <v>1662</v>
      </c>
      <c r="E883" s="201">
        <v>74.2</v>
      </c>
      <c r="F883" s="17">
        <f t="shared" si="96"/>
        <v>2.9115165783794392</v>
      </c>
      <c r="G883" s="17">
        <f t="shared" si="97"/>
        <v>85.33</v>
      </c>
      <c r="H883" s="47"/>
      <c r="I883" s="18">
        <v>12</v>
      </c>
      <c r="J883" s="47"/>
      <c r="K883" s="19">
        <f t="shared" si="98"/>
        <v>0</v>
      </c>
      <c r="L883" s="23">
        <f t="shared" si="99"/>
        <v>0</v>
      </c>
      <c r="M883" s="19">
        <f t="shared" si="100"/>
        <v>0</v>
      </c>
      <c r="N883" s="19">
        <f t="shared" si="101"/>
        <v>85.33</v>
      </c>
      <c r="O883" s="54"/>
    </row>
    <row r="884" spans="1:15" x14ac:dyDescent="0.25">
      <c r="A884" s="40">
        <v>15304</v>
      </c>
      <c r="B884" s="40" t="s">
        <v>23</v>
      </c>
      <c r="C884" s="16" t="s">
        <v>2188</v>
      </c>
      <c r="D884" s="53">
        <v>4106060075593</v>
      </c>
      <c r="E884" s="201">
        <v>44.6</v>
      </c>
      <c r="F884" s="17">
        <f t="shared" si="96"/>
        <v>1.7500490484598785</v>
      </c>
      <c r="G884" s="17">
        <f t="shared" si="97"/>
        <v>51.29</v>
      </c>
      <c r="H884" s="47"/>
      <c r="I884" s="18">
        <v>12</v>
      </c>
      <c r="J884" s="47"/>
      <c r="K884" s="19">
        <f t="shared" si="98"/>
        <v>0</v>
      </c>
      <c r="L884" s="23">
        <f t="shared" si="99"/>
        <v>0</v>
      </c>
      <c r="M884" s="19">
        <f t="shared" si="100"/>
        <v>0</v>
      </c>
      <c r="N884" s="19">
        <f t="shared" si="101"/>
        <v>51.29</v>
      </c>
      <c r="O884" s="54"/>
    </row>
    <row r="885" spans="1:15" x14ac:dyDescent="0.25">
      <c r="A885" s="40">
        <v>15306</v>
      </c>
      <c r="B885" s="40" t="s">
        <v>23</v>
      </c>
      <c r="C885" s="16" t="s">
        <v>2170</v>
      </c>
      <c r="D885" s="53" t="s">
        <v>1663</v>
      </c>
      <c r="E885" s="201">
        <v>93.5</v>
      </c>
      <c r="F885" s="17">
        <f t="shared" si="96"/>
        <v>3.6688247989013147</v>
      </c>
      <c r="G885" s="17">
        <f t="shared" si="97"/>
        <v>107.52499999999999</v>
      </c>
      <c r="H885" s="47"/>
      <c r="I885" s="18">
        <v>12</v>
      </c>
      <c r="J885" s="47"/>
      <c r="K885" s="19">
        <f t="shared" si="98"/>
        <v>0</v>
      </c>
      <c r="L885" s="23">
        <f t="shared" si="99"/>
        <v>0</v>
      </c>
      <c r="M885" s="19">
        <f t="shared" si="100"/>
        <v>0</v>
      </c>
      <c r="N885" s="19">
        <f t="shared" si="101"/>
        <v>107.52499999999999</v>
      </c>
      <c r="O885" s="54"/>
    </row>
    <row r="886" spans="1:15" x14ac:dyDescent="0.25">
      <c r="A886" s="40">
        <v>15308</v>
      </c>
      <c r="B886" s="40" t="s">
        <v>23</v>
      </c>
      <c r="C886" s="16" t="s">
        <v>790</v>
      </c>
      <c r="D886" s="53" t="s">
        <v>1664</v>
      </c>
      <c r="E886" s="201">
        <v>67</v>
      </c>
      <c r="F886" s="17">
        <f t="shared" si="96"/>
        <v>2.6289974494800865</v>
      </c>
      <c r="G886" s="17">
        <f t="shared" si="97"/>
        <v>77.05</v>
      </c>
      <c r="H886" s="47"/>
      <c r="I886" s="18">
        <v>12</v>
      </c>
      <c r="J886" s="47"/>
      <c r="K886" s="19">
        <f t="shared" si="98"/>
        <v>0</v>
      </c>
      <c r="L886" s="23">
        <f t="shared" si="99"/>
        <v>0</v>
      </c>
      <c r="M886" s="19">
        <f t="shared" si="100"/>
        <v>0</v>
      </c>
      <c r="N886" s="19">
        <f t="shared" si="101"/>
        <v>77.05</v>
      </c>
      <c r="O886" s="54"/>
    </row>
    <row r="887" spans="1:15" x14ac:dyDescent="0.25">
      <c r="A887" s="40">
        <v>15312</v>
      </c>
      <c r="B887" s="40" t="s">
        <v>23</v>
      </c>
      <c r="C887" s="16" t="s">
        <v>2189</v>
      </c>
      <c r="D887" s="53">
        <v>4106060075753</v>
      </c>
      <c r="E887" s="201">
        <v>57.8</v>
      </c>
      <c r="F887" s="17">
        <f t="shared" si="96"/>
        <v>2.2680007847753578</v>
      </c>
      <c r="G887" s="17">
        <f t="shared" si="97"/>
        <v>66.469999999999985</v>
      </c>
      <c r="H887" s="47"/>
      <c r="I887" s="18">
        <v>12</v>
      </c>
      <c r="J887" s="47"/>
      <c r="K887" s="19">
        <f t="shared" si="98"/>
        <v>0</v>
      </c>
      <c r="L887" s="23">
        <f t="shared" si="99"/>
        <v>0</v>
      </c>
      <c r="M887" s="19">
        <f t="shared" si="100"/>
        <v>0</v>
      </c>
      <c r="N887" s="19">
        <f t="shared" si="101"/>
        <v>66.469999999999985</v>
      </c>
      <c r="O887" s="54"/>
    </row>
    <row r="888" spans="1:15" x14ac:dyDescent="0.25">
      <c r="A888" s="40">
        <v>15350</v>
      </c>
      <c r="B888" s="40" t="s">
        <v>23</v>
      </c>
      <c r="C888" s="16" t="s">
        <v>791</v>
      </c>
      <c r="D888" s="53" t="s">
        <v>1665</v>
      </c>
      <c r="E888" s="201">
        <v>30.6</v>
      </c>
      <c r="F888" s="17">
        <f t="shared" si="96"/>
        <v>1.2007062978222485</v>
      </c>
      <c r="G888" s="17">
        <f t="shared" si="97"/>
        <v>35.19</v>
      </c>
      <c r="H888" s="47"/>
      <c r="I888" s="18">
        <v>12</v>
      </c>
      <c r="J888" s="47"/>
      <c r="K888" s="19">
        <f t="shared" si="98"/>
        <v>0</v>
      </c>
      <c r="L888" s="23">
        <f t="shared" si="99"/>
        <v>0</v>
      </c>
      <c r="M888" s="19">
        <f t="shared" si="100"/>
        <v>0</v>
      </c>
      <c r="N888" s="19">
        <f t="shared" si="101"/>
        <v>35.19</v>
      </c>
      <c r="O888" s="54"/>
    </row>
    <row r="889" spans="1:15" x14ac:dyDescent="0.25">
      <c r="A889" s="40">
        <v>15351</v>
      </c>
      <c r="B889" s="40" t="s">
        <v>23</v>
      </c>
      <c r="C889" s="16" t="s">
        <v>792</v>
      </c>
      <c r="D889" s="53" t="s">
        <v>1666</v>
      </c>
      <c r="E889" s="201">
        <v>75.7</v>
      </c>
      <c r="F889" s="17">
        <f t="shared" si="96"/>
        <v>2.9703747302334707</v>
      </c>
      <c r="G889" s="17">
        <f t="shared" si="97"/>
        <v>87.054999999999993</v>
      </c>
      <c r="H889" s="47"/>
      <c r="I889" s="18">
        <v>6</v>
      </c>
      <c r="J889" s="47"/>
      <c r="K889" s="19">
        <f t="shared" si="98"/>
        <v>0</v>
      </c>
      <c r="L889" s="23">
        <f t="shared" si="99"/>
        <v>0</v>
      </c>
      <c r="M889" s="19">
        <f t="shared" si="100"/>
        <v>0</v>
      </c>
      <c r="N889" s="19">
        <f t="shared" si="101"/>
        <v>87.054999999999993</v>
      </c>
      <c r="O889" s="54"/>
    </row>
    <row r="890" spans="1:15" x14ac:dyDescent="0.25">
      <c r="A890" s="40">
        <v>15352</v>
      </c>
      <c r="B890" s="40" t="s">
        <v>23</v>
      </c>
      <c r="C890" s="16" t="s">
        <v>793</v>
      </c>
      <c r="D890" s="53" t="s">
        <v>1667</v>
      </c>
      <c r="E890" s="201">
        <v>34.5</v>
      </c>
      <c r="F890" s="17">
        <f t="shared" si="96"/>
        <v>1.353737492642731</v>
      </c>
      <c r="G890" s="17">
        <f t="shared" si="97"/>
        <v>39.674999999999997</v>
      </c>
      <c r="H890" s="47"/>
      <c r="I890" s="18">
        <v>12</v>
      </c>
      <c r="J890" s="47"/>
      <c r="K890" s="19">
        <f t="shared" si="98"/>
        <v>0</v>
      </c>
      <c r="L890" s="23">
        <f t="shared" si="99"/>
        <v>0</v>
      </c>
      <c r="M890" s="19">
        <f t="shared" si="100"/>
        <v>0</v>
      </c>
      <c r="N890" s="19">
        <f t="shared" si="101"/>
        <v>39.674999999999997</v>
      </c>
      <c r="O890" s="54"/>
    </row>
    <row r="891" spans="1:15" x14ac:dyDescent="0.25">
      <c r="A891" s="40">
        <v>15354</v>
      </c>
      <c r="B891" s="40" t="s">
        <v>15</v>
      </c>
      <c r="C891" s="16" t="s">
        <v>794</v>
      </c>
      <c r="D891" s="53" t="s">
        <v>1668</v>
      </c>
      <c r="E891" s="201">
        <v>88.3</v>
      </c>
      <c r="F891" s="17">
        <f t="shared" si="96"/>
        <v>3.4647832058073376</v>
      </c>
      <c r="G891" s="17">
        <f t="shared" si="97"/>
        <v>101.54499999999999</v>
      </c>
      <c r="H891" s="47"/>
      <c r="I891" s="18">
        <v>6</v>
      </c>
      <c r="J891" s="47"/>
      <c r="K891" s="19">
        <f t="shared" si="98"/>
        <v>0</v>
      </c>
      <c r="L891" s="23">
        <f t="shared" si="99"/>
        <v>0</v>
      </c>
      <c r="M891" s="19">
        <f t="shared" si="100"/>
        <v>0</v>
      </c>
      <c r="N891" s="19">
        <f t="shared" si="101"/>
        <v>101.54499999999999</v>
      </c>
      <c r="O891" s="54"/>
    </row>
    <row r="892" spans="1:15" x14ac:dyDescent="0.25">
      <c r="A892" s="40">
        <v>15356</v>
      </c>
      <c r="B892" s="40" t="s">
        <v>23</v>
      </c>
      <c r="C892" s="16" t="s">
        <v>795</v>
      </c>
      <c r="D892" s="53" t="s">
        <v>1669</v>
      </c>
      <c r="E892" s="201">
        <v>67</v>
      </c>
      <c r="F892" s="17">
        <f t="shared" si="96"/>
        <v>2.6289974494800865</v>
      </c>
      <c r="G892" s="17">
        <f t="shared" si="97"/>
        <v>77.05</v>
      </c>
      <c r="H892" s="47"/>
      <c r="I892" s="18">
        <v>12</v>
      </c>
      <c r="J892" s="47"/>
      <c r="K892" s="19">
        <f t="shared" si="98"/>
        <v>0</v>
      </c>
      <c r="L892" s="23">
        <f t="shared" si="99"/>
        <v>0</v>
      </c>
      <c r="M892" s="19">
        <f t="shared" si="100"/>
        <v>0</v>
      </c>
      <c r="N892" s="19">
        <f t="shared" si="101"/>
        <v>77.05</v>
      </c>
      <c r="O892" s="54"/>
    </row>
    <row r="893" spans="1:15" x14ac:dyDescent="0.25">
      <c r="A893" s="40">
        <v>15498</v>
      </c>
      <c r="B893" s="40" t="s">
        <v>23</v>
      </c>
      <c r="C893" s="16" t="s">
        <v>796</v>
      </c>
      <c r="D893" s="53" t="s">
        <v>1670</v>
      </c>
      <c r="E893" s="201">
        <v>72.8</v>
      </c>
      <c r="F893" s="17">
        <f t="shared" si="96"/>
        <v>2.8565823033156756</v>
      </c>
      <c r="G893" s="17">
        <f t="shared" si="97"/>
        <v>83.719999999999985</v>
      </c>
      <c r="H893" s="47"/>
      <c r="I893" s="18">
        <v>6</v>
      </c>
      <c r="J893" s="47"/>
      <c r="K893" s="19">
        <f t="shared" si="98"/>
        <v>0</v>
      </c>
      <c r="L893" s="23">
        <f t="shared" si="99"/>
        <v>0</v>
      </c>
      <c r="M893" s="19">
        <f t="shared" si="100"/>
        <v>0</v>
      </c>
      <c r="N893" s="19">
        <f t="shared" si="101"/>
        <v>83.719999999999985</v>
      </c>
      <c r="O893" s="54"/>
    </row>
    <row r="894" spans="1:15" x14ac:dyDescent="0.25">
      <c r="A894" s="40">
        <v>15500</v>
      </c>
      <c r="B894" s="40" t="s">
        <v>23</v>
      </c>
      <c r="C894" s="16" t="s">
        <v>797</v>
      </c>
      <c r="D894" s="53" t="s">
        <v>1671</v>
      </c>
      <c r="E894" s="201">
        <v>26</v>
      </c>
      <c r="F894" s="17">
        <f t="shared" si="96"/>
        <v>1.0202079654698843</v>
      </c>
      <c r="G894" s="17">
        <f t="shared" si="97"/>
        <v>29.9</v>
      </c>
      <c r="H894" s="47"/>
      <c r="I894" s="18">
        <v>12</v>
      </c>
      <c r="J894" s="47"/>
      <c r="K894" s="19">
        <f t="shared" si="98"/>
        <v>0</v>
      </c>
      <c r="L894" s="23">
        <f t="shared" si="99"/>
        <v>0</v>
      </c>
      <c r="M894" s="19">
        <f t="shared" si="100"/>
        <v>0</v>
      </c>
      <c r="N894" s="19">
        <f t="shared" si="101"/>
        <v>29.9</v>
      </c>
      <c r="O894" s="54"/>
    </row>
    <row r="895" spans="1:15" x14ac:dyDescent="0.25">
      <c r="A895" s="40">
        <v>15545</v>
      </c>
      <c r="B895" s="40" t="s">
        <v>23</v>
      </c>
      <c r="C895" s="16" t="s">
        <v>798</v>
      </c>
      <c r="D895" s="53" t="s">
        <v>1672</v>
      </c>
      <c r="E895" s="201">
        <v>25</v>
      </c>
      <c r="F895" s="17">
        <f t="shared" si="96"/>
        <v>0.98096919756719636</v>
      </c>
      <c r="G895" s="17">
        <f t="shared" si="97"/>
        <v>28.749999999999996</v>
      </c>
      <c r="H895" s="47"/>
      <c r="I895" s="18">
        <v>12</v>
      </c>
      <c r="J895" s="47"/>
      <c r="K895" s="19">
        <f t="shared" si="98"/>
        <v>0</v>
      </c>
      <c r="L895" s="23">
        <f t="shared" si="99"/>
        <v>0</v>
      </c>
      <c r="M895" s="19">
        <f t="shared" si="100"/>
        <v>0</v>
      </c>
      <c r="N895" s="19">
        <f t="shared" si="101"/>
        <v>28.749999999999996</v>
      </c>
      <c r="O895" s="54"/>
    </row>
    <row r="896" spans="1:15" x14ac:dyDescent="0.25">
      <c r="A896" s="40">
        <v>15749</v>
      </c>
      <c r="B896" s="40" t="s">
        <v>23</v>
      </c>
      <c r="C896" s="16" t="s">
        <v>799</v>
      </c>
      <c r="D896" s="53" t="s">
        <v>1673</v>
      </c>
      <c r="E896" s="201">
        <v>60.2</v>
      </c>
      <c r="F896" s="17">
        <f t="shared" si="96"/>
        <v>2.3621738277418092</v>
      </c>
      <c r="G896" s="17">
        <f t="shared" si="97"/>
        <v>69.23</v>
      </c>
      <c r="H896" s="47"/>
      <c r="I896" s="18">
        <v>6</v>
      </c>
      <c r="J896" s="47"/>
      <c r="K896" s="19">
        <f t="shared" si="98"/>
        <v>0</v>
      </c>
      <c r="L896" s="23">
        <f t="shared" si="99"/>
        <v>0</v>
      </c>
      <c r="M896" s="19">
        <f t="shared" si="100"/>
        <v>0</v>
      </c>
      <c r="N896" s="19">
        <f t="shared" si="101"/>
        <v>69.23</v>
      </c>
      <c r="O896" s="54"/>
    </row>
    <row r="897" spans="1:15" x14ac:dyDescent="0.25">
      <c r="A897" s="40">
        <v>15750</v>
      </c>
      <c r="B897" s="40" t="s">
        <v>23</v>
      </c>
      <c r="C897" s="16" t="s">
        <v>800</v>
      </c>
      <c r="D897" s="53" t="s">
        <v>1674</v>
      </c>
      <c r="E897" s="201">
        <v>25</v>
      </c>
      <c r="F897" s="17">
        <f t="shared" si="96"/>
        <v>0.98096919756719636</v>
      </c>
      <c r="G897" s="17">
        <f t="shared" si="97"/>
        <v>28.749999999999996</v>
      </c>
      <c r="H897" s="47"/>
      <c r="I897" s="18">
        <v>12</v>
      </c>
      <c r="J897" s="47"/>
      <c r="K897" s="19">
        <f t="shared" si="98"/>
        <v>0</v>
      </c>
      <c r="L897" s="23">
        <f t="shared" si="99"/>
        <v>0</v>
      </c>
      <c r="M897" s="19">
        <f t="shared" si="100"/>
        <v>0</v>
      </c>
      <c r="N897" s="19">
        <f t="shared" si="101"/>
        <v>28.749999999999996</v>
      </c>
      <c r="O897" s="54"/>
    </row>
    <row r="898" spans="1:15" x14ac:dyDescent="0.25">
      <c r="A898" s="40">
        <v>15756</v>
      </c>
      <c r="B898" s="40" t="s">
        <v>23</v>
      </c>
      <c r="C898" s="16" t="s">
        <v>801</v>
      </c>
      <c r="D898" s="53" t="s">
        <v>1675</v>
      </c>
      <c r="E898" s="201">
        <v>33.6</v>
      </c>
      <c r="F898" s="17">
        <f t="shared" si="96"/>
        <v>1.318422601530312</v>
      </c>
      <c r="G898" s="17">
        <f t="shared" si="97"/>
        <v>38.64</v>
      </c>
      <c r="H898" s="47"/>
      <c r="I898" s="18">
        <v>12</v>
      </c>
      <c r="J898" s="47"/>
      <c r="K898" s="19">
        <f t="shared" si="98"/>
        <v>0</v>
      </c>
      <c r="L898" s="23">
        <f t="shared" si="99"/>
        <v>0</v>
      </c>
      <c r="M898" s="19">
        <f t="shared" si="100"/>
        <v>0</v>
      </c>
      <c r="N898" s="19">
        <f t="shared" si="101"/>
        <v>38.64</v>
      </c>
      <c r="O898" s="54"/>
    </row>
    <row r="899" spans="1:15" x14ac:dyDescent="0.25">
      <c r="A899" s="40">
        <v>15758</v>
      </c>
      <c r="B899" s="40" t="s">
        <v>23</v>
      </c>
      <c r="C899" s="16" t="s">
        <v>802</v>
      </c>
      <c r="D899" s="53" t="s">
        <v>1676</v>
      </c>
      <c r="E899" s="201">
        <v>33.6</v>
      </c>
      <c r="F899" s="17">
        <f t="shared" si="96"/>
        <v>1.318422601530312</v>
      </c>
      <c r="G899" s="17">
        <f t="shared" si="97"/>
        <v>38.64</v>
      </c>
      <c r="H899" s="47"/>
      <c r="I899" s="18">
        <v>12</v>
      </c>
      <c r="J899" s="47"/>
      <c r="K899" s="19">
        <f t="shared" si="98"/>
        <v>0</v>
      </c>
      <c r="L899" s="23">
        <f t="shared" si="99"/>
        <v>0</v>
      </c>
      <c r="M899" s="19">
        <f t="shared" si="100"/>
        <v>0</v>
      </c>
      <c r="N899" s="19">
        <f t="shared" si="101"/>
        <v>38.64</v>
      </c>
      <c r="O899" s="54"/>
    </row>
    <row r="900" spans="1:15" x14ac:dyDescent="0.25">
      <c r="A900" s="40">
        <v>15760</v>
      </c>
      <c r="B900" s="40" t="s">
        <v>23</v>
      </c>
      <c r="C900" s="16" t="s">
        <v>803</v>
      </c>
      <c r="D900" s="53" t="s">
        <v>1677</v>
      </c>
      <c r="E900" s="201">
        <v>33.6</v>
      </c>
      <c r="F900" s="17">
        <f t="shared" si="96"/>
        <v>1.318422601530312</v>
      </c>
      <c r="G900" s="17">
        <f t="shared" si="97"/>
        <v>38.64</v>
      </c>
      <c r="H900" s="47"/>
      <c r="I900" s="18">
        <v>12</v>
      </c>
      <c r="J900" s="47"/>
      <c r="K900" s="19">
        <f t="shared" si="98"/>
        <v>0</v>
      </c>
      <c r="L900" s="23">
        <f t="shared" si="99"/>
        <v>0</v>
      </c>
      <c r="M900" s="19">
        <f t="shared" si="100"/>
        <v>0</v>
      </c>
      <c r="N900" s="19">
        <f t="shared" si="101"/>
        <v>38.64</v>
      </c>
      <c r="O900" s="54"/>
    </row>
    <row r="901" spans="1:15" x14ac:dyDescent="0.25">
      <c r="A901" s="40">
        <v>15762</v>
      </c>
      <c r="B901" s="40" t="s">
        <v>23</v>
      </c>
      <c r="C901" s="16" t="s">
        <v>2235</v>
      </c>
      <c r="D901" s="53">
        <v>4021829083131</v>
      </c>
      <c r="E901" s="201">
        <v>27.2</v>
      </c>
      <c r="F901" s="17">
        <f t="shared" si="96"/>
        <v>1.0672944869531096</v>
      </c>
      <c r="G901" s="17">
        <f t="shared" si="97"/>
        <v>31.279999999999998</v>
      </c>
      <c r="H901" s="47"/>
      <c r="I901" s="18">
        <v>12</v>
      </c>
      <c r="J901" s="47"/>
      <c r="K901" s="19">
        <f t="shared" si="98"/>
        <v>0</v>
      </c>
      <c r="L901" s="23">
        <f t="shared" si="99"/>
        <v>0</v>
      </c>
      <c r="M901" s="19">
        <f t="shared" si="100"/>
        <v>0</v>
      </c>
      <c r="N901" s="19">
        <f t="shared" si="101"/>
        <v>31.279999999999998</v>
      </c>
      <c r="O901" s="54" t="s">
        <v>2199</v>
      </c>
    </row>
    <row r="902" spans="1:15" x14ac:dyDescent="0.25">
      <c r="A902" s="40">
        <v>15764</v>
      </c>
      <c r="B902" s="40" t="s">
        <v>23</v>
      </c>
      <c r="C902" s="16" t="s">
        <v>2236</v>
      </c>
      <c r="D902" s="53">
        <v>4021829083117</v>
      </c>
      <c r="E902" s="201">
        <v>27.2</v>
      </c>
      <c r="F902" s="17">
        <f t="shared" si="96"/>
        <v>1.0672944869531096</v>
      </c>
      <c r="G902" s="17">
        <f t="shared" si="97"/>
        <v>31.279999999999998</v>
      </c>
      <c r="H902" s="47"/>
      <c r="I902" s="18">
        <v>12</v>
      </c>
      <c r="J902" s="47"/>
      <c r="K902" s="19">
        <f t="shared" si="98"/>
        <v>0</v>
      </c>
      <c r="L902" s="23">
        <f t="shared" si="99"/>
        <v>0</v>
      </c>
      <c r="M902" s="19">
        <f t="shared" si="100"/>
        <v>0</v>
      </c>
      <c r="N902" s="19">
        <f t="shared" si="101"/>
        <v>31.279999999999998</v>
      </c>
      <c r="O902" s="54" t="s">
        <v>2199</v>
      </c>
    </row>
    <row r="903" spans="1:15" x14ac:dyDescent="0.25">
      <c r="A903" s="40">
        <v>15766</v>
      </c>
      <c r="B903" s="40" t="s">
        <v>23</v>
      </c>
      <c r="C903" s="16" t="s">
        <v>2237</v>
      </c>
      <c r="D903" s="53">
        <v>4021829083124</v>
      </c>
      <c r="E903" s="201">
        <v>27.2</v>
      </c>
      <c r="F903" s="17">
        <f t="shared" si="96"/>
        <v>1.0672944869531096</v>
      </c>
      <c r="G903" s="17">
        <f t="shared" si="97"/>
        <v>31.279999999999998</v>
      </c>
      <c r="H903" s="47"/>
      <c r="I903" s="18">
        <v>12</v>
      </c>
      <c r="J903" s="47"/>
      <c r="K903" s="19">
        <f t="shared" si="98"/>
        <v>0</v>
      </c>
      <c r="L903" s="23">
        <f t="shared" si="99"/>
        <v>0</v>
      </c>
      <c r="M903" s="19">
        <f t="shared" si="100"/>
        <v>0</v>
      </c>
      <c r="N903" s="19">
        <f t="shared" si="101"/>
        <v>31.279999999999998</v>
      </c>
      <c r="O903" s="54" t="s">
        <v>2199</v>
      </c>
    </row>
    <row r="904" spans="1:15" x14ac:dyDescent="0.25">
      <c r="A904" s="40">
        <v>15908</v>
      </c>
      <c r="B904" s="40" t="s">
        <v>23</v>
      </c>
      <c r="C904" s="16" t="s">
        <v>804</v>
      </c>
      <c r="D904" s="53" t="s">
        <v>1678</v>
      </c>
      <c r="E904" s="201">
        <v>16.399999999999999</v>
      </c>
      <c r="F904" s="17">
        <f t="shared" si="96"/>
        <v>0.64351579360408084</v>
      </c>
      <c r="G904" s="17">
        <f t="shared" si="97"/>
        <v>18.859999999999996</v>
      </c>
      <c r="H904" s="47"/>
      <c r="I904" s="18">
        <v>12</v>
      </c>
      <c r="J904" s="47"/>
      <c r="K904" s="19">
        <f t="shared" si="98"/>
        <v>0</v>
      </c>
      <c r="L904" s="23">
        <f t="shared" si="99"/>
        <v>0</v>
      </c>
      <c r="M904" s="19">
        <f t="shared" si="100"/>
        <v>0</v>
      </c>
      <c r="N904" s="19">
        <f t="shared" si="101"/>
        <v>18.859999999999996</v>
      </c>
      <c r="O904" s="54"/>
    </row>
    <row r="905" spans="1:15" x14ac:dyDescent="0.25">
      <c r="A905" s="40">
        <v>15910</v>
      </c>
      <c r="B905" s="40" t="s">
        <v>23</v>
      </c>
      <c r="C905" s="16" t="s">
        <v>805</v>
      </c>
      <c r="D905" s="53" t="s">
        <v>1679</v>
      </c>
      <c r="E905" s="201">
        <v>16.399999999999999</v>
      </c>
      <c r="F905" s="17">
        <f t="shared" si="96"/>
        <v>0.64351579360408084</v>
      </c>
      <c r="G905" s="17">
        <f t="shared" si="97"/>
        <v>18.859999999999996</v>
      </c>
      <c r="H905" s="47"/>
      <c r="I905" s="18">
        <v>12</v>
      </c>
      <c r="J905" s="47"/>
      <c r="K905" s="19">
        <f t="shared" si="98"/>
        <v>0</v>
      </c>
      <c r="L905" s="23">
        <f t="shared" si="99"/>
        <v>0</v>
      </c>
      <c r="M905" s="19">
        <f t="shared" si="100"/>
        <v>0</v>
      </c>
      <c r="N905" s="19">
        <f t="shared" si="101"/>
        <v>18.859999999999996</v>
      </c>
      <c r="O905" s="54"/>
    </row>
    <row r="906" spans="1:15" x14ac:dyDescent="0.25">
      <c r="A906" s="40">
        <v>15911</v>
      </c>
      <c r="B906" s="40" t="s">
        <v>23</v>
      </c>
      <c r="C906" s="16" t="s">
        <v>806</v>
      </c>
      <c r="D906" s="53" t="s">
        <v>1680</v>
      </c>
      <c r="E906" s="201">
        <v>16.399999999999999</v>
      </c>
      <c r="F906" s="17">
        <f t="shared" si="96"/>
        <v>0.64351579360408084</v>
      </c>
      <c r="G906" s="17">
        <f t="shared" si="97"/>
        <v>18.859999999999996</v>
      </c>
      <c r="H906" s="47"/>
      <c r="I906" s="18">
        <v>12</v>
      </c>
      <c r="J906" s="47"/>
      <c r="K906" s="19">
        <f t="shared" si="98"/>
        <v>0</v>
      </c>
      <c r="L906" s="23">
        <f t="shared" si="99"/>
        <v>0</v>
      </c>
      <c r="M906" s="19">
        <f t="shared" si="100"/>
        <v>0</v>
      </c>
      <c r="N906" s="19">
        <f t="shared" si="101"/>
        <v>18.859999999999996</v>
      </c>
      <c r="O906" s="54"/>
    </row>
    <row r="907" spans="1:15" x14ac:dyDescent="0.25">
      <c r="A907" s="40">
        <v>15912</v>
      </c>
      <c r="B907" s="40" t="s">
        <v>23</v>
      </c>
      <c r="C907" s="16" t="s">
        <v>807</v>
      </c>
      <c r="D907" s="53" t="s">
        <v>1681</v>
      </c>
      <c r="E907" s="201">
        <v>16.399999999999999</v>
      </c>
      <c r="F907" s="17">
        <f t="shared" si="96"/>
        <v>0.64351579360408084</v>
      </c>
      <c r="G907" s="17">
        <f t="shared" si="97"/>
        <v>18.859999999999996</v>
      </c>
      <c r="H907" s="47"/>
      <c r="I907" s="18">
        <v>12</v>
      </c>
      <c r="J907" s="47"/>
      <c r="K907" s="19">
        <f t="shared" si="98"/>
        <v>0</v>
      </c>
      <c r="L907" s="23">
        <f t="shared" si="99"/>
        <v>0</v>
      </c>
      <c r="M907" s="19">
        <f t="shared" si="100"/>
        <v>0</v>
      </c>
      <c r="N907" s="19">
        <f t="shared" si="101"/>
        <v>18.859999999999996</v>
      </c>
      <c r="O907" s="54"/>
    </row>
    <row r="908" spans="1:15" x14ac:dyDescent="0.25">
      <c r="A908" s="40">
        <v>15913</v>
      </c>
      <c r="B908" s="40" t="s">
        <v>23</v>
      </c>
      <c r="C908" s="16" t="s">
        <v>808</v>
      </c>
      <c r="D908" s="53" t="s">
        <v>1682</v>
      </c>
      <c r="E908" s="201">
        <v>16.399999999999999</v>
      </c>
      <c r="F908" s="17">
        <f t="shared" si="96"/>
        <v>0.64351579360408084</v>
      </c>
      <c r="G908" s="17">
        <f t="shared" si="97"/>
        <v>18.859999999999996</v>
      </c>
      <c r="H908" s="47"/>
      <c r="I908" s="18">
        <v>12</v>
      </c>
      <c r="J908" s="47"/>
      <c r="K908" s="19">
        <f t="shared" si="98"/>
        <v>0</v>
      </c>
      <c r="L908" s="23">
        <f t="shared" si="99"/>
        <v>0</v>
      </c>
      <c r="M908" s="19">
        <f t="shared" si="100"/>
        <v>0</v>
      </c>
      <c r="N908" s="19">
        <f t="shared" si="101"/>
        <v>18.859999999999996</v>
      </c>
      <c r="O908" s="54"/>
    </row>
    <row r="909" spans="1:15" x14ac:dyDescent="0.25">
      <c r="A909" s="40">
        <v>15914</v>
      </c>
      <c r="B909" s="40" t="s">
        <v>23</v>
      </c>
      <c r="C909" s="16" t="s">
        <v>809</v>
      </c>
      <c r="D909" s="53" t="s">
        <v>1683</v>
      </c>
      <c r="E909" s="201">
        <v>16.399999999999999</v>
      </c>
      <c r="F909" s="17">
        <f t="shared" si="96"/>
        <v>0.64351579360408084</v>
      </c>
      <c r="G909" s="17">
        <f t="shared" si="97"/>
        <v>18.859999999999996</v>
      </c>
      <c r="H909" s="47"/>
      <c r="I909" s="18">
        <v>12</v>
      </c>
      <c r="J909" s="47"/>
      <c r="K909" s="19">
        <f t="shared" si="98"/>
        <v>0</v>
      </c>
      <c r="L909" s="23">
        <f t="shared" si="99"/>
        <v>0</v>
      </c>
      <c r="M909" s="19">
        <f t="shared" si="100"/>
        <v>0</v>
      </c>
      <c r="N909" s="19">
        <f t="shared" si="101"/>
        <v>18.859999999999996</v>
      </c>
      <c r="O909" s="54"/>
    </row>
    <row r="910" spans="1:15" x14ac:dyDescent="0.25">
      <c r="A910" s="40">
        <v>15915</v>
      </c>
      <c r="B910" s="40" t="s">
        <v>23</v>
      </c>
      <c r="C910" s="16" t="s">
        <v>810</v>
      </c>
      <c r="D910" s="53" t="s">
        <v>1684</v>
      </c>
      <c r="E910" s="201">
        <v>16.399999999999999</v>
      </c>
      <c r="F910" s="17">
        <f t="shared" si="96"/>
        <v>0.64351579360408084</v>
      </c>
      <c r="G910" s="17">
        <f t="shared" si="97"/>
        <v>18.859999999999996</v>
      </c>
      <c r="H910" s="47"/>
      <c r="I910" s="18">
        <v>12</v>
      </c>
      <c r="J910" s="47"/>
      <c r="K910" s="19">
        <f t="shared" si="98"/>
        <v>0</v>
      </c>
      <c r="L910" s="23">
        <f t="shared" si="99"/>
        <v>0</v>
      </c>
      <c r="M910" s="19">
        <f t="shared" si="100"/>
        <v>0</v>
      </c>
      <c r="N910" s="19">
        <f t="shared" si="101"/>
        <v>18.859999999999996</v>
      </c>
      <c r="O910" s="54"/>
    </row>
    <row r="911" spans="1:15" x14ac:dyDescent="0.25">
      <c r="A911" s="40">
        <v>15916</v>
      </c>
      <c r="B911" s="40" t="s">
        <v>23</v>
      </c>
      <c r="C911" s="16" t="s">
        <v>811</v>
      </c>
      <c r="D911" s="53" t="s">
        <v>1685</v>
      </c>
      <c r="E911" s="201">
        <v>16.399999999999999</v>
      </c>
      <c r="F911" s="17">
        <f t="shared" si="96"/>
        <v>0.64351579360408084</v>
      </c>
      <c r="G911" s="17">
        <f t="shared" si="97"/>
        <v>18.859999999999996</v>
      </c>
      <c r="H911" s="47"/>
      <c r="I911" s="18">
        <v>12</v>
      </c>
      <c r="J911" s="47"/>
      <c r="K911" s="19">
        <f t="shared" si="98"/>
        <v>0</v>
      </c>
      <c r="L911" s="23">
        <f t="shared" si="99"/>
        <v>0</v>
      </c>
      <c r="M911" s="19">
        <f t="shared" si="100"/>
        <v>0</v>
      </c>
      <c r="N911" s="19">
        <f t="shared" si="101"/>
        <v>18.859999999999996</v>
      </c>
      <c r="O911" s="54"/>
    </row>
    <row r="912" spans="1:15" x14ac:dyDescent="0.25">
      <c r="A912" s="40">
        <v>15917</v>
      </c>
      <c r="B912" s="40" t="s">
        <v>23</v>
      </c>
      <c r="C912" s="16" t="s">
        <v>812</v>
      </c>
      <c r="D912" s="53" t="s">
        <v>1686</v>
      </c>
      <c r="E912" s="201">
        <v>16.399999999999999</v>
      </c>
      <c r="F912" s="17">
        <f t="shared" si="96"/>
        <v>0.64351579360408084</v>
      </c>
      <c r="G912" s="17">
        <f t="shared" si="97"/>
        <v>18.859999999999996</v>
      </c>
      <c r="H912" s="47"/>
      <c r="I912" s="18">
        <v>12</v>
      </c>
      <c r="J912" s="47"/>
      <c r="K912" s="19">
        <f t="shared" si="98"/>
        <v>0</v>
      </c>
      <c r="L912" s="23">
        <f t="shared" si="99"/>
        <v>0</v>
      </c>
      <c r="M912" s="19">
        <f t="shared" si="100"/>
        <v>0</v>
      </c>
      <c r="N912" s="19">
        <f t="shared" si="101"/>
        <v>18.859999999999996</v>
      </c>
      <c r="O912" s="54"/>
    </row>
    <row r="913" spans="1:15" x14ac:dyDescent="0.25">
      <c r="A913" s="40">
        <v>15918</v>
      </c>
      <c r="B913" s="40" t="s">
        <v>23</v>
      </c>
      <c r="C913" s="16" t="s">
        <v>813</v>
      </c>
      <c r="D913" s="53" t="s">
        <v>1687</v>
      </c>
      <c r="E913" s="201">
        <v>16.399999999999999</v>
      </c>
      <c r="F913" s="17">
        <f t="shared" si="96"/>
        <v>0.64351579360408084</v>
      </c>
      <c r="G913" s="17">
        <f t="shared" si="97"/>
        <v>18.859999999999996</v>
      </c>
      <c r="H913" s="47"/>
      <c r="I913" s="18">
        <v>12</v>
      </c>
      <c r="J913" s="47"/>
      <c r="K913" s="19">
        <f t="shared" si="98"/>
        <v>0</v>
      </c>
      <c r="L913" s="23">
        <f t="shared" si="99"/>
        <v>0</v>
      </c>
      <c r="M913" s="19">
        <f t="shared" si="100"/>
        <v>0</v>
      </c>
      <c r="N913" s="19">
        <f t="shared" si="101"/>
        <v>18.859999999999996</v>
      </c>
      <c r="O913" s="54"/>
    </row>
    <row r="914" spans="1:15" x14ac:dyDescent="0.25">
      <c r="A914" s="40">
        <v>15920</v>
      </c>
      <c r="B914" s="40" t="s">
        <v>23</v>
      </c>
      <c r="C914" s="16" t="s">
        <v>814</v>
      </c>
      <c r="D914" s="53" t="s">
        <v>1688</v>
      </c>
      <c r="E914" s="201">
        <v>16.399999999999999</v>
      </c>
      <c r="F914" s="17">
        <f t="shared" si="96"/>
        <v>0.64351579360408084</v>
      </c>
      <c r="G914" s="17">
        <f t="shared" si="97"/>
        <v>18.859999999999996</v>
      </c>
      <c r="H914" s="47"/>
      <c r="I914" s="18">
        <v>12</v>
      </c>
      <c r="J914" s="47"/>
      <c r="K914" s="19">
        <f t="shared" si="98"/>
        <v>0</v>
      </c>
      <c r="L914" s="23">
        <f t="shared" si="99"/>
        <v>0</v>
      </c>
      <c r="M914" s="19">
        <f t="shared" si="100"/>
        <v>0</v>
      </c>
      <c r="N914" s="19">
        <f t="shared" si="101"/>
        <v>18.859999999999996</v>
      </c>
      <c r="O914" s="54"/>
    </row>
    <row r="915" spans="1:15" x14ac:dyDescent="0.25">
      <c r="A915" s="40">
        <v>15940</v>
      </c>
      <c r="B915" s="40" t="s">
        <v>23</v>
      </c>
      <c r="C915" s="16" t="s">
        <v>815</v>
      </c>
      <c r="D915" s="53" t="s">
        <v>1689</v>
      </c>
      <c r="E915" s="201">
        <v>21.2</v>
      </c>
      <c r="F915" s="17">
        <f t="shared" si="96"/>
        <v>0.83186187953698254</v>
      </c>
      <c r="G915" s="17">
        <f t="shared" si="97"/>
        <v>24.38</v>
      </c>
      <c r="H915" s="47"/>
      <c r="I915" s="18">
        <v>12</v>
      </c>
      <c r="J915" s="47"/>
      <c r="K915" s="19">
        <f t="shared" si="98"/>
        <v>0</v>
      </c>
      <c r="L915" s="23">
        <f t="shared" si="99"/>
        <v>0</v>
      </c>
      <c r="M915" s="19">
        <f t="shared" si="100"/>
        <v>0</v>
      </c>
      <c r="N915" s="19">
        <f t="shared" si="101"/>
        <v>24.38</v>
      </c>
      <c r="O915" s="54"/>
    </row>
    <row r="916" spans="1:15" x14ac:dyDescent="0.25">
      <c r="A916" s="40">
        <v>16000</v>
      </c>
      <c r="B916" s="40" t="s">
        <v>23</v>
      </c>
      <c r="C916" s="16" t="s">
        <v>816</v>
      </c>
      <c r="D916" s="53" t="s">
        <v>1690</v>
      </c>
      <c r="E916" s="201">
        <v>46.2</v>
      </c>
      <c r="F916" s="17">
        <f t="shared" si="96"/>
        <v>1.8128310771041791</v>
      </c>
      <c r="G916" s="17">
        <f t="shared" si="97"/>
        <v>53.13</v>
      </c>
      <c r="H916" s="47"/>
      <c r="I916" s="18">
        <v>6</v>
      </c>
      <c r="J916" s="47"/>
      <c r="K916" s="19">
        <f t="shared" si="98"/>
        <v>0</v>
      </c>
      <c r="L916" s="23">
        <f t="shared" si="99"/>
        <v>0</v>
      </c>
      <c r="M916" s="19">
        <f t="shared" si="100"/>
        <v>0</v>
      </c>
      <c r="N916" s="19">
        <f t="shared" si="101"/>
        <v>53.13</v>
      </c>
      <c r="O916" s="54"/>
    </row>
    <row r="917" spans="1:15" x14ac:dyDescent="0.25">
      <c r="A917" s="40">
        <v>16010</v>
      </c>
      <c r="B917" s="40" t="s">
        <v>23</v>
      </c>
      <c r="C917" s="16" t="s">
        <v>817</v>
      </c>
      <c r="D917" s="53" t="s">
        <v>1691</v>
      </c>
      <c r="E917" s="201">
        <v>56.6</v>
      </c>
      <c r="F917" s="17">
        <f t="shared" si="96"/>
        <v>2.2209142632921326</v>
      </c>
      <c r="G917" s="17">
        <f t="shared" si="97"/>
        <v>65.09</v>
      </c>
      <c r="H917" s="47"/>
      <c r="I917" s="18">
        <v>6</v>
      </c>
      <c r="J917" s="47"/>
      <c r="K917" s="19">
        <f t="shared" si="98"/>
        <v>0</v>
      </c>
      <c r="L917" s="23">
        <f t="shared" si="99"/>
        <v>0</v>
      </c>
      <c r="M917" s="19">
        <f t="shared" si="100"/>
        <v>0</v>
      </c>
      <c r="N917" s="19">
        <f t="shared" si="101"/>
        <v>65.09</v>
      </c>
      <c r="O917" s="54"/>
    </row>
    <row r="918" spans="1:15" x14ac:dyDescent="0.25">
      <c r="A918" s="40">
        <v>16030</v>
      </c>
      <c r="B918" s="40" t="s">
        <v>23</v>
      </c>
      <c r="C918" s="16" t="s">
        <v>818</v>
      </c>
      <c r="D918" s="53" t="s">
        <v>1692</v>
      </c>
      <c r="E918" s="201">
        <v>23.5</v>
      </c>
      <c r="F918" s="17">
        <f t="shared" si="96"/>
        <v>0.9221110457131646</v>
      </c>
      <c r="G918" s="17">
        <f t="shared" si="97"/>
        <v>27.024999999999999</v>
      </c>
      <c r="H918" s="47"/>
      <c r="I918" s="18">
        <v>12</v>
      </c>
      <c r="J918" s="47"/>
      <c r="K918" s="19">
        <f t="shared" si="98"/>
        <v>0</v>
      </c>
      <c r="L918" s="23">
        <f t="shared" si="99"/>
        <v>0</v>
      </c>
      <c r="M918" s="19">
        <f t="shared" si="100"/>
        <v>0</v>
      </c>
      <c r="N918" s="19">
        <f t="shared" si="101"/>
        <v>27.024999999999999</v>
      </c>
      <c r="O918" s="54"/>
    </row>
    <row r="919" spans="1:15" x14ac:dyDescent="0.25">
      <c r="A919" s="40">
        <v>16035</v>
      </c>
      <c r="B919" s="40" t="s">
        <v>23</v>
      </c>
      <c r="C919" s="16" t="s">
        <v>819</v>
      </c>
      <c r="D919" s="53" t="s">
        <v>1693</v>
      </c>
      <c r="E919" s="201">
        <v>48.2</v>
      </c>
      <c r="F919" s="17">
        <f t="shared" si="96"/>
        <v>1.8913086129095549</v>
      </c>
      <c r="G919" s="17">
        <f t="shared" si="97"/>
        <v>55.43</v>
      </c>
      <c r="H919" s="47"/>
      <c r="I919" s="18">
        <v>6</v>
      </c>
      <c r="J919" s="47"/>
      <c r="K919" s="19">
        <f t="shared" si="98"/>
        <v>0</v>
      </c>
      <c r="L919" s="23">
        <f t="shared" si="99"/>
        <v>0</v>
      </c>
      <c r="M919" s="19">
        <f t="shared" si="100"/>
        <v>0</v>
      </c>
      <c r="N919" s="19">
        <f t="shared" si="101"/>
        <v>55.43</v>
      </c>
      <c r="O919" s="54"/>
    </row>
    <row r="920" spans="1:15" x14ac:dyDescent="0.25">
      <c r="A920" s="40">
        <v>16036</v>
      </c>
      <c r="B920" s="40" t="s">
        <v>23</v>
      </c>
      <c r="C920" s="16" t="s">
        <v>820</v>
      </c>
      <c r="D920" s="53" t="s">
        <v>1694</v>
      </c>
      <c r="E920" s="201">
        <v>21.6</v>
      </c>
      <c r="F920" s="17">
        <f t="shared" si="96"/>
        <v>0.8475573866980578</v>
      </c>
      <c r="G920" s="17">
        <f t="shared" si="97"/>
        <v>24.84</v>
      </c>
      <c r="H920" s="47"/>
      <c r="I920" s="18">
        <v>12</v>
      </c>
      <c r="J920" s="47"/>
      <c r="K920" s="19">
        <f t="shared" si="98"/>
        <v>0</v>
      </c>
      <c r="L920" s="23">
        <f t="shared" si="99"/>
        <v>0</v>
      </c>
      <c r="M920" s="19">
        <f t="shared" si="100"/>
        <v>0</v>
      </c>
      <c r="N920" s="19">
        <f t="shared" si="101"/>
        <v>24.84</v>
      </c>
      <c r="O920" s="54"/>
    </row>
    <row r="921" spans="1:15" x14ac:dyDescent="0.25">
      <c r="A921" s="40">
        <v>16037</v>
      </c>
      <c r="B921" s="40" t="s">
        <v>23</v>
      </c>
      <c r="C921" s="16" t="s">
        <v>821</v>
      </c>
      <c r="D921" s="53" t="s">
        <v>1695</v>
      </c>
      <c r="E921" s="201">
        <v>45.8</v>
      </c>
      <c r="F921" s="17">
        <f t="shared" si="96"/>
        <v>1.7971355699431038</v>
      </c>
      <c r="G921" s="17">
        <f t="shared" si="97"/>
        <v>52.669999999999995</v>
      </c>
      <c r="H921" s="47"/>
      <c r="I921" s="18">
        <v>6</v>
      </c>
      <c r="J921" s="47"/>
      <c r="K921" s="19">
        <f t="shared" si="98"/>
        <v>0</v>
      </c>
      <c r="L921" s="23">
        <f t="shared" si="99"/>
        <v>0</v>
      </c>
      <c r="M921" s="19">
        <f t="shared" si="100"/>
        <v>0</v>
      </c>
      <c r="N921" s="19">
        <f t="shared" si="101"/>
        <v>52.669999999999995</v>
      </c>
      <c r="O921" s="54"/>
    </row>
    <row r="922" spans="1:15" x14ac:dyDescent="0.25">
      <c r="A922" s="40">
        <v>16040</v>
      </c>
      <c r="B922" s="40" t="s">
        <v>23</v>
      </c>
      <c r="C922" s="16" t="s">
        <v>822</v>
      </c>
      <c r="D922" s="53" t="s">
        <v>1696</v>
      </c>
      <c r="E922" s="201">
        <v>50.5</v>
      </c>
      <c r="F922" s="17">
        <f t="shared" si="96"/>
        <v>1.9815577790857368</v>
      </c>
      <c r="G922" s="17">
        <f t="shared" si="97"/>
        <v>58.074999999999996</v>
      </c>
      <c r="H922" s="47"/>
      <c r="I922" s="18">
        <v>6</v>
      </c>
      <c r="J922" s="47"/>
      <c r="K922" s="19">
        <f t="shared" si="98"/>
        <v>0</v>
      </c>
      <c r="L922" s="23">
        <f t="shared" si="99"/>
        <v>0</v>
      </c>
      <c r="M922" s="19">
        <f t="shared" si="100"/>
        <v>0</v>
      </c>
      <c r="N922" s="19">
        <f t="shared" si="101"/>
        <v>58.074999999999996</v>
      </c>
      <c r="O922" s="54"/>
    </row>
    <row r="923" spans="1:15" x14ac:dyDescent="0.25">
      <c r="A923" s="40">
        <v>16050</v>
      </c>
      <c r="B923" s="40" t="s">
        <v>23</v>
      </c>
      <c r="C923" s="16" t="s">
        <v>823</v>
      </c>
      <c r="D923" s="53" t="s">
        <v>1697</v>
      </c>
      <c r="E923" s="201">
        <v>29.1</v>
      </c>
      <c r="F923" s="17">
        <f t="shared" si="96"/>
        <v>1.1418481459682166</v>
      </c>
      <c r="G923" s="17">
        <f t="shared" si="97"/>
        <v>33.464999999999996</v>
      </c>
      <c r="H923" s="47"/>
      <c r="I923" s="18">
        <v>1</v>
      </c>
      <c r="J923" s="47"/>
      <c r="K923" s="19">
        <f t="shared" si="98"/>
        <v>0</v>
      </c>
      <c r="L923" s="23">
        <f t="shared" si="99"/>
        <v>0</v>
      </c>
      <c r="M923" s="19">
        <f t="shared" si="100"/>
        <v>0</v>
      </c>
      <c r="N923" s="19">
        <f t="shared" si="101"/>
        <v>33.464999999999996</v>
      </c>
      <c r="O923" s="54"/>
    </row>
    <row r="924" spans="1:15" x14ac:dyDescent="0.25">
      <c r="A924" s="40">
        <v>16052</v>
      </c>
      <c r="B924" s="40" t="s">
        <v>23</v>
      </c>
      <c r="C924" s="16" t="s">
        <v>824</v>
      </c>
      <c r="D924" s="53" t="s">
        <v>1698</v>
      </c>
      <c r="E924" s="201">
        <v>25</v>
      </c>
      <c r="F924" s="17">
        <f t="shared" si="96"/>
        <v>0.98096919756719636</v>
      </c>
      <c r="G924" s="17">
        <f t="shared" si="97"/>
        <v>28.749999999999996</v>
      </c>
      <c r="H924" s="47"/>
      <c r="I924" s="18">
        <v>1</v>
      </c>
      <c r="J924" s="47"/>
      <c r="K924" s="19">
        <f t="shared" si="98"/>
        <v>0</v>
      </c>
      <c r="L924" s="23">
        <f t="shared" si="99"/>
        <v>0</v>
      </c>
      <c r="M924" s="19">
        <f t="shared" si="100"/>
        <v>0</v>
      </c>
      <c r="N924" s="19">
        <f t="shared" si="101"/>
        <v>28.749999999999996</v>
      </c>
      <c r="O924" s="54"/>
    </row>
    <row r="925" spans="1:15" x14ac:dyDescent="0.25">
      <c r="A925" s="40">
        <v>16801</v>
      </c>
      <c r="B925" s="40" t="s">
        <v>15</v>
      </c>
      <c r="C925" s="16" t="s">
        <v>825</v>
      </c>
      <c r="D925" s="53">
        <v>8594172185679</v>
      </c>
      <c r="E925" s="201">
        <v>118</v>
      </c>
      <c r="F925" s="17">
        <f t="shared" si="96"/>
        <v>4.630174612517167</v>
      </c>
      <c r="G925" s="17">
        <f t="shared" si="97"/>
        <v>135.69999999999999</v>
      </c>
      <c r="H925" s="47"/>
      <c r="I925" s="18">
        <v>1</v>
      </c>
      <c r="J925" s="47"/>
      <c r="K925" s="19">
        <f t="shared" si="98"/>
        <v>0</v>
      </c>
      <c r="L925" s="23">
        <f t="shared" si="99"/>
        <v>0</v>
      </c>
      <c r="M925" s="19">
        <f t="shared" si="100"/>
        <v>0</v>
      </c>
      <c r="N925" s="19">
        <f t="shared" si="101"/>
        <v>135.69999999999999</v>
      </c>
      <c r="O925" s="54"/>
    </row>
    <row r="926" spans="1:15" x14ac:dyDescent="0.25">
      <c r="A926" s="40">
        <v>16802</v>
      </c>
      <c r="B926" s="40" t="s">
        <v>15</v>
      </c>
      <c r="C926" s="16" t="s">
        <v>826</v>
      </c>
      <c r="D926" s="53">
        <v>8595685212524</v>
      </c>
      <c r="E926" s="201">
        <v>99.3</v>
      </c>
      <c r="F926" s="17">
        <f t="shared" si="96"/>
        <v>3.8964096527369039</v>
      </c>
      <c r="G926" s="17">
        <f t="shared" si="97"/>
        <v>114.19499999999999</v>
      </c>
      <c r="H926" s="47"/>
      <c r="I926" s="18">
        <v>1</v>
      </c>
      <c r="J926" s="47"/>
      <c r="K926" s="19">
        <f t="shared" si="98"/>
        <v>0</v>
      </c>
      <c r="L926" s="23">
        <f t="shared" si="99"/>
        <v>0</v>
      </c>
      <c r="M926" s="19">
        <f t="shared" si="100"/>
        <v>0</v>
      </c>
      <c r="N926" s="19">
        <f t="shared" si="101"/>
        <v>114.19499999999999</v>
      </c>
      <c r="O926" s="54"/>
    </row>
    <row r="927" spans="1:15" x14ac:dyDescent="0.25">
      <c r="A927" s="40">
        <v>16803</v>
      </c>
      <c r="B927" s="40" t="s">
        <v>15</v>
      </c>
      <c r="C927" s="16" t="s">
        <v>827</v>
      </c>
      <c r="D927" s="53">
        <v>8594172185778</v>
      </c>
      <c r="E927" s="201">
        <v>105.6</v>
      </c>
      <c r="F927" s="17">
        <f t="shared" si="96"/>
        <v>4.1436138905238371</v>
      </c>
      <c r="G927" s="17">
        <f t="shared" si="97"/>
        <v>121.43999999999998</v>
      </c>
      <c r="H927" s="47"/>
      <c r="I927" s="18">
        <v>1</v>
      </c>
      <c r="J927" s="47"/>
      <c r="K927" s="19">
        <f t="shared" si="98"/>
        <v>0</v>
      </c>
      <c r="L927" s="23">
        <f t="shared" si="99"/>
        <v>0</v>
      </c>
      <c r="M927" s="19">
        <f t="shared" si="100"/>
        <v>0</v>
      </c>
      <c r="N927" s="19">
        <f t="shared" si="101"/>
        <v>121.43999999999998</v>
      </c>
      <c r="O927" s="54"/>
    </row>
    <row r="928" spans="1:15" x14ac:dyDescent="0.25">
      <c r="A928" s="40">
        <v>16804</v>
      </c>
      <c r="B928" s="40" t="s">
        <v>15</v>
      </c>
      <c r="C928" s="16" t="s">
        <v>828</v>
      </c>
      <c r="D928" s="53">
        <v>8594172185846</v>
      </c>
      <c r="E928" s="201">
        <v>160.80000000000001</v>
      </c>
      <c r="F928" s="17">
        <f t="shared" si="96"/>
        <v>6.3095938787522075</v>
      </c>
      <c r="G928" s="17">
        <f t="shared" si="97"/>
        <v>184.92</v>
      </c>
      <c r="H928" s="47"/>
      <c r="I928" s="18">
        <v>1</v>
      </c>
      <c r="J928" s="47"/>
      <c r="K928" s="19">
        <f t="shared" si="98"/>
        <v>0</v>
      </c>
      <c r="L928" s="23">
        <f t="shared" si="99"/>
        <v>0</v>
      </c>
      <c r="M928" s="19">
        <f t="shared" si="100"/>
        <v>0</v>
      </c>
      <c r="N928" s="19">
        <f t="shared" si="101"/>
        <v>184.92</v>
      </c>
      <c r="O928" s="54"/>
    </row>
    <row r="929" spans="1:15" x14ac:dyDescent="0.25">
      <c r="A929" s="40">
        <v>16805</v>
      </c>
      <c r="B929" s="40" t="s">
        <v>15</v>
      </c>
      <c r="C929" s="16" t="s">
        <v>829</v>
      </c>
      <c r="D929" s="53">
        <v>8595685207469</v>
      </c>
      <c r="E929" s="201">
        <v>99.3</v>
      </c>
      <c r="F929" s="17">
        <f t="shared" si="96"/>
        <v>3.8964096527369039</v>
      </c>
      <c r="G929" s="17">
        <f t="shared" si="97"/>
        <v>114.19499999999999</v>
      </c>
      <c r="H929" s="47"/>
      <c r="I929" s="18">
        <v>1</v>
      </c>
      <c r="J929" s="47"/>
      <c r="K929" s="19">
        <f t="shared" si="98"/>
        <v>0</v>
      </c>
      <c r="L929" s="23">
        <f t="shared" si="99"/>
        <v>0</v>
      </c>
      <c r="M929" s="19">
        <f t="shared" si="100"/>
        <v>0</v>
      </c>
      <c r="N929" s="19">
        <f t="shared" si="101"/>
        <v>114.19499999999999</v>
      </c>
      <c r="O929" s="54"/>
    </row>
    <row r="930" spans="1:15" x14ac:dyDescent="0.25">
      <c r="A930" s="40">
        <v>16806</v>
      </c>
      <c r="B930" s="40" t="s">
        <v>15</v>
      </c>
      <c r="C930" s="16" t="s">
        <v>830</v>
      </c>
      <c r="D930" s="53">
        <v>8595685206479</v>
      </c>
      <c r="E930" s="201">
        <v>120.4</v>
      </c>
      <c r="F930" s="17">
        <f t="shared" si="96"/>
        <v>4.7243476554836183</v>
      </c>
      <c r="G930" s="17">
        <f t="shared" si="97"/>
        <v>138.46</v>
      </c>
      <c r="H930" s="47"/>
      <c r="I930" s="18">
        <v>1</v>
      </c>
      <c r="J930" s="47"/>
      <c r="K930" s="19">
        <f t="shared" si="98"/>
        <v>0</v>
      </c>
      <c r="L930" s="23">
        <f t="shared" si="99"/>
        <v>0</v>
      </c>
      <c r="M930" s="19">
        <f t="shared" si="100"/>
        <v>0</v>
      </c>
      <c r="N930" s="19">
        <f t="shared" si="101"/>
        <v>138.46</v>
      </c>
      <c r="O930" s="54"/>
    </row>
    <row r="931" spans="1:15" x14ac:dyDescent="0.25">
      <c r="A931" s="40">
        <v>16807</v>
      </c>
      <c r="B931" s="40" t="s">
        <v>15</v>
      </c>
      <c r="C931" s="16" t="s">
        <v>831</v>
      </c>
      <c r="D931" s="53">
        <v>8595685206417</v>
      </c>
      <c r="E931" s="201">
        <v>127.2</v>
      </c>
      <c r="F931" s="17">
        <f t="shared" si="96"/>
        <v>4.9911712772218957</v>
      </c>
      <c r="G931" s="17">
        <f t="shared" si="97"/>
        <v>146.28</v>
      </c>
      <c r="H931" s="47"/>
      <c r="I931" s="18">
        <v>1</v>
      </c>
      <c r="J931" s="47"/>
      <c r="K931" s="19">
        <f t="shared" si="98"/>
        <v>0</v>
      </c>
      <c r="L931" s="23">
        <f t="shared" si="99"/>
        <v>0</v>
      </c>
      <c r="M931" s="19">
        <f t="shared" si="100"/>
        <v>0</v>
      </c>
      <c r="N931" s="19">
        <f t="shared" si="101"/>
        <v>146.28</v>
      </c>
      <c r="O931" s="54"/>
    </row>
    <row r="932" spans="1:15" x14ac:dyDescent="0.25">
      <c r="A932" s="40">
        <v>16808</v>
      </c>
      <c r="B932" s="40" t="s">
        <v>15</v>
      </c>
      <c r="C932" s="16" t="s">
        <v>832</v>
      </c>
      <c r="D932" s="53">
        <v>8594172188472</v>
      </c>
      <c r="E932" s="201">
        <v>107.4</v>
      </c>
      <c r="F932" s="17">
        <f t="shared" si="96"/>
        <v>4.2142436727486761</v>
      </c>
      <c r="G932" s="17">
        <f t="shared" si="97"/>
        <v>123.50999999999999</v>
      </c>
      <c r="H932" s="47"/>
      <c r="I932" s="18">
        <v>1</v>
      </c>
      <c r="J932" s="47"/>
      <c r="K932" s="19">
        <f t="shared" si="98"/>
        <v>0</v>
      </c>
      <c r="L932" s="23">
        <f t="shared" si="99"/>
        <v>0</v>
      </c>
      <c r="M932" s="19">
        <f t="shared" si="100"/>
        <v>0</v>
      </c>
      <c r="N932" s="19">
        <f t="shared" si="101"/>
        <v>123.50999999999999</v>
      </c>
      <c r="O932" s="54"/>
    </row>
    <row r="933" spans="1:15" x14ac:dyDescent="0.25">
      <c r="A933" s="40">
        <v>16809</v>
      </c>
      <c r="B933" s="40" t="s">
        <v>15</v>
      </c>
      <c r="C933" s="16" t="s">
        <v>833</v>
      </c>
      <c r="D933" s="53">
        <v>8595685204024</v>
      </c>
      <c r="E933" s="201">
        <v>136.19999999999999</v>
      </c>
      <c r="F933" s="17">
        <f t="shared" si="96"/>
        <v>5.344320188346086</v>
      </c>
      <c r="G933" s="17">
        <f t="shared" si="97"/>
        <v>156.62999999999997</v>
      </c>
      <c r="H933" s="47"/>
      <c r="I933" s="18">
        <v>1</v>
      </c>
      <c r="J933" s="47"/>
      <c r="K933" s="19">
        <f t="shared" si="98"/>
        <v>0</v>
      </c>
      <c r="L933" s="23">
        <f t="shared" si="99"/>
        <v>0</v>
      </c>
      <c r="M933" s="19">
        <f t="shared" si="100"/>
        <v>0</v>
      </c>
      <c r="N933" s="19">
        <f t="shared" si="101"/>
        <v>156.62999999999997</v>
      </c>
      <c r="O933" s="54"/>
    </row>
    <row r="934" spans="1:15" x14ac:dyDescent="0.25">
      <c r="A934" s="40">
        <v>16810</v>
      </c>
      <c r="B934" s="40" t="s">
        <v>15</v>
      </c>
      <c r="C934" s="16" t="s">
        <v>834</v>
      </c>
      <c r="D934" s="53">
        <v>8595685210155</v>
      </c>
      <c r="E934" s="201">
        <v>93.5</v>
      </c>
      <c r="F934" s="17">
        <f t="shared" si="96"/>
        <v>3.6688247989013147</v>
      </c>
      <c r="G934" s="17">
        <f t="shared" si="97"/>
        <v>107.52499999999999</v>
      </c>
      <c r="H934" s="47"/>
      <c r="I934" s="18">
        <v>1</v>
      </c>
      <c r="J934" s="47"/>
      <c r="K934" s="19">
        <f t="shared" si="98"/>
        <v>0</v>
      </c>
      <c r="L934" s="23">
        <f t="shared" si="99"/>
        <v>0</v>
      </c>
      <c r="M934" s="19">
        <f t="shared" si="100"/>
        <v>0</v>
      </c>
      <c r="N934" s="19">
        <f t="shared" si="101"/>
        <v>107.52499999999999</v>
      </c>
      <c r="O934" s="54"/>
    </row>
    <row r="935" spans="1:15" x14ac:dyDescent="0.25">
      <c r="A935" s="40">
        <v>17000</v>
      </c>
      <c r="B935" s="40" t="s">
        <v>23</v>
      </c>
      <c r="C935" s="16" t="s">
        <v>835</v>
      </c>
      <c r="D935" s="53" t="s">
        <v>1699</v>
      </c>
      <c r="E935" s="201">
        <v>24.8</v>
      </c>
      <c r="F935" s="17">
        <f t="shared" si="96"/>
        <v>0.9731214439866589</v>
      </c>
      <c r="G935" s="17">
        <f t="shared" si="97"/>
        <v>28.52</v>
      </c>
      <c r="H935" s="47"/>
      <c r="I935" s="18">
        <v>6</v>
      </c>
      <c r="J935" s="47"/>
      <c r="K935" s="19">
        <f t="shared" si="98"/>
        <v>0</v>
      </c>
      <c r="L935" s="23">
        <f t="shared" si="99"/>
        <v>0</v>
      </c>
      <c r="M935" s="19">
        <f t="shared" si="100"/>
        <v>0</v>
      </c>
      <c r="N935" s="19">
        <f t="shared" si="101"/>
        <v>28.52</v>
      </c>
      <c r="O935" s="54"/>
    </row>
    <row r="936" spans="1:15" x14ac:dyDescent="0.25">
      <c r="A936" s="40">
        <v>17006</v>
      </c>
      <c r="B936" s="40" t="s">
        <v>23</v>
      </c>
      <c r="C936" s="16" t="s">
        <v>836</v>
      </c>
      <c r="D936" s="53" t="s">
        <v>1700</v>
      </c>
      <c r="E936" s="201">
        <v>24.8</v>
      </c>
      <c r="F936" s="17">
        <f t="shared" si="96"/>
        <v>0.9731214439866589</v>
      </c>
      <c r="G936" s="17">
        <f t="shared" si="97"/>
        <v>28.52</v>
      </c>
      <c r="H936" s="47"/>
      <c r="I936" s="18">
        <v>6</v>
      </c>
      <c r="J936" s="47"/>
      <c r="K936" s="19">
        <f t="shared" si="98"/>
        <v>0</v>
      </c>
      <c r="L936" s="23">
        <f t="shared" si="99"/>
        <v>0</v>
      </c>
      <c r="M936" s="19">
        <f t="shared" si="100"/>
        <v>0</v>
      </c>
      <c r="N936" s="19">
        <f t="shared" si="101"/>
        <v>28.52</v>
      </c>
      <c r="O936" s="54"/>
    </row>
    <row r="937" spans="1:15" x14ac:dyDescent="0.25">
      <c r="A937" s="40">
        <v>17010</v>
      </c>
      <c r="B937" s="40" t="s">
        <v>23</v>
      </c>
      <c r="C937" s="16" t="s">
        <v>837</v>
      </c>
      <c r="D937" s="53" t="s">
        <v>1701</v>
      </c>
      <c r="E937" s="201">
        <v>18.5</v>
      </c>
      <c r="F937" s="17">
        <f t="shared" si="96"/>
        <v>0.72591720619972533</v>
      </c>
      <c r="G937" s="17">
        <f t="shared" si="97"/>
        <v>21.274999999999999</v>
      </c>
      <c r="H937" s="47"/>
      <c r="I937" s="18">
        <v>10</v>
      </c>
      <c r="J937" s="47"/>
      <c r="K937" s="19">
        <f t="shared" si="98"/>
        <v>0</v>
      </c>
      <c r="L937" s="23">
        <f t="shared" si="99"/>
        <v>0</v>
      </c>
      <c r="M937" s="19">
        <f t="shared" si="100"/>
        <v>0</v>
      </c>
      <c r="N937" s="19">
        <f t="shared" si="101"/>
        <v>21.274999999999999</v>
      </c>
      <c r="O937" s="54"/>
    </row>
    <row r="938" spans="1:15" x14ac:dyDescent="0.25">
      <c r="A938" s="40">
        <v>17012</v>
      </c>
      <c r="B938" s="40" t="s">
        <v>23</v>
      </c>
      <c r="C938" s="16" t="s">
        <v>838</v>
      </c>
      <c r="D938" s="53" t="s">
        <v>1702</v>
      </c>
      <c r="E938" s="201">
        <v>18.5</v>
      </c>
      <c r="F938" s="17">
        <f t="shared" si="96"/>
        <v>0.72591720619972533</v>
      </c>
      <c r="G938" s="17">
        <f t="shared" si="97"/>
        <v>21.274999999999999</v>
      </c>
      <c r="H938" s="47"/>
      <c r="I938" s="18">
        <v>12</v>
      </c>
      <c r="J938" s="47"/>
      <c r="K938" s="19">
        <f t="shared" si="98"/>
        <v>0</v>
      </c>
      <c r="L938" s="23">
        <f t="shared" si="99"/>
        <v>0</v>
      </c>
      <c r="M938" s="19">
        <f t="shared" si="100"/>
        <v>0</v>
      </c>
      <c r="N938" s="19">
        <f t="shared" si="101"/>
        <v>21.274999999999999</v>
      </c>
      <c r="O938" s="54"/>
    </row>
    <row r="939" spans="1:15" x14ac:dyDescent="0.25">
      <c r="A939" s="40">
        <v>17014</v>
      </c>
      <c r="B939" s="40" t="s">
        <v>23</v>
      </c>
      <c r="C939" s="16" t="s">
        <v>839</v>
      </c>
      <c r="D939" s="53" t="s">
        <v>1703</v>
      </c>
      <c r="E939" s="201">
        <v>18.5</v>
      </c>
      <c r="F939" s="17">
        <f t="shared" si="96"/>
        <v>0.72591720619972533</v>
      </c>
      <c r="G939" s="17">
        <f t="shared" si="97"/>
        <v>21.274999999999999</v>
      </c>
      <c r="H939" s="47"/>
      <c r="I939" s="18">
        <v>10</v>
      </c>
      <c r="J939" s="47"/>
      <c r="K939" s="19">
        <f t="shared" si="98"/>
        <v>0</v>
      </c>
      <c r="L939" s="23">
        <f t="shared" si="99"/>
        <v>0</v>
      </c>
      <c r="M939" s="19">
        <f t="shared" si="100"/>
        <v>0</v>
      </c>
      <c r="N939" s="19">
        <f t="shared" si="101"/>
        <v>21.274999999999999</v>
      </c>
      <c r="O939" s="54"/>
    </row>
    <row r="940" spans="1:15" x14ac:dyDescent="0.25">
      <c r="A940" s="40">
        <v>17016</v>
      </c>
      <c r="B940" s="40" t="s">
        <v>23</v>
      </c>
      <c r="C940" s="16" t="s">
        <v>840</v>
      </c>
      <c r="D940" s="53" t="s">
        <v>1704</v>
      </c>
      <c r="E940" s="201">
        <v>18.5</v>
      </c>
      <c r="F940" s="17">
        <f t="shared" si="96"/>
        <v>0.72591720619972533</v>
      </c>
      <c r="G940" s="17">
        <f t="shared" si="97"/>
        <v>21.274999999999999</v>
      </c>
      <c r="H940" s="47"/>
      <c r="I940" s="18">
        <v>10</v>
      </c>
      <c r="J940" s="47"/>
      <c r="K940" s="19">
        <f t="shared" si="98"/>
        <v>0</v>
      </c>
      <c r="L940" s="23">
        <f t="shared" si="99"/>
        <v>0</v>
      </c>
      <c r="M940" s="19">
        <f t="shared" si="100"/>
        <v>0</v>
      </c>
      <c r="N940" s="19">
        <f t="shared" si="101"/>
        <v>21.274999999999999</v>
      </c>
      <c r="O940" s="54"/>
    </row>
    <row r="941" spans="1:15" x14ac:dyDescent="0.25">
      <c r="A941" s="40">
        <v>17018</v>
      </c>
      <c r="B941" s="40" t="s">
        <v>23</v>
      </c>
      <c r="C941" s="16" t="s">
        <v>841</v>
      </c>
      <c r="D941" s="53" t="s">
        <v>1705</v>
      </c>
      <c r="E941" s="201">
        <v>18.5</v>
      </c>
      <c r="F941" s="17">
        <f t="shared" si="96"/>
        <v>0.72591720619972533</v>
      </c>
      <c r="G941" s="17">
        <f t="shared" si="97"/>
        <v>21.274999999999999</v>
      </c>
      <c r="H941" s="47"/>
      <c r="I941" s="18">
        <v>10</v>
      </c>
      <c r="J941" s="47"/>
      <c r="K941" s="19">
        <f t="shared" si="98"/>
        <v>0</v>
      </c>
      <c r="L941" s="23">
        <f t="shared" si="99"/>
        <v>0</v>
      </c>
      <c r="M941" s="19">
        <f t="shared" si="100"/>
        <v>0</v>
      </c>
      <c r="N941" s="19">
        <f t="shared" si="101"/>
        <v>21.274999999999999</v>
      </c>
      <c r="O941" s="54"/>
    </row>
    <row r="942" spans="1:15" x14ac:dyDescent="0.25">
      <c r="A942" s="40">
        <v>17024</v>
      </c>
      <c r="B942" s="40" t="s">
        <v>23</v>
      </c>
      <c r="C942" s="16" t="s">
        <v>842</v>
      </c>
      <c r="D942" s="53" t="s">
        <v>1706</v>
      </c>
      <c r="E942" s="201">
        <v>23.5</v>
      </c>
      <c r="F942" s="17">
        <f t="shared" ref="F942:F948" si="102">E942/$E$3</f>
        <v>0.9221110457131646</v>
      </c>
      <c r="G942" s="17">
        <f t="shared" ref="G942:G948" si="103">PRODUCT(E942,1.15)</f>
        <v>27.024999999999999</v>
      </c>
      <c r="H942" s="47"/>
      <c r="I942" s="18">
        <v>6</v>
      </c>
      <c r="J942" s="47"/>
      <c r="K942" s="19">
        <f t="shared" ref="K942:K948" si="104">PRODUCT(E942,SUM(H942,PRODUCT(ABS(J942),I942)))</f>
        <v>0</v>
      </c>
      <c r="L942" s="23">
        <f t="shared" ref="L942:L948" si="105">K942/$E$3</f>
        <v>0</v>
      </c>
      <c r="M942" s="19">
        <f t="shared" ref="M942:M948" si="106">PRODUCT(G942,SUM(H942,PRODUCT(ABS(J942),I942)))</f>
        <v>0</v>
      </c>
      <c r="N942" s="19">
        <f t="shared" ref="N942:N948" si="107">PRODUCT(G942,(1+$O$6/100))</f>
        <v>27.024999999999999</v>
      </c>
      <c r="O942" s="54"/>
    </row>
    <row r="943" spans="1:15" x14ac:dyDescent="0.25">
      <c r="A943" s="40">
        <v>17030</v>
      </c>
      <c r="B943" s="40" t="s">
        <v>23</v>
      </c>
      <c r="C943" s="16" t="s">
        <v>843</v>
      </c>
      <c r="D943" s="53" t="s">
        <v>1707</v>
      </c>
      <c r="E943" s="201">
        <v>27.6</v>
      </c>
      <c r="F943" s="17">
        <f t="shared" si="102"/>
        <v>1.082989994114185</v>
      </c>
      <c r="G943" s="17">
        <f t="shared" si="103"/>
        <v>31.74</v>
      </c>
      <c r="H943" s="47"/>
      <c r="I943" s="18">
        <v>6</v>
      </c>
      <c r="J943" s="47"/>
      <c r="K943" s="19">
        <f t="shared" si="104"/>
        <v>0</v>
      </c>
      <c r="L943" s="23">
        <f t="shared" si="105"/>
        <v>0</v>
      </c>
      <c r="M943" s="19">
        <f t="shared" si="106"/>
        <v>0</v>
      </c>
      <c r="N943" s="19">
        <f t="shared" si="107"/>
        <v>31.74</v>
      </c>
      <c r="O943" s="54"/>
    </row>
    <row r="944" spans="1:15" x14ac:dyDescent="0.25">
      <c r="A944" s="40">
        <v>17032</v>
      </c>
      <c r="B944" s="40" t="s">
        <v>23</v>
      </c>
      <c r="C944" s="16" t="s">
        <v>844</v>
      </c>
      <c r="D944" s="53" t="s">
        <v>1708</v>
      </c>
      <c r="E944" s="201">
        <v>27.6</v>
      </c>
      <c r="F944" s="17">
        <f t="shared" si="102"/>
        <v>1.082989994114185</v>
      </c>
      <c r="G944" s="17">
        <f t="shared" si="103"/>
        <v>31.74</v>
      </c>
      <c r="H944" s="47"/>
      <c r="I944" s="18">
        <v>6</v>
      </c>
      <c r="J944" s="47"/>
      <c r="K944" s="19">
        <f t="shared" si="104"/>
        <v>0</v>
      </c>
      <c r="L944" s="23">
        <f t="shared" si="105"/>
        <v>0</v>
      </c>
      <c r="M944" s="19">
        <f t="shared" si="106"/>
        <v>0</v>
      </c>
      <c r="N944" s="19">
        <f t="shared" si="107"/>
        <v>31.74</v>
      </c>
      <c r="O944" s="54"/>
    </row>
    <row r="945" spans="1:15" x14ac:dyDescent="0.25">
      <c r="A945" s="40">
        <v>17040</v>
      </c>
      <c r="B945" s="40" t="s">
        <v>23</v>
      </c>
      <c r="C945" s="16" t="s">
        <v>845</v>
      </c>
      <c r="D945" s="53" t="s">
        <v>1709</v>
      </c>
      <c r="E945" s="201">
        <v>20.9</v>
      </c>
      <c r="F945" s="17">
        <f t="shared" si="102"/>
        <v>0.82009024916617612</v>
      </c>
      <c r="G945" s="17">
        <f t="shared" si="103"/>
        <v>24.034999999999997</v>
      </c>
      <c r="H945" s="47"/>
      <c r="I945" s="18">
        <v>10</v>
      </c>
      <c r="J945" s="47"/>
      <c r="K945" s="19">
        <f t="shared" si="104"/>
        <v>0</v>
      </c>
      <c r="L945" s="23">
        <f t="shared" si="105"/>
        <v>0</v>
      </c>
      <c r="M945" s="19">
        <f t="shared" si="106"/>
        <v>0</v>
      </c>
      <c r="N945" s="19">
        <f t="shared" si="107"/>
        <v>24.034999999999997</v>
      </c>
      <c r="O945" s="54"/>
    </row>
    <row r="946" spans="1:15" x14ac:dyDescent="0.25">
      <c r="A946" s="40">
        <v>17042</v>
      </c>
      <c r="B946" s="40" t="s">
        <v>23</v>
      </c>
      <c r="C946" s="16" t="s">
        <v>846</v>
      </c>
      <c r="D946" s="53" t="s">
        <v>1710</v>
      </c>
      <c r="E946" s="201">
        <v>21.9</v>
      </c>
      <c r="F946" s="17">
        <f t="shared" si="102"/>
        <v>0.859329017068864</v>
      </c>
      <c r="G946" s="17">
        <f t="shared" si="103"/>
        <v>25.184999999999995</v>
      </c>
      <c r="H946" s="47"/>
      <c r="I946" s="18">
        <v>10</v>
      </c>
      <c r="J946" s="47"/>
      <c r="K946" s="19">
        <f t="shared" si="104"/>
        <v>0</v>
      </c>
      <c r="L946" s="23">
        <f t="shared" si="105"/>
        <v>0</v>
      </c>
      <c r="M946" s="19">
        <f t="shared" si="106"/>
        <v>0</v>
      </c>
      <c r="N946" s="19">
        <f t="shared" si="107"/>
        <v>25.184999999999995</v>
      </c>
      <c r="O946" s="54"/>
    </row>
    <row r="947" spans="1:15" x14ac:dyDescent="0.25">
      <c r="A947" s="40">
        <v>17044</v>
      </c>
      <c r="B947" s="40" t="s">
        <v>23</v>
      </c>
      <c r="C947" s="16" t="s">
        <v>847</v>
      </c>
      <c r="D947" s="53" t="s">
        <v>1711</v>
      </c>
      <c r="E947" s="201">
        <v>21.9</v>
      </c>
      <c r="F947" s="17">
        <f t="shared" si="102"/>
        <v>0.859329017068864</v>
      </c>
      <c r="G947" s="17">
        <f t="shared" si="103"/>
        <v>25.184999999999995</v>
      </c>
      <c r="H947" s="47"/>
      <c r="I947" s="18">
        <v>10</v>
      </c>
      <c r="J947" s="47"/>
      <c r="K947" s="19">
        <f t="shared" si="104"/>
        <v>0</v>
      </c>
      <c r="L947" s="23">
        <f t="shared" si="105"/>
        <v>0</v>
      </c>
      <c r="M947" s="19">
        <f t="shared" si="106"/>
        <v>0</v>
      </c>
      <c r="N947" s="19">
        <f t="shared" si="107"/>
        <v>25.184999999999995</v>
      </c>
      <c r="O947" s="54"/>
    </row>
    <row r="948" spans="1:15" x14ac:dyDescent="0.25">
      <c r="A948" s="40">
        <v>17100</v>
      </c>
      <c r="B948" s="40" t="s">
        <v>15</v>
      </c>
      <c r="C948" s="16" t="s">
        <v>848</v>
      </c>
      <c r="D948" s="53" t="s">
        <v>1712</v>
      </c>
      <c r="E948" s="201">
        <v>21.8</v>
      </c>
      <c r="F948" s="17">
        <f t="shared" si="102"/>
        <v>0.85540514027859527</v>
      </c>
      <c r="G948" s="17">
        <f t="shared" si="103"/>
        <v>25.07</v>
      </c>
      <c r="H948" s="47"/>
      <c r="I948" s="18">
        <v>12</v>
      </c>
      <c r="J948" s="47"/>
      <c r="K948" s="19">
        <f t="shared" si="104"/>
        <v>0</v>
      </c>
      <c r="L948" s="23">
        <f t="shared" si="105"/>
        <v>0</v>
      </c>
      <c r="M948" s="19">
        <f t="shared" si="106"/>
        <v>0</v>
      </c>
      <c r="N948" s="19">
        <f t="shared" si="107"/>
        <v>25.07</v>
      </c>
      <c r="O948" s="54"/>
    </row>
    <row r="949" spans="1:15" x14ac:dyDescent="0.25">
      <c r="A949" s="40">
        <v>17106</v>
      </c>
      <c r="B949" s="40" t="s">
        <v>15</v>
      </c>
      <c r="C949" s="16" t="s">
        <v>849</v>
      </c>
      <c r="D949" s="53" t="s">
        <v>1713</v>
      </c>
      <c r="E949" s="201">
        <v>21.8</v>
      </c>
      <c r="F949" s="17">
        <f t="shared" ref="F949:F1069" si="108">E949/$E$3</f>
        <v>0.85540514027859527</v>
      </c>
      <c r="G949" s="17">
        <f t="shared" ref="G949:G1069" si="109">PRODUCT(E949,1.15)</f>
        <v>25.07</v>
      </c>
      <c r="H949" s="47"/>
      <c r="I949" s="18">
        <v>12</v>
      </c>
      <c r="J949" s="47"/>
      <c r="K949" s="19">
        <f t="shared" ref="K949:K1069" si="110">PRODUCT(E949,SUM(H949,PRODUCT(ABS(J949),I949)))</f>
        <v>0</v>
      </c>
      <c r="L949" s="23">
        <f t="shared" ref="L949:L1069" si="111">K949/$E$3</f>
        <v>0</v>
      </c>
      <c r="M949" s="19">
        <f t="shared" ref="M949:M1069" si="112">PRODUCT(G949,SUM(H949,PRODUCT(ABS(J949),I949)))</f>
        <v>0</v>
      </c>
      <c r="N949" s="19">
        <f t="shared" ref="N949:N1069" si="113">PRODUCT(G949,(1+$O$6/100))</f>
        <v>25.07</v>
      </c>
      <c r="O949" s="54"/>
    </row>
    <row r="950" spans="1:15" x14ac:dyDescent="0.25">
      <c r="A950" s="40">
        <v>17112</v>
      </c>
      <c r="B950" s="40" t="s">
        <v>15</v>
      </c>
      <c r="C950" s="16" t="s">
        <v>850</v>
      </c>
      <c r="D950" s="53" t="s">
        <v>1714</v>
      </c>
      <c r="E950" s="201">
        <v>26.4</v>
      </c>
      <c r="F950" s="17">
        <f t="shared" si="108"/>
        <v>1.0359034726309593</v>
      </c>
      <c r="G950" s="17">
        <f t="shared" si="109"/>
        <v>30.359999999999996</v>
      </c>
      <c r="H950" s="47"/>
      <c r="I950" s="18">
        <v>12</v>
      </c>
      <c r="J950" s="47"/>
      <c r="K950" s="19">
        <f t="shared" si="110"/>
        <v>0</v>
      </c>
      <c r="L950" s="23">
        <f t="shared" si="111"/>
        <v>0</v>
      </c>
      <c r="M950" s="19">
        <f t="shared" si="112"/>
        <v>0</v>
      </c>
      <c r="N950" s="19">
        <f t="shared" si="113"/>
        <v>30.359999999999996</v>
      </c>
      <c r="O950" s="54"/>
    </row>
    <row r="951" spans="1:15" x14ac:dyDescent="0.25">
      <c r="A951" s="40">
        <v>17114</v>
      </c>
      <c r="B951" s="40" t="s">
        <v>15</v>
      </c>
      <c r="C951" s="16" t="s">
        <v>851</v>
      </c>
      <c r="D951" s="53" t="s">
        <v>1715</v>
      </c>
      <c r="E951" s="201">
        <v>26.4</v>
      </c>
      <c r="F951" s="17">
        <f t="shared" si="108"/>
        <v>1.0359034726309593</v>
      </c>
      <c r="G951" s="17">
        <f t="shared" si="109"/>
        <v>30.359999999999996</v>
      </c>
      <c r="H951" s="47"/>
      <c r="I951" s="18">
        <v>12</v>
      </c>
      <c r="J951" s="47"/>
      <c r="K951" s="19">
        <f t="shared" si="110"/>
        <v>0</v>
      </c>
      <c r="L951" s="23">
        <f t="shared" si="111"/>
        <v>0</v>
      </c>
      <c r="M951" s="19">
        <f t="shared" si="112"/>
        <v>0</v>
      </c>
      <c r="N951" s="19">
        <f t="shared" si="113"/>
        <v>30.359999999999996</v>
      </c>
      <c r="O951" s="54"/>
    </row>
    <row r="952" spans="1:15" x14ac:dyDescent="0.25">
      <c r="A952" s="40">
        <v>17116</v>
      </c>
      <c r="B952" s="40" t="s">
        <v>15</v>
      </c>
      <c r="C952" s="16" t="s">
        <v>852</v>
      </c>
      <c r="D952" s="53" t="s">
        <v>1716</v>
      </c>
      <c r="E952" s="201">
        <v>26.4</v>
      </c>
      <c r="F952" s="17">
        <f t="shared" si="108"/>
        <v>1.0359034726309593</v>
      </c>
      <c r="G952" s="17">
        <f t="shared" si="109"/>
        <v>30.359999999999996</v>
      </c>
      <c r="H952" s="47"/>
      <c r="I952" s="18">
        <v>12</v>
      </c>
      <c r="J952" s="47"/>
      <c r="K952" s="19">
        <f t="shared" si="110"/>
        <v>0</v>
      </c>
      <c r="L952" s="23">
        <f t="shared" si="111"/>
        <v>0</v>
      </c>
      <c r="M952" s="19">
        <f t="shared" si="112"/>
        <v>0</v>
      </c>
      <c r="N952" s="19">
        <f t="shared" si="113"/>
        <v>30.359999999999996</v>
      </c>
      <c r="O952" s="54"/>
    </row>
    <row r="953" spans="1:15" x14ac:dyDescent="0.25">
      <c r="A953" s="40">
        <v>17118</v>
      </c>
      <c r="B953" s="40" t="s">
        <v>15</v>
      </c>
      <c r="C953" s="16" t="s">
        <v>2204</v>
      </c>
      <c r="D953" s="53">
        <v>8592809002290</v>
      </c>
      <c r="E953" s="201">
        <v>26.4</v>
      </c>
      <c r="F953" s="17">
        <f t="shared" si="108"/>
        <v>1.0359034726309593</v>
      </c>
      <c r="G953" s="17">
        <f t="shared" si="109"/>
        <v>30.359999999999996</v>
      </c>
      <c r="H953" s="47"/>
      <c r="I953" s="18">
        <v>12</v>
      </c>
      <c r="J953" s="47"/>
      <c r="K953" s="19">
        <f t="shared" si="110"/>
        <v>0</v>
      </c>
      <c r="L953" s="23">
        <f t="shared" si="111"/>
        <v>0</v>
      </c>
      <c r="M953" s="19">
        <f t="shared" si="112"/>
        <v>0</v>
      </c>
      <c r="N953" s="19">
        <f t="shared" si="113"/>
        <v>30.359999999999996</v>
      </c>
    </row>
    <row r="954" spans="1:15" x14ac:dyDescent="0.25">
      <c r="A954" s="40">
        <v>17120</v>
      </c>
      <c r="B954" s="40" t="s">
        <v>15</v>
      </c>
      <c r="C954" s="16" t="s">
        <v>2205</v>
      </c>
      <c r="D954" s="53">
        <v>8592809003389</v>
      </c>
      <c r="E954" s="201">
        <v>26.4</v>
      </c>
      <c r="F954" s="17">
        <f t="shared" si="108"/>
        <v>1.0359034726309593</v>
      </c>
      <c r="G954" s="17">
        <f t="shared" si="109"/>
        <v>30.359999999999996</v>
      </c>
      <c r="H954" s="47"/>
      <c r="I954" s="18">
        <v>12</v>
      </c>
      <c r="J954" s="47"/>
      <c r="K954" s="19">
        <f t="shared" si="110"/>
        <v>0</v>
      </c>
      <c r="L954" s="23">
        <f t="shared" si="111"/>
        <v>0</v>
      </c>
      <c r="M954" s="19">
        <f t="shared" si="112"/>
        <v>0</v>
      </c>
      <c r="N954" s="19">
        <f t="shared" si="113"/>
        <v>30.359999999999996</v>
      </c>
      <c r="O954" s="54"/>
    </row>
    <row r="955" spans="1:15" x14ac:dyDescent="0.25">
      <c r="A955" s="40">
        <v>17122</v>
      </c>
      <c r="B955" s="40" t="s">
        <v>15</v>
      </c>
      <c r="C955" s="16" t="s">
        <v>2203</v>
      </c>
      <c r="D955" s="53">
        <v>8592809003365</v>
      </c>
      <c r="E955" s="201">
        <v>26.4</v>
      </c>
      <c r="F955" s="17">
        <f t="shared" si="108"/>
        <v>1.0359034726309593</v>
      </c>
      <c r="G955" s="17">
        <f t="shared" si="109"/>
        <v>30.359999999999996</v>
      </c>
      <c r="H955" s="47"/>
      <c r="I955" s="18">
        <v>12</v>
      </c>
      <c r="J955" s="47"/>
      <c r="K955" s="19">
        <f t="shared" si="110"/>
        <v>0</v>
      </c>
      <c r="L955" s="23">
        <f t="shared" si="111"/>
        <v>0</v>
      </c>
      <c r="M955" s="19">
        <f t="shared" si="112"/>
        <v>0</v>
      </c>
      <c r="N955" s="19">
        <f t="shared" si="113"/>
        <v>30.359999999999996</v>
      </c>
      <c r="O955" s="54"/>
    </row>
    <row r="956" spans="1:15" x14ac:dyDescent="0.25">
      <c r="A956" s="40">
        <v>17136</v>
      </c>
      <c r="B956" s="40" t="s">
        <v>15</v>
      </c>
      <c r="C956" s="16" t="s">
        <v>853</v>
      </c>
      <c r="D956" s="53" t="s">
        <v>1717</v>
      </c>
      <c r="E956" s="201">
        <v>20.2</v>
      </c>
      <c r="F956" s="17">
        <f t="shared" si="108"/>
        <v>0.79262311163429466</v>
      </c>
      <c r="G956" s="17">
        <f t="shared" si="109"/>
        <v>23.229999999999997</v>
      </c>
      <c r="H956" s="47"/>
      <c r="I956" s="18">
        <v>12</v>
      </c>
      <c r="J956" s="47"/>
      <c r="K956" s="19">
        <f t="shared" si="110"/>
        <v>0</v>
      </c>
      <c r="L956" s="23">
        <f t="shared" si="111"/>
        <v>0</v>
      </c>
      <c r="M956" s="19">
        <f t="shared" si="112"/>
        <v>0</v>
      </c>
      <c r="N956" s="19">
        <f t="shared" si="113"/>
        <v>23.229999999999997</v>
      </c>
      <c r="O956" s="54"/>
    </row>
    <row r="957" spans="1:15" x14ac:dyDescent="0.25">
      <c r="A957" s="40">
        <v>17138</v>
      </c>
      <c r="B957" s="40" t="s">
        <v>15</v>
      </c>
      <c r="C957" s="16" t="s">
        <v>854</v>
      </c>
      <c r="D957" s="53" t="s">
        <v>1718</v>
      </c>
      <c r="E957" s="201">
        <v>20.2</v>
      </c>
      <c r="F957" s="17">
        <f t="shared" si="108"/>
        <v>0.79262311163429466</v>
      </c>
      <c r="G957" s="17">
        <f t="shared" si="109"/>
        <v>23.229999999999997</v>
      </c>
      <c r="H957" s="47"/>
      <c r="I957" s="18">
        <v>12</v>
      </c>
      <c r="J957" s="47"/>
      <c r="K957" s="19">
        <f t="shared" si="110"/>
        <v>0</v>
      </c>
      <c r="L957" s="23">
        <f t="shared" si="111"/>
        <v>0</v>
      </c>
      <c r="M957" s="19">
        <f t="shared" si="112"/>
        <v>0</v>
      </c>
      <c r="N957" s="19">
        <f t="shared" si="113"/>
        <v>23.229999999999997</v>
      </c>
      <c r="O957" s="54"/>
    </row>
    <row r="958" spans="1:15" x14ac:dyDescent="0.25">
      <c r="A958" s="40">
        <v>17140</v>
      </c>
      <c r="B958" s="40" t="s">
        <v>15</v>
      </c>
      <c r="C958" s="16" t="s">
        <v>855</v>
      </c>
      <c r="D958" s="53" t="s">
        <v>1719</v>
      </c>
      <c r="E958" s="201">
        <v>20.2</v>
      </c>
      <c r="F958" s="17">
        <f t="shared" si="108"/>
        <v>0.79262311163429466</v>
      </c>
      <c r="G958" s="17">
        <f t="shared" si="109"/>
        <v>23.229999999999997</v>
      </c>
      <c r="H958" s="47"/>
      <c r="I958" s="18">
        <v>12</v>
      </c>
      <c r="J958" s="47"/>
      <c r="K958" s="19">
        <f t="shared" si="110"/>
        <v>0</v>
      </c>
      <c r="L958" s="23">
        <f t="shared" si="111"/>
        <v>0</v>
      </c>
      <c r="M958" s="19">
        <f t="shared" si="112"/>
        <v>0</v>
      </c>
      <c r="N958" s="19">
        <f t="shared" si="113"/>
        <v>23.229999999999997</v>
      </c>
      <c r="O958" s="54"/>
    </row>
    <row r="959" spans="1:15" x14ac:dyDescent="0.25">
      <c r="A959" s="40">
        <v>17142</v>
      </c>
      <c r="B959" s="40" t="s">
        <v>15</v>
      </c>
      <c r="C959" s="16" t="s">
        <v>856</v>
      </c>
      <c r="D959" s="53" t="s">
        <v>1720</v>
      </c>
      <c r="E959" s="201">
        <v>20.2</v>
      </c>
      <c r="F959" s="17">
        <f t="shared" si="108"/>
        <v>0.79262311163429466</v>
      </c>
      <c r="G959" s="17">
        <f t="shared" si="109"/>
        <v>23.229999999999997</v>
      </c>
      <c r="H959" s="47"/>
      <c r="I959" s="18">
        <v>12</v>
      </c>
      <c r="J959" s="47"/>
      <c r="K959" s="19">
        <f t="shared" si="110"/>
        <v>0</v>
      </c>
      <c r="L959" s="23">
        <f t="shared" si="111"/>
        <v>0</v>
      </c>
      <c r="M959" s="19">
        <f t="shared" si="112"/>
        <v>0</v>
      </c>
      <c r="N959" s="19">
        <f t="shared" si="113"/>
        <v>23.229999999999997</v>
      </c>
      <c r="O959" s="54"/>
    </row>
    <row r="960" spans="1:15" x14ac:dyDescent="0.25">
      <c r="A960" s="40">
        <v>17144</v>
      </c>
      <c r="B960" s="40" t="s">
        <v>15</v>
      </c>
      <c r="C960" s="16" t="s">
        <v>857</v>
      </c>
      <c r="D960" s="53" t="s">
        <v>1721</v>
      </c>
      <c r="E960" s="201">
        <v>21.8</v>
      </c>
      <c r="F960" s="17">
        <f t="shared" si="108"/>
        <v>0.85540514027859527</v>
      </c>
      <c r="G960" s="17">
        <f t="shared" si="109"/>
        <v>25.07</v>
      </c>
      <c r="H960" s="47"/>
      <c r="I960" s="18">
        <v>12</v>
      </c>
      <c r="J960" s="47"/>
      <c r="K960" s="19">
        <f t="shared" si="110"/>
        <v>0</v>
      </c>
      <c r="L960" s="23">
        <f t="shared" si="111"/>
        <v>0</v>
      </c>
      <c r="M960" s="19">
        <f t="shared" si="112"/>
        <v>0</v>
      </c>
      <c r="N960" s="19">
        <f t="shared" si="113"/>
        <v>25.07</v>
      </c>
      <c r="O960" s="54"/>
    </row>
    <row r="961" spans="1:15" x14ac:dyDescent="0.25">
      <c r="A961" s="40">
        <v>17148</v>
      </c>
      <c r="B961" s="40" t="s">
        <v>15</v>
      </c>
      <c r="C961" s="16" t="s">
        <v>858</v>
      </c>
      <c r="D961" s="53" t="s">
        <v>1722</v>
      </c>
      <c r="E961" s="201">
        <v>21.8</v>
      </c>
      <c r="F961" s="17">
        <f t="shared" si="108"/>
        <v>0.85540514027859527</v>
      </c>
      <c r="G961" s="17">
        <f t="shared" si="109"/>
        <v>25.07</v>
      </c>
      <c r="H961" s="47"/>
      <c r="I961" s="18">
        <v>12</v>
      </c>
      <c r="J961" s="47"/>
      <c r="K961" s="19">
        <f t="shared" si="110"/>
        <v>0</v>
      </c>
      <c r="L961" s="23">
        <f t="shared" si="111"/>
        <v>0</v>
      </c>
      <c r="M961" s="19">
        <f t="shared" si="112"/>
        <v>0</v>
      </c>
      <c r="N961" s="19">
        <f t="shared" si="113"/>
        <v>25.07</v>
      </c>
      <c r="O961" s="54"/>
    </row>
    <row r="962" spans="1:15" x14ac:dyDescent="0.25">
      <c r="A962" s="40">
        <v>17150</v>
      </c>
      <c r="B962" s="40" t="s">
        <v>15</v>
      </c>
      <c r="C962" s="16" t="s">
        <v>2206</v>
      </c>
      <c r="D962" s="53">
        <v>8592809003631</v>
      </c>
      <c r="E962" s="201">
        <v>21.8</v>
      </c>
      <c r="F962" s="17">
        <f t="shared" si="108"/>
        <v>0.85540514027859527</v>
      </c>
      <c r="G962" s="17">
        <f t="shared" si="109"/>
        <v>25.07</v>
      </c>
      <c r="H962" s="47"/>
      <c r="I962" s="18">
        <v>12</v>
      </c>
      <c r="J962" s="47"/>
      <c r="K962" s="19">
        <f t="shared" si="110"/>
        <v>0</v>
      </c>
      <c r="L962" s="23">
        <f t="shared" si="111"/>
        <v>0</v>
      </c>
      <c r="M962" s="19">
        <f t="shared" si="112"/>
        <v>0</v>
      </c>
      <c r="N962" s="19">
        <f t="shared" si="113"/>
        <v>25.07</v>
      </c>
      <c r="O962" s="54"/>
    </row>
    <row r="963" spans="1:15" x14ac:dyDescent="0.25">
      <c r="A963" s="40">
        <v>17160</v>
      </c>
      <c r="B963" s="40" t="s">
        <v>15</v>
      </c>
      <c r="C963" s="16" t="s">
        <v>859</v>
      </c>
      <c r="D963" s="53" t="s">
        <v>1723</v>
      </c>
      <c r="E963" s="201">
        <v>404.4</v>
      </c>
      <c r="F963" s="17">
        <f t="shared" si="108"/>
        <v>15.868157739846968</v>
      </c>
      <c r="G963" s="17">
        <f t="shared" si="109"/>
        <v>465.05999999999995</v>
      </c>
      <c r="H963" s="47"/>
      <c r="I963" s="18">
        <v>1</v>
      </c>
      <c r="J963" s="47"/>
      <c r="K963" s="19">
        <f t="shared" si="110"/>
        <v>0</v>
      </c>
      <c r="L963" s="23">
        <f t="shared" si="111"/>
        <v>0</v>
      </c>
      <c r="M963" s="19">
        <f t="shared" si="112"/>
        <v>0</v>
      </c>
      <c r="N963" s="19">
        <f t="shared" si="113"/>
        <v>465.05999999999995</v>
      </c>
      <c r="O963" s="54"/>
    </row>
    <row r="964" spans="1:15" x14ac:dyDescent="0.25">
      <c r="A964" s="40">
        <v>17161</v>
      </c>
      <c r="B964" s="40" t="s">
        <v>15</v>
      </c>
      <c r="C964" s="16" t="s">
        <v>2087</v>
      </c>
      <c r="D964" s="53">
        <v>8592809002634</v>
      </c>
      <c r="E964" s="201">
        <v>19.899999999999999</v>
      </c>
      <c r="F964" s="17">
        <f t="shared" si="108"/>
        <v>0.78085148126348825</v>
      </c>
      <c r="G964" s="17">
        <f t="shared" si="109"/>
        <v>22.884999999999998</v>
      </c>
      <c r="H964" s="47"/>
      <c r="I964" s="18">
        <v>20</v>
      </c>
      <c r="J964" s="47"/>
      <c r="K964" s="19">
        <f t="shared" si="110"/>
        <v>0</v>
      </c>
      <c r="L964" s="23">
        <f>K964/$E$3</f>
        <v>0</v>
      </c>
      <c r="M964" s="19">
        <f t="shared" si="112"/>
        <v>0</v>
      </c>
      <c r="N964" s="19">
        <f t="shared" si="113"/>
        <v>22.884999999999998</v>
      </c>
      <c r="O964" s="54"/>
    </row>
    <row r="965" spans="1:15" x14ac:dyDescent="0.25">
      <c r="A965" s="40">
        <v>17162</v>
      </c>
      <c r="B965" s="40" t="s">
        <v>15</v>
      </c>
      <c r="C965" s="16" t="s">
        <v>2088</v>
      </c>
      <c r="D965" s="53">
        <v>8592809002658</v>
      </c>
      <c r="E965" s="201">
        <v>19.899999999999999</v>
      </c>
      <c r="F965" s="17">
        <f t="shared" si="108"/>
        <v>0.78085148126348825</v>
      </c>
      <c r="G965" s="17">
        <f t="shared" si="109"/>
        <v>22.884999999999998</v>
      </c>
      <c r="H965" s="47"/>
      <c r="I965" s="18">
        <v>20</v>
      </c>
      <c r="J965" s="47"/>
      <c r="K965" s="19">
        <f t="shared" si="110"/>
        <v>0</v>
      </c>
      <c r="L965" s="23">
        <f t="shared" ref="L965:L971" si="114">K965/$E$3</f>
        <v>0</v>
      </c>
      <c r="M965" s="19">
        <f t="shared" si="112"/>
        <v>0</v>
      </c>
      <c r="N965" s="19">
        <f t="shared" si="113"/>
        <v>22.884999999999998</v>
      </c>
      <c r="O965" s="54"/>
    </row>
    <row r="966" spans="1:15" x14ac:dyDescent="0.25">
      <c r="A966" s="40">
        <v>17163</v>
      </c>
      <c r="B966" s="40" t="s">
        <v>15</v>
      </c>
      <c r="C966" s="16" t="s">
        <v>2089</v>
      </c>
      <c r="D966" s="53">
        <v>8592809002672</v>
      </c>
      <c r="E966" s="201">
        <v>19.899999999999999</v>
      </c>
      <c r="F966" s="17">
        <f t="shared" si="108"/>
        <v>0.78085148126348825</v>
      </c>
      <c r="G966" s="17">
        <f t="shared" si="109"/>
        <v>22.884999999999998</v>
      </c>
      <c r="H966" s="47"/>
      <c r="I966" s="18">
        <v>20</v>
      </c>
      <c r="J966" s="47"/>
      <c r="K966" s="19">
        <f t="shared" si="110"/>
        <v>0</v>
      </c>
      <c r="L966" s="23">
        <f t="shared" si="114"/>
        <v>0</v>
      </c>
      <c r="M966" s="19">
        <f t="shared" si="112"/>
        <v>0</v>
      </c>
      <c r="N966" s="19">
        <f t="shared" si="113"/>
        <v>22.884999999999998</v>
      </c>
      <c r="O966" s="54"/>
    </row>
    <row r="967" spans="1:15" x14ac:dyDescent="0.25">
      <c r="A967" s="40">
        <v>17164</v>
      </c>
      <c r="B967" s="40" t="s">
        <v>15</v>
      </c>
      <c r="C967" s="16" t="s">
        <v>2090</v>
      </c>
      <c r="D967" s="53">
        <v>8592809002696</v>
      </c>
      <c r="E967" s="201">
        <v>19.899999999999999</v>
      </c>
      <c r="F967" s="17">
        <f t="shared" si="108"/>
        <v>0.78085148126348825</v>
      </c>
      <c r="G967" s="17">
        <f t="shared" si="109"/>
        <v>22.884999999999998</v>
      </c>
      <c r="H967" s="47"/>
      <c r="I967" s="18">
        <v>20</v>
      </c>
      <c r="J967" s="47"/>
      <c r="K967" s="19">
        <f t="shared" si="110"/>
        <v>0</v>
      </c>
      <c r="L967" s="23">
        <f t="shared" si="114"/>
        <v>0</v>
      </c>
      <c r="M967" s="19">
        <f t="shared" si="112"/>
        <v>0</v>
      </c>
      <c r="N967" s="19">
        <f t="shared" si="113"/>
        <v>22.884999999999998</v>
      </c>
      <c r="O967" s="54"/>
    </row>
    <row r="968" spans="1:15" x14ac:dyDescent="0.25">
      <c r="A968" s="40">
        <v>17165</v>
      </c>
      <c r="B968" s="40" t="s">
        <v>15</v>
      </c>
      <c r="C968" s="16" t="s">
        <v>2091</v>
      </c>
      <c r="D968" s="53">
        <v>8592809002719</v>
      </c>
      <c r="E968" s="201">
        <v>19.899999999999999</v>
      </c>
      <c r="F968" s="17">
        <f t="shared" si="108"/>
        <v>0.78085148126348825</v>
      </c>
      <c r="G968" s="17">
        <f t="shared" si="109"/>
        <v>22.884999999999998</v>
      </c>
      <c r="H968" s="47"/>
      <c r="I968" s="18">
        <v>20</v>
      </c>
      <c r="J968" s="47"/>
      <c r="K968" s="19">
        <f t="shared" si="110"/>
        <v>0</v>
      </c>
      <c r="L968" s="23">
        <f t="shared" si="114"/>
        <v>0</v>
      </c>
      <c r="M968" s="19">
        <f t="shared" si="112"/>
        <v>0</v>
      </c>
      <c r="N968" s="19">
        <f t="shared" si="113"/>
        <v>22.884999999999998</v>
      </c>
      <c r="O968" s="54"/>
    </row>
    <row r="969" spans="1:15" x14ac:dyDescent="0.25">
      <c r="A969" s="40">
        <v>17166</v>
      </c>
      <c r="B969" s="40" t="s">
        <v>15</v>
      </c>
      <c r="C969" s="16" t="s">
        <v>2092</v>
      </c>
      <c r="D969" s="53">
        <v>8592809002733</v>
      </c>
      <c r="E969" s="201">
        <v>19.899999999999999</v>
      </c>
      <c r="F969" s="17">
        <f t="shared" si="108"/>
        <v>0.78085148126348825</v>
      </c>
      <c r="G969" s="17">
        <f t="shared" si="109"/>
        <v>22.884999999999998</v>
      </c>
      <c r="H969" s="47"/>
      <c r="I969" s="18">
        <v>20</v>
      </c>
      <c r="J969" s="47"/>
      <c r="K969" s="19">
        <f t="shared" si="110"/>
        <v>0</v>
      </c>
      <c r="L969" s="23">
        <f t="shared" si="114"/>
        <v>0</v>
      </c>
      <c r="M969" s="19">
        <f t="shared" si="112"/>
        <v>0</v>
      </c>
      <c r="N969" s="19">
        <f t="shared" si="113"/>
        <v>22.884999999999998</v>
      </c>
      <c r="O969" s="54"/>
    </row>
    <row r="970" spans="1:15" x14ac:dyDescent="0.25">
      <c r="A970" s="40">
        <v>17167</v>
      </c>
      <c r="B970" s="40" t="s">
        <v>15</v>
      </c>
      <c r="C970" s="16" t="s">
        <v>2093</v>
      </c>
      <c r="D970" s="53">
        <v>8592809002788</v>
      </c>
      <c r="E970" s="201">
        <v>19.899999999999999</v>
      </c>
      <c r="F970" s="17">
        <f t="shared" si="108"/>
        <v>0.78085148126348825</v>
      </c>
      <c r="G970" s="17">
        <f t="shared" si="109"/>
        <v>22.884999999999998</v>
      </c>
      <c r="H970" s="47"/>
      <c r="I970" s="18">
        <v>20</v>
      </c>
      <c r="J970" s="47"/>
      <c r="K970" s="19">
        <f t="shared" si="110"/>
        <v>0</v>
      </c>
      <c r="L970" s="23">
        <f t="shared" si="114"/>
        <v>0</v>
      </c>
      <c r="M970" s="19">
        <f t="shared" si="112"/>
        <v>0</v>
      </c>
      <c r="N970" s="19">
        <f t="shared" si="113"/>
        <v>22.884999999999998</v>
      </c>
      <c r="O970" s="54"/>
    </row>
    <row r="971" spans="1:15" x14ac:dyDescent="0.25">
      <c r="A971" s="40">
        <v>17168</v>
      </c>
      <c r="B971" s="40" t="s">
        <v>15</v>
      </c>
      <c r="C971" s="16" t="s">
        <v>2094</v>
      </c>
      <c r="D971" s="53">
        <v>8592809002986</v>
      </c>
      <c r="E971" s="201">
        <v>19.899999999999999</v>
      </c>
      <c r="F971" s="17">
        <f t="shared" si="108"/>
        <v>0.78085148126348825</v>
      </c>
      <c r="G971" s="17">
        <f t="shared" si="109"/>
        <v>22.884999999999998</v>
      </c>
      <c r="H971" s="47"/>
      <c r="I971" s="18">
        <v>20</v>
      </c>
      <c r="J971" s="47"/>
      <c r="K971" s="19">
        <f t="shared" si="110"/>
        <v>0</v>
      </c>
      <c r="L971" s="23">
        <f t="shared" si="114"/>
        <v>0</v>
      </c>
      <c r="M971" s="19">
        <f t="shared" si="112"/>
        <v>0</v>
      </c>
      <c r="N971" s="19">
        <f t="shared" si="113"/>
        <v>22.884999999999998</v>
      </c>
      <c r="O971" s="54"/>
    </row>
    <row r="972" spans="1:15" x14ac:dyDescent="0.25">
      <c r="A972" s="40">
        <v>17182</v>
      </c>
      <c r="B972" s="40" t="s">
        <v>15</v>
      </c>
      <c r="C972" s="16" t="s">
        <v>2086</v>
      </c>
      <c r="D972" s="53">
        <v>8592809003662</v>
      </c>
      <c r="E972" s="201">
        <v>122.5</v>
      </c>
      <c r="F972" s="17">
        <f t="shared" si="108"/>
        <v>4.8067490680792622</v>
      </c>
      <c r="G972" s="17">
        <f t="shared" si="109"/>
        <v>140.875</v>
      </c>
      <c r="H972" s="47"/>
      <c r="I972" s="18">
        <v>6</v>
      </c>
      <c r="J972" s="47"/>
      <c r="K972" s="19">
        <f t="shared" si="110"/>
        <v>0</v>
      </c>
      <c r="L972" s="23">
        <f t="shared" si="111"/>
        <v>0</v>
      </c>
      <c r="M972" s="19">
        <f t="shared" si="112"/>
        <v>0</v>
      </c>
      <c r="N972" s="19">
        <f t="shared" si="113"/>
        <v>140.875</v>
      </c>
      <c r="O972" s="54"/>
    </row>
    <row r="973" spans="1:15" x14ac:dyDescent="0.25">
      <c r="A973" s="40">
        <v>17185</v>
      </c>
      <c r="B973" s="40" t="s">
        <v>15</v>
      </c>
      <c r="C973" s="16" t="s">
        <v>2207</v>
      </c>
      <c r="D973" s="53">
        <v>8592809003808</v>
      </c>
      <c r="E973" s="201">
        <v>20.6</v>
      </c>
      <c r="F973" s="17">
        <f t="shared" si="108"/>
        <v>0.80831861879536993</v>
      </c>
      <c r="G973" s="17">
        <f t="shared" si="109"/>
        <v>23.69</v>
      </c>
      <c r="H973" s="47"/>
      <c r="I973" s="18">
        <v>16</v>
      </c>
      <c r="J973" s="47"/>
      <c r="K973" s="19">
        <f t="shared" si="110"/>
        <v>0</v>
      </c>
      <c r="L973" s="23">
        <f t="shared" si="111"/>
        <v>0</v>
      </c>
      <c r="M973" s="19">
        <f t="shared" si="112"/>
        <v>0</v>
      </c>
      <c r="N973" s="19">
        <f t="shared" si="113"/>
        <v>23.69</v>
      </c>
      <c r="O973" s="54"/>
    </row>
    <row r="974" spans="1:15" x14ac:dyDescent="0.25">
      <c r="A974" s="40">
        <v>17186</v>
      </c>
      <c r="B974" s="40" t="s">
        <v>15</v>
      </c>
      <c r="C974" s="16" t="s">
        <v>2208</v>
      </c>
      <c r="D974" s="53">
        <v>8592809003976</v>
      </c>
      <c r="E974" s="201">
        <v>24.3</v>
      </c>
      <c r="F974" s="17">
        <f t="shared" si="108"/>
        <v>0.9535020600353149</v>
      </c>
      <c r="G974" s="17">
        <f t="shared" si="109"/>
        <v>27.945</v>
      </c>
      <c r="H974" s="47"/>
      <c r="I974" s="18">
        <v>16</v>
      </c>
      <c r="J974" s="47"/>
      <c r="K974" s="19">
        <f t="shared" si="110"/>
        <v>0</v>
      </c>
      <c r="L974" s="23">
        <f t="shared" si="111"/>
        <v>0</v>
      </c>
      <c r="M974" s="19">
        <f t="shared" si="112"/>
        <v>0</v>
      </c>
      <c r="N974" s="19">
        <f t="shared" si="113"/>
        <v>27.945</v>
      </c>
      <c r="O974" s="54"/>
    </row>
    <row r="975" spans="1:15" x14ac:dyDescent="0.25">
      <c r="A975" s="40">
        <v>17200</v>
      </c>
      <c r="B975" s="40" t="s">
        <v>23</v>
      </c>
      <c r="C975" s="16" t="s">
        <v>860</v>
      </c>
      <c r="D975" s="53" t="s">
        <v>1724</v>
      </c>
      <c r="E975" s="201">
        <v>29.9</v>
      </c>
      <c r="F975" s="17">
        <f t="shared" si="108"/>
        <v>1.1732391602903669</v>
      </c>
      <c r="G975" s="17">
        <f t="shared" si="109"/>
        <v>34.384999999999998</v>
      </c>
      <c r="H975" s="47"/>
      <c r="I975" s="18">
        <v>12</v>
      </c>
      <c r="J975" s="47"/>
      <c r="K975" s="19">
        <f t="shared" si="110"/>
        <v>0</v>
      </c>
      <c r="L975" s="23">
        <f t="shared" si="111"/>
        <v>0</v>
      </c>
      <c r="M975" s="19">
        <f t="shared" si="112"/>
        <v>0</v>
      </c>
      <c r="N975" s="19">
        <f t="shared" si="113"/>
        <v>34.384999999999998</v>
      </c>
      <c r="O975" s="54" t="s">
        <v>2247</v>
      </c>
    </row>
    <row r="976" spans="1:15" x14ac:dyDescent="0.25">
      <c r="A976" s="40">
        <v>17202</v>
      </c>
      <c r="B976" s="40" t="s">
        <v>23</v>
      </c>
      <c r="C976" s="16" t="s">
        <v>861</v>
      </c>
      <c r="D976" s="53" t="s">
        <v>1725</v>
      </c>
      <c r="E976" s="201">
        <v>29.9</v>
      </c>
      <c r="F976" s="17">
        <f t="shared" si="108"/>
        <v>1.1732391602903669</v>
      </c>
      <c r="G976" s="17">
        <f t="shared" si="109"/>
        <v>34.384999999999998</v>
      </c>
      <c r="H976" s="47"/>
      <c r="I976" s="18">
        <v>12</v>
      </c>
      <c r="J976" s="47"/>
      <c r="K976" s="19">
        <f t="shared" si="110"/>
        <v>0</v>
      </c>
      <c r="L976" s="23">
        <f t="shared" si="111"/>
        <v>0</v>
      </c>
      <c r="M976" s="19">
        <f t="shared" si="112"/>
        <v>0</v>
      </c>
      <c r="N976" s="19">
        <f t="shared" si="113"/>
        <v>34.384999999999998</v>
      </c>
      <c r="O976" s="54"/>
    </row>
    <row r="977" spans="1:15" x14ac:dyDescent="0.25">
      <c r="A977" s="40">
        <v>17204</v>
      </c>
      <c r="B977" s="40" t="s">
        <v>23</v>
      </c>
      <c r="C977" s="16" t="s">
        <v>862</v>
      </c>
      <c r="D977" s="53" t="s">
        <v>1726</v>
      </c>
      <c r="E977" s="201">
        <v>29.9</v>
      </c>
      <c r="F977" s="17">
        <f t="shared" si="108"/>
        <v>1.1732391602903669</v>
      </c>
      <c r="G977" s="17">
        <f t="shared" si="109"/>
        <v>34.384999999999998</v>
      </c>
      <c r="H977" s="47"/>
      <c r="I977" s="18">
        <v>12</v>
      </c>
      <c r="J977" s="47"/>
      <c r="K977" s="19">
        <f t="shared" si="110"/>
        <v>0</v>
      </c>
      <c r="L977" s="23">
        <f t="shared" si="111"/>
        <v>0</v>
      </c>
      <c r="M977" s="19">
        <f t="shared" si="112"/>
        <v>0</v>
      </c>
      <c r="N977" s="19">
        <f t="shared" si="113"/>
        <v>34.384999999999998</v>
      </c>
      <c r="O977" s="54" t="s">
        <v>2247</v>
      </c>
    </row>
    <row r="978" spans="1:15" x14ac:dyDescent="0.25">
      <c r="A978" s="40">
        <v>17206</v>
      </c>
      <c r="B978" s="40" t="s">
        <v>23</v>
      </c>
      <c r="C978" s="16" t="s">
        <v>863</v>
      </c>
      <c r="D978" s="53" t="s">
        <v>1727</v>
      </c>
      <c r="E978" s="201">
        <v>29.9</v>
      </c>
      <c r="F978" s="17">
        <f t="shared" si="108"/>
        <v>1.1732391602903669</v>
      </c>
      <c r="G978" s="17">
        <f t="shared" si="109"/>
        <v>34.384999999999998</v>
      </c>
      <c r="H978" s="47"/>
      <c r="I978" s="18">
        <v>12</v>
      </c>
      <c r="J978" s="47"/>
      <c r="K978" s="19">
        <f t="shared" si="110"/>
        <v>0</v>
      </c>
      <c r="L978" s="23">
        <f t="shared" si="111"/>
        <v>0</v>
      </c>
      <c r="M978" s="19">
        <f t="shared" si="112"/>
        <v>0</v>
      </c>
      <c r="N978" s="19">
        <f t="shared" si="113"/>
        <v>34.384999999999998</v>
      </c>
      <c r="O978" s="54" t="s">
        <v>2247</v>
      </c>
    </row>
    <row r="979" spans="1:15" x14ac:dyDescent="0.25">
      <c r="A979" s="40">
        <v>17208</v>
      </c>
      <c r="B979" s="40" t="s">
        <v>23</v>
      </c>
      <c r="C979" s="16" t="s">
        <v>864</v>
      </c>
      <c r="D979" s="53" t="s">
        <v>1728</v>
      </c>
      <c r="E979" s="201">
        <v>29.9</v>
      </c>
      <c r="F979" s="17">
        <f t="shared" si="108"/>
        <v>1.1732391602903669</v>
      </c>
      <c r="G979" s="17">
        <f t="shared" si="109"/>
        <v>34.384999999999998</v>
      </c>
      <c r="H979" s="47"/>
      <c r="I979" s="18">
        <v>12</v>
      </c>
      <c r="J979" s="47"/>
      <c r="K979" s="19">
        <f t="shared" si="110"/>
        <v>0</v>
      </c>
      <c r="L979" s="23">
        <f t="shared" si="111"/>
        <v>0</v>
      </c>
      <c r="M979" s="19">
        <f t="shared" si="112"/>
        <v>0</v>
      </c>
      <c r="N979" s="19">
        <f t="shared" si="113"/>
        <v>34.384999999999998</v>
      </c>
      <c r="O979" s="54"/>
    </row>
    <row r="980" spans="1:15" x14ac:dyDescent="0.25">
      <c r="A980" s="40">
        <v>17210</v>
      </c>
      <c r="B980" s="40" t="s">
        <v>23</v>
      </c>
      <c r="C980" s="16" t="s">
        <v>865</v>
      </c>
      <c r="D980" s="53" t="s">
        <v>1729</v>
      </c>
      <c r="E980" s="201">
        <v>29.9</v>
      </c>
      <c r="F980" s="17">
        <f t="shared" si="108"/>
        <v>1.1732391602903669</v>
      </c>
      <c r="G980" s="17">
        <f t="shared" si="109"/>
        <v>34.384999999999998</v>
      </c>
      <c r="H980" s="47"/>
      <c r="I980" s="18">
        <v>12</v>
      </c>
      <c r="J980" s="47"/>
      <c r="K980" s="19">
        <f t="shared" si="110"/>
        <v>0</v>
      </c>
      <c r="L980" s="23">
        <f t="shared" si="111"/>
        <v>0</v>
      </c>
      <c r="M980" s="19">
        <f t="shared" si="112"/>
        <v>0</v>
      </c>
      <c r="N980" s="19">
        <f t="shared" si="113"/>
        <v>34.384999999999998</v>
      </c>
      <c r="O980" s="54"/>
    </row>
    <row r="981" spans="1:15" x14ac:dyDescent="0.25">
      <c r="A981" s="40">
        <v>17211</v>
      </c>
      <c r="B981" s="40" t="s">
        <v>23</v>
      </c>
      <c r="C981" s="16" t="s">
        <v>2010</v>
      </c>
      <c r="D981" s="53">
        <v>8594188250569</v>
      </c>
      <c r="E981" s="201">
        <v>29.9</v>
      </c>
      <c r="F981" s="17">
        <f t="shared" si="108"/>
        <v>1.1732391602903669</v>
      </c>
      <c r="G981" s="17">
        <f t="shared" si="109"/>
        <v>34.384999999999998</v>
      </c>
      <c r="H981" s="47"/>
      <c r="I981" s="18">
        <v>12</v>
      </c>
      <c r="J981" s="47"/>
      <c r="K981" s="19">
        <f t="shared" si="110"/>
        <v>0</v>
      </c>
      <c r="L981" s="23">
        <f t="shared" si="111"/>
        <v>0</v>
      </c>
      <c r="M981" s="19">
        <f t="shared" si="112"/>
        <v>0</v>
      </c>
      <c r="N981" s="19">
        <f t="shared" si="113"/>
        <v>34.384999999999998</v>
      </c>
      <c r="O981" s="54"/>
    </row>
    <row r="982" spans="1:15" x14ac:dyDescent="0.25">
      <c r="A982" s="40">
        <v>17212</v>
      </c>
      <c r="B982" s="40" t="s">
        <v>23</v>
      </c>
      <c r="C982" s="16" t="s">
        <v>866</v>
      </c>
      <c r="D982" s="53" t="s">
        <v>1730</v>
      </c>
      <c r="E982" s="201">
        <v>29.9</v>
      </c>
      <c r="F982" s="17">
        <f t="shared" si="108"/>
        <v>1.1732391602903669</v>
      </c>
      <c r="G982" s="17">
        <f t="shared" si="109"/>
        <v>34.384999999999998</v>
      </c>
      <c r="H982" s="47"/>
      <c r="I982" s="18">
        <v>12</v>
      </c>
      <c r="J982" s="47"/>
      <c r="K982" s="19">
        <f t="shared" si="110"/>
        <v>0</v>
      </c>
      <c r="L982" s="23">
        <f t="shared" si="111"/>
        <v>0</v>
      </c>
      <c r="M982" s="19">
        <f t="shared" si="112"/>
        <v>0</v>
      </c>
      <c r="N982" s="19">
        <f t="shared" si="113"/>
        <v>34.384999999999998</v>
      </c>
      <c r="O982" s="54"/>
    </row>
    <row r="983" spans="1:15" x14ac:dyDescent="0.25">
      <c r="A983" s="40">
        <v>17214</v>
      </c>
      <c r="B983" s="40" t="s">
        <v>23</v>
      </c>
      <c r="C983" s="16" t="s">
        <v>867</v>
      </c>
      <c r="D983" s="53" t="s">
        <v>1731</v>
      </c>
      <c r="E983" s="201">
        <v>29.9</v>
      </c>
      <c r="F983" s="17">
        <f t="shared" si="108"/>
        <v>1.1732391602903669</v>
      </c>
      <c r="G983" s="17">
        <f t="shared" si="109"/>
        <v>34.384999999999998</v>
      </c>
      <c r="H983" s="47"/>
      <c r="I983" s="18">
        <v>12</v>
      </c>
      <c r="J983" s="47"/>
      <c r="K983" s="19">
        <f t="shared" si="110"/>
        <v>0</v>
      </c>
      <c r="L983" s="23">
        <f t="shared" si="111"/>
        <v>0</v>
      </c>
      <c r="M983" s="19">
        <f t="shared" si="112"/>
        <v>0</v>
      </c>
      <c r="N983" s="19">
        <f t="shared" si="113"/>
        <v>34.384999999999998</v>
      </c>
      <c r="O983" s="54"/>
    </row>
    <row r="984" spans="1:15" x14ac:dyDescent="0.25">
      <c r="A984" s="40">
        <v>17220</v>
      </c>
      <c r="B984" s="40" t="s">
        <v>15</v>
      </c>
      <c r="C984" s="16" t="s">
        <v>2209</v>
      </c>
      <c r="D984" s="53">
        <v>8594188250996</v>
      </c>
      <c r="E984" s="201">
        <v>35.9</v>
      </c>
      <c r="F984" s="55" t="s">
        <v>116</v>
      </c>
      <c r="G984" s="17">
        <f>PRODUCT(E984,1.21)</f>
        <v>43.439</v>
      </c>
      <c r="H984" s="47"/>
      <c r="I984" s="18">
        <v>12</v>
      </c>
      <c r="J984" s="47"/>
      <c r="K984" s="19">
        <f t="shared" si="110"/>
        <v>0</v>
      </c>
      <c r="L984" s="23">
        <f t="shared" si="111"/>
        <v>0</v>
      </c>
      <c r="M984" s="19">
        <f t="shared" si="112"/>
        <v>0</v>
      </c>
      <c r="N984" s="19">
        <f t="shared" si="113"/>
        <v>43.439</v>
      </c>
      <c r="O984" s="54"/>
    </row>
    <row r="985" spans="1:15" x14ac:dyDescent="0.25">
      <c r="A985" s="40">
        <v>17221</v>
      </c>
      <c r="B985" s="40" t="s">
        <v>15</v>
      </c>
      <c r="C985" s="16" t="s">
        <v>2210</v>
      </c>
      <c r="D985" s="53">
        <v>8594188250972</v>
      </c>
      <c r="E985" s="201">
        <v>35.9</v>
      </c>
      <c r="F985" s="55" t="s">
        <v>116</v>
      </c>
      <c r="G985" s="17">
        <f t="shared" ref="G985:G990" si="115">PRODUCT(E985,1.21)</f>
        <v>43.439</v>
      </c>
      <c r="H985" s="47"/>
      <c r="I985" s="18">
        <v>12</v>
      </c>
      <c r="J985" s="47"/>
      <c r="K985" s="19">
        <f t="shared" si="110"/>
        <v>0</v>
      </c>
      <c r="L985" s="23">
        <f t="shared" si="111"/>
        <v>0</v>
      </c>
      <c r="M985" s="19">
        <f t="shared" si="112"/>
        <v>0</v>
      </c>
      <c r="N985" s="19">
        <f t="shared" si="113"/>
        <v>43.439</v>
      </c>
      <c r="O985" s="54"/>
    </row>
    <row r="986" spans="1:15" x14ac:dyDescent="0.25">
      <c r="A986" s="40">
        <v>17222</v>
      </c>
      <c r="B986" s="40" t="s">
        <v>15</v>
      </c>
      <c r="C986" s="16" t="s">
        <v>2211</v>
      </c>
      <c r="D986" s="53">
        <v>8594188250989</v>
      </c>
      <c r="E986" s="201">
        <v>35.9</v>
      </c>
      <c r="F986" s="55" t="s">
        <v>116</v>
      </c>
      <c r="G986" s="17">
        <f t="shared" si="115"/>
        <v>43.439</v>
      </c>
      <c r="H986" s="47"/>
      <c r="I986" s="18">
        <v>12</v>
      </c>
      <c r="J986" s="47"/>
      <c r="K986" s="19">
        <f t="shared" si="110"/>
        <v>0</v>
      </c>
      <c r="L986" s="23">
        <f t="shared" si="111"/>
        <v>0</v>
      </c>
      <c r="M986" s="19">
        <f t="shared" si="112"/>
        <v>0</v>
      </c>
      <c r="N986" s="19">
        <f t="shared" si="113"/>
        <v>43.439</v>
      </c>
      <c r="O986" s="54"/>
    </row>
    <row r="987" spans="1:15" x14ac:dyDescent="0.25">
      <c r="A987" s="40">
        <v>17223</v>
      </c>
      <c r="B987" s="40" t="s">
        <v>23</v>
      </c>
      <c r="C987" s="16" t="s">
        <v>2238</v>
      </c>
      <c r="D987" s="53">
        <v>8594188251054</v>
      </c>
      <c r="E987" s="201">
        <v>35.9</v>
      </c>
      <c r="F987" s="55" t="s">
        <v>116</v>
      </c>
      <c r="G987" s="17">
        <f t="shared" si="115"/>
        <v>43.439</v>
      </c>
      <c r="H987" s="47"/>
      <c r="I987" s="18">
        <v>12</v>
      </c>
      <c r="J987" s="47"/>
      <c r="K987" s="19">
        <f t="shared" si="110"/>
        <v>0</v>
      </c>
      <c r="L987" s="23">
        <f t="shared" si="111"/>
        <v>0</v>
      </c>
      <c r="M987" s="19">
        <f t="shared" si="112"/>
        <v>0</v>
      </c>
      <c r="N987" s="19">
        <f t="shared" si="113"/>
        <v>43.439</v>
      </c>
      <c r="O987" s="54" t="s">
        <v>2199</v>
      </c>
    </row>
    <row r="988" spans="1:15" x14ac:dyDescent="0.25">
      <c r="A988" s="40">
        <v>17224</v>
      </c>
      <c r="B988" s="40" t="s">
        <v>23</v>
      </c>
      <c r="C988" s="16" t="s">
        <v>2239</v>
      </c>
      <c r="D988" s="53">
        <v>8594188251030</v>
      </c>
      <c r="E988" s="201">
        <v>35.9</v>
      </c>
      <c r="F988" s="55" t="s">
        <v>116</v>
      </c>
      <c r="G988" s="17">
        <f t="shared" si="115"/>
        <v>43.439</v>
      </c>
      <c r="H988" s="47"/>
      <c r="I988" s="18">
        <v>12</v>
      </c>
      <c r="J988" s="47"/>
      <c r="K988" s="19">
        <f t="shared" si="110"/>
        <v>0</v>
      </c>
      <c r="L988" s="23">
        <f t="shared" si="111"/>
        <v>0</v>
      </c>
      <c r="M988" s="19">
        <f t="shared" si="112"/>
        <v>0</v>
      </c>
      <c r="N988" s="19">
        <f t="shared" si="113"/>
        <v>43.439</v>
      </c>
      <c r="O988" s="54" t="s">
        <v>2199</v>
      </c>
    </row>
    <row r="989" spans="1:15" x14ac:dyDescent="0.25">
      <c r="A989" s="40">
        <v>17225</v>
      </c>
      <c r="B989" s="40" t="s">
        <v>23</v>
      </c>
      <c r="C989" s="16" t="s">
        <v>2240</v>
      </c>
      <c r="D989" s="53">
        <v>8594188251047</v>
      </c>
      <c r="E989" s="201">
        <v>35.9</v>
      </c>
      <c r="F989" s="55" t="s">
        <v>116</v>
      </c>
      <c r="G989" s="17">
        <f t="shared" si="115"/>
        <v>43.439</v>
      </c>
      <c r="H989" s="47"/>
      <c r="I989" s="18">
        <v>12</v>
      </c>
      <c r="J989" s="47"/>
      <c r="K989" s="19">
        <f t="shared" si="110"/>
        <v>0</v>
      </c>
      <c r="L989" s="23">
        <f t="shared" si="111"/>
        <v>0</v>
      </c>
      <c r="M989" s="19">
        <f t="shared" si="112"/>
        <v>0</v>
      </c>
      <c r="N989" s="19">
        <f t="shared" si="113"/>
        <v>43.439</v>
      </c>
      <c r="O989" s="54" t="s">
        <v>2199</v>
      </c>
    </row>
    <row r="990" spans="1:15" x14ac:dyDescent="0.25">
      <c r="A990" s="40">
        <v>17226</v>
      </c>
      <c r="B990" s="40" t="s">
        <v>23</v>
      </c>
      <c r="C990" s="16" t="s">
        <v>2241</v>
      </c>
      <c r="D990" s="53">
        <v>8594188251061</v>
      </c>
      <c r="E990" s="201">
        <v>35.9</v>
      </c>
      <c r="F990" s="55" t="s">
        <v>116</v>
      </c>
      <c r="G990" s="17">
        <f t="shared" si="115"/>
        <v>43.439</v>
      </c>
      <c r="H990" s="47"/>
      <c r="I990" s="18">
        <v>12</v>
      </c>
      <c r="J990" s="47"/>
      <c r="K990" s="19">
        <f t="shared" si="110"/>
        <v>0</v>
      </c>
      <c r="L990" s="23">
        <f t="shared" si="111"/>
        <v>0</v>
      </c>
      <c r="M990" s="19">
        <f t="shared" si="112"/>
        <v>0</v>
      </c>
      <c r="N990" s="19">
        <f t="shared" si="113"/>
        <v>43.439</v>
      </c>
      <c r="O990" s="54" t="s">
        <v>2199</v>
      </c>
    </row>
    <row r="991" spans="1:15" x14ac:dyDescent="0.25">
      <c r="A991" s="40">
        <v>17230</v>
      </c>
      <c r="B991" s="40" t="s">
        <v>23</v>
      </c>
      <c r="C991" s="16" t="s">
        <v>2009</v>
      </c>
      <c r="D991" s="53">
        <v>8594188250552</v>
      </c>
      <c r="E991" s="201">
        <v>26</v>
      </c>
      <c r="F991" s="17">
        <f t="shared" si="108"/>
        <v>1.0202079654698843</v>
      </c>
      <c r="G991" s="17">
        <f t="shared" si="109"/>
        <v>29.9</v>
      </c>
      <c r="H991" s="47"/>
      <c r="I991" s="18">
        <v>8</v>
      </c>
      <c r="J991" s="47"/>
      <c r="K991" s="19">
        <f t="shared" si="110"/>
        <v>0</v>
      </c>
      <c r="L991" s="23">
        <f t="shared" si="111"/>
        <v>0</v>
      </c>
      <c r="M991" s="19">
        <f t="shared" si="112"/>
        <v>0</v>
      </c>
      <c r="N991" s="19">
        <f t="shared" si="113"/>
        <v>29.9</v>
      </c>
      <c r="O991" s="54"/>
    </row>
    <row r="992" spans="1:15" x14ac:dyDescent="0.25">
      <c r="A992" s="40">
        <v>17232</v>
      </c>
      <c r="B992" s="40" t="s">
        <v>23</v>
      </c>
      <c r="C992" s="16" t="s">
        <v>2012</v>
      </c>
      <c r="D992" s="53">
        <v>8594188250620</v>
      </c>
      <c r="E992" s="201">
        <v>26</v>
      </c>
      <c r="F992" s="17">
        <f t="shared" si="108"/>
        <v>1.0202079654698843</v>
      </c>
      <c r="G992" s="17">
        <f t="shared" si="109"/>
        <v>29.9</v>
      </c>
      <c r="H992" s="47"/>
      <c r="I992" s="18">
        <v>8</v>
      </c>
      <c r="J992" s="47"/>
      <c r="K992" s="19">
        <f t="shared" si="110"/>
        <v>0</v>
      </c>
      <c r="L992" s="23">
        <f t="shared" si="111"/>
        <v>0</v>
      </c>
      <c r="M992" s="19">
        <f t="shared" si="112"/>
        <v>0</v>
      </c>
      <c r="N992" s="19">
        <f t="shared" si="113"/>
        <v>29.9</v>
      </c>
      <c r="O992" s="54"/>
    </row>
    <row r="993" spans="1:15" x14ac:dyDescent="0.25">
      <c r="A993" s="40">
        <v>17234</v>
      </c>
      <c r="B993" s="40" t="s">
        <v>23</v>
      </c>
      <c r="C993" s="16" t="s">
        <v>2011</v>
      </c>
      <c r="D993" s="53">
        <v>8594188250668</v>
      </c>
      <c r="E993" s="201">
        <v>26</v>
      </c>
      <c r="F993" s="17">
        <f t="shared" si="108"/>
        <v>1.0202079654698843</v>
      </c>
      <c r="G993" s="17">
        <f t="shared" si="109"/>
        <v>29.9</v>
      </c>
      <c r="H993" s="47"/>
      <c r="I993" s="18">
        <v>8</v>
      </c>
      <c r="J993" s="47"/>
      <c r="K993" s="19">
        <f t="shared" si="110"/>
        <v>0</v>
      </c>
      <c r="L993" s="23">
        <f t="shared" si="111"/>
        <v>0</v>
      </c>
      <c r="M993" s="19">
        <f t="shared" si="112"/>
        <v>0</v>
      </c>
      <c r="N993" s="19">
        <f t="shared" si="113"/>
        <v>29.9</v>
      </c>
      <c r="O993" s="54"/>
    </row>
    <row r="994" spans="1:15" x14ac:dyDescent="0.25">
      <c r="A994" s="40">
        <v>17236</v>
      </c>
      <c r="B994" s="40" t="s">
        <v>23</v>
      </c>
      <c r="C994" s="16" t="s">
        <v>2013</v>
      </c>
      <c r="D994" s="53">
        <v>8594188250644</v>
      </c>
      <c r="E994" s="201">
        <v>84</v>
      </c>
      <c r="F994" s="17">
        <f t="shared" si="108"/>
        <v>3.2960565038257799</v>
      </c>
      <c r="G994" s="17">
        <f t="shared" si="109"/>
        <v>96.6</v>
      </c>
      <c r="H994" s="47"/>
      <c r="I994" s="18">
        <v>1</v>
      </c>
      <c r="J994" s="47"/>
      <c r="K994" s="19">
        <f t="shared" si="110"/>
        <v>0</v>
      </c>
      <c r="L994" s="23">
        <f t="shared" si="111"/>
        <v>0</v>
      </c>
      <c r="M994" s="19">
        <f t="shared" si="112"/>
        <v>0</v>
      </c>
      <c r="N994" s="19">
        <f t="shared" si="113"/>
        <v>96.6</v>
      </c>
      <c r="O994" s="54"/>
    </row>
    <row r="995" spans="1:15" x14ac:dyDescent="0.25">
      <c r="A995" s="40">
        <v>17238</v>
      </c>
      <c r="B995" s="40" t="s">
        <v>23</v>
      </c>
      <c r="C995" s="16" t="s">
        <v>2014</v>
      </c>
      <c r="D995" s="53">
        <v>8594188250750</v>
      </c>
      <c r="E995" s="201">
        <v>84</v>
      </c>
      <c r="F995" s="17">
        <f t="shared" si="108"/>
        <v>3.2960565038257799</v>
      </c>
      <c r="G995" s="17">
        <f t="shared" si="109"/>
        <v>96.6</v>
      </c>
      <c r="H995" s="47"/>
      <c r="I995" s="18">
        <v>1</v>
      </c>
      <c r="J995" s="47"/>
      <c r="K995" s="19">
        <f t="shared" si="110"/>
        <v>0</v>
      </c>
      <c r="L995" s="23">
        <f t="shared" si="111"/>
        <v>0</v>
      </c>
      <c r="M995" s="19">
        <f t="shared" si="112"/>
        <v>0</v>
      </c>
      <c r="N995" s="19">
        <f t="shared" si="113"/>
        <v>96.6</v>
      </c>
      <c r="O995" s="54"/>
    </row>
    <row r="996" spans="1:15" x14ac:dyDescent="0.25">
      <c r="A996" s="40">
        <v>17240</v>
      </c>
      <c r="B996" s="40" t="s">
        <v>15</v>
      </c>
      <c r="C996" s="16" t="s">
        <v>2015</v>
      </c>
      <c r="D996" s="53">
        <v>8594188250651</v>
      </c>
      <c r="E996" s="201">
        <v>84</v>
      </c>
      <c r="F996" s="17">
        <f t="shared" si="108"/>
        <v>3.2960565038257799</v>
      </c>
      <c r="G996" s="17">
        <f t="shared" si="109"/>
        <v>96.6</v>
      </c>
      <c r="H996" s="47"/>
      <c r="I996" s="18">
        <v>1</v>
      </c>
      <c r="J996" s="47"/>
      <c r="K996" s="19">
        <f t="shared" si="110"/>
        <v>0</v>
      </c>
      <c r="L996" s="23">
        <f t="shared" si="111"/>
        <v>0</v>
      </c>
      <c r="M996" s="19">
        <f t="shared" si="112"/>
        <v>0</v>
      </c>
      <c r="N996" s="19">
        <f t="shared" si="113"/>
        <v>96.6</v>
      </c>
      <c r="O996" s="54"/>
    </row>
    <row r="997" spans="1:15" x14ac:dyDescent="0.25">
      <c r="A997" s="40">
        <v>17242</v>
      </c>
      <c r="B997" s="40" t="s">
        <v>15</v>
      </c>
      <c r="C997" s="16" t="s">
        <v>2016</v>
      </c>
      <c r="D997" s="53">
        <v>8594188250446</v>
      </c>
      <c r="E997" s="201">
        <v>84</v>
      </c>
      <c r="F997" s="17">
        <f t="shared" si="108"/>
        <v>3.2960565038257799</v>
      </c>
      <c r="G997" s="17">
        <f t="shared" si="109"/>
        <v>96.6</v>
      </c>
      <c r="H997" s="47"/>
      <c r="I997" s="18">
        <v>1</v>
      </c>
      <c r="J997" s="47"/>
      <c r="K997" s="19">
        <f t="shared" si="110"/>
        <v>0</v>
      </c>
      <c r="L997" s="23">
        <f t="shared" si="111"/>
        <v>0</v>
      </c>
      <c r="M997" s="19">
        <f t="shared" si="112"/>
        <v>0</v>
      </c>
      <c r="N997" s="19">
        <f t="shared" si="113"/>
        <v>96.6</v>
      </c>
      <c r="O997" s="54"/>
    </row>
    <row r="998" spans="1:15" x14ac:dyDescent="0.25">
      <c r="A998" s="40">
        <v>17250</v>
      </c>
      <c r="B998" s="40" t="s">
        <v>15</v>
      </c>
      <c r="C998" s="16" t="s">
        <v>2017</v>
      </c>
      <c r="D998" s="53">
        <v>8594188250378</v>
      </c>
      <c r="E998" s="201">
        <v>53</v>
      </c>
      <c r="F998" s="17">
        <f t="shared" si="108"/>
        <v>2.0796546988424565</v>
      </c>
      <c r="G998" s="17">
        <f t="shared" si="109"/>
        <v>60.949999999999996</v>
      </c>
      <c r="H998" s="47"/>
      <c r="I998" s="18">
        <v>1</v>
      </c>
      <c r="J998" s="47"/>
      <c r="K998" s="19">
        <f t="shared" si="110"/>
        <v>0</v>
      </c>
      <c r="L998" s="23">
        <f t="shared" si="111"/>
        <v>0</v>
      </c>
      <c r="M998" s="19">
        <f t="shared" si="112"/>
        <v>0</v>
      </c>
      <c r="N998" s="19">
        <f t="shared" si="113"/>
        <v>60.949999999999996</v>
      </c>
      <c r="O998" s="54"/>
    </row>
    <row r="999" spans="1:15" x14ac:dyDescent="0.25">
      <c r="A999" s="40">
        <v>17252</v>
      </c>
      <c r="B999" s="40" t="s">
        <v>15</v>
      </c>
      <c r="C999" s="16" t="s">
        <v>2018</v>
      </c>
      <c r="D999" s="53">
        <v>8594188250354</v>
      </c>
      <c r="E999" s="201">
        <v>53</v>
      </c>
      <c r="F999" s="17">
        <f t="shared" si="108"/>
        <v>2.0796546988424565</v>
      </c>
      <c r="G999" s="17">
        <f t="shared" si="109"/>
        <v>60.949999999999996</v>
      </c>
      <c r="H999" s="47"/>
      <c r="I999" s="18">
        <v>1</v>
      </c>
      <c r="J999" s="47"/>
      <c r="K999" s="19">
        <f t="shared" si="110"/>
        <v>0</v>
      </c>
      <c r="L999" s="23">
        <f t="shared" si="111"/>
        <v>0</v>
      </c>
      <c r="M999" s="19">
        <f t="shared" si="112"/>
        <v>0</v>
      </c>
      <c r="N999" s="19">
        <f t="shared" si="113"/>
        <v>60.949999999999996</v>
      </c>
      <c r="O999" s="54"/>
    </row>
    <row r="1000" spans="1:15" x14ac:dyDescent="0.25">
      <c r="A1000" s="40">
        <v>17254</v>
      </c>
      <c r="B1000" s="40" t="s">
        <v>15</v>
      </c>
      <c r="C1000" s="16" t="s">
        <v>2019</v>
      </c>
      <c r="D1000" s="53">
        <v>8594188250767</v>
      </c>
      <c r="E1000" s="201">
        <v>26.9</v>
      </c>
      <c r="F1000" s="17">
        <f t="shared" si="108"/>
        <v>1.0555228565823034</v>
      </c>
      <c r="G1000" s="17">
        <f t="shared" si="109"/>
        <v>30.934999999999995</v>
      </c>
      <c r="H1000" s="47"/>
      <c r="I1000" s="18">
        <v>8</v>
      </c>
      <c r="J1000" s="47"/>
      <c r="K1000" s="19">
        <f t="shared" si="110"/>
        <v>0</v>
      </c>
      <c r="L1000" s="23">
        <f t="shared" si="111"/>
        <v>0</v>
      </c>
      <c r="M1000" s="19">
        <f t="shared" si="112"/>
        <v>0</v>
      </c>
      <c r="N1000" s="19">
        <f t="shared" si="113"/>
        <v>30.934999999999995</v>
      </c>
      <c r="O1000" s="54"/>
    </row>
    <row r="1001" spans="1:15" x14ac:dyDescent="0.25">
      <c r="A1001" s="40">
        <v>17255</v>
      </c>
      <c r="B1001" s="40" t="s">
        <v>15</v>
      </c>
      <c r="C1001" s="16" t="s">
        <v>2020</v>
      </c>
      <c r="D1001" s="53">
        <v>8594188250774</v>
      </c>
      <c r="E1001" s="201">
        <v>26.9</v>
      </c>
      <c r="F1001" s="17">
        <f t="shared" si="108"/>
        <v>1.0555228565823034</v>
      </c>
      <c r="G1001" s="17">
        <f t="shared" si="109"/>
        <v>30.934999999999995</v>
      </c>
      <c r="H1001" s="47"/>
      <c r="I1001" s="18">
        <v>8</v>
      </c>
      <c r="J1001" s="47"/>
      <c r="K1001" s="19">
        <f t="shared" si="110"/>
        <v>0</v>
      </c>
      <c r="L1001" s="23">
        <f t="shared" si="111"/>
        <v>0</v>
      </c>
      <c r="M1001" s="19">
        <f t="shared" si="112"/>
        <v>0</v>
      </c>
      <c r="N1001" s="19">
        <f t="shared" si="113"/>
        <v>30.934999999999995</v>
      </c>
      <c r="O1001" s="54"/>
    </row>
    <row r="1002" spans="1:15" x14ac:dyDescent="0.25">
      <c r="A1002" s="40">
        <v>17256</v>
      </c>
      <c r="B1002" s="40" t="s">
        <v>15</v>
      </c>
      <c r="C1002" s="16" t="s">
        <v>2021</v>
      </c>
      <c r="D1002" s="53">
        <v>8594188250101</v>
      </c>
      <c r="E1002" s="201">
        <v>52.5</v>
      </c>
      <c r="F1002" s="17">
        <f t="shared" si="108"/>
        <v>2.0600353148911124</v>
      </c>
      <c r="G1002" s="17">
        <f t="shared" si="109"/>
        <v>60.374999999999993</v>
      </c>
      <c r="H1002" s="47"/>
      <c r="I1002" s="18">
        <v>6</v>
      </c>
      <c r="J1002" s="47"/>
      <c r="K1002" s="19">
        <f t="shared" si="110"/>
        <v>0</v>
      </c>
      <c r="L1002" s="23">
        <f t="shared" si="111"/>
        <v>0</v>
      </c>
      <c r="M1002" s="19">
        <f t="shared" si="112"/>
        <v>0</v>
      </c>
      <c r="N1002" s="19">
        <f t="shared" si="113"/>
        <v>60.374999999999993</v>
      </c>
      <c r="O1002" s="54"/>
    </row>
    <row r="1003" spans="1:15" x14ac:dyDescent="0.25">
      <c r="A1003" s="40">
        <v>17258</v>
      </c>
      <c r="B1003" s="40" t="s">
        <v>15</v>
      </c>
      <c r="C1003" s="16" t="s">
        <v>2022</v>
      </c>
      <c r="D1003" s="53">
        <v>8594188250125</v>
      </c>
      <c r="E1003" s="201">
        <v>26.9</v>
      </c>
      <c r="F1003" s="17">
        <f t="shared" si="108"/>
        <v>1.0555228565823034</v>
      </c>
      <c r="G1003" s="17">
        <f t="shared" si="109"/>
        <v>30.934999999999995</v>
      </c>
      <c r="H1003" s="47"/>
      <c r="I1003" s="18">
        <v>8</v>
      </c>
      <c r="J1003" s="47"/>
      <c r="K1003" s="19">
        <f t="shared" si="110"/>
        <v>0</v>
      </c>
      <c r="L1003" s="23">
        <f t="shared" si="111"/>
        <v>0</v>
      </c>
      <c r="M1003" s="19">
        <f t="shared" si="112"/>
        <v>0</v>
      </c>
      <c r="N1003" s="19">
        <f t="shared" si="113"/>
        <v>30.934999999999995</v>
      </c>
      <c r="O1003" s="54"/>
    </row>
    <row r="1004" spans="1:15" x14ac:dyDescent="0.25">
      <c r="A1004" s="40">
        <v>17260</v>
      </c>
      <c r="B1004" s="40" t="s">
        <v>15</v>
      </c>
      <c r="C1004" s="16" t="s">
        <v>2023</v>
      </c>
      <c r="D1004" s="53">
        <v>8594188250118</v>
      </c>
      <c r="E1004" s="201">
        <v>26.9</v>
      </c>
      <c r="F1004" s="17">
        <f t="shared" si="108"/>
        <v>1.0555228565823034</v>
      </c>
      <c r="G1004" s="17">
        <f t="shared" si="109"/>
        <v>30.934999999999995</v>
      </c>
      <c r="H1004" s="47"/>
      <c r="I1004" s="18">
        <v>8</v>
      </c>
      <c r="J1004" s="47"/>
      <c r="K1004" s="19">
        <f t="shared" si="110"/>
        <v>0</v>
      </c>
      <c r="L1004" s="23">
        <f t="shared" si="111"/>
        <v>0</v>
      </c>
      <c r="M1004" s="19">
        <f t="shared" si="112"/>
        <v>0</v>
      </c>
      <c r="N1004" s="19">
        <f t="shared" si="113"/>
        <v>30.934999999999995</v>
      </c>
      <c r="O1004" s="54"/>
    </row>
    <row r="1005" spans="1:15" x14ac:dyDescent="0.25">
      <c r="A1005" s="40">
        <v>17262</v>
      </c>
      <c r="B1005" s="40" t="s">
        <v>15</v>
      </c>
      <c r="C1005" s="16" t="s">
        <v>2024</v>
      </c>
      <c r="D1005" s="53">
        <v>8594188250248</v>
      </c>
      <c r="E1005" s="201">
        <v>26.9</v>
      </c>
      <c r="F1005" s="17">
        <f t="shared" si="108"/>
        <v>1.0555228565823034</v>
      </c>
      <c r="G1005" s="17">
        <f t="shared" si="109"/>
        <v>30.934999999999995</v>
      </c>
      <c r="H1005" s="47"/>
      <c r="I1005" s="18">
        <v>8</v>
      </c>
      <c r="J1005" s="47"/>
      <c r="K1005" s="19">
        <f t="shared" si="110"/>
        <v>0</v>
      </c>
      <c r="L1005" s="23">
        <f t="shared" si="111"/>
        <v>0</v>
      </c>
      <c r="M1005" s="19">
        <f t="shared" si="112"/>
        <v>0</v>
      </c>
      <c r="N1005" s="19">
        <f t="shared" si="113"/>
        <v>30.934999999999995</v>
      </c>
      <c r="O1005" s="54"/>
    </row>
    <row r="1006" spans="1:15" x14ac:dyDescent="0.25">
      <c r="A1006" s="40">
        <v>17300</v>
      </c>
      <c r="B1006" s="40" t="s">
        <v>23</v>
      </c>
      <c r="C1006" s="16" t="s">
        <v>868</v>
      </c>
      <c r="D1006" s="53" t="s">
        <v>1732</v>
      </c>
      <c r="E1006" s="201">
        <v>57.2</v>
      </c>
      <c r="F1006" s="17">
        <f t="shared" si="108"/>
        <v>2.2444575240337454</v>
      </c>
      <c r="G1006" s="17">
        <f t="shared" si="109"/>
        <v>65.78</v>
      </c>
      <c r="H1006" s="47"/>
      <c r="I1006" s="18">
        <v>10</v>
      </c>
      <c r="J1006" s="47"/>
      <c r="K1006" s="19">
        <f t="shared" si="110"/>
        <v>0</v>
      </c>
      <c r="L1006" s="23">
        <f t="shared" si="111"/>
        <v>0</v>
      </c>
      <c r="M1006" s="19">
        <f t="shared" si="112"/>
        <v>0</v>
      </c>
      <c r="N1006" s="19">
        <f t="shared" si="113"/>
        <v>65.78</v>
      </c>
      <c r="O1006" s="54"/>
    </row>
    <row r="1007" spans="1:15" x14ac:dyDescent="0.25">
      <c r="A1007" s="40">
        <v>17302</v>
      </c>
      <c r="B1007" s="40" t="s">
        <v>23</v>
      </c>
      <c r="C1007" s="16" t="s">
        <v>869</v>
      </c>
      <c r="D1007" s="53" t="s">
        <v>1733</v>
      </c>
      <c r="E1007" s="201">
        <v>57.2</v>
      </c>
      <c r="F1007" s="17">
        <f t="shared" si="108"/>
        <v>2.2444575240337454</v>
      </c>
      <c r="G1007" s="17">
        <f t="shared" si="109"/>
        <v>65.78</v>
      </c>
      <c r="H1007" s="47"/>
      <c r="I1007" s="18">
        <v>10</v>
      </c>
      <c r="J1007" s="47"/>
      <c r="K1007" s="19">
        <f t="shared" si="110"/>
        <v>0</v>
      </c>
      <c r="L1007" s="23">
        <f t="shared" si="111"/>
        <v>0</v>
      </c>
      <c r="M1007" s="19">
        <f t="shared" si="112"/>
        <v>0</v>
      </c>
      <c r="N1007" s="19">
        <f t="shared" si="113"/>
        <v>65.78</v>
      </c>
      <c r="O1007" s="54"/>
    </row>
    <row r="1008" spans="1:15" x14ac:dyDescent="0.25">
      <c r="A1008" s="40">
        <v>17304</v>
      </c>
      <c r="B1008" s="40" t="s">
        <v>23</v>
      </c>
      <c r="C1008" s="16" t="s">
        <v>870</v>
      </c>
      <c r="D1008" s="53" t="s">
        <v>1734</v>
      </c>
      <c r="E1008" s="201">
        <v>116</v>
      </c>
      <c r="F1008" s="17">
        <f t="shared" si="108"/>
        <v>4.5516970767117915</v>
      </c>
      <c r="G1008" s="17">
        <f t="shared" si="109"/>
        <v>133.39999999999998</v>
      </c>
      <c r="H1008" s="47"/>
      <c r="I1008" s="18">
        <v>6</v>
      </c>
      <c r="J1008" s="47"/>
      <c r="K1008" s="19">
        <f t="shared" si="110"/>
        <v>0</v>
      </c>
      <c r="L1008" s="23">
        <f t="shared" si="111"/>
        <v>0</v>
      </c>
      <c r="M1008" s="19">
        <f t="shared" si="112"/>
        <v>0</v>
      </c>
      <c r="N1008" s="19">
        <f t="shared" si="113"/>
        <v>133.39999999999998</v>
      </c>
      <c r="O1008" s="54"/>
    </row>
    <row r="1009" spans="1:15" x14ac:dyDescent="0.25">
      <c r="A1009" s="40">
        <v>17306</v>
      </c>
      <c r="B1009" s="40" t="s">
        <v>23</v>
      </c>
      <c r="C1009" s="16" t="s">
        <v>871</v>
      </c>
      <c r="D1009" s="53" t="s">
        <v>1735</v>
      </c>
      <c r="E1009" s="201">
        <v>116</v>
      </c>
      <c r="F1009" s="17">
        <f t="shared" si="108"/>
        <v>4.5516970767117915</v>
      </c>
      <c r="G1009" s="17">
        <f t="shared" si="109"/>
        <v>133.39999999999998</v>
      </c>
      <c r="H1009" s="47"/>
      <c r="I1009" s="18">
        <v>6</v>
      </c>
      <c r="J1009" s="47"/>
      <c r="K1009" s="19">
        <f t="shared" si="110"/>
        <v>0</v>
      </c>
      <c r="L1009" s="23">
        <f t="shared" si="111"/>
        <v>0</v>
      </c>
      <c r="M1009" s="19">
        <f t="shared" si="112"/>
        <v>0</v>
      </c>
      <c r="N1009" s="19">
        <f t="shared" si="113"/>
        <v>133.39999999999998</v>
      </c>
      <c r="O1009" s="54"/>
    </row>
    <row r="1010" spans="1:15" x14ac:dyDescent="0.25">
      <c r="A1010" s="40">
        <v>17308</v>
      </c>
      <c r="B1010" s="40" t="s">
        <v>23</v>
      </c>
      <c r="C1010" s="16" t="s">
        <v>872</v>
      </c>
      <c r="D1010" s="53" t="s">
        <v>1736</v>
      </c>
      <c r="E1010" s="201">
        <v>15.9</v>
      </c>
      <c r="F1010" s="17">
        <f t="shared" si="108"/>
        <v>0.62389640965273696</v>
      </c>
      <c r="G1010" s="17">
        <f t="shared" si="109"/>
        <v>18.285</v>
      </c>
      <c r="H1010" s="47"/>
      <c r="I1010" s="18">
        <v>20</v>
      </c>
      <c r="J1010" s="47"/>
      <c r="K1010" s="19">
        <f t="shared" si="110"/>
        <v>0</v>
      </c>
      <c r="L1010" s="23">
        <f t="shared" si="111"/>
        <v>0</v>
      </c>
      <c r="M1010" s="19">
        <f t="shared" si="112"/>
        <v>0</v>
      </c>
      <c r="N1010" s="19">
        <f t="shared" si="113"/>
        <v>18.285</v>
      </c>
      <c r="O1010" s="54"/>
    </row>
    <row r="1011" spans="1:15" x14ac:dyDescent="0.25">
      <c r="A1011" s="40">
        <v>17310</v>
      </c>
      <c r="B1011" s="40" t="s">
        <v>23</v>
      </c>
      <c r="C1011" s="16" t="s">
        <v>873</v>
      </c>
      <c r="D1011" s="53" t="s">
        <v>1737</v>
      </c>
      <c r="E1011" s="201">
        <v>15.9</v>
      </c>
      <c r="F1011" s="17">
        <f t="shared" si="108"/>
        <v>0.62389640965273696</v>
      </c>
      <c r="G1011" s="17">
        <f t="shared" si="109"/>
        <v>18.285</v>
      </c>
      <c r="H1011" s="47"/>
      <c r="I1011" s="18">
        <v>20</v>
      </c>
      <c r="J1011" s="47"/>
      <c r="K1011" s="19">
        <f t="shared" si="110"/>
        <v>0</v>
      </c>
      <c r="L1011" s="23">
        <f t="shared" si="111"/>
        <v>0</v>
      </c>
      <c r="M1011" s="19">
        <f t="shared" si="112"/>
        <v>0</v>
      </c>
      <c r="N1011" s="19">
        <f t="shared" si="113"/>
        <v>18.285</v>
      </c>
      <c r="O1011" s="54"/>
    </row>
    <row r="1012" spans="1:15" x14ac:dyDescent="0.25">
      <c r="A1012" s="40">
        <v>17312</v>
      </c>
      <c r="B1012" s="40" t="s">
        <v>23</v>
      </c>
      <c r="C1012" s="16" t="s">
        <v>874</v>
      </c>
      <c r="D1012" s="53" t="s">
        <v>1738</v>
      </c>
      <c r="E1012" s="201">
        <v>28.9</v>
      </c>
      <c r="F1012" s="17">
        <f t="shared" si="108"/>
        <v>1.1340003923876789</v>
      </c>
      <c r="G1012" s="17">
        <f t="shared" si="109"/>
        <v>33.234999999999992</v>
      </c>
      <c r="H1012" s="47"/>
      <c r="I1012" s="18">
        <v>10</v>
      </c>
      <c r="J1012" s="47"/>
      <c r="K1012" s="19">
        <f t="shared" si="110"/>
        <v>0</v>
      </c>
      <c r="L1012" s="23">
        <f t="shared" si="111"/>
        <v>0</v>
      </c>
      <c r="M1012" s="19">
        <f t="shared" si="112"/>
        <v>0</v>
      </c>
      <c r="N1012" s="19">
        <f t="shared" si="113"/>
        <v>33.234999999999992</v>
      </c>
      <c r="O1012" s="54"/>
    </row>
    <row r="1013" spans="1:15" x14ac:dyDescent="0.25">
      <c r="A1013" s="40">
        <v>17314</v>
      </c>
      <c r="B1013" s="40" t="s">
        <v>23</v>
      </c>
      <c r="C1013" s="16" t="s">
        <v>875</v>
      </c>
      <c r="D1013" s="53" t="s">
        <v>1739</v>
      </c>
      <c r="E1013" s="201">
        <v>32.9</v>
      </c>
      <c r="F1013" s="17">
        <f t="shared" si="108"/>
        <v>1.2909554639984304</v>
      </c>
      <c r="G1013" s="17">
        <f t="shared" si="109"/>
        <v>37.834999999999994</v>
      </c>
      <c r="H1013" s="47"/>
      <c r="I1013" s="18">
        <v>10</v>
      </c>
      <c r="J1013" s="47"/>
      <c r="K1013" s="19">
        <f t="shared" si="110"/>
        <v>0</v>
      </c>
      <c r="L1013" s="23">
        <f t="shared" si="111"/>
        <v>0</v>
      </c>
      <c r="M1013" s="19">
        <f t="shared" si="112"/>
        <v>0</v>
      </c>
      <c r="N1013" s="19">
        <f t="shared" si="113"/>
        <v>37.834999999999994</v>
      </c>
      <c r="O1013" s="54"/>
    </row>
    <row r="1014" spans="1:15" x14ac:dyDescent="0.25">
      <c r="A1014" s="40">
        <v>17400</v>
      </c>
      <c r="B1014" s="40" t="s">
        <v>23</v>
      </c>
      <c r="C1014" s="16" t="s">
        <v>2048</v>
      </c>
      <c r="D1014" s="53">
        <v>8595657103119</v>
      </c>
      <c r="E1014" s="201">
        <v>23.3</v>
      </c>
      <c r="F1014" s="17">
        <f t="shared" si="108"/>
        <v>0.91426329213262714</v>
      </c>
      <c r="G1014" s="17">
        <f t="shared" si="109"/>
        <v>26.794999999999998</v>
      </c>
      <c r="H1014" s="47"/>
      <c r="I1014" s="18">
        <v>15</v>
      </c>
      <c r="J1014" s="47"/>
      <c r="K1014" s="19">
        <f t="shared" si="110"/>
        <v>0</v>
      </c>
      <c r="L1014" s="23">
        <f t="shared" si="111"/>
        <v>0</v>
      </c>
      <c r="M1014" s="19">
        <f t="shared" si="112"/>
        <v>0</v>
      </c>
      <c r="N1014" s="19">
        <f t="shared" si="113"/>
        <v>26.794999999999998</v>
      </c>
      <c r="O1014" s="54"/>
    </row>
    <row r="1015" spans="1:15" x14ac:dyDescent="0.25">
      <c r="A1015" s="238">
        <v>17402</v>
      </c>
      <c r="B1015" s="223" t="s">
        <v>23</v>
      </c>
      <c r="C1015" s="220" t="s">
        <v>2049</v>
      </c>
      <c r="D1015" s="221">
        <v>8595657103126</v>
      </c>
      <c r="E1015" s="201">
        <v>23.3</v>
      </c>
      <c r="F1015" s="17">
        <f t="shared" si="108"/>
        <v>0.91426329213262714</v>
      </c>
      <c r="G1015" s="17">
        <f t="shared" si="109"/>
        <v>26.794999999999998</v>
      </c>
      <c r="H1015" s="47"/>
      <c r="I1015" s="18">
        <v>15</v>
      </c>
      <c r="J1015" s="47"/>
      <c r="K1015" s="19">
        <f t="shared" si="110"/>
        <v>0</v>
      </c>
      <c r="L1015" s="23">
        <f t="shared" si="111"/>
        <v>0</v>
      </c>
      <c r="M1015" s="19">
        <f t="shared" si="112"/>
        <v>0</v>
      </c>
      <c r="N1015" s="19">
        <f t="shared" si="113"/>
        <v>26.794999999999998</v>
      </c>
      <c r="O1015" s="54"/>
    </row>
    <row r="1016" spans="1:15" x14ac:dyDescent="0.25">
      <c r="A1016" s="238">
        <v>17404</v>
      </c>
      <c r="B1016" s="223" t="s">
        <v>23</v>
      </c>
      <c r="C1016" s="220" t="s">
        <v>2050</v>
      </c>
      <c r="D1016" s="221">
        <v>8595657103133</v>
      </c>
      <c r="E1016" s="201">
        <v>23.3</v>
      </c>
      <c r="F1016" s="17">
        <f t="shared" si="108"/>
        <v>0.91426329213262714</v>
      </c>
      <c r="G1016" s="17">
        <f t="shared" si="109"/>
        <v>26.794999999999998</v>
      </c>
      <c r="H1016" s="47"/>
      <c r="I1016" s="18">
        <v>15</v>
      </c>
      <c r="J1016" s="47"/>
      <c r="K1016" s="19">
        <f t="shared" si="110"/>
        <v>0</v>
      </c>
      <c r="L1016" s="23">
        <f t="shared" si="111"/>
        <v>0</v>
      </c>
      <c r="M1016" s="19">
        <f t="shared" si="112"/>
        <v>0</v>
      </c>
      <c r="N1016" s="19">
        <f t="shared" si="113"/>
        <v>26.794999999999998</v>
      </c>
      <c r="O1016" s="54"/>
    </row>
    <row r="1017" spans="1:15" x14ac:dyDescent="0.25">
      <c r="A1017" s="238">
        <v>17405</v>
      </c>
      <c r="B1017" s="223" t="s">
        <v>23</v>
      </c>
      <c r="C1017" s="220" t="s">
        <v>2186</v>
      </c>
      <c r="D1017" s="221">
        <v>8594071484521</v>
      </c>
      <c r="E1017" s="201">
        <v>25.3</v>
      </c>
      <c r="F1017" s="17">
        <f t="shared" si="108"/>
        <v>0.99274082793800278</v>
      </c>
      <c r="G1017" s="17">
        <f t="shared" si="109"/>
        <v>29.094999999999999</v>
      </c>
      <c r="H1017" s="47"/>
      <c r="I1017" s="18">
        <v>15</v>
      </c>
      <c r="J1017" s="47"/>
      <c r="K1017" s="19">
        <f t="shared" si="110"/>
        <v>0</v>
      </c>
      <c r="L1017" s="23">
        <f t="shared" si="111"/>
        <v>0</v>
      </c>
      <c r="M1017" s="19">
        <f t="shared" si="112"/>
        <v>0</v>
      </c>
      <c r="N1017" s="19">
        <f t="shared" si="113"/>
        <v>29.094999999999999</v>
      </c>
      <c r="O1017" s="54"/>
    </row>
    <row r="1018" spans="1:15" x14ac:dyDescent="0.25">
      <c r="A1018" s="238">
        <v>17406</v>
      </c>
      <c r="B1018" s="223" t="s">
        <v>23</v>
      </c>
      <c r="C1018" s="220" t="s">
        <v>2051</v>
      </c>
      <c r="D1018" s="221">
        <v>8594071484545</v>
      </c>
      <c r="E1018" s="201">
        <v>25.3</v>
      </c>
      <c r="F1018" s="17">
        <f t="shared" si="108"/>
        <v>0.99274082793800278</v>
      </c>
      <c r="G1018" s="17">
        <f t="shared" si="109"/>
        <v>29.094999999999999</v>
      </c>
      <c r="H1018" s="47"/>
      <c r="I1018" s="18">
        <v>15</v>
      </c>
      <c r="J1018" s="47"/>
      <c r="K1018" s="19">
        <f t="shared" si="110"/>
        <v>0</v>
      </c>
      <c r="L1018" s="23">
        <f t="shared" si="111"/>
        <v>0</v>
      </c>
      <c r="M1018" s="19">
        <f t="shared" si="112"/>
        <v>0</v>
      </c>
      <c r="N1018" s="19">
        <f t="shared" si="113"/>
        <v>29.094999999999999</v>
      </c>
      <c r="O1018" s="54"/>
    </row>
    <row r="1019" spans="1:15" x14ac:dyDescent="0.25">
      <c r="A1019" s="238">
        <v>17408</v>
      </c>
      <c r="B1019" s="223" t="s">
        <v>23</v>
      </c>
      <c r="C1019" s="220" t="s">
        <v>2052</v>
      </c>
      <c r="D1019" s="221">
        <v>8594071484538</v>
      </c>
      <c r="E1019" s="201">
        <v>25.3</v>
      </c>
      <c r="F1019" s="17">
        <f t="shared" si="108"/>
        <v>0.99274082793800278</v>
      </c>
      <c r="G1019" s="17">
        <f t="shared" si="109"/>
        <v>29.094999999999999</v>
      </c>
      <c r="H1019" s="47"/>
      <c r="I1019" s="18">
        <v>15</v>
      </c>
      <c r="J1019" s="47"/>
      <c r="K1019" s="19">
        <f t="shared" si="110"/>
        <v>0</v>
      </c>
      <c r="L1019" s="23">
        <f t="shared" si="111"/>
        <v>0</v>
      </c>
      <c r="M1019" s="19">
        <f t="shared" si="112"/>
        <v>0</v>
      </c>
      <c r="N1019" s="19">
        <f t="shared" si="113"/>
        <v>29.094999999999999</v>
      </c>
      <c r="O1019" s="54"/>
    </row>
    <row r="1020" spans="1:15" x14ac:dyDescent="0.25">
      <c r="A1020" s="238">
        <v>17410</v>
      </c>
      <c r="B1020" s="223" t="s">
        <v>23</v>
      </c>
      <c r="C1020" s="220" t="s">
        <v>2053</v>
      </c>
      <c r="D1020" s="221">
        <v>8595657100019</v>
      </c>
      <c r="E1020" s="201">
        <v>14.2</v>
      </c>
      <c r="F1020" s="17">
        <f t="shared" si="108"/>
        <v>0.55719050421816751</v>
      </c>
      <c r="G1020" s="17">
        <f t="shared" si="109"/>
        <v>16.329999999999998</v>
      </c>
      <c r="H1020" s="47"/>
      <c r="I1020" s="18">
        <v>20</v>
      </c>
      <c r="J1020" s="47"/>
      <c r="K1020" s="19">
        <f t="shared" si="110"/>
        <v>0</v>
      </c>
      <c r="L1020" s="23">
        <f t="shared" si="111"/>
        <v>0</v>
      </c>
      <c r="M1020" s="19">
        <f t="shared" si="112"/>
        <v>0</v>
      </c>
      <c r="N1020" s="19">
        <f t="shared" si="113"/>
        <v>16.329999999999998</v>
      </c>
      <c r="O1020" s="54"/>
    </row>
    <row r="1021" spans="1:15" x14ac:dyDescent="0.25">
      <c r="A1021" s="238">
        <v>17412</v>
      </c>
      <c r="B1021" s="223" t="s">
        <v>23</v>
      </c>
      <c r="C1021" s="220" t="s">
        <v>2054</v>
      </c>
      <c r="D1021" s="221">
        <v>8594071484552</v>
      </c>
      <c r="E1021" s="201">
        <v>25.3</v>
      </c>
      <c r="F1021" s="17">
        <f t="shared" si="108"/>
        <v>0.99274082793800278</v>
      </c>
      <c r="G1021" s="17">
        <f t="shared" si="109"/>
        <v>29.094999999999999</v>
      </c>
      <c r="H1021" s="47"/>
      <c r="I1021" s="18">
        <v>15</v>
      </c>
      <c r="J1021" s="47"/>
      <c r="K1021" s="19">
        <f t="shared" si="110"/>
        <v>0</v>
      </c>
      <c r="L1021" s="23">
        <f t="shared" si="111"/>
        <v>0</v>
      </c>
      <c r="M1021" s="19">
        <f t="shared" si="112"/>
        <v>0</v>
      </c>
      <c r="N1021" s="19">
        <f t="shared" si="113"/>
        <v>29.094999999999999</v>
      </c>
      <c r="O1021" s="54" t="s">
        <v>2248</v>
      </c>
    </row>
    <row r="1022" spans="1:15" x14ac:dyDescent="0.25">
      <c r="A1022" s="238">
        <v>17414</v>
      </c>
      <c r="B1022" s="223" t="s">
        <v>23</v>
      </c>
      <c r="C1022" s="220" t="s">
        <v>2055</v>
      </c>
      <c r="D1022" s="221">
        <v>8595657100026</v>
      </c>
      <c r="E1022" s="201">
        <v>14.2</v>
      </c>
      <c r="F1022" s="17">
        <f t="shared" si="108"/>
        <v>0.55719050421816751</v>
      </c>
      <c r="G1022" s="17">
        <f t="shared" si="109"/>
        <v>16.329999999999998</v>
      </c>
      <c r="H1022" s="47"/>
      <c r="I1022" s="18">
        <v>20</v>
      </c>
      <c r="J1022" s="47"/>
      <c r="K1022" s="19">
        <f t="shared" si="110"/>
        <v>0</v>
      </c>
      <c r="L1022" s="23">
        <f t="shared" si="111"/>
        <v>0</v>
      </c>
      <c r="M1022" s="19">
        <f t="shared" si="112"/>
        <v>0</v>
      </c>
      <c r="N1022" s="19">
        <f t="shared" si="113"/>
        <v>16.329999999999998</v>
      </c>
      <c r="O1022" s="54"/>
    </row>
    <row r="1023" spans="1:15" x14ac:dyDescent="0.25">
      <c r="A1023" s="238">
        <v>17416</v>
      </c>
      <c r="B1023" s="223" t="s">
        <v>23</v>
      </c>
      <c r="C1023" s="220" t="s">
        <v>2056</v>
      </c>
      <c r="D1023" s="221">
        <v>8594071484569</v>
      </c>
      <c r="E1023" s="201">
        <v>25.3</v>
      </c>
      <c r="F1023" s="17">
        <f t="shared" si="108"/>
        <v>0.99274082793800278</v>
      </c>
      <c r="G1023" s="17">
        <f t="shared" si="109"/>
        <v>29.094999999999999</v>
      </c>
      <c r="H1023" s="47"/>
      <c r="I1023" s="18">
        <v>15</v>
      </c>
      <c r="J1023" s="47"/>
      <c r="K1023" s="19">
        <f t="shared" si="110"/>
        <v>0</v>
      </c>
      <c r="L1023" s="23">
        <f t="shared" si="111"/>
        <v>0</v>
      </c>
      <c r="M1023" s="19">
        <f t="shared" si="112"/>
        <v>0</v>
      </c>
      <c r="N1023" s="19">
        <f t="shared" si="113"/>
        <v>29.094999999999999</v>
      </c>
      <c r="O1023" s="54"/>
    </row>
    <row r="1024" spans="1:15" x14ac:dyDescent="0.25">
      <c r="A1024" s="238">
        <v>17418</v>
      </c>
      <c r="B1024" s="223" t="s">
        <v>23</v>
      </c>
      <c r="C1024" s="220" t="s">
        <v>2057</v>
      </c>
      <c r="D1024" s="221">
        <v>8594071484576</v>
      </c>
      <c r="E1024" s="201">
        <v>25.3</v>
      </c>
      <c r="F1024" s="17">
        <f t="shared" si="108"/>
        <v>0.99274082793800278</v>
      </c>
      <c r="G1024" s="17">
        <f t="shared" si="109"/>
        <v>29.094999999999999</v>
      </c>
      <c r="H1024" s="47"/>
      <c r="I1024" s="18">
        <v>15</v>
      </c>
      <c r="J1024" s="47"/>
      <c r="K1024" s="19">
        <f t="shared" si="110"/>
        <v>0</v>
      </c>
      <c r="L1024" s="23">
        <f t="shared" si="111"/>
        <v>0</v>
      </c>
      <c r="M1024" s="19">
        <f t="shared" si="112"/>
        <v>0</v>
      </c>
      <c r="N1024" s="19">
        <f t="shared" si="113"/>
        <v>29.094999999999999</v>
      </c>
      <c r="O1024" s="54"/>
    </row>
    <row r="1025" spans="1:15" x14ac:dyDescent="0.25">
      <c r="A1025" s="238">
        <v>17420</v>
      </c>
      <c r="B1025" s="223" t="s">
        <v>23</v>
      </c>
      <c r="C1025" s="220" t="s">
        <v>2058</v>
      </c>
      <c r="D1025" s="221">
        <v>8594071481001</v>
      </c>
      <c r="E1025" s="201">
        <v>25.3</v>
      </c>
      <c r="F1025" s="17">
        <f t="shared" si="108"/>
        <v>0.99274082793800278</v>
      </c>
      <c r="G1025" s="17">
        <f t="shared" si="109"/>
        <v>29.094999999999999</v>
      </c>
      <c r="H1025" s="47"/>
      <c r="I1025" s="18">
        <v>15</v>
      </c>
      <c r="J1025" s="47"/>
      <c r="K1025" s="19">
        <f t="shared" si="110"/>
        <v>0</v>
      </c>
      <c r="L1025" s="23">
        <f t="shared" si="111"/>
        <v>0</v>
      </c>
      <c r="M1025" s="19">
        <f t="shared" si="112"/>
        <v>0</v>
      </c>
      <c r="N1025" s="19">
        <f t="shared" si="113"/>
        <v>29.094999999999999</v>
      </c>
      <c r="O1025" s="54"/>
    </row>
    <row r="1026" spans="1:15" x14ac:dyDescent="0.25">
      <c r="A1026" s="238">
        <v>17422</v>
      </c>
      <c r="B1026" s="223" t="s">
        <v>23</v>
      </c>
      <c r="C1026" s="220" t="s">
        <v>2059</v>
      </c>
      <c r="D1026" s="221">
        <v>8594071484606</v>
      </c>
      <c r="E1026" s="201">
        <v>27.3</v>
      </c>
      <c r="F1026" s="17">
        <f t="shared" si="108"/>
        <v>1.0712183637433785</v>
      </c>
      <c r="G1026" s="17">
        <f t="shared" si="109"/>
        <v>31.395</v>
      </c>
      <c r="H1026" s="47"/>
      <c r="I1026" s="18">
        <v>15</v>
      </c>
      <c r="J1026" s="47"/>
      <c r="K1026" s="19">
        <f t="shared" si="110"/>
        <v>0</v>
      </c>
      <c r="L1026" s="23">
        <f t="shared" si="111"/>
        <v>0</v>
      </c>
      <c r="M1026" s="19">
        <f t="shared" si="112"/>
        <v>0</v>
      </c>
      <c r="N1026" s="19">
        <f t="shared" si="113"/>
        <v>31.395</v>
      </c>
      <c r="O1026" s="54"/>
    </row>
    <row r="1027" spans="1:15" x14ac:dyDescent="0.25">
      <c r="A1027" s="238">
        <v>17424</v>
      </c>
      <c r="B1027" s="223" t="s">
        <v>23</v>
      </c>
      <c r="C1027" s="220" t="s">
        <v>2060</v>
      </c>
      <c r="D1027" s="221">
        <v>8594071484613</v>
      </c>
      <c r="E1027" s="201">
        <v>27.3</v>
      </c>
      <c r="F1027" s="17">
        <f t="shared" si="108"/>
        <v>1.0712183637433785</v>
      </c>
      <c r="G1027" s="17">
        <f t="shared" si="109"/>
        <v>31.395</v>
      </c>
      <c r="H1027" s="47"/>
      <c r="I1027" s="18">
        <v>15</v>
      </c>
      <c r="J1027" s="47"/>
      <c r="K1027" s="19">
        <f t="shared" si="110"/>
        <v>0</v>
      </c>
      <c r="L1027" s="23">
        <f t="shared" si="111"/>
        <v>0</v>
      </c>
      <c r="M1027" s="19">
        <f t="shared" si="112"/>
        <v>0</v>
      </c>
      <c r="N1027" s="19">
        <f t="shared" si="113"/>
        <v>31.395</v>
      </c>
      <c r="O1027" s="54" t="s">
        <v>2249</v>
      </c>
    </row>
    <row r="1028" spans="1:15" x14ac:dyDescent="0.25">
      <c r="A1028" s="238">
        <v>17426</v>
      </c>
      <c r="B1028" s="223" t="s">
        <v>23</v>
      </c>
      <c r="C1028" s="220" t="s">
        <v>2061</v>
      </c>
      <c r="D1028" s="221">
        <v>8594071481018</v>
      </c>
      <c r="E1028" s="201">
        <v>27.3</v>
      </c>
      <c r="F1028" s="17">
        <f t="shared" si="108"/>
        <v>1.0712183637433785</v>
      </c>
      <c r="G1028" s="17">
        <f t="shared" si="109"/>
        <v>31.395</v>
      </c>
      <c r="H1028" s="47"/>
      <c r="I1028" s="18">
        <v>15</v>
      </c>
      <c r="J1028" s="47"/>
      <c r="K1028" s="19">
        <f t="shared" si="110"/>
        <v>0</v>
      </c>
      <c r="L1028" s="23">
        <f t="shared" si="111"/>
        <v>0</v>
      </c>
      <c r="M1028" s="19">
        <f t="shared" si="112"/>
        <v>0</v>
      </c>
      <c r="N1028" s="19">
        <f t="shared" si="113"/>
        <v>31.395</v>
      </c>
      <c r="O1028" s="54"/>
    </row>
    <row r="1029" spans="1:15" x14ac:dyDescent="0.25">
      <c r="A1029" s="238">
        <v>17428</v>
      </c>
      <c r="B1029" s="223" t="s">
        <v>23</v>
      </c>
      <c r="C1029" s="220" t="s">
        <v>2062</v>
      </c>
      <c r="D1029" s="221">
        <v>8594071481025</v>
      </c>
      <c r="E1029" s="201">
        <v>27.3</v>
      </c>
      <c r="F1029" s="17">
        <f t="shared" si="108"/>
        <v>1.0712183637433785</v>
      </c>
      <c r="G1029" s="17">
        <f t="shared" si="109"/>
        <v>31.395</v>
      </c>
      <c r="H1029" s="47"/>
      <c r="I1029" s="18">
        <v>15</v>
      </c>
      <c r="J1029" s="47"/>
      <c r="K1029" s="19">
        <f t="shared" si="110"/>
        <v>0</v>
      </c>
      <c r="L1029" s="23">
        <f t="shared" si="111"/>
        <v>0</v>
      </c>
      <c r="M1029" s="19">
        <f t="shared" si="112"/>
        <v>0</v>
      </c>
      <c r="N1029" s="19">
        <f t="shared" si="113"/>
        <v>31.395</v>
      </c>
      <c r="O1029" s="54"/>
    </row>
    <row r="1030" spans="1:15" x14ac:dyDescent="0.25">
      <c r="A1030" s="238">
        <v>17430</v>
      </c>
      <c r="B1030" s="223" t="s">
        <v>23</v>
      </c>
      <c r="C1030" s="220" t="s">
        <v>2063</v>
      </c>
      <c r="D1030" s="221">
        <v>8595657101450</v>
      </c>
      <c r="E1030" s="201">
        <v>27.3</v>
      </c>
      <c r="F1030" s="17">
        <f t="shared" si="108"/>
        <v>1.0712183637433785</v>
      </c>
      <c r="G1030" s="17">
        <f t="shared" si="109"/>
        <v>31.395</v>
      </c>
      <c r="H1030" s="47"/>
      <c r="I1030" s="18">
        <v>15</v>
      </c>
      <c r="J1030" s="47"/>
      <c r="K1030" s="19">
        <f t="shared" si="110"/>
        <v>0</v>
      </c>
      <c r="L1030" s="23">
        <f t="shared" si="111"/>
        <v>0</v>
      </c>
      <c r="M1030" s="19">
        <f t="shared" si="112"/>
        <v>0</v>
      </c>
      <c r="N1030" s="19">
        <f t="shared" si="113"/>
        <v>31.395</v>
      </c>
      <c r="O1030" s="54" t="s">
        <v>2216</v>
      </c>
    </row>
    <row r="1031" spans="1:15" x14ac:dyDescent="0.25">
      <c r="A1031" s="238">
        <v>17432</v>
      </c>
      <c r="B1031" s="223" t="s">
        <v>23</v>
      </c>
      <c r="C1031" s="220" t="s">
        <v>2064</v>
      </c>
      <c r="D1031" s="221">
        <v>8595657101481</v>
      </c>
      <c r="E1031" s="201">
        <v>27.3</v>
      </c>
      <c r="F1031" s="17">
        <f t="shared" si="108"/>
        <v>1.0712183637433785</v>
      </c>
      <c r="G1031" s="17">
        <f t="shared" si="109"/>
        <v>31.395</v>
      </c>
      <c r="H1031" s="47"/>
      <c r="I1031" s="18">
        <v>15</v>
      </c>
      <c r="J1031" s="47"/>
      <c r="K1031" s="19">
        <f t="shared" si="110"/>
        <v>0</v>
      </c>
      <c r="L1031" s="23">
        <f t="shared" si="111"/>
        <v>0</v>
      </c>
      <c r="M1031" s="19">
        <f t="shared" si="112"/>
        <v>0</v>
      </c>
      <c r="N1031" s="19">
        <f t="shared" si="113"/>
        <v>31.395</v>
      </c>
      <c r="O1031" s="54"/>
    </row>
    <row r="1032" spans="1:15" x14ac:dyDescent="0.25">
      <c r="A1032" s="238">
        <v>17434</v>
      </c>
      <c r="B1032" s="223" t="s">
        <v>23</v>
      </c>
      <c r="C1032" s="220" t="s">
        <v>2065</v>
      </c>
      <c r="D1032" s="221">
        <v>8594071484583</v>
      </c>
      <c r="E1032" s="201">
        <v>27.3</v>
      </c>
      <c r="F1032" s="17">
        <f t="shared" si="108"/>
        <v>1.0712183637433785</v>
      </c>
      <c r="G1032" s="17">
        <f t="shared" si="109"/>
        <v>31.395</v>
      </c>
      <c r="H1032" s="47"/>
      <c r="I1032" s="18">
        <v>15</v>
      </c>
      <c r="J1032" s="47"/>
      <c r="K1032" s="19">
        <f t="shared" si="110"/>
        <v>0</v>
      </c>
      <c r="L1032" s="23">
        <f t="shared" si="111"/>
        <v>0</v>
      </c>
      <c r="M1032" s="19">
        <f t="shared" si="112"/>
        <v>0</v>
      </c>
      <c r="N1032" s="19">
        <f t="shared" si="113"/>
        <v>31.395</v>
      </c>
      <c r="O1032" s="54"/>
    </row>
    <row r="1033" spans="1:15" x14ac:dyDescent="0.25">
      <c r="A1033" s="238">
        <v>17436</v>
      </c>
      <c r="B1033" s="223" t="s">
        <v>23</v>
      </c>
      <c r="C1033" s="220" t="s">
        <v>2066</v>
      </c>
      <c r="D1033" s="221">
        <v>8595657101795</v>
      </c>
      <c r="E1033" s="201">
        <v>27.3</v>
      </c>
      <c r="F1033" s="17">
        <f t="shared" si="108"/>
        <v>1.0712183637433785</v>
      </c>
      <c r="G1033" s="17">
        <f t="shared" si="109"/>
        <v>31.395</v>
      </c>
      <c r="H1033" s="47"/>
      <c r="I1033" s="18">
        <v>15</v>
      </c>
      <c r="J1033" s="47"/>
      <c r="K1033" s="19">
        <f t="shared" si="110"/>
        <v>0</v>
      </c>
      <c r="L1033" s="23">
        <f t="shared" si="111"/>
        <v>0</v>
      </c>
      <c r="M1033" s="19">
        <f t="shared" si="112"/>
        <v>0</v>
      </c>
      <c r="N1033" s="19">
        <f t="shared" si="113"/>
        <v>31.395</v>
      </c>
      <c r="O1033" s="54"/>
    </row>
    <row r="1034" spans="1:15" x14ac:dyDescent="0.25">
      <c r="A1034" s="238">
        <v>17438</v>
      </c>
      <c r="B1034" s="223" t="s">
        <v>23</v>
      </c>
      <c r="C1034" s="220" t="s">
        <v>2067</v>
      </c>
      <c r="D1034" s="221">
        <v>8595657102426</v>
      </c>
      <c r="E1034" s="201">
        <v>27.3</v>
      </c>
      <c r="F1034" s="17">
        <f t="shared" si="108"/>
        <v>1.0712183637433785</v>
      </c>
      <c r="G1034" s="17">
        <f t="shared" si="109"/>
        <v>31.395</v>
      </c>
      <c r="H1034" s="47"/>
      <c r="I1034" s="18">
        <v>15</v>
      </c>
      <c r="J1034" s="47"/>
      <c r="K1034" s="19">
        <f t="shared" si="110"/>
        <v>0</v>
      </c>
      <c r="L1034" s="23">
        <f t="shared" si="111"/>
        <v>0</v>
      </c>
      <c r="M1034" s="19">
        <f t="shared" si="112"/>
        <v>0</v>
      </c>
      <c r="N1034" s="19">
        <f t="shared" si="113"/>
        <v>31.395</v>
      </c>
      <c r="O1034" s="54"/>
    </row>
    <row r="1035" spans="1:15" x14ac:dyDescent="0.25">
      <c r="A1035" s="238">
        <v>17440</v>
      </c>
      <c r="B1035" s="223" t="s">
        <v>23</v>
      </c>
      <c r="C1035" s="220" t="s">
        <v>2068</v>
      </c>
      <c r="D1035" s="221">
        <v>8595657102457</v>
      </c>
      <c r="E1035" s="201">
        <v>27.3</v>
      </c>
      <c r="F1035" s="17">
        <f t="shared" si="108"/>
        <v>1.0712183637433785</v>
      </c>
      <c r="G1035" s="17">
        <f t="shared" si="109"/>
        <v>31.395</v>
      </c>
      <c r="H1035" s="47"/>
      <c r="I1035" s="18">
        <v>15</v>
      </c>
      <c r="J1035" s="47"/>
      <c r="K1035" s="19">
        <f t="shared" si="110"/>
        <v>0</v>
      </c>
      <c r="L1035" s="23">
        <f t="shared" si="111"/>
        <v>0</v>
      </c>
      <c r="M1035" s="19">
        <f t="shared" si="112"/>
        <v>0</v>
      </c>
      <c r="N1035" s="19">
        <f t="shared" si="113"/>
        <v>31.395</v>
      </c>
      <c r="O1035" s="54"/>
    </row>
    <row r="1036" spans="1:15" x14ac:dyDescent="0.25">
      <c r="A1036" s="238">
        <v>17442</v>
      </c>
      <c r="B1036" s="223" t="s">
        <v>23</v>
      </c>
      <c r="C1036" s="220" t="s">
        <v>2069</v>
      </c>
      <c r="D1036" s="221">
        <v>8595657102488</v>
      </c>
      <c r="E1036" s="201">
        <v>27.3</v>
      </c>
      <c r="F1036" s="17">
        <f t="shared" si="108"/>
        <v>1.0712183637433785</v>
      </c>
      <c r="G1036" s="17">
        <f t="shared" si="109"/>
        <v>31.395</v>
      </c>
      <c r="H1036" s="47"/>
      <c r="I1036" s="18">
        <v>15</v>
      </c>
      <c r="J1036" s="47"/>
      <c r="K1036" s="19">
        <f t="shared" si="110"/>
        <v>0</v>
      </c>
      <c r="L1036" s="23">
        <f t="shared" si="111"/>
        <v>0</v>
      </c>
      <c r="M1036" s="19">
        <f t="shared" si="112"/>
        <v>0</v>
      </c>
      <c r="N1036" s="19">
        <f t="shared" si="113"/>
        <v>31.395</v>
      </c>
      <c r="O1036" s="54"/>
    </row>
    <row r="1037" spans="1:15" x14ac:dyDescent="0.25">
      <c r="A1037" s="238">
        <v>17444</v>
      </c>
      <c r="B1037" s="223" t="s">
        <v>23</v>
      </c>
      <c r="C1037" s="220" t="s">
        <v>2070</v>
      </c>
      <c r="D1037" s="221">
        <v>8594071482381</v>
      </c>
      <c r="E1037" s="201">
        <v>465</v>
      </c>
      <c r="F1037" s="17">
        <f t="shared" si="108"/>
        <v>18.246027074749854</v>
      </c>
      <c r="G1037" s="17">
        <f t="shared" si="109"/>
        <v>534.75</v>
      </c>
      <c r="H1037" s="47"/>
      <c r="I1037" s="18">
        <v>7</v>
      </c>
      <c r="J1037" s="47"/>
      <c r="K1037" s="19">
        <f t="shared" si="110"/>
        <v>0</v>
      </c>
      <c r="L1037" s="23">
        <f t="shared" si="111"/>
        <v>0</v>
      </c>
      <c r="M1037" s="19">
        <f t="shared" si="112"/>
        <v>0</v>
      </c>
      <c r="N1037" s="19">
        <f t="shared" si="113"/>
        <v>534.75</v>
      </c>
      <c r="O1037" s="54"/>
    </row>
    <row r="1038" spans="1:15" x14ac:dyDescent="0.25">
      <c r="A1038" s="238">
        <v>17446</v>
      </c>
      <c r="B1038" s="223" t="s">
        <v>23</v>
      </c>
      <c r="C1038" s="220" t="s">
        <v>2071</v>
      </c>
      <c r="D1038" s="221">
        <v>8594071482398</v>
      </c>
      <c r="E1038" s="201">
        <v>465</v>
      </c>
      <c r="F1038" s="17">
        <f t="shared" si="108"/>
        <v>18.246027074749854</v>
      </c>
      <c r="G1038" s="17">
        <f t="shared" si="109"/>
        <v>534.75</v>
      </c>
      <c r="H1038" s="47"/>
      <c r="I1038" s="18">
        <v>7</v>
      </c>
      <c r="J1038" s="47"/>
      <c r="K1038" s="19">
        <f t="shared" si="110"/>
        <v>0</v>
      </c>
      <c r="L1038" s="23">
        <f t="shared" si="111"/>
        <v>0</v>
      </c>
      <c r="M1038" s="19">
        <f t="shared" si="112"/>
        <v>0</v>
      </c>
      <c r="N1038" s="19">
        <f t="shared" si="113"/>
        <v>534.75</v>
      </c>
      <c r="O1038" s="54"/>
    </row>
    <row r="1039" spans="1:15" x14ac:dyDescent="0.25">
      <c r="A1039" s="238">
        <v>17448</v>
      </c>
      <c r="B1039" s="223" t="s">
        <v>23</v>
      </c>
      <c r="C1039" s="220" t="s">
        <v>2072</v>
      </c>
      <c r="D1039" s="221">
        <v>8594071482404</v>
      </c>
      <c r="E1039" s="201">
        <v>465</v>
      </c>
      <c r="F1039" s="17">
        <f t="shared" si="108"/>
        <v>18.246027074749854</v>
      </c>
      <c r="G1039" s="17">
        <f t="shared" si="109"/>
        <v>534.75</v>
      </c>
      <c r="H1039" s="47"/>
      <c r="I1039" s="18">
        <v>7</v>
      </c>
      <c r="J1039" s="47"/>
      <c r="K1039" s="19">
        <f t="shared" si="110"/>
        <v>0</v>
      </c>
      <c r="L1039" s="23">
        <f t="shared" si="111"/>
        <v>0</v>
      </c>
      <c r="M1039" s="19">
        <f t="shared" si="112"/>
        <v>0</v>
      </c>
      <c r="N1039" s="19">
        <f t="shared" si="113"/>
        <v>534.75</v>
      </c>
      <c r="O1039" s="54"/>
    </row>
    <row r="1040" spans="1:15" x14ac:dyDescent="0.25">
      <c r="A1040" s="238">
        <v>17450</v>
      </c>
      <c r="B1040" s="223" t="s">
        <v>23</v>
      </c>
      <c r="C1040" s="220" t="s">
        <v>2073</v>
      </c>
      <c r="D1040" s="221">
        <v>8594071480844</v>
      </c>
      <c r="E1040" s="201">
        <v>26</v>
      </c>
      <c r="F1040" s="17">
        <f t="shared" si="108"/>
        <v>1.0202079654698843</v>
      </c>
      <c r="G1040" s="17">
        <f t="shared" si="109"/>
        <v>29.9</v>
      </c>
      <c r="H1040" s="47"/>
      <c r="I1040" s="18">
        <v>15</v>
      </c>
      <c r="J1040" s="47"/>
      <c r="K1040" s="19">
        <f t="shared" si="110"/>
        <v>0</v>
      </c>
      <c r="L1040" s="23">
        <f t="shared" si="111"/>
        <v>0</v>
      </c>
      <c r="M1040" s="19">
        <f t="shared" si="112"/>
        <v>0</v>
      </c>
      <c r="N1040" s="19">
        <f t="shared" si="113"/>
        <v>29.9</v>
      </c>
      <c r="O1040" s="54" t="s">
        <v>2246</v>
      </c>
    </row>
    <row r="1041" spans="1:15" x14ac:dyDescent="0.25">
      <c r="A1041" s="238">
        <v>17452</v>
      </c>
      <c r="B1041" s="223" t="s">
        <v>23</v>
      </c>
      <c r="C1041" s="220" t="s">
        <v>2074</v>
      </c>
      <c r="D1041" s="221">
        <v>8595657102402</v>
      </c>
      <c r="E1041" s="201">
        <v>26</v>
      </c>
      <c r="F1041" s="17">
        <f t="shared" si="108"/>
        <v>1.0202079654698843</v>
      </c>
      <c r="G1041" s="17">
        <f t="shared" si="109"/>
        <v>29.9</v>
      </c>
      <c r="H1041" s="47"/>
      <c r="I1041" s="18">
        <v>15</v>
      </c>
      <c r="J1041" s="47"/>
      <c r="K1041" s="19">
        <f t="shared" si="110"/>
        <v>0</v>
      </c>
      <c r="L1041" s="23">
        <f t="shared" si="111"/>
        <v>0</v>
      </c>
      <c r="M1041" s="19">
        <f t="shared" si="112"/>
        <v>0</v>
      </c>
      <c r="N1041" s="19">
        <f t="shared" si="113"/>
        <v>29.9</v>
      </c>
      <c r="O1041" s="54"/>
    </row>
    <row r="1042" spans="1:15" x14ac:dyDescent="0.25">
      <c r="A1042" s="238">
        <v>17454</v>
      </c>
      <c r="B1042" s="223" t="s">
        <v>23</v>
      </c>
      <c r="C1042" s="220" t="s">
        <v>2075</v>
      </c>
      <c r="D1042" s="221">
        <v>8594071482824</v>
      </c>
      <c r="E1042" s="201">
        <v>71.5</v>
      </c>
      <c r="F1042" s="17">
        <f t="shared" si="108"/>
        <v>2.8055719050421817</v>
      </c>
      <c r="G1042" s="17">
        <f t="shared" si="109"/>
        <v>82.224999999999994</v>
      </c>
      <c r="H1042" s="47"/>
      <c r="I1042" s="18">
        <v>8</v>
      </c>
      <c r="J1042" s="47"/>
      <c r="K1042" s="19">
        <f t="shared" si="110"/>
        <v>0</v>
      </c>
      <c r="L1042" s="23">
        <f t="shared" si="111"/>
        <v>0</v>
      </c>
      <c r="M1042" s="19">
        <f t="shared" si="112"/>
        <v>0</v>
      </c>
      <c r="N1042" s="19">
        <f t="shared" si="113"/>
        <v>82.224999999999994</v>
      </c>
      <c r="O1042" s="54"/>
    </row>
    <row r="1043" spans="1:15" x14ac:dyDescent="0.25">
      <c r="A1043" s="238">
        <v>17456</v>
      </c>
      <c r="B1043" s="223" t="s">
        <v>23</v>
      </c>
      <c r="C1043" s="220" t="s">
        <v>2076</v>
      </c>
      <c r="D1043" s="221">
        <v>8595657100071</v>
      </c>
      <c r="E1043" s="201">
        <v>71.5</v>
      </c>
      <c r="F1043" s="17">
        <f t="shared" si="108"/>
        <v>2.8055719050421817</v>
      </c>
      <c r="G1043" s="17">
        <f t="shared" si="109"/>
        <v>82.224999999999994</v>
      </c>
      <c r="H1043" s="47"/>
      <c r="I1043" s="18">
        <v>8</v>
      </c>
      <c r="J1043" s="47"/>
      <c r="K1043" s="19">
        <f t="shared" si="110"/>
        <v>0</v>
      </c>
      <c r="L1043" s="23">
        <f t="shared" si="111"/>
        <v>0</v>
      </c>
      <c r="M1043" s="19">
        <f t="shared" si="112"/>
        <v>0</v>
      </c>
      <c r="N1043" s="19">
        <f t="shared" si="113"/>
        <v>82.224999999999994</v>
      </c>
      <c r="O1043" s="54"/>
    </row>
    <row r="1044" spans="1:15" x14ac:dyDescent="0.25">
      <c r="A1044" s="238">
        <v>17458</v>
      </c>
      <c r="B1044" s="223" t="s">
        <v>23</v>
      </c>
      <c r="C1044" s="220" t="s">
        <v>2077</v>
      </c>
      <c r="D1044" s="221">
        <v>8594071482848</v>
      </c>
      <c r="E1044" s="201">
        <v>71.5</v>
      </c>
      <c r="F1044" s="17">
        <f t="shared" si="108"/>
        <v>2.8055719050421817</v>
      </c>
      <c r="G1044" s="17">
        <f t="shared" si="109"/>
        <v>82.224999999999994</v>
      </c>
      <c r="H1044" s="47"/>
      <c r="I1044" s="18">
        <v>8</v>
      </c>
      <c r="J1044" s="47"/>
      <c r="K1044" s="19">
        <f t="shared" si="110"/>
        <v>0</v>
      </c>
      <c r="L1044" s="23">
        <f t="shared" si="111"/>
        <v>0</v>
      </c>
      <c r="M1044" s="19">
        <f t="shared" si="112"/>
        <v>0</v>
      </c>
      <c r="N1044" s="19">
        <f t="shared" si="113"/>
        <v>82.224999999999994</v>
      </c>
      <c r="O1044" s="54"/>
    </row>
    <row r="1045" spans="1:15" x14ac:dyDescent="0.25">
      <c r="A1045" s="238">
        <v>17460</v>
      </c>
      <c r="B1045" s="223" t="s">
        <v>23</v>
      </c>
      <c r="C1045" s="220" t="s">
        <v>2078</v>
      </c>
      <c r="D1045" s="221">
        <v>8594071482831</v>
      </c>
      <c r="E1045" s="201">
        <v>71.5</v>
      </c>
      <c r="F1045" s="17">
        <f t="shared" si="108"/>
        <v>2.8055719050421817</v>
      </c>
      <c r="G1045" s="17">
        <f t="shared" si="109"/>
        <v>82.224999999999994</v>
      </c>
      <c r="H1045" s="47"/>
      <c r="I1045" s="18">
        <v>8</v>
      </c>
      <c r="J1045" s="47"/>
      <c r="K1045" s="19">
        <f t="shared" si="110"/>
        <v>0</v>
      </c>
      <c r="L1045" s="23">
        <f t="shared" si="111"/>
        <v>0</v>
      </c>
      <c r="M1045" s="19">
        <f t="shared" si="112"/>
        <v>0</v>
      </c>
      <c r="N1045" s="19">
        <f t="shared" si="113"/>
        <v>82.224999999999994</v>
      </c>
      <c r="O1045" s="54"/>
    </row>
    <row r="1046" spans="1:15" x14ac:dyDescent="0.25">
      <c r="A1046" s="239">
        <v>17462</v>
      </c>
      <c r="B1046" s="223" t="s">
        <v>23</v>
      </c>
      <c r="C1046" s="220" t="s">
        <v>2079</v>
      </c>
      <c r="D1046" s="221">
        <v>8595657100088</v>
      </c>
      <c r="E1046" s="201">
        <v>71.5</v>
      </c>
      <c r="F1046" s="17">
        <f t="shared" si="108"/>
        <v>2.8055719050421817</v>
      </c>
      <c r="G1046" s="17">
        <f t="shared" si="109"/>
        <v>82.224999999999994</v>
      </c>
      <c r="H1046" s="47"/>
      <c r="I1046" s="18">
        <v>8</v>
      </c>
      <c r="J1046" s="47"/>
      <c r="K1046" s="19">
        <f t="shared" si="110"/>
        <v>0</v>
      </c>
      <c r="L1046" s="23">
        <f t="shared" si="111"/>
        <v>0</v>
      </c>
      <c r="M1046" s="19">
        <f t="shared" si="112"/>
        <v>0</v>
      </c>
      <c r="N1046" s="19">
        <f t="shared" si="113"/>
        <v>82.224999999999994</v>
      </c>
      <c r="O1046" s="54"/>
    </row>
    <row r="1047" spans="1:15" x14ac:dyDescent="0.25">
      <c r="A1047" s="240">
        <v>17464</v>
      </c>
      <c r="B1047" s="223" t="s">
        <v>23</v>
      </c>
      <c r="C1047" s="224" t="s">
        <v>2080</v>
      </c>
      <c r="D1047" s="256">
        <v>8595657100095</v>
      </c>
      <c r="E1047" s="201">
        <v>71.5</v>
      </c>
      <c r="F1047" s="17">
        <f t="shared" si="108"/>
        <v>2.8055719050421817</v>
      </c>
      <c r="G1047" s="17">
        <f t="shared" si="109"/>
        <v>82.224999999999994</v>
      </c>
      <c r="H1047" s="47"/>
      <c r="I1047" s="18">
        <v>8</v>
      </c>
      <c r="J1047" s="47"/>
      <c r="K1047" s="19">
        <f t="shared" si="110"/>
        <v>0</v>
      </c>
      <c r="L1047" s="23">
        <f t="shared" si="111"/>
        <v>0</v>
      </c>
      <c r="M1047" s="19">
        <f t="shared" si="112"/>
        <v>0</v>
      </c>
      <c r="N1047" s="19">
        <f t="shared" si="113"/>
        <v>82.224999999999994</v>
      </c>
      <c r="O1047" s="54"/>
    </row>
    <row r="1048" spans="1:15" x14ac:dyDescent="0.25">
      <c r="A1048" s="247">
        <v>17466</v>
      </c>
      <c r="B1048" s="223" t="s">
        <v>23</v>
      </c>
      <c r="C1048" s="248" t="s">
        <v>2116</v>
      </c>
      <c r="D1048" s="251">
        <v>8594071484002</v>
      </c>
      <c r="E1048" s="201">
        <v>55</v>
      </c>
      <c r="F1048" s="17">
        <f t="shared" si="108"/>
        <v>2.158132234647832</v>
      </c>
      <c r="G1048" s="17">
        <f t="shared" si="109"/>
        <v>63.249999999999993</v>
      </c>
      <c r="H1048" s="47"/>
      <c r="I1048" s="18">
        <v>10</v>
      </c>
      <c r="J1048" s="47"/>
      <c r="K1048" s="19">
        <f t="shared" si="110"/>
        <v>0</v>
      </c>
      <c r="L1048" s="23">
        <f t="shared" si="111"/>
        <v>0</v>
      </c>
      <c r="M1048" s="19">
        <f t="shared" si="112"/>
        <v>0</v>
      </c>
      <c r="N1048" s="19">
        <f t="shared" si="113"/>
        <v>63.249999999999993</v>
      </c>
      <c r="O1048" s="54"/>
    </row>
    <row r="1049" spans="1:15" x14ac:dyDescent="0.25">
      <c r="A1049" s="247">
        <v>17468</v>
      </c>
      <c r="B1049" s="223" t="s">
        <v>23</v>
      </c>
      <c r="C1049" s="248" t="s">
        <v>2117</v>
      </c>
      <c r="D1049" s="251">
        <v>8594071484019</v>
      </c>
      <c r="E1049" s="201">
        <v>55</v>
      </c>
      <c r="F1049" s="17">
        <f t="shared" si="108"/>
        <v>2.158132234647832</v>
      </c>
      <c r="G1049" s="17">
        <f t="shared" si="109"/>
        <v>63.249999999999993</v>
      </c>
      <c r="H1049" s="47"/>
      <c r="I1049" s="18">
        <v>10</v>
      </c>
      <c r="J1049" s="47"/>
      <c r="K1049" s="19">
        <f t="shared" si="110"/>
        <v>0</v>
      </c>
      <c r="L1049" s="23">
        <f t="shared" si="111"/>
        <v>0</v>
      </c>
      <c r="M1049" s="19">
        <f t="shared" si="112"/>
        <v>0</v>
      </c>
      <c r="N1049" s="19">
        <f t="shared" si="113"/>
        <v>63.249999999999993</v>
      </c>
      <c r="O1049" s="54"/>
    </row>
    <row r="1050" spans="1:15" x14ac:dyDescent="0.25">
      <c r="A1050" s="247">
        <v>17470</v>
      </c>
      <c r="B1050" s="223" t="s">
        <v>23</v>
      </c>
      <c r="C1050" s="248" t="s">
        <v>2118</v>
      </c>
      <c r="D1050" s="251">
        <v>8594071484033</v>
      </c>
      <c r="E1050" s="201">
        <v>55</v>
      </c>
      <c r="F1050" s="17">
        <f t="shared" si="108"/>
        <v>2.158132234647832</v>
      </c>
      <c r="G1050" s="17">
        <f t="shared" si="109"/>
        <v>63.249999999999993</v>
      </c>
      <c r="H1050" s="47"/>
      <c r="I1050" s="18">
        <v>10</v>
      </c>
      <c r="J1050" s="47"/>
      <c r="K1050" s="19">
        <f t="shared" si="110"/>
        <v>0</v>
      </c>
      <c r="L1050" s="23">
        <f t="shared" si="111"/>
        <v>0</v>
      </c>
      <c r="M1050" s="19">
        <f t="shared" si="112"/>
        <v>0</v>
      </c>
      <c r="N1050" s="19">
        <f t="shared" si="113"/>
        <v>63.249999999999993</v>
      </c>
      <c r="O1050" s="54"/>
    </row>
    <row r="1051" spans="1:15" x14ac:dyDescent="0.25">
      <c r="A1051" s="223">
        <v>19740</v>
      </c>
      <c r="B1051" s="223"/>
      <c r="C1051" s="225" t="s">
        <v>876</v>
      </c>
      <c r="D1051" s="257" t="s">
        <v>1740</v>
      </c>
      <c r="E1051" s="201">
        <v>37.5</v>
      </c>
      <c r="F1051" s="17">
        <f t="shared" si="108"/>
        <v>1.4714537963507945</v>
      </c>
      <c r="G1051" s="17">
        <f>PRODUCT(E1051,1.21)</f>
        <v>45.375</v>
      </c>
      <c r="H1051" s="47"/>
      <c r="I1051" s="18">
        <v>1</v>
      </c>
      <c r="J1051" s="47"/>
      <c r="K1051" s="19">
        <f t="shared" si="110"/>
        <v>0</v>
      </c>
      <c r="L1051" s="23">
        <f t="shared" si="111"/>
        <v>0</v>
      </c>
      <c r="M1051" s="19">
        <f t="shared" si="112"/>
        <v>0</v>
      </c>
      <c r="N1051" s="19">
        <f t="shared" si="113"/>
        <v>45.375</v>
      </c>
      <c r="O1051" s="54"/>
    </row>
    <row r="1052" spans="1:15" x14ac:dyDescent="0.25">
      <c r="A1052" s="223">
        <v>19742</v>
      </c>
      <c r="B1052" s="223"/>
      <c r="C1052" s="225" t="s">
        <v>877</v>
      </c>
      <c r="D1052" s="257" t="s">
        <v>1741</v>
      </c>
      <c r="E1052" s="201">
        <v>37.5</v>
      </c>
      <c r="F1052" s="17">
        <f t="shared" si="108"/>
        <v>1.4714537963507945</v>
      </c>
      <c r="G1052" s="17">
        <f t="shared" ref="G1052:G1065" si="116">PRODUCT(E1052,1.21)</f>
        <v>45.375</v>
      </c>
      <c r="H1052" s="47"/>
      <c r="I1052" s="18">
        <v>1</v>
      </c>
      <c r="J1052" s="47"/>
      <c r="K1052" s="19">
        <f t="shared" si="110"/>
        <v>0</v>
      </c>
      <c r="L1052" s="23">
        <f t="shared" si="111"/>
        <v>0</v>
      </c>
      <c r="M1052" s="19">
        <f t="shared" si="112"/>
        <v>0</v>
      </c>
      <c r="N1052" s="19">
        <f t="shared" si="113"/>
        <v>45.375</v>
      </c>
      <c r="O1052" s="54"/>
    </row>
    <row r="1053" spans="1:15" x14ac:dyDescent="0.25">
      <c r="A1053" s="40">
        <v>19744</v>
      </c>
      <c r="B1053" s="40"/>
      <c r="C1053" s="16" t="s">
        <v>878</v>
      </c>
      <c r="D1053" s="53" t="s">
        <v>1742</v>
      </c>
      <c r="E1053" s="201">
        <v>37.5</v>
      </c>
      <c r="F1053" s="17">
        <f t="shared" si="108"/>
        <v>1.4714537963507945</v>
      </c>
      <c r="G1053" s="17">
        <f t="shared" si="116"/>
        <v>45.375</v>
      </c>
      <c r="H1053" s="47"/>
      <c r="I1053" s="18">
        <v>1</v>
      </c>
      <c r="J1053" s="47"/>
      <c r="K1053" s="19">
        <f t="shared" si="110"/>
        <v>0</v>
      </c>
      <c r="L1053" s="23">
        <f t="shared" si="111"/>
        <v>0</v>
      </c>
      <c r="M1053" s="19">
        <f t="shared" si="112"/>
        <v>0</v>
      </c>
      <c r="N1053" s="19">
        <f t="shared" si="113"/>
        <v>45.375</v>
      </c>
      <c r="O1053" s="54"/>
    </row>
    <row r="1054" spans="1:15" x14ac:dyDescent="0.25">
      <c r="A1054" s="40">
        <v>19746</v>
      </c>
      <c r="B1054" s="40"/>
      <c r="C1054" s="16" t="s">
        <v>879</v>
      </c>
      <c r="D1054" s="53" t="s">
        <v>1743</v>
      </c>
      <c r="E1054" s="201">
        <v>43.8</v>
      </c>
      <c r="F1054" s="17">
        <f t="shared" si="108"/>
        <v>1.718658034137728</v>
      </c>
      <c r="G1054" s="17">
        <f t="shared" si="116"/>
        <v>52.997999999999998</v>
      </c>
      <c r="H1054" s="47"/>
      <c r="I1054" s="18">
        <v>1</v>
      </c>
      <c r="J1054" s="47"/>
      <c r="K1054" s="19">
        <f t="shared" si="110"/>
        <v>0</v>
      </c>
      <c r="L1054" s="23">
        <f t="shared" si="111"/>
        <v>0</v>
      </c>
      <c r="M1054" s="19">
        <f t="shared" si="112"/>
        <v>0</v>
      </c>
      <c r="N1054" s="19">
        <f t="shared" si="113"/>
        <v>52.997999999999998</v>
      </c>
      <c r="O1054" s="54"/>
    </row>
    <row r="1055" spans="1:15" x14ac:dyDescent="0.25">
      <c r="A1055" s="40">
        <v>19748</v>
      </c>
      <c r="B1055" s="40"/>
      <c r="C1055" s="16" t="s">
        <v>880</v>
      </c>
      <c r="D1055" s="53" t="s">
        <v>1744</v>
      </c>
      <c r="E1055" s="201">
        <v>37.5</v>
      </c>
      <c r="F1055" s="17">
        <f t="shared" si="108"/>
        <v>1.4714537963507945</v>
      </c>
      <c r="G1055" s="17">
        <f t="shared" si="116"/>
        <v>45.375</v>
      </c>
      <c r="H1055" s="47"/>
      <c r="I1055" s="18">
        <v>1</v>
      </c>
      <c r="J1055" s="47"/>
      <c r="K1055" s="19">
        <f t="shared" si="110"/>
        <v>0</v>
      </c>
      <c r="L1055" s="23">
        <f t="shared" si="111"/>
        <v>0</v>
      </c>
      <c r="M1055" s="19">
        <f t="shared" si="112"/>
        <v>0</v>
      </c>
      <c r="N1055" s="19">
        <f t="shared" si="113"/>
        <v>45.375</v>
      </c>
      <c r="O1055" s="54"/>
    </row>
    <row r="1056" spans="1:15" x14ac:dyDescent="0.25">
      <c r="A1056" s="40">
        <v>19750</v>
      </c>
      <c r="B1056" s="40"/>
      <c r="C1056" s="16" t="s">
        <v>881</v>
      </c>
      <c r="D1056" s="53" t="s">
        <v>1745</v>
      </c>
      <c r="E1056" s="201">
        <v>37.5</v>
      </c>
      <c r="F1056" s="17">
        <f t="shared" si="108"/>
        <v>1.4714537963507945</v>
      </c>
      <c r="G1056" s="17">
        <f t="shared" si="116"/>
        <v>45.375</v>
      </c>
      <c r="H1056" s="47"/>
      <c r="I1056" s="18">
        <v>1</v>
      </c>
      <c r="J1056" s="47"/>
      <c r="K1056" s="19">
        <f t="shared" si="110"/>
        <v>0</v>
      </c>
      <c r="L1056" s="23">
        <f t="shared" si="111"/>
        <v>0</v>
      </c>
      <c r="M1056" s="19">
        <f t="shared" si="112"/>
        <v>0</v>
      </c>
      <c r="N1056" s="19">
        <f t="shared" si="113"/>
        <v>45.375</v>
      </c>
      <c r="O1056" s="54"/>
    </row>
    <row r="1057" spans="1:15" x14ac:dyDescent="0.25">
      <c r="A1057" s="40">
        <v>19760</v>
      </c>
      <c r="B1057" s="40"/>
      <c r="C1057" s="16" t="s">
        <v>882</v>
      </c>
      <c r="D1057" s="53" t="s">
        <v>1746</v>
      </c>
      <c r="E1057" s="201">
        <v>4</v>
      </c>
      <c r="F1057" s="17">
        <f t="shared" si="108"/>
        <v>0.15695507161075142</v>
      </c>
      <c r="G1057" s="17">
        <f t="shared" si="116"/>
        <v>4.84</v>
      </c>
      <c r="H1057" s="47"/>
      <c r="I1057" s="18">
        <v>1</v>
      </c>
      <c r="J1057" s="47"/>
      <c r="K1057" s="19">
        <f t="shared" si="110"/>
        <v>0</v>
      </c>
      <c r="L1057" s="23">
        <f t="shared" si="111"/>
        <v>0</v>
      </c>
      <c r="M1057" s="19">
        <f t="shared" si="112"/>
        <v>0</v>
      </c>
      <c r="N1057" s="19">
        <f t="shared" si="113"/>
        <v>4.84</v>
      </c>
      <c r="O1057" s="54"/>
    </row>
    <row r="1058" spans="1:15" x14ac:dyDescent="0.25">
      <c r="A1058" s="40">
        <v>19924</v>
      </c>
      <c r="B1058" s="40" t="s">
        <v>23</v>
      </c>
      <c r="C1058" s="16" t="s">
        <v>883</v>
      </c>
      <c r="D1058" s="53" t="s">
        <v>1747</v>
      </c>
      <c r="E1058" s="201">
        <v>55.7</v>
      </c>
      <c r="F1058" s="17">
        <f t="shared" si="108"/>
        <v>2.1855993721797136</v>
      </c>
      <c r="G1058" s="17">
        <f t="shared" si="116"/>
        <v>67.397000000000006</v>
      </c>
      <c r="H1058" s="47"/>
      <c r="I1058" s="18">
        <v>20</v>
      </c>
      <c r="J1058" s="47"/>
      <c r="K1058" s="19">
        <f t="shared" si="110"/>
        <v>0</v>
      </c>
      <c r="L1058" s="23">
        <f t="shared" si="111"/>
        <v>0</v>
      </c>
      <c r="M1058" s="19">
        <f t="shared" si="112"/>
        <v>0</v>
      </c>
      <c r="N1058" s="19">
        <f t="shared" si="113"/>
        <v>67.397000000000006</v>
      </c>
      <c r="O1058" s="54" t="s">
        <v>1759</v>
      </c>
    </row>
    <row r="1059" spans="1:15" x14ac:dyDescent="0.25">
      <c r="A1059" s="40">
        <v>19930</v>
      </c>
      <c r="B1059" s="40" t="s">
        <v>23</v>
      </c>
      <c r="C1059" s="16" t="s">
        <v>884</v>
      </c>
      <c r="D1059" s="53" t="s">
        <v>1748</v>
      </c>
      <c r="E1059" s="201">
        <v>55.7</v>
      </c>
      <c r="F1059" s="17">
        <f t="shared" si="108"/>
        <v>2.1855993721797136</v>
      </c>
      <c r="G1059" s="17">
        <f t="shared" si="116"/>
        <v>67.397000000000006</v>
      </c>
      <c r="H1059" s="47"/>
      <c r="I1059" s="18">
        <v>20</v>
      </c>
      <c r="J1059" s="47"/>
      <c r="K1059" s="19">
        <f t="shared" si="110"/>
        <v>0</v>
      </c>
      <c r="L1059" s="23">
        <f t="shared" si="111"/>
        <v>0</v>
      </c>
      <c r="M1059" s="19">
        <f t="shared" si="112"/>
        <v>0</v>
      </c>
      <c r="N1059" s="19">
        <f t="shared" si="113"/>
        <v>67.397000000000006</v>
      </c>
      <c r="O1059" s="54" t="s">
        <v>1759</v>
      </c>
    </row>
    <row r="1060" spans="1:15" x14ac:dyDescent="0.25">
      <c r="A1060" s="40">
        <v>8000100</v>
      </c>
      <c r="B1060" s="40"/>
      <c r="C1060" s="16" t="s">
        <v>885</v>
      </c>
      <c r="D1060" s="53" t="s">
        <v>1749</v>
      </c>
      <c r="E1060" s="201">
        <v>39.6</v>
      </c>
      <c r="F1060" s="17">
        <f t="shared" si="108"/>
        <v>1.5538552089464392</v>
      </c>
      <c r="G1060" s="17">
        <f t="shared" si="116"/>
        <v>47.915999999999997</v>
      </c>
      <c r="H1060" s="47"/>
      <c r="I1060" s="18">
        <v>1</v>
      </c>
      <c r="J1060" s="47"/>
      <c r="K1060" s="19">
        <f t="shared" si="110"/>
        <v>0</v>
      </c>
      <c r="L1060" s="23">
        <f t="shared" si="111"/>
        <v>0</v>
      </c>
      <c r="M1060" s="19">
        <f t="shared" si="112"/>
        <v>0</v>
      </c>
      <c r="N1060" s="19">
        <f t="shared" si="113"/>
        <v>47.915999999999997</v>
      </c>
      <c r="O1060" s="54"/>
    </row>
    <row r="1061" spans="1:15" x14ac:dyDescent="0.25">
      <c r="A1061" s="40">
        <v>8000105</v>
      </c>
      <c r="B1061" s="40"/>
      <c r="C1061" s="16" t="s">
        <v>886</v>
      </c>
      <c r="D1061" s="53" t="s">
        <v>1750</v>
      </c>
      <c r="E1061" s="201">
        <v>35.9</v>
      </c>
      <c r="F1061" s="17">
        <f t="shared" si="108"/>
        <v>1.4086717677064939</v>
      </c>
      <c r="G1061" s="17">
        <f t="shared" si="116"/>
        <v>43.439</v>
      </c>
      <c r="H1061" s="47"/>
      <c r="I1061" s="18">
        <v>25</v>
      </c>
      <c r="J1061" s="47"/>
      <c r="K1061" s="19">
        <f t="shared" si="110"/>
        <v>0</v>
      </c>
      <c r="L1061" s="23">
        <f t="shared" si="111"/>
        <v>0</v>
      </c>
      <c r="M1061" s="19">
        <f t="shared" si="112"/>
        <v>0</v>
      </c>
      <c r="N1061" s="19">
        <f t="shared" si="113"/>
        <v>43.439</v>
      </c>
      <c r="O1061" s="54"/>
    </row>
    <row r="1062" spans="1:15" x14ac:dyDescent="0.25">
      <c r="A1062" s="40">
        <v>8000110</v>
      </c>
      <c r="B1062" s="40"/>
      <c r="C1062" s="16" t="s">
        <v>887</v>
      </c>
      <c r="D1062" s="53" t="s">
        <v>1751</v>
      </c>
      <c r="E1062" s="201">
        <v>120</v>
      </c>
      <c r="F1062" s="17">
        <f t="shared" si="108"/>
        <v>4.7086521483225425</v>
      </c>
      <c r="G1062" s="17">
        <f t="shared" si="116"/>
        <v>145.19999999999999</v>
      </c>
      <c r="H1062" s="47"/>
      <c r="I1062" s="18">
        <v>40</v>
      </c>
      <c r="J1062" s="47"/>
      <c r="K1062" s="19">
        <f t="shared" si="110"/>
        <v>0</v>
      </c>
      <c r="L1062" s="23">
        <f t="shared" si="111"/>
        <v>0</v>
      </c>
      <c r="M1062" s="19">
        <f t="shared" si="112"/>
        <v>0</v>
      </c>
      <c r="N1062" s="19">
        <f t="shared" si="113"/>
        <v>145.19999999999999</v>
      </c>
      <c r="O1062" s="54"/>
    </row>
    <row r="1063" spans="1:15" x14ac:dyDescent="0.25">
      <c r="A1063" s="40">
        <v>8004001</v>
      </c>
      <c r="B1063" s="40"/>
      <c r="C1063" s="16" t="s">
        <v>888</v>
      </c>
      <c r="D1063" s="53" t="s">
        <v>1752</v>
      </c>
      <c r="E1063" s="201">
        <v>300</v>
      </c>
      <c r="F1063" s="17">
        <f t="shared" si="108"/>
        <v>11.771630370806356</v>
      </c>
      <c r="G1063" s="17">
        <f t="shared" si="116"/>
        <v>363</v>
      </c>
      <c r="H1063" s="47"/>
      <c r="I1063" s="18">
        <v>1</v>
      </c>
      <c r="J1063" s="47"/>
      <c r="K1063" s="19">
        <f t="shared" si="110"/>
        <v>0</v>
      </c>
      <c r="L1063" s="23">
        <f t="shared" si="111"/>
        <v>0</v>
      </c>
      <c r="M1063" s="19">
        <f t="shared" si="112"/>
        <v>0</v>
      </c>
      <c r="N1063" s="19">
        <f t="shared" si="113"/>
        <v>363</v>
      </c>
      <c r="O1063" s="54"/>
    </row>
    <row r="1064" spans="1:15" x14ac:dyDescent="0.25">
      <c r="A1064" s="40">
        <v>8004002</v>
      </c>
      <c r="B1064" s="40"/>
      <c r="C1064" s="16" t="s">
        <v>889</v>
      </c>
      <c r="D1064" s="53" t="s">
        <v>1753</v>
      </c>
      <c r="E1064" s="201">
        <v>300</v>
      </c>
      <c r="F1064" s="17">
        <f t="shared" si="108"/>
        <v>11.771630370806356</v>
      </c>
      <c r="G1064" s="17">
        <f t="shared" si="116"/>
        <v>363</v>
      </c>
      <c r="H1064" s="47"/>
      <c r="I1064" s="18">
        <v>1</v>
      </c>
      <c r="J1064" s="47"/>
      <c r="K1064" s="19">
        <f t="shared" si="110"/>
        <v>0</v>
      </c>
      <c r="L1064" s="23">
        <f t="shared" si="111"/>
        <v>0</v>
      </c>
      <c r="M1064" s="19">
        <f t="shared" si="112"/>
        <v>0</v>
      </c>
      <c r="N1064" s="19">
        <f t="shared" si="113"/>
        <v>363</v>
      </c>
      <c r="O1064" s="54"/>
    </row>
    <row r="1065" spans="1:15" x14ac:dyDescent="0.25">
      <c r="A1065" s="40">
        <v>8010680</v>
      </c>
      <c r="B1065" s="40"/>
      <c r="C1065" s="16" t="s">
        <v>890</v>
      </c>
      <c r="D1065" s="53" t="s">
        <v>1754</v>
      </c>
      <c r="E1065" s="201">
        <v>82.9</v>
      </c>
      <c r="F1065" s="17">
        <f t="shared" si="108"/>
        <v>3.2528938591328234</v>
      </c>
      <c r="G1065" s="17">
        <f t="shared" si="116"/>
        <v>100.309</v>
      </c>
      <c r="H1065" s="47"/>
      <c r="I1065" s="18">
        <v>24</v>
      </c>
      <c r="J1065" s="47"/>
      <c r="K1065" s="19">
        <f t="shared" si="110"/>
        <v>0</v>
      </c>
      <c r="L1065" s="23">
        <f t="shared" si="111"/>
        <v>0</v>
      </c>
      <c r="M1065" s="19">
        <f t="shared" si="112"/>
        <v>0</v>
      </c>
      <c r="N1065" s="19">
        <f t="shared" si="113"/>
        <v>100.309</v>
      </c>
      <c r="O1065" s="54"/>
    </row>
    <row r="1066" spans="1:15" x14ac:dyDescent="0.25">
      <c r="A1066" s="40">
        <v>9009020</v>
      </c>
      <c r="B1066" s="40"/>
      <c r="C1066" s="16" t="s">
        <v>891</v>
      </c>
      <c r="D1066" s="53" t="s">
        <v>1755</v>
      </c>
      <c r="E1066" s="201">
        <v>61</v>
      </c>
      <c r="F1066" s="17">
        <f t="shared" si="108"/>
        <v>2.393564842063959</v>
      </c>
      <c r="G1066" s="17">
        <f t="shared" ref="G1066" si="117">PRODUCT(E1066,1.1)</f>
        <v>67.100000000000009</v>
      </c>
      <c r="H1066" s="47"/>
      <c r="I1066" s="18">
        <v>8</v>
      </c>
      <c r="J1066" s="47"/>
      <c r="K1066" s="19">
        <f t="shared" si="110"/>
        <v>0</v>
      </c>
      <c r="L1066" s="23">
        <f t="shared" si="111"/>
        <v>0</v>
      </c>
      <c r="M1066" s="19">
        <f t="shared" si="112"/>
        <v>0</v>
      </c>
      <c r="N1066" s="19">
        <f t="shared" si="113"/>
        <v>67.100000000000009</v>
      </c>
      <c r="O1066" s="54"/>
    </row>
    <row r="1067" spans="1:15" x14ac:dyDescent="0.25">
      <c r="A1067" s="40">
        <v>9009041</v>
      </c>
      <c r="B1067" s="40"/>
      <c r="C1067" s="16" t="s">
        <v>892</v>
      </c>
      <c r="D1067" s="53" t="s">
        <v>1756</v>
      </c>
      <c r="E1067" s="201">
        <v>0</v>
      </c>
      <c r="F1067" s="17">
        <f t="shared" si="108"/>
        <v>0</v>
      </c>
      <c r="G1067" s="17">
        <f t="shared" si="109"/>
        <v>0</v>
      </c>
      <c r="H1067" s="47"/>
      <c r="I1067" s="18">
        <v>20</v>
      </c>
      <c r="J1067" s="47"/>
      <c r="K1067" s="19">
        <f t="shared" si="110"/>
        <v>0</v>
      </c>
      <c r="L1067" s="23">
        <f t="shared" si="111"/>
        <v>0</v>
      </c>
      <c r="M1067" s="19">
        <f t="shared" si="112"/>
        <v>0</v>
      </c>
      <c r="N1067" s="19">
        <f t="shared" si="113"/>
        <v>0</v>
      </c>
      <c r="O1067" s="54"/>
    </row>
    <row r="1068" spans="1:15" x14ac:dyDescent="0.25">
      <c r="A1068" s="40">
        <v>9009043</v>
      </c>
      <c r="B1068" s="40"/>
      <c r="C1068" s="16" t="s">
        <v>893</v>
      </c>
      <c r="D1068" s="53" t="s">
        <v>1757</v>
      </c>
      <c r="E1068" s="201">
        <v>0</v>
      </c>
      <c r="F1068" s="17">
        <f t="shared" si="108"/>
        <v>0</v>
      </c>
      <c r="G1068" s="17">
        <f t="shared" si="109"/>
        <v>0</v>
      </c>
      <c r="H1068" s="47"/>
      <c r="I1068" s="18">
        <v>20</v>
      </c>
      <c r="J1068" s="47"/>
      <c r="K1068" s="19">
        <f t="shared" si="110"/>
        <v>0</v>
      </c>
      <c r="L1068" s="23">
        <f t="shared" si="111"/>
        <v>0</v>
      </c>
      <c r="M1068" s="19">
        <f t="shared" si="112"/>
        <v>0</v>
      </c>
      <c r="N1068" s="19">
        <f t="shared" si="113"/>
        <v>0</v>
      </c>
      <c r="O1068" s="54"/>
    </row>
    <row r="1069" spans="1:15" x14ac:dyDescent="0.25">
      <c r="A1069" s="40">
        <v>9009050</v>
      </c>
      <c r="B1069" s="40"/>
      <c r="C1069" s="16" t="s">
        <v>894</v>
      </c>
      <c r="D1069" s="53" t="s">
        <v>1758</v>
      </c>
      <c r="E1069" s="201">
        <v>0</v>
      </c>
      <c r="F1069" s="17">
        <f t="shared" si="108"/>
        <v>0</v>
      </c>
      <c r="G1069" s="17">
        <f t="shared" si="109"/>
        <v>0</v>
      </c>
      <c r="H1069" s="47"/>
      <c r="I1069" s="18">
        <v>20</v>
      </c>
      <c r="J1069" s="47"/>
      <c r="K1069" s="19">
        <f t="shared" si="110"/>
        <v>0</v>
      </c>
      <c r="L1069" s="23">
        <f t="shared" si="111"/>
        <v>0</v>
      </c>
      <c r="M1069" s="19">
        <f t="shared" si="112"/>
        <v>0</v>
      </c>
      <c r="N1069" s="19">
        <f t="shared" si="113"/>
        <v>0</v>
      </c>
      <c r="O1069" s="54"/>
    </row>
    <row r="1070" spans="1:15" x14ac:dyDescent="0.25">
      <c r="K1070" s="56" t="s">
        <v>1762</v>
      </c>
      <c r="M1070" s="56" t="s">
        <v>1763</v>
      </c>
    </row>
    <row r="1071" spans="1:15" x14ac:dyDescent="0.25">
      <c r="K1071" s="13">
        <f>SUM(K7:K1069)</f>
        <v>0</v>
      </c>
      <c r="M1071" s="13">
        <f>SUM(M7:M1069)</f>
        <v>0</v>
      </c>
    </row>
    <row r="1072" spans="1:15" x14ac:dyDescent="0.25">
      <c r="C1072" s="49" t="s">
        <v>895</v>
      </c>
    </row>
    <row r="1073" spans="3:3" x14ac:dyDescent="0.25">
      <c r="C1073" s="49" t="s">
        <v>896</v>
      </c>
    </row>
    <row r="1074" spans="3:3" x14ac:dyDescent="0.25">
      <c r="C1074" s="50"/>
    </row>
    <row r="1075" spans="3:3" x14ac:dyDescent="0.25">
      <c r="C1075" s="51" t="s">
        <v>897</v>
      </c>
    </row>
    <row r="1076" spans="3:3" x14ac:dyDescent="0.25">
      <c r="C1076" s="51"/>
    </row>
    <row r="1077" spans="3:3" x14ac:dyDescent="0.25">
      <c r="C1077" s="51" t="s">
        <v>898</v>
      </c>
    </row>
    <row r="1078" spans="3:3" x14ac:dyDescent="0.25">
      <c r="C1078" s="51" t="s">
        <v>899</v>
      </c>
    </row>
    <row r="1079" spans="3:3" x14ac:dyDescent="0.25">
      <c r="C1079" s="52" t="s">
        <v>900</v>
      </c>
    </row>
    <row r="1080" spans="3:3" x14ac:dyDescent="0.25">
      <c r="C1080" s="51" t="s">
        <v>901</v>
      </c>
    </row>
    <row r="1081" spans="3:3" x14ac:dyDescent="0.25">
      <c r="C1081" s="51" t="s">
        <v>902</v>
      </c>
    </row>
    <row r="1082" spans="3:3" x14ac:dyDescent="0.25">
      <c r="C1082" s="51" t="s">
        <v>903</v>
      </c>
    </row>
    <row r="1083" spans="3:3" x14ac:dyDescent="0.25">
      <c r="C1083" s="52" t="s">
        <v>904</v>
      </c>
    </row>
    <row r="1084" spans="3:3" x14ac:dyDescent="0.25">
      <c r="C1084" s="52" t="s">
        <v>905</v>
      </c>
    </row>
  </sheetData>
  <mergeCells count="2">
    <mergeCell ref="I1:K4"/>
    <mergeCell ref="A2:B2"/>
  </mergeCells>
  <phoneticPr fontId="35" type="noConversion"/>
  <pageMargins left="0.7" right="0.7" top="0.75" bottom="0.75" header="0.3" footer="0.3"/>
  <pageSetup paperSize="9" scale="60" orientation="portrait" r:id="rId1"/>
  <rowBreaks count="1" manualBreakCount="1">
    <brk id="711" max="16383" man="1"/>
  </rowBreaks>
  <colBreaks count="1" manualBreakCount="1">
    <brk id="10" max="1048575" man="1"/>
  </colBreaks>
  <ignoredErrors>
    <ignoredError sqref="D319:D320 D874:D881 D204:D219 D307:D313 D816:D821 D975:D980 D982:D983 D659 D121:D148 D298:D304 D293:D296 D693:D697 D846:D849 D1006:D1013 D332:D336 D529:D537 D315:D317 D756:D780 D830:D839 D170:D201 D499:D503 D640:D642 D782:D795 D870:D872 D883 D324:D329 D637:D638 D613:D635 D739 D797:D798 D1051:D1069 D221:D233 D563 D344:D432 D434 D439 D459:D497 D841:D842 D252:D291 D644:D657 D885:D886 D904:D924 D963 D338:D341 D436:D437 D441:D457 D505:D527 D539:D561 D23:D59 D667:D691 D868 D935:D952 D956:D961 D7:D21 D61:D119 D235:D249 D566:D611 D742:D754 D855:D859 D888:D900 D699:D736 D824:D828"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4241"/>
  <sheetViews>
    <sheetView tabSelected="1" zoomScaleNormal="100" workbookViewId="0">
      <pane xSplit="2" ySplit="5" topLeftCell="C6" activePane="bottomRight" state="frozen"/>
      <selection pane="topRight" activeCell="C1" sqref="C1"/>
      <selection pane="bottomLeft" activeCell="A6" sqref="A6"/>
      <selection pane="bottomRight"/>
    </sheetView>
  </sheetViews>
  <sheetFormatPr defaultColWidth="0" defaultRowHeight="0" customHeight="1" zeroHeight="1" x14ac:dyDescent="0.25"/>
  <cols>
    <col min="1" max="1" width="11.7109375" style="60" customWidth="1"/>
    <col min="2" max="2" width="60" style="57" customWidth="1"/>
    <col min="3" max="3" width="17" style="57" bestFit="1" customWidth="1"/>
    <col min="4" max="4" width="13" style="59" customWidth="1"/>
    <col min="5" max="5" width="14.28515625" style="59" bestFit="1" customWidth="1"/>
    <col min="6" max="7" width="12.7109375" style="66" customWidth="1"/>
    <col min="8" max="8" width="25.85546875" style="84" customWidth="1"/>
    <col min="9" max="9" width="33.7109375" style="84" customWidth="1"/>
    <col min="10" max="10" width="74.42578125" style="57" bestFit="1" customWidth="1"/>
    <col min="11" max="11" width="0" style="58" hidden="1"/>
    <col min="12" max="257" width="0" style="57" hidden="1"/>
    <col min="258" max="258" width="10.7109375" style="57" customWidth="1"/>
    <col min="259" max="259" width="60" style="57" customWidth="1"/>
    <col min="260" max="260" width="13" style="57" customWidth="1"/>
    <col min="261" max="261" width="8.7109375" style="57" customWidth="1"/>
    <col min="262" max="263" width="12.7109375" style="57" customWidth="1"/>
    <col min="264" max="264" width="26.7109375" style="57" customWidth="1"/>
    <col min="265" max="265" width="33" style="57" customWidth="1"/>
    <col min="266" max="266" width="74.140625" style="57" customWidth="1"/>
    <col min="267" max="513" width="0" style="57" hidden="1"/>
    <col min="514" max="514" width="10.7109375" style="57" customWidth="1"/>
    <col min="515" max="515" width="60" style="57" customWidth="1"/>
    <col min="516" max="516" width="13" style="57" customWidth="1"/>
    <col min="517" max="517" width="8.7109375" style="57" customWidth="1"/>
    <col min="518" max="519" width="12.7109375" style="57" customWidth="1"/>
    <col min="520" max="520" width="26.7109375" style="57" customWidth="1"/>
    <col min="521" max="521" width="33" style="57" customWidth="1"/>
    <col min="522" max="522" width="74.140625" style="57" customWidth="1"/>
    <col min="523" max="769" width="0" style="57" hidden="1"/>
    <col min="770" max="770" width="10.7109375" style="57" customWidth="1"/>
    <col min="771" max="771" width="60" style="57" customWidth="1"/>
    <col min="772" max="772" width="13" style="57" customWidth="1"/>
    <col min="773" max="773" width="8.7109375" style="57" customWidth="1"/>
    <col min="774" max="775" width="12.7109375" style="57" customWidth="1"/>
    <col min="776" max="776" width="26.7109375" style="57" customWidth="1"/>
    <col min="777" max="777" width="33" style="57" customWidth="1"/>
    <col min="778" max="778" width="74.140625" style="57" customWidth="1"/>
    <col min="779" max="1025" width="0" style="57" hidden="1"/>
    <col min="1026" max="1026" width="10.7109375" style="57" customWidth="1"/>
    <col min="1027" max="1027" width="60" style="57" customWidth="1"/>
    <col min="1028" max="1028" width="13" style="57" customWidth="1"/>
    <col min="1029" max="1029" width="8.7109375" style="57" customWidth="1"/>
    <col min="1030" max="1031" width="12.7109375" style="57" customWidth="1"/>
    <col min="1032" max="1032" width="26.7109375" style="57" customWidth="1"/>
    <col min="1033" max="1033" width="33" style="57" customWidth="1"/>
    <col min="1034" max="1034" width="74.140625" style="57" customWidth="1"/>
    <col min="1035" max="1281" width="0" style="57" hidden="1"/>
    <col min="1282" max="1282" width="10.7109375" style="57" customWidth="1"/>
    <col min="1283" max="1283" width="60" style="57" customWidth="1"/>
    <col min="1284" max="1284" width="13" style="57" customWidth="1"/>
    <col min="1285" max="1285" width="8.7109375" style="57" customWidth="1"/>
    <col min="1286" max="1287" width="12.7109375" style="57" customWidth="1"/>
    <col min="1288" max="1288" width="26.7109375" style="57" customWidth="1"/>
    <col min="1289" max="1289" width="33" style="57" customWidth="1"/>
    <col min="1290" max="1290" width="74.140625" style="57" customWidth="1"/>
    <col min="1291" max="1537" width="0" style="57" hidden="1"/>
    <col min="1538" max="1538" width="10.7109375" style="57" customWidth="1"/>
    <col min="1539" max="1539" width="60" style="57" customWidth="1"/>
    <col min="1540" max="1540" width="13" style="57" customWidth="1"/>
    <col min="1541" max="1541" width="8.7109375" style="57" customWidth="1"/>
    <col min="1542" max="1543" width="12.7109375" style="57" customWidth="1"/>
    <col min="1544" max="1544" width="26.7109375" style="57" customWidth="1"/>
    <col min="1545" max="1545" width="33" style="57" customWidth="1"/>
    <col min="1546" max="1546" width="74.140625" style="57" customWidth="1"/>
    <col min="1547" max="1793" width="0" style="57" hidden="1"/>
    <col min="1794" max="1794" width="10.7109375" style="57" customWidth="1"/>
    <col min="1795" max="1795" width="60" style="57" customWidth="1"/>
    <col min="1796" max="1796" width="13" style="57" customWidth="1"/>
    <col min="1797" max="1797" width="8.7109375" style="57" customWidth="1"/>
    <col min="1798" max="1799" width="12.7109375" style="57" customWidth="1"/>
    <col min="1800" max="1800" width="26.7109375" style="57" customWidth="1"/>
    <col min="1801" max="1801" width="33" style="57" customWidth="1"/>
    <col min="1802" max="1802" width="74.140625" style="57" customWidth="1"/>
    <col min="1803" max="2049" width="0" style="57" hidden="1"/>
    <col min="2050" max="2050" width="10.7109375" style="57" customWidth="1"/>
    <col min="2051" max="2051" width="60" style="57" customWidth="1"/>
    <col min="2052" max="2052" width="13" style="57" customWidth="1"/>
    <col min="2053" max="2053" width="8.7109375" style="57" customWidth="1"/>
    <col min="2054" max="2055" width="12.7109375" style="57" customWidth="1"/>
    <col min="2056" max="2056" width="26.7109375" style="57" customWidth="1"/>
    <col min="2057" max="2057" width="33" style="57" customWidth="1"/>
    <col min="2058" max="2058" width="74.140625" style="57" customWidth="1"/>
    <col min="2059" max="2305" width="0" style="57" hidden="1"/>
    <col min="2306" max="2306" width="10.7109375" style="57" customWidth="1"/>
    <col min="2307" max="2307" width="60" style="57" customWidth="1"/>
    <col min="2308" max="2308" width="13" style="57" customWidth="1"/>
    <col min="2309" max="2309" width="8.7109375" style="57" customWidth="1"/>
    <col min="2310" max="2311" width="12.7109375" style="57" customWidth="1"/>
    <col min="2312" max="2312" width="26.7109375" style="57" customWidth="1"/>
    <col min="2313" max="2313" width="33" style="57" customWidth="1"/>
    <col min="2314" max="2314" width="74.140625" style="57" customWidth="1"/>
    <col min="2315" max="2561" width="0" style="57" hidden="1"/>
    <col min="2562" max="2562" width="10.7109375" style="57" customWidth="1"/>
    <col min="2563" max="2563" width="60" style="57" customWidth="1"/>
    <col min="2564" max="2564" width="13" style="57" customWidth="1"/>
    <col min="2565" max="2565" width="8.7109375" style="57" customWidth="1"/>
    <col min="2566" max="2567" width="12.7109375" style="57" customWidth="1"/>
    <col min="2568" max="2568" width="26.7109375" style="57" customWidth="1"/>
    <col min="2569" max="2569" width="33" style="57" customWidth="1"/>
    <col min="2570" max="2570" width="74.140625" style="57" customWidth="1"/>
    <col min="2571" max="2817" width="0" style="57" hidden="1"/>
    <col min="2818" max="2818" width="10.7109375" style="57" customWidth="1"/>
    <col min="2819" max="2819" width="60" style="57" customWidth="1"/>
    <col min="2820" max="2820" width="13" style="57" customWidth="1"/>
    <col min="2821" max="2821" width="8.7109375" style="57" customWidth="1"/>
    <col min="2822" max="2823" width="12.7109375" style="57" customWidth="1"/>
    <col min="2824" max="2824" width="26.7109375" style="57" customWidth="1"/>
    <col min="2825" max="2825" width="33" style="57" customWidth="1"/>
    <col min="2826" max="2826" width="74.140625" style="57" customWidth="1"/>
    <col min="2827" max="3073" width="0" style="57" hidden="1"/>
    <col min="3074" max="3074" width="10.7109375" style="57" customWidth="1"/>
    <col min="3075" max="3075" width="60" style="57" customWidth="1"/>
    <col min="3076" max="3076" width="13" style="57" customWidth="1"/>
    <col min="3077" max="3077" width="8.7109375" style="57" customWidth="1"/>
    <col min="3078" max="3079" width="12.7109375" style="57" customWidth="1"/>
    <col min="3080" max="3080" width="26.7109375" style="57" customWidth="1"/>
    <col min="3081" max="3081" width="33" style="57" customWidth="1"/>
    <col min="3082" max="3082" width="74.140625" style="57" customWidth="1"/>
    <col min="3083" max="3329" width="0" style="57" hidden="1"/>
    <col min="3330" max="3330" width="10.7109375" style="57" customWidth="1"/>
    <col min="3331" max="3331" width="60" style="57" customWidth="1"/>
    <col min="3332" max="3332" width="13" style="57" customWidth="1"/>
    <col min="3333" max="3333" width="8.7109375" style="57" customWidth="1"/>
    <col min="3334" max="3335" width="12.7109375" style="57" customWidth="1"/>
    <col min="3336" max="3336" width="26.7109375" style="57" customWidth="1"/>
    <col min="3337" max="3337" width="33" style="57" customWidth="1"/>
    <col min="3338" max="3338" width="74.140625" style="57" customWidth="1"/>
    <col min="3339" max="3585" width="0" style="57" hidden="1"/>
    <col min="3586" max="3586" width="10.7109375" style="57" customWidth="1"/>
    <col min="3587" max="3587" width="60" style="57" customWidth="1"/>
    <col min="3588" max="3588" width="13" style="57" customWidth="1"/>
    <col min="3589" max="3589" width="8.7109375" style="57" customWidth="1"/>
    <col min="3590" max="3591" width="12.7109375" style="57" customWidth="1"/>
    <col min="3592" max="3592" width="26.7109375" style="57" customWidth="1"/>
    <col min="3593" max="3593" width="33" style="57" customWidth="1"/>
    <col min="3594" max="3594" width="74.140625" style="57" customWidth="1"/>
    <col min="3595" max="3841" width="0" style="57" hidden="1"/>
    <col min="3842" max="3842" width="10.7109375" style="57" customWidth="1"/>
    <col min="3843" max="3843" width="60" style="57" customWidth="1"/>
    <col min="3844" max="3844" width="13" style="57" customWidth="1"/>
    <col min="3845" max="3845" width="8.7109375" style="57" customWidth="1"/>
    <col min="3846" max="3847" width="12.7109375" style="57" customWidth="1"/>
    <col min="3848" max="3848" width="26.7109375" style="57" customWidth="1"/>
    <col min="3849" max="3849" width="33" style="57" customWidth="1"/>
    <col min="3850" max="3850" width="74.140625" style="57" customWidth="1"/>
    <col min="3851" max="4097" width="0" style="57" hidden="1"/>
    <col min="4098" max="4098" width="10.7109375" style="57" customWidth="1"/>
    <col min="4099" max="4099" width="60" style="57" customWidth="1"/>
    <col min="4100" max="4100" width="13" style="57" customWidth="1"/>
    <col min="4101" max="4101" width="8.7109375" style="57" customWidth="1"/>
    <col min="4102" max="4103" width="12.7109375" style="57" customWidth="1"/>
    <col min="4104" max="4104" width="26.7109375" style="57" customWidth="1"/>
    <col min="4105" max="4105" width="33" style="57" customWidth="1"/>
    <col min="4106" max="4106" width="74.140625" style="57" customWidth="1"/>
    <col min="4107" max="4353" width="0" style="57" hidden="1"/>
    <col min="4354" max="4354" width="10.7109375" style="57" customWidth="1"/>
    <col min="4355" max="4355" width="60" style="57" customWidth="1"/>
    <col min="4356" max="4356" width="13" style="57" customWidth="1"/>
    <col min="4357" max="4357" width="8.7109375" style="57" customWidth="1"/>
    <col min="4358" max="4359" width="12.7109375" style="57" customWidth="1"/>
    <col min="4360" max="4360" width="26.7109375" style="57" customWidth="1"/>
    <col min="4361" max="4361" width="33" style="57" customWidth="1"/>
    <col min="4362" max="4362" width="74.140625" style="57" customWidth="1"/>
    <col min="4363" max="4609" width="0" style="57" hidden="1"/>
    <col min="4610" max="4610" width="10.7109375" style="57" customWidth="1"/>
    <col min="4611" max="4611" width="60" style="57" customWidth="1"/>
    <col min="4612" max="4612" width="13" style="57" customWidth="1"/>
    <col min="4613" max="4613" width="8.7109375" style="57" customWidth="1"/>
    <col min="4614" max="4615" width="12.7109375" style="57" customWidth="1"/>
    <col min="4616" max="4616" width="26.7109375" style="57" customWidth="1"/>
    <col min="4617" max="4617" width="33" style="57" customWidth="1"/>
    <col min="4618" max="4618" width="74.140625" style="57" customWidth="1"/>
    <col min="4619" max="4865" width="0" style="57" hidden="1"/>
    <col min="4866" max="4866" width="10.7109375" style="57" customWidth="1"/>
    <col min="4867" max="4867" width="60" style="57" customWidth="1"/>
    <col min="4868" max="4868" width="13" style="57" customWidth="1"/>
    <col min="4869" max="4869" width="8.7109375" style="57" customWidth="1"/>
    <col min="4870" max="4871" width="12.7109375" style="57" customWidth="1"/>
    <col min="4872" max="4872" width="26.7109375" style="57" customWidth="1"/>
    <col min="4873" max="4873" width="33" style="57" customWidth="1"/>
    <col min="4874" max="4874" width="74.140625" style="57" customWidth="1"/>
    <col min="4875" max="5121" width="0" style="57" hidden="1"/>
    <col min="5122" max="5122" width="10.7109375" style="57" customWidth="1"/>
    <col min="5123" max="5123" width="60" style="57" customWidth="1"/>
    <col min="5124" max="5124" width="13" style="57" customWidth="1"/>
    <col min="5125" max="5125" width="8.7109375" style="57" customWidth="1"/>
    <col min="5126" max="5127" width="12.7109375" style="57" customWidth="1"/>
    <col min="5128" max="5128" width="26.7109375" style="57" customWidth="1"/>
    <col min="5129" max="5129" width="33" style="57" customWidth="1"/>
    <col min="5130" max="5130" width="74.140625" style="57" customWidth="1"/>
    <col min="5131" max="5377" width="0" style="57" hidden="1"/>
    <col min="5378" max="5378" width="10.7109375" style="57" customWidth="1"/>
    <col min="5379" max="5379" width="60" style="57" customWidth="1"/>
    <col min="5380" max="5380" width="13" style="57" customWidth="1"/>
    <col min="5381" max="5381" width="8.7109375" style="57" customWidth="1"/>
    <col min="5382" max="5383" width="12.7109375" style="57" customWidth="1"/>
    <col min="5384" max="5384" width="26.7109375" style="57" customWidth="1"/>
    <col min="5385" max="5385" width="33" style="57" customWidth="1"/>
    <col min="5386" max="5386" width="74.140625" style="57" customWidth="1"/>
    <col min="5387" max="5633" width="0" style="57" hidden="1"/>
    <col min="5634" max="5634" width="10.7109375" style="57" customWidth="1"/>
    <col min="5635" max="5635" width="60" style="57" customWidth="1"/>
    <col min="5636" max="5636" width="13" style="57" customWidth="1"/>
    <col min="5637" max="5637" width="8.7109375" style="57" customWidth="1"/>
    <col min="5638" max="5639" width="12.7109375" style="57" customWidth="1"/>
    <col min="5640" max="5640" width="26.7109375" style="57" customWidth="1"/>
    <col min="5641" max="5641" width="33" style="57" customWidth="1"/>
    <col min="5642" max="5642" width="74.140625" style="57" customWidth="1"/>
    <col min="5643" max="5889" width="0" style="57" hidden="1"/>
    <col min="5890" max="5890" width="10.7109375" style="57" customWidth="1"/>
    <col min="5891" max="5891" width="60" style="57" customWidth="1"/>
    <col min="5892" max="5892" width="13" style="57" customWidth="1"/>
    <col min="5893" max="5893" width="8.7109375" style="57" customWidth="1"/>
    <col min="5894" max="5895" width="12.7109375" style="57" customWidth="1"/>
    <col min="5896" max="5896" width="26.7109375" style="57" customWidth="1"/>
    <col min="5897" max="5897" width="33" style="57" customWidth="1"/>
    <col min="5898" max="5898" width="74.140625" style="57" customWidth="1"/>
    <col min="5899" max="6145" width="0" style="57" hidden="1"/>
    <col min="6146" max="6146" width="10.7109375" style="57" customWidth="1"/>
    <col min="6147" max="6147" width="60" style="57" customWidth="1"/>
    <col min="6148" max="6148" width="13" style="57" customWidth="1"/>
    <col min="6149" max="6149" width="8.7109375" style="57" customWidth="1"/>
    <col min="6150" max="6151" width="12.7109375" style="57" customWidth="1"/>
    <col min="6152" max="6152" width="26.7109375" style="57" customWidth="1"/>
    <col min="6153" max="6153" width="33" style="57" customWidth="1"/>
    <col min="6154" max="6154" width="74.140625" style="57" customWidth="1"/>
    <col min="6155" max="6401" width="0" style="57" hidden="1"/>
    <col min="6402" max="6402" width="10.7109375" style="57" customWidth="1"/>
    <col min="6403" max="6403" width="60" style="57" customWidth="1"/>
    <col min="6404" max="6404" width="13" style="57" customWidth="1"/>
    <col min="6405" max="6405" width="8.7109375" style="57" customWidth="1"/>
    <col min="6406" max="6407" width="12.7109375" style="57" customWidth="1"/>
    <col min="6408" max="6408" width="26.7109375" style="57" customWidth="1"/>
    <col min="6409" max="6409" width="33" style="57" customWidth="1"/>
    <col min="6410" max="6410" width="74.140625" style="57" customWidth="1"/>
    <col min="6411" max="6657" width="0" style="57" hidden="1"/>
    <col min="6658" max="6658" width="10.7109375" style="57" customWidth="1"/>
    <col min="6659" max="6659" width="60" style="57" customWidth="1"/>
    <col min="6660" max="6660" width="13" style="57" customWidth="1"/>
    <col min="6661" max="6661" width="8.7109375" style="57" customWidth="1"/>
    <col min="6662" max="6663" width="12.7109375" style="57" customWidth="1"/>
    <col min="6664" max="6664" width="26.7109375" style="57" customWidth="1"/>
    <col min="6665" max="6665" width="33" style="57" customWidth="1"/>
    <col min="6666" max="6666" width="74.140625" style="57" customWidth="1"/>
    <col min="6667" max="6913" width="0" style="57" hidden="1"/>
    <col min="6914" max="6914" width="10.7109375" style="57" customWidth="1"/>
    <col min="6915" max="6915" width="60" style="57" customWidth="1"/>
    <col min="6916" max="6916" width="13" style="57" customWidth="1"/>
    <col min="6917" max="6917" width="8.7109375" style="57" customWidth="1"/>
    <col min="6918" max="6919" width="12.7109375" style="57" customWidth="1"/>
    <col min="6920" max="6920" width="26.7109375" style="57" customWidth="1"/>
    <col min="6921" max="6921" width="33" style="57" customWidth="1"/>
    <col min="6922" max="6922" width="74.140625" style="57" customWidth="1"/>
    <col min="6923" max="7169" width="0" style="57" hidden="1"/>
    <col min="7170" max="7170" width="10.7109375" style="57" customWidth="1"/>
    <col min="7171" max="7171" width="60" style="57" customWidth="1"/>
    <col min="7172" max="7172" width="13" style="57" customWidth="1"/>
    <col min="7173" max="7173" width="8.7109375" style="57" customWidth="1"/>
    <col min="7174" max="7175" width="12.7109375" style="57" customWidth="1"/>
    <col min="7176" max="7176" width="26.7109375" style="57" customWidth="1"/>
    <col min="7177" max="7177" width="33" style="57" customWidth="1"/>
    <col min="7178" max="7178" width="74.140625" style="57" customWidth="1"/>
    <col min="7179" max="7425" width="0" style="57" hidden="1"/>
    <col min="7426" max="7426" width="10.7109375" style="57" customWidth="1"/>
    <col min="7427" max="7427" width="60" style="57" customWidth="1"/>
    <col min="7428" max="7428" width="13" style="57" customWidth="1"/>
    <col min="7429" max="7429" width="8.7109375" style="57" customWidth="1"/>
    <col min="7430" max="7431" width="12.7109375" style="57" customWidth="1"/>
    <col min="7432" max="7432" width="26.7109375" style="57" customWidth="1"/>
    <col min="7433" max="7433" width="33" style="57" customWidth="1"/>
    <col min="7434" max="7434" width="74.140625" style="57" customWidth="1"/>
    <col min="7435" max="7681" width="0" style="57" hidden="1"/>
    <col min="7682" max="7682" width="10.7109375" style="57" customWidth="1"/>
    <col min="7683" max="7683" width="60" style="57" customWidth="1"/>
    <col min="7684" max="7684" width="13" style="57" customWidth="1"/>
    <col min="7685" max="7685" width="8.7109375" style="57" customWidth="1"/>
    <col min="7686" max="7687" width="12.7109375" style="57" customWidth="1"/>
    <col min="7688" max="7688" width="26.7109375" style="57" customWidth="1"/>
    <col min="7689" max="7689" width="33" style="57" customWidth="1"/>
    <col min="7690" max="7690" width="74.140625" style="57" customWidth="1"/>
    <col min="7691" max="7937" width="0" style="57" hidden="1"/>
    <col min="7938" max="7938" width="10.7109375" style="57" customWidth="1"/>
    <col min="7939" max="7939" width="60" style="57" customWidth="1"/>
    <col min="7940" max="7940" width="13" style="57" customWidth="1"/>
    <col min="7941" max="7941" width="8.7109375" style="57" customWidth="1"/>
    <col min="7942" max="7943" width="12.7109375" style="57" customWidth="1"/>
    <col min="7944" max="7944" width="26.7109375" style="57" customWidth="1"/>
    <col min="7945" max="7945" width="33" style="57" customWidth="1"/>
    <col min="7946" max="7946" width="74.140625" style="57" customWidth="1"/>
    <col min="7947" max="8193" width="0" style="57" hidden="1"/>
    <col min="8194" max="8194" width="10.7109375" style="57" customWidth="1"/>
    <col min="8195" max="8195" width="60" style="57" customWidth="1"/>
    <col min="8196" max="8196" width="13" style="57" customWidth="1"/>
    <col min="8197" max="8197" width="8.7109375" style="57" customWidth="1"/>
    <col min="8198" max="8199" width="12.7109375" style="57" customWidth="1"/>
    <col min="8200" max="8200" width="26.7109375" style="57" customWidth="1"/>
    <col min="8201" max="8201" width="33" style="57" customWidth="1"/>
    <col min="8202" max="8202" width="74.140625" style="57" customWidth="1"/>
    <col min="8203" max="8449" width="0" style="57" hidden="1"/>
    <col min="8450" max="8450" width="10.7109375" style="57" customWidth="1"/>
    <col min="8451" max="8451" width="60" style="57" customWidth="1"/>
    <col min="8452" max="8452" width="13" style="57" customWidth="1"/>
    <col min="8453" max="8453" width="8.7109375" style="57" customWidth="1"/>
    <col min="8454" max="8455" width="12.7109375" style="57" customWidth="1"/>
    <col min="8456" max="8456" width="26.7109375" style="57" customWidth="1"/>
    <col min="8457" max="8457" width="33" style="57" customWidth="1"/>
    <col min="8458" max="8458" width="74.140625" style="57" customWidth="1"/>
    <col min="8459" max="8705" width="0" style="57" hidden="1"/>
    <col min="8706" max="8706" width="10.7109375" style="57" customWidth="1"/>
    <col min="8707" max="8707" width="60" style="57" customWidth="1"/>
    <col min="8708" max="8708" width="13" style="57" customWidth="1"/>
    <col min="8709" max="8709" width="8.7109375" style="57" customWidth="1"/>
    <col min="8710" max="8711" width="12.7109375" style="57" customWidth="1"/>
    <col min="8712" max="8712" width="26.7109375" style="57" customWidth="1"/>
    <col min="8713" max="8713" width="33" style="57" customWidth="1"/>
    <col min="8714" max="8714" width="74.140625" style="57" customWidth="1"/>
    <col min="8715" max="8961" width="0" style="57" hidden="1"/>
    <col min="8962" max="8962" width="10.7109375" style="57" customWidth="1"/>
    <col min="8963" max="8963" width="60" style="57" customWidth="1"/>
    <col min="8964" max="8964" width="13" style="57" customWidth="1"/>
    <col min="8965" max="8965" width="8.7109375" style="57" customWidth="1"/>
    <col min="8966" max="8967" width="12.7109375" style="57" customWidth="1"/>
    <col min="8968" max="8968" width="26.7109375" style="57" customWidth="1"/>
    <col min="8969" max="8969" width="33" style="57" customWidth="1"/>
    <col min="8970" max="8970" width="74.140625" style="57" customWidth="1"/>
    <col min="8971" max="9217" width="0" style="57" hidden="1"/>
    <col min="9218" max="9218" width="10.7109375" style="57" customWidth="1"/>
    <col min="9219" max="9219" width="60" style="57" customWidth="1"/>
    <col min="9220" max="9220" width="13" style="57" customWidth="1"/>
    <col min="9221" max="9221" width="8.7109375" style="57" customWidth="1"/>
    <col min="9222" max="9223" width="12.7109375" style="57" customWidth="1"/>
    <col min="9224" max="9224" width="26.7109375" style="57" customWidth="1"/>
    <col min="9225" max="9225" width="33" style="57" customWidth="1"/>
    <col min="9226" max="9226" width="74.140625" style="57" customWidth="1"/>
    <col min="9227" max="9473" width="0" style="57" hidden="1"/>
    <col min="9474" max="9474" width="10.7109375" style="57" customWidth="1"/>
    <col min="9475" max="9475" width="60" style="57" customWidth="1"/>
    <col min="9476" max="9476" width="13" style="57" customWidth="1"/>
    <col min="9477" max="9477" width="8.7109375" style="57" customWidth="1"/>
    <col min="9478" max="9479" width="12.7109375" style="57" customWidth="1"/>
    <col min="9480" max="9480" width="26.7109375" style="57" customWidth="1"/>
    <col min="9481" max="9481" width="33" style="57" customWidth="1"/>
    <col min="9482" max="9482" width="74.140625" style="57" customWidth="1"/>
    <col min="9483" max="9729" width="0" style="57" hidden="1"/>
    <col min="9730" max="9730" width="10.7109375" style="57" customWidth="1"/>
    <col min="9731" max="9731" width="60" style="57" customWidth="1"/>
    <col min="9732" max="9732" width="13" style="57" customWidth="1"/>
    <col min="9733" max="9733" width="8.7109375" style="57" customWidth="1"/>
    <col min="9734" max="9735" width="12.7109375" style="57" customWidth="1"/>
    <col min="9736" max="9736" width="26.7109375" style="57" customWidth="1"/>
    <col min="9737" max="9737" width="33" style="57" customWidth="1"/>
    <col min="9738" max="9738" width="74.140625" style="57" customWidth="1"/>
    <col min="9739" max="9985" width="0" style="57" hidden="1"/>
    <col min="9986" max="9986" width="10.7109375" style="57" customWidth="1"/>
    <col min="9987" max="9987" width="60" style="57" customWidth="1"/>
    <col min="9988" max="9988" width="13" style="57" customWidth="1"/>
    <col min="9989" max="9989" width="8.7109375" style="57" customWidth="1"/>
    <col min="9990" max="9991" width="12.7109375" style="57" customWidth="1"/>
    <col min="9992" max="9992" width="26.7109375" style="57" customWidth="1"/>
    <col min="9993" max="9993" width="33" style="57" customWidth="1"/>
    <col min="9994" max="9994" width="74.140625" style="57" customWidth="1"/>
    <col min="9995" max="10241" width="0" style="57" hidden="1"/>
    <col min="10242" max="10242" width="10.7109375" style="57" customWidth="1"/>
    <col min="10243" max="10243" width="60" style="57" customWidth="1"/>
    <col min="10244" max="10244" width="13" style="57" customWidth="1"/>
    <col min="10245" max="10245" width="8.7109375" style="57" customWidth="1"/>
    <col min="10246" max="10247" width="12.7109375" style="57" customWidth="1"/>
    <col min="10248" max="10248" width="26.7109375" style="57" customWidth="1"/>
    <col min="10249" max="10249" width="33" style="57" customWidth="1"/>
    <col min="10250" max="10250" width="74.140625" style="57" customWidth="1"/>
    <col min="10251" max="10497" width="0" style="57" hidden="1"/>
    <col min="10498" max="10498" width="10.7109375" style="57" customWidth="1"/>
    <col min="10499" max="10499" width="60" style="57" customWidth="1"/>
    <col min="10500" max="10500" width="13" style="57" customWidth="1"/>
    <col min="10501" max="10501" width="8.7109375" style="57" customWidth="1"/>
    <col min="10502" max="10503" width="12.7109375" style="57" customWidth="1"/>
    <col min="10504" max="10504" width="26.7109375" style="57" customWidth="1"/>
    <col min="10505" max="10505" width="33" style="57" customWidth="1"/>
    <col min="10506" max="10506" width="74.140625" style="57" customWidth="1"/>
    <col min="10507" max="10753" width="0" style="57" hidden="1"/>
    <col min="10754" max="10754" width="10.7109375" style="57" customWidth="1"/>
    <col min="10755" max="10755" width="60" style="57" customWidth="1"/>
    <col min="10756" max="10756" width="13" style="57" customWidth="1"/>
    <col min="10757" max="10757" width="8.7109375" style="57" customWidth="1"/>
    <col min="10758" max="10759" width="12.7109375" style="57" customWidth="1"/>
    <col min="10760" max="10760" width="26.7109375" style="57" customWidth="1"/>
    <col min="10761" max="10761" width="33" style="57" customWidth="1"/>
    <col min="10762" max="10762" width="74.140625" style="57" customWidth="1"/>
    <col min="10763" max="11009" width="0" style="57" hidden="1"/>
    <col min="11010" max="11010" width="10.7109375" style="57" customWidth="1"/>
    <col min="11011" max="11011" width="60" style="57" customWidth="1"/>
    <col min="11012" max="11012" width="13" style="57" customWidth="1"/>
    <col min="11013" max="11013" width="8.7109375" style="57" customWidth="1"/>
    <col min="11014" max="11015" width="12.7109375" style="57" customWidth="1"/>
    <col min="11016" max="11016" width="26.7109375" style="57" customWidth="1"/>
    <col min="11017" max="11017" width="33" style="57" customWidth="1"/>
    <col min="11018" max="11018" width="74.140625" style="57" customWidth="1"/>
    <col min="11019" max="11265" width="0" style="57" hidden="1"/>
    <col min="11266" max="11266" width="10.7109375" style="57" customWidth="1"/>
    <col min="11267" max="11267" width="60" style="57" customWidth="1"/>
    <col min="11268" max="11268" width="13" style="57" customWidth="1"/>
    <col min="11269" max="11269" width="8.7109375" style="57" customWidth="1"/>
    <col min="11270" max="11271" width="12.7109375" style="57" customWidth="1"/>
    <col min="11272" max="11272" width="26.7109375" style="57" customWidth="1"/>
    <col min="11273" max="11273" width="33" style="57" customWidth="1"/>
    <col min="11274" max="11274" width="74.140625" style="57" customWidth="1"/>
    <col min="11275" max="11521" width="0" style="57" hidden="1"/>
    <col min="11522" max="11522" width="10.7109375" style="57" customWidth="1"/>
    <col min="11523" max="11523" width="60" style="57" customWidth="1"/>
    <col min="11524" max="11524" width="13" style="57" customWidth="1"/>
    <col min="11525" max="11525" width="8.7109375" style="57" customWidth="1"/>
    <col min="11526" max="11527" width="12.7109375" style="57" customWidth="1"/>
    <col min="11528" max="11528" width="26.7109375" style="57" customWidth="1"/>
    <col min="11529" max="11529" width="33" style="57" customWidth="1"/>
    <col min="11530" max="11530" width="74.140625" style="57" customWidth="1"/>
    <col min="11531" max="11777" width="0" style="57" hidden="1"/>
    <col min="11778" max="11778" width="10.7109375" style="57" customWidth="1"/>
    <col min="11779" max="11779" width="60" style="57" customWidth="1"/>
    <col min="11780" max="11780" width="13" style="57" customWidth="1"/>
    <col min="11781" max="11781" width="8.7109375" style="57" customWidth="1"/>
    <col min="11782" max="11783" width="12.7109375" style="57" customWidth="1"/>
    <col min="11784" max="11784" width="26.7109375" style="57" customWidth="1"/>
    <col min="11785" max="11785" width="33" style="57" customWidth="1"/>
    <col min="11786" max="11786" width="74.140625" style="57" customWidth="1"/>
    <col min="11787" max="12033" width="0" style="57" hidden="1"/>
    <col min="12034" max="12034" width="10.7109375" style="57" customWidth="1"/>
    <col min="12035" max="12035" width="60" style="57" customWidth="1"/>
    <col min="12036" max="12036" width="13" style="57" customWidth="1"/>
    <col min="12037" max="12037" width="8.7109375" style="57" customWidth="1"/>
    <col min="12038" max="12039" width="12.7109375" style="57" customWidth="1"/>
    <col min="12040" max="12040" width="26.7109375" style="57" customWidth="1"/>
    <col min="12041" max="12041" width="33" style="57" customWidth="1"/>
    <col min="12042" max="12042" width="74.140625" style="57" customWidth="1"/>
    <col min="12043" max="12289" width="0" style="57" hidden="1"/>
    <col min="12290" max="12290" width="10.7109375" style="57" customWidth="1"/>
    <col min="12291" max="12291" width="60" style="57" customWidth="1"/>
    <col min="12292" max="12292" width="13" style="57" customWidth="1"/>
    <col min="12293" max="12293" width="8.7109375" style="57" customWidth="1"/>
    <col min="12294" max="12295" width="12.7109375" style="57" customWidth="1"/>
    <col min="12296" max="12296" width="26.7109375" style="57" customWidth="1"/>
    <col min="12297" max="12297" width="33" style="57" customWidth="1"/>
    <col min="12298" max="12298" width="74.140625" style="57" customWidth="1"/>
    <col min="12299" max="12545" width="0" style="57" hidden="1"/>
    <col min="12546" max="12546" width="10.7109375" style="57" customWidth="1"/>
    <col min="12547" max="12547" width="60" style="57" customWidth="1"/>
    <col min="12548" max="12548" width="13" style="57" customWidth="1"/>
    <col min="12549" max="12549" width="8.7109375" style="57" customWidth="1"/>
    <col min="12550" max="12551" width="12.7109375" style="57" customWidth="1"/>
    <col min="12552" max="12552" width="26.7109375" style="57" customWidth="1"/>
    <col min="12553" max="12553" width="33" style="57" customWidth="1"/>
    <col min="12554" max="12554" width="74.140625" style="57" customWidth="1"/>
    <col min="12555" max="12801" width="0" style="57" hidden="1"/>
    <col min="12802" max="12802" width="10.7109375" style="57" customWidth="1"/>
    <col min="12803" max="12803" width="60" style="57" customWidth="1"/>
    <col min="12804" max="12804" width="13" style="57" customWidth="1"/>
    <col min="12805" max="12805" width="8.7109375" style="57" customWidth="1"/>
    <col min="12806" max="12807" width="12.7109375" style="57" customWidth="1"/>
    <col min="12808" max="12808" width="26.7109375" style="57" customWidth="1"/>
    <col min="12809" max="12809" width="33" style="57" customWidth="1"/>
    <col min="12810" max="12810" width="74.140625" style="57" customWidth="1"/>
    <col min="12811" max="13057" width="0" style="57" hidden="1"/>
    <col min="13058" max="13058" width="10.7109375" style="57" customWidth="1"/>
    <col min="13059" max="13059" width="60" style="57" customWidth="1"/>
    <col min="13060" max="13060" width="13" style="57" customWidth="1"/>
    <col min="13061" max="13061" width="8.7109375" style="57" customWidth="1"/>
    <col min="13062" max="13063" width="12.7109375" style="57" customWidth="1"/>
    <col min="13064" max="13064" width="26.7109375" style="57" customWidth="1"/>
    <col min="13065" max="13065" width="33" style="57" customWidth="1"/>
    <col min="13066" max="13066" width="74.140625" style="57" customWidth="1"/>
    <col min="13067" max="13313" width="0" style="57" hidden="1"/>
    <col min="13314" max="13314" width="10.7109375" style="57" customWidth="1"/>
    <col min="13315" max="13315" width="60" style="57" customWidth="1"/>
    <col min="13316" max="13316" width="13" style="57" customWidth="1"/>
    <col min="13317" max="13317" width="8.7109375" style="57" customWidth="1"/>
    <col min="13318" max="13319" width="12.7109375" style="57" customWidth="1"/>
    <col min="13320" max="13320" width="26.7109375" style="57" customWidth="1"/>
    <col min="13321" max="13321" width="33" style="57" customWidth="1"/>
    <col min="13322" max="13322" width="74.140625" style="57" customWidth="1"/>
    <col min="13323" max="13569" width="0" style="57" hidden="1"/>
    <col min="13570" max="13570" width="10.7109375" style="57" customWidth="1"/>
    <col min="13571" max="13571" width="60" style="57" customWidth="1"/>
    <col min="13572" max="13572" width="13" style="57" customWidth="1"/>
    <col min="13573" max="13573" width="8.7109375" style="57" customWidth="1"/>
    <col min="13574" max="13575" width="12.7109375" style="57" customWidth="1"/>
    <col min="13576" max="13576" width="26.7109375" style="57" customWidth="1"/>
    <col min="13577" max="13577" width="33" style="57" customWidth="1"/>
    <col min="13578" max="13578" width="74.140625" style="57" customWidth="1"/>
    <col min="13579" max="13825" width="0" style="57" hidden="1"/>
    <col min="13826" max="13826" width="10.7109375" style="57" customWidth="1"/>
    <col min="13827" max="13827" width="60" style="57" customWidth="1"/>
    <col min="13828" max="13828" width="13" style="57" customWidth="1"/>
    <col min="13829" max="13829" width="8.7109375" style="57" customWidth="1"/>
    <col min="13830" max="13831" width="12.7109375" style="57" customWidth="1"/>
    <col min="13832" max="13832" width="26.7109375" style="57" customWidth="1"/>
    <col min="13833" max="13833" width="33" style="57" customWidth="1"/>
    <col min="13834" max="13834" width="74.140625" style="57" customWidth="1"/>
    <col min="13835" max="14081" width="0" style="57" hidden="1"/>
    <col min="14082" max="14082" width="10.7109375" style="57" customWidth="1"/>
    <col min="14083" max="14083" width="60" style="57" customWidth="1"/>
    <col min="14084" max="14084" width="13" style="57" customWidth="1"/>
    <col min="14085" max="14085" width="8.7109375" style="57" customWidth="1"/>
    <col min="14086" max="14087" width="12.7109375" style="57" customWidth="1"/>
    <col min="14088" max="14088" width="26.7109375" style="57" customWidth="1"/>
    <col min="14089" max="14089" width="33" style="57" customWidth="1"/>
    <col min="14090" max="14090" width="74.140625" style="57" customWidth="1"/>
    <col min="14091" max="14337" width="0" style="57" hidden="1"/>
    <col min="14338" max="14338" width="10.7109375" style="57" customWidth="1"/>
    <col min="14339" max="14339" width="60" style="57" customWidth="1"/>
    <col min="14340" max="14340" width="13" style="57" customWidth="1"/>
    <col min="14341" max="14341" width="8.7109375" style="57" customWidth="1"/>
    <col min="14342" max="14343" width="12.7109375" style="57" customWidth="1"/>
    <col min="14344" max="14344" width="26.7109375" style="57" customWidth="1"/>
    <col min="14345" max="14345" width="33" style="57" customWidth="1"/>
    <col min="14346" max="14346" width="74.140625" style="57" customWidth="1"/>
    <col min="14347" max="14593" width="0" style="57" hidden="1"/>
    <col min="14594" max="14594" width="10.7109375" style="57" customWidth="1"/>
    <col min="14595" max="14595" width="60" style="57" customWidth="1"/>
    <col min="14596" max="14596" width="13" style="57" customWidth="1"/>
    <col min="14597" max="14597" width="8.7109375" style="57" customWidth="1"/>
    <col min="14598" max="14599" width="12.7109375" style="57" customWidth="1"/>
    <col min="14600" max="14600" width="26.7109375" style="57" customWidth="1"/>
    <col min="14601" max="14601" width="33" style="57" customWidth="1"/>
    <col min="14602" max="14602" width="74.140625" style="57" customWidth="1"/>
    <col min="14603" max="14849" width="0" style="57" hidden="1"/>
    <col min="14850" max="14850" width="10.7109375" style="57" customWidth="1"/>
    <col min="14851" max="14851" width="60" style="57" customWidth="1"/>
    <col min="14852" max="14852" width="13" style="57" customWidth="1"/>
    <col min="14853" max="14853" width="8.7109375" style="57" customWidth="1"/>
    <col min="14854" max="14855" width="12.7109375" style="57" customWidth="1"/>
    <col min="14856" max="14856" width="26.7109375" style="57" customWidth="1"/>
    <col min="14857" max="14857" width="33" style="57" customWidth="1"/>
    <col min="14858" max="14858" width="74.140625" style="57" customWidth="1"/>
    <col min="14859" max="15105" width="0" style="57" hidden="1"/>
    <col min="15106" max="15106" width="10.7109375" style="57" customWidth="1"/>
    <col min="15107" max="15107" width="60" style="57" customWidth="1"/>
    <col min="15108" max="15108" width="13" style="57" customWidth="1"/>
    <col min="15109" max="15109" width="8.7109375" style="57" customWidth="1"/>
    <col min="15110" max="15111" width="12.7109375" style="57" customWidth="1"/>
    <col min="15112" max="15112" width="26.7109375" style="57" customWidth="1"/>
    <col min="15113" max="15113" width="33" style="57" customWidth="1"/>
    <col min="15114" max="15114" width="74.140625" style="57" customWidth="1"/>
    <col min="15115" max="15361" width="0" style="57" hidden="1"/>
    <col min="15362" max="15362" width="10.7109375" style="57" customWidth="1"/>
    <col min="15363" max="15363" width="60" style="57" customWidth="1"/>
    <col min="15364" max="15364" width="13" style="57" customWidth="1"/>
    <col min="15365" max="15365" width="8.7109375" style="57" customWidth="1"/>
    <col min="15366" max="15367" width="12.7109375" style="57" customWidth="1"/>
    <col min="15368" max="15368" width="26.7109375" style="57" customWidth="1"/>
    <col min="15369" max="15369" width="33" style="57" customWidth="1"/>
    <col min="15370" max="15370" width="74.140625" style="57" customWidth="1"/>
    <col min="15371" max="15617" width="0" style="57" hidden="1"/>
    <col min="15618" max="15618" width="10.7109375" style="57" customWidth="1"/>
    <col min="15619" max="15619" width="60" style="57" customWidth="1"/>
    <col min="15620" max="15620" width="13" style="57" customWidth="1"/>
    <col min="15621" max="15621" width="8.7109375" style="57" customWidth="1"/>
    <col min="15622" max="15623" width="12.7109375" style="57" customWidth="1"/>
    <col min="15624" max="15624" width="26.7109375" style="57" customWidth="1"/>
    <col min="15625" max="15625" width="33" style="57" customWidth="1"/>
    <col min="15626" max="15626" width="74.140625" style="57" customWidth="1"/>
    <col min="15627" max="15873" width="0" style="57" hidden="1"/>
    <col min="15874" max="15874" width="10.7109375" style="57" customWidth="1"/>
    <col min="15875" max="15875" width="60" style="57" customWidth="1"/>
    <col min="15876" max="15876" width="13" style="57" customWidth="1"/>
    <col min="15877" max="15877" width="8.7109375" style="57" customWidth="1"/>
    <col min="15878" max="15879" width="12.7109375" style="57" customWidth="1"/>
    <col min="15880" max="15880" width="26.7109375" style="57" customWidth="1"/>
    <col min="15881" max="15881" width="33" style="57" customWidth="1"/>
    <col min="15882" max="15882" width="74.140625" style="57" customWidth="1"/>
    <col min="15883" max="16129" width="0" style="57" hidden="1"/>
    <col min="16130" max="16130" width="10.7109375" style="57" customWidth="1"/>
    <col min="16131" max="16131" width="60" style="57" customWidth="1"/>
    <col min="16132" max="16132" width="13" style="57" customWidth="1"/>
    <col min="16133" max="16133" width="8.7109375" style="57" customWidth="1"/>
    <col min="16134" max="16135" width="12.7109375" style="57" customWidth="1"/>
    <col min="16136" max="16136" width="26.7109375" style="57" customWidth="1"/>
    <col min="16137" max="16137" width="33" style="57" customWidth="1"/>
    <col min="16138" max="16138" width="74.140625" style="57" customWidth="1"/>
    <col min="16139" max="16384" width="0" style="57" hidden="1"/>
  </cols>
  <sheetData>
    <row r="1" spans="1:16" customFormat="1" ht="15" x14ac:dyDescent="0.25">
      <c r="A1" s="3" t="s">
        <v>2243</v>
      </c>
      <c r="B1" s="3"/>
      <c r="C1" s="3"/>
      <c r="E1" s="8"/>
      <c r="F1" s="4"/>
      <c r="G1" s="271"/>
      <c r="H1" s="271"/>
      <c r="I1" s="43"/>
      <c r="J1" s="165"/>
      <c r="K1" s="161"/>
      <c r="L1" s="162"/>
      <c r="M1" s="11"/>
      <c r="N1" s="11"/>
      <c r="O1" s="11"/>
      <c r="P1" s="15"/>
    </row>
    <row r="2" spans="1:16" customFormat="1" ht="15" x14ac:dyDescent="0.25">
      <c r="A2" s="111" t="s">
        <v>14</v>
      </c>
      <c r="B2" s="112"/>
      <c r="C2" s="167"/>
      <c r="E2" s="8"/>
      <c r="F2" s="1"/>
      <c r="G2" s="271"/>
      <c r="H2" s="271"/>
      <c r="I2" s="44"/>
      <c r="J2" s="165"/>
      <c r="K2" s="161"/>
      <c r="L2" s="162"/>
      <c r="M2" s="12"/>
      <c r="N2" s="12"/>
      <c r="O2" s="12"/>
      <c r="P2" s="15"/>
    </row>
    <row r="3" spans="1:16" customFormat="1" ht="2.25" customHeight="1" x14ac:dyDescent="0.25">
      <c r="A3" s="3"/>
      <c r="B3" s="3"/>
      <c r="C3" s="3"/>
      <c r="D3" s="8" t="s">
        <v>107</v>
      </c>
      <c r="E3" s="1">
        <v>25.484999999999999</v>
      </c>
      <c r="F3" s="113"/>
      <c r="G3" s="271"/>
      <c r="H3" s="271"/>
      <c r="I3" s="44"/>
      <c r="J3" s="165"/>
      <c r="K3" s="161"/>
      <c r="L3" s="162"/>
      <c r="M3" s="12"/>
      <c r="N3" s="12"/>
      <c r="O3" s="12"/>
      <c r="P3" s="15"/>
    </row>
    <row r="4" spans="1:16" customFormat="1" ht="18.75" customHeight="1" x14ac:dyDescent="0.25">
      <c r="A4" s="36"/>
      <c r="B4" s="36"/>
      <c r="C4" s="36"/>
      <c r="D4" s="7"/>
      <c r="E4" s="9"/>
      <c r="F4" s="1"/>
      <c r="G4" s="272"/>
      <c r="H4" s="272"/>
      <c r="I4" s="44"/>
      <c r="J4" s="165"/>
      <c r="K4" s="163"/>
      <c r="L4" s="164"/>
      <c r="M4" s="12"/>
      <c r="N4" s="12"/>
      <c r="O4" s="12"/>
      <c r="P4" s="15"/>
    </row>
    <row r="5" spans="1:16" ht="27" customHeight="1" x14ac:dyDescent="0.25">
      <c r="A5" s="156" t="s">
        <v>0</v>
      </c>
      <c r="B5" s="157" t="s">
        <v>2</v>
      </c>
      <c r="C5" s="157" t="s">
        <v>105</v>
      </c>
      <c r="D5" s="158" t="s">
        <v>1764</v>
      </c>
      <c r="E5" s="158" t="s">
        <v>1765</v>
      </c>
      <c r="F5" s="159" t="s">
        <v>6</v>
      </c>
      <c r="G5" s="159" t="s">
        <v>1766</v>
      </c>
      <c r="H5" s="160" t="s">
        <v>1767</v>
      </c>
      <c r="I5" s="157" t="s">
        <v>1768</v>
      </c>
      <c r="J5" s="157" t="s">
        <v>1769</v>
      </c>
      <c r="K5" s="114"/>
    </row>
    <row r="6" spans="1:16" ht="15" customHeight="1" x14ac:dyDescent="0.25">
      <c r="A6" s="145">
        <v>2011100</v>
      </c>
      <c r="B6" s="119" t="s">
        <v>2085</v>
      </c>
      <c r="C6" s="168"/>
      <c r="D6" s="196">
        <v>35</v>
      </c>
      <c r="E6" s="196">
        <f>PRODUCT(D6,1/$E$3)</f>
        <v>1.3733568765940749</v>
      </c>
      <c r="F6" s="117"/>
      <c r="G6" s="117">
        <f>F6*D6*25</f>
        <v>0</v>
      </c>
      <c r="H6" s="124"/>
      <c r="I6" s="121" t="s">
        <v>1770</v>
      </c>
      <c r="J6" s="121" t="s">
        <v>1771</v>
      </c>
      <c r="K6" s="114"/>
    </row>
    <row r="7" spans="1:16" ht="15" customHeight="1" x14ac:dyDescent="0.25">
      <c r="A7" s="145">
        <v>1117</v>
      </c>
      <c r="B7" s="122" t="s">
        <v>1772</v>
      </c>
      <c r="C7" s="169" t="s">
        <v>1982</v>
      </c>
      <c r="D7" s="196">
        <v>145</v>
      </c>
      <c r="E7" s="196">
        <f t="shared" ref="E7:E71" si="0">PRODUCT(D7,1/$E$3)</f>
        <v>5.6896213458897389</v>
      </c>
      <c r="F7" s="123"/>
      <c r="G7" s="117">
        <f>F7*D7</f>
        <v>0</v>
      </c>
      <c r="H7" s="124"/>
      <c r="I7" s="125" t="s">
        <v>1773</v>
      </c>
      <c r="J7" s="125" t="s">
        <v>1771</v>
      </c>
      <c r="K7" s="114"/>
    </row>
    <row r="8" spans="1:16" ht="15" customHeight="1" x14ac:dyDescent="0.25">
      <c r="A8" s="145">
        <v>2011200</v>
      </c>
      <c r="B8" s="122" t="s">
        <v>1774</v>
      </c>
      <c r="C8" s="169"/>
      <c r="D8" s="196">
        <v>34.299999999999997</v>
      </c>
      <c r="E8" s="196">
        <f t="shared" si="0"/>
        <v>1.3458897390621933</v>
      </c>
      <c r="F8" s="123"/>
      <c r="G8" s="117">
        <f>F8*D8*50</f>
        <v>0</v>
      </c>
      <c r="H8" s="120"/>
      <c r="I8" s="125" t="s">
        <v>1770</v>
      </c>
      <c r="J8" s="125" t="s">
        <v>1771</v>
      </c>
      <c r="K8" s="114"/>
    </row>
    <row r="9" spans="1:16" ht="15" customHeight="1" x14ac:dyDescent="0.25">
      <c r="A9" s="145">
        <v>2011300</v>
      </c>
      <c r="B9" s="122" t="s">
        <v>1775</v>
      </c>
      <c r="C9" s="169"/>
      <c r="D9" s="196">
        <v>40.200000000000003</v>
      </c>
      <c r="E9" s="196">
        <f t="shared" si="0"/>
        <v>1.5773984696880519</v>
      </c>
      <c r="F9" s="123"/>
      <c r="G9" s="117">
        <f>F9*D9*50</f>
        <v>0</v>
      </c>
      <c r="H9" s="124"/>
      <c r="I9" s="125" t="s">
        <v>1770</v>
      </c>
      <c r="J9" s="125" t="s">
        <v>1771</v>
      </c>
      <c r="K9" s="114"/>
    </row>
    <row r="10" spans="1:16" ht="15" customHeight="1" x14ac:dyDescent="0.25">
      <c r="A10" s="145">
        <v>2011400</v>
      </c>
      <c r="B10" s="122" t="s">
        <v>1776</v>
      </c>
      <c r="C10" s="169"/>
      <c r="D10" s="196">
        <v>57.2</v>
      </c>
      <c r="E10" s="196">
        <f t="shared" si="0"/>
        <v>2.2444575240337454</v>
      </c>
      <c r="F10" s="123"/>
      <c r="G10" s="117">
        <f>F10*D10*50</f>
        <v>0</v>
      </c>
      <c r="H10" s="126"/>
      <c r="I10" s="125" t="s">
        <v>1770</v>
      </c>
      <c r="J10" s="125" t="s">
        <v>1771</v>
      </c>
      <c r="K10" s="114"/>
    </row>
    <row r="11" spans="1:16" ht="15" customHeight="1" x14ac:dyDescent="0.25">
      <c r="A11" s="145">
        <v>2012000</v>
      </c>
      <c r="B11" s="122" t="s">
        <v>1777</v>
      </c>
      <c r="C11" s="169"/>
      <c r="D11" s="196">
        <v>47.2</v>
      </c>
      <c r="E11" s="196">
        <f t="shared" si="0"/>
        <v>1.8520698450068669</v>
      </c>
      <c r="F11" s="123"/>
      <c r="G11" s="117">
        <f>F11*D11*25</f>
        <v>0</v>
      </c>
      <c r="H11" s="127"/>
      <c r="I11" s="129"/>
      <c r="J11" s="130" t="s">
        <v>1779</v>
      </c>
      <c r="K11" s="114"/>
    </row>
    <row r="12" spans="1:16" ht="15" customHeight="1" x14ac:dyDescent="0.25">
      <c r="A12" s="145">
        <v>2012080</v>
      </c>
      <c r="B12" s="122" t="s">
        <v>1780</v>
      </c>
      <c r="C12" s="169"/>
      <c r="D12" s="196">
        <v>110</v>
      </c>
      <c r="E12" s="196">
        <f t="shared" si="0"/>
        <v>4.316264469295664</v>
      </c>
      <c r="F12" s="123"/>
      <c r="G12" s="117">
        <f>F12*D12*20</f>
        <v>0</v>
      </c>
      <c r="H12" s="124"/>
      <c r="I12" s="131"/>
      <c r="J12" s="130" t="s">
        <v>1781</v>
      </c>
      <c r="K12" s="114"/>
    </row>
    <row r="13" spans="1:16" ht="15" customHeight="1" x14ac:dyDescent="0.25">
      <c r="A13" s="145">
        <v>2012162</v>
      </c>
      <c r="B13" s="122" t="s">
        <v>1782</v>
      </c>
      <c r="C13" s="169"/>
      <c r="D13" s="196">
        <v>63.7</v>
      </c>
      <c r="E13" s="196">
        <f t="shared" si="0"/>
        <v>2.4995095154012166</v>
      </c>
      <c r="F13" s="123"/>
      <c r="G13" s="117">
        <f>F13*D13*25</f>
        <v>0</v>
      </c>
      <c r="H13" s="124"/>
      <c r="I13" s="128"/>
      <c r="J13" s="121" t="s">
        <v>1781</v>
      </c>
      <c r="K13" s="114"/>
    </row>
    <row r="14" spans="1:16" ht="15" customHeight="1" x14ac:dyDescent="0.25">
      <c r="A14" s="145">
        <v>2012200</v>
      </c>
      <c r="B14" s="122" t="s">
        <v>1783</v>
      </c>
      <c r="C14" s="169"/>
      <c r="D14" s="196">
        <v>2340</v>
      </c>
      <c r="E14" s="249" t="s">
        <v>116</v>
      </c>
      <c r="F14" s="123"/>
      <c r="G14" s="132">
        <f t="shared" ref="G14:G20" si="1">F14*D14</f>
        <v>0</v>
      </c>
      <c r="H14" s="124"/>
      <c r="I14" s="128"/>
      <c r="J14" s="121" t="s">
        <v>1781</v>
      </c>
      <c r="K14" s="114"/>
    </row>
    <row r="15" spans="1:16" ht="15" customHeight="1" x14ac:dyDescent="0.25">
      <c r="A15" s="145">
        <v>2012201</v>
      </c>
      <c r="B15" s="133" t="s">
        <v>1784</v>
      </c>
      <c r="C15" s="170"/>
      <c r="D15" s="196">
        <v>970</v>
      </c>
      <c r="E15" s="196">
        <f t="shared" si="0"/>
        <v>38.061604865607222</v>
      </c>
      <c r="F15" s="134"/>
      <c r="G15" s="132">
        <f t="shared" si="1"/>
        <v>0</v>
      </c>
      <c r="H15" s="124"/>
      <c r="I15" s="130" t="s">
        <v>1785</v>
      </c>
      <c r="J15" s="121" t="s">
        <v>1786</v>
      </c>
      <c r="K15" s="114"/>
    </row>
    <row r="16" spans="1:16" ht="15" customHeight="1" x14ac:dyDescent="0.25">
      <c r="A16" s="145">
        <v>2013001</v>
      </c>
      <c r="B16" s="122" t="s">
        <v>1787</v>
      </c>
      <c r="C16" s="169"/>
      <c r="D16" s="196">
        <v>651</v>
      </c>
      <c r="E16" s="196">
        <f t="shared" si="0"/>
        <v>25.544437904649794</v>
      </c>
      <c r="F16" s="123"/>
      <c r="G16" s="117">
        <f t="shared" si="1"/>
        <v>0</v>
      </c>
      <c r="H16" s="126"/>
      <c r="I16" s="125" t="s">
        <v>1773</v>
      </c>
      <c r="J16" s="125" t="s">
        <v>1788</v>
      </c>
      <c r="K16" s="114"/>
    </row>
    <row r="17" spans="1:11" ht="15" customHeight="1" x14ac:dyDescent="0.25">
      <c r="A17" s="145">
        <v>2014900</v>
      </c>
      <c r="B17" s="122" t="s">
        <v>1789</v>
      </c>
      <c r="C17" s="169"/>
      <c r="D17" s="196">
        <v>6542</v>
      </c>
      <c r="E17" s="196">
        <f t="shared" si="0"/>
        <v>256.70001961938397</v>
      </c>
      <c r="F17" s="123"/>
      <c r="G17" s="117">
        <f t="shared" si="1"/>
        <v>0</v>
      </c>
      <c r="H17" s="124"/>
      <c r="I17" s="125" t="s">
        <v>1773</v>
      </c>
      <c r="J17" s="125" t="s">
        <v>1790</v>
      </c>
      <c r="K17" s="114"/>
    </row>
    <row r="18" spans="1:11" ht="15" customHeight="1" x14ac:dyDescent="0.25">
      <c r="A18" s="145">
        <v>2015200</v>
      </c>
      <c r="B18" s="122" t="s">
        <v>1791</v>
      </c>
      <c r="C18" s="169"/>
      <c r="D18" s="196">
        <v>3010</v>
      </c>
      <c r="E18" s="196">
        <f t="shared" si="0"/>
        <v>118.10869138709045</v>
      </c>
      <c r="F18" s="123"/>
      <c r="G18" s="117">
        <f t="shared" si="1"/>
        <v>0</v>
      </c>
      <c r="H18" s="124"/>
      <c r="I18" s="125" t="s">
        <v>1773</v>
      </c>
      <c r="J18" s="125" t="s">
        <v>1792</v>
      </c>
      <c r="K18" s="114"/>
    </row>
    <row r="19" spans="1:11" ht="15" customHeight="1" x14ac:dyDescent="0.25">
      <c r="A19" s="145">
        <v>1524</v>
      </c>
      <c r="B19" s="122" t="s">
        <v>1793</v>
      </c>
      <c r="C19" s="169" t="s">
        <v>1983</v>
      </c>
      <c r="D19" s="197">
        <v>932</v>
      </c>
      <c r="E19" s="196">
        <f t="shared" si="0"/>
        <v>36.570531685305085</v>
      </c>
      <c r="F19" s="123"/>
      <c r="G19" s="117">
        <f t="shared" si="1"/>
        <v>0</v>
      </c>
      <c r="H19" s="124"/>
      <c r="I19" s="125" t="s">
        <v>1773</v>
      </c>
      <c r="J19" s="125" t="s">
        <v>1792</v>
      </c>
      <c r="K19" s="114"/>
    </row>
    <row r="20" spans="1:11" ht="15" customHeight="1" x14ac:dyDescent="0.25">
      <c r="A20" s="145">
        <v>1534</v>
      </c>
      <c r="B20" s="133" t="s">
        <v>1794</v>
      </c>
      <c r="C20" s="170" t="s">
        <v>1984</v>
      </c>
      <c r="D20" s="196">
        <v>932</v>
      </c>
      <c r="E20" s="196">
        <f t="shared" si="0"/>
        <v>36.570531685305085</v>
      </c>
      <c r="F20" s="134"/>
      <c r="G20" s="132">
        <f t="shared" si="1"/>
        <v>0</v>
      </c>
      <c r="H20" s="124"/>
      <c r="I20" s="135" t="s">
        <v>1773</v>
      </c>
      <c r="J20" s="135" t="s">
        <v>1792</v>
      </c>
      <c r="K20" s="114"/>
    </row>
    <row r="21" spans="1:11" ht="15" customHeight="1" x14ac:dyDescent="0.25">
      <c r="A21" s="145">
        <v>2016000</v>
      </c>
      <c r="B21" s="133" t="s">
        <v>1795</v>
      </c>
      <c r="C21" s="170"/>
      <c r="D21" s="196">
        <v>186</v>
      </c>
      <c r="E21" s="196">
        <f t="shared" si="0"/>
        <v>7.2984108298999413</v>
      </c>
      <c r="F21" s="134"/>
      <c r="G21" s="132">
        <f>F21*D21*25</f>
        <v>0</v>
      </c>
      <c r="H21" s="124"/>
      <c r="I21" s="136"/>
      <c r="J21" s="135" t="s">
        <v>1781</v>
      </c>
      <c r="K21" s="114"/>
    </row>
    <row r="22" spans="1:11" ht="15" customHeight="1" x14ac:dyDescent="0.25">
      <c r="A22" s="145">
        <v>2016200</v>
      </c>
      <c r="B22" s="133" t="s">
        <v>1796</v>
      </c>
      <c r="C22" s="170"/>
      <c r="D22" s="196">
        <v>167</v>
      </c>
      <c r="E22" s="196">
        <f t="shared" si="0"/>
        <v>6.5528742397488715</v>
      </c>
      <c r="F22" s="134"/>
      <c r="G22" s="132">
        <f>F22*D22*25</f>
        <v>0</v>
      </c>
      <c r="H22" s="124"/>
      <c r="I22" s="136"/>
      <c r="J22" s="135" t="s">
        <v>1781</v>
      </c>
      <c r="K22" s="114"/>
    </row>
    <row r="23" spans="1:11" ht="15" customHeight="1" x14ac:dyDescent="0.25">
      <c r="A23" s="145">
        <v>2017001</v>
      </c>
      <c r="B23" s="133" t="s">
        <v>2000</v>
      </c>
      <c r="C23" s="170"/>
      <c r="D23" s="196">
        <v>258</v>
      </c>
      <c r="E23" s="196">
        <f t="shared" si="0"/>
        <v>10.123602118893468</v>
      </c>
      <c r="F23" s="134"/>
      <c r="G23" s="132">
        <f>F23*D23*20</f>
        <v>0</v>
      </c>
      <c r="H23" s="127"/>
      <c r="I23" s="136"/>
      <c r="J23" s="135" t="s">
        <v>1781</v>
      </c>
      <c r="K23" s="114"/>
    </row>
    <row r="24" spans="1:11" ht="15" customHeight="1" x14ac:dyDescent="0.25">
      <c r="A24" s="145">
        <v>2012</v>
      </c>
      <c r="B24" s="133" t="s">
        <v>1797</v>
      </c>
      <c r="C24" s="170">
        <v>8594052883800</v>
      </c>
      <c r="D24" s="196">
        <v>734.4</v>
      </c>
      <c r="E24" s="196">
        <f t="shared" si="0"/>
        <v>28.81695114773396</v>
      </c>
      <c r="F24" s="134"/>
      <c r="G24" s="117">
        <f t="shared" ref="G24:G36" si="2">F24*D24</f>
        <v>0</v>
      </c>
      <c r="H24" s="124"/>
      <c r="I24" s="135" t="s">
        <v>1798</v>
      </c>
      <c r="J24" s="135" t="s">
        <v>1781</v>
      </c>
      <c r="K24" s="114"/>
    </row>
    <row r="25" spans="1:11" ht="15" customHeight="1" x14ac:dyDescent="0.25">
      <c r="A25" s="145">
        <v>2022</v>
      </c>
      <c r="B25" s="133" t="s">
        <v>1799</v>
      </c>
      <c r="C25" s="170">
        <v>8594052883817</v>
      </c>
      <c r="D25" s="196">
        <v>595.6</v>
      </c>
      <c r="E25" s="196">
        <f t="shared" si="0"/>
        <v>23.370610162840887</v>
      </c>
      <c r="F25" s="134"/>
      <c r="G25" s="117">
        <f t="shared" si="2"/>
        <v>0</v>
      </c>
      <c r="H25" s="124"/>
      <c r="I25" s="135" t="s">
        <v>1798</v>
      </c>
      <c r="J25" s="135" t="s">
        <v>1781</v>
      </c>
      <c r="K25" s="114"/>
    </row>
    <row r="26" spans="1:11" ht="15" customHeight="1" x14ac:dyDescent="0.25">
      <c r="A26" s="145">
        <v>2122</v>
      </c>
      <c r="B26" s="122" t="s">
        <v>1800</v>
      </c>
      <c r="C26" s="169">
        <v>8594052882476</v>
      </c>
      <c r="D26" s="196">
        <v>550</v>
      </c>
      <c r="E26" s="196">
        <f t="shared" si="0"/>
        <v>21.58132234647832</v>
      </c>
      <c r="F26" s="134"/>
      <c r="G26" s="117">
        <f t="shared" si="2"/>
        <v>0</v>
      </c>
      <c r="H26" s="124"/>
      <c r="I26" s="135" t="s">
        <v>1801</v>
      </c>
      <c r="J26" s="135" t="s">
        <v>1781</v>
      </c>
      <c r="K26" s="114"/>
    </row>
    <row r="27" spans="1:11" ht="15" customHeight="1" x14ac:dyDescent="0.25">
      <c r="A27" s="145">
        <v>2123</v>
      </c>
      <c r="B27" s="122" t="s">
        <v>1802</v>
      </c>
      <c r="C27" s="169">
        <v>8594052882643</v>
      </c>
      <c r="D27" s="196">
        <v>610</v>
      </c>
      <c r="E27" s="196">
        <f t="shared" si="0"/>
        <v>23.935648420639591</v>
      </c>
      <c r="F27" s="134"/>
      <c r="G27" s="117">
        <f t="shared" si="2"/>
        <v>0</v>
      </c>
      <c r="H27" s="124"/>
      <c r="I27" s="135" t="s">
        <v>1801</v>
      </c>
      <c r="J27" s="135" t="s">
        <v>1781</v>
      </c>
      <c r="K27" s="114"/>
    </row>
    <row r="28" spans="1:11" ht="15" customHeight="1" x14ac:dyDescent="0.25">
      <c r="A28" s="273">
        <v>2148</v>
      </c>
      <c r="B28" s="274" t="s">
        <v>2220</v>
      </c>
      <c r="C28" s="275">
        <v>10810165010083</v>
      </c>
      <c r="D28" s="276">
        <v>564.5</v>
      </c>
      <c r="E28" s="276">
        <f t="shared" si="0"/>
        <v>22.150284481067295</v>
      </c>
      <c r="F28" s="277"/>
      <c r="G28" s="278">
        <f t="shared" si="2"/>
        <v>0</v>
      </c>
      <c r="H28" s="279"/>
      <c r="I28" s="280"/>
      <c r="J28" s="280" t="s">
        <v>2222</v>
      </c>
      <c r="K28" s="114"/>
    </row>
    <row r="29" spans="1:11" ht="15" customHeight="1" x14ac:dyDescent="0.25">
      <c r="A29" s="145">
        <v>2184</v>
      </c>
      <c r="B29" s="122" t="s">
        <v>1803</v>
      </c>
      <c r="C29" s="169">
        <v>4038857116908</v>
      </c>
      <c r="D29" s="196">
        <v>371.8</v>
      </c>
      <c r="E29" s="196">
        <f t="shared" si="0"/>
        <v>14.588973906219346</v>
      </c>
      <c r="F29" s="123"/>
      <c r="G29" s="117">
        <f t="shared" si="2"/>
        <v>0</v>
      </c>
      <c r="H29" s="124"/>
      <c r="I29" s="125" t="s">
        <v>1773</v>
      </c>
      <c r="J29" s="125" t="s">
        <v>1804</v>
      </c>
      <c r="K29" s="114"/>
    </row>
    <row r="30" spans="1:11" ht="15" customHeight="1" x14ac:dyDescent="0.25">
      <c r="A30" s="145">
        <v>2188</v>
      </c>
      <c r="B30" s="122" t="s">
        <v>1805</v>
      </c>
      <c r="C30" s="169">
        <v>4038857120332</v>
      </c>
      <c r="D30" s="196">
        <v>743.7</v>
      </c>
      <c r="E30" s="196">
        <f t="shared" si="0"/>
        <v>29.181871689228959</v>
      </c>
      <c r="F30" s="123"/>
      <c r="G30" s="117">
        <f t="shared" si="2"/>
        <v>0</v>
      </c>
      <c r="H30" s="124"/>
      <c r="I30" s="125" t="s">
        <v>1773</v>
      </c>
      <c r="J30" s="125" t="s">
        <v>1804</v>
      </c>
      <c r="K30" s="114"/>
    </row>
    <row r="31" spans="1:11" ht="15" customHeight="1" x14ac:dyDescent="0.25">
      <c r="A31" s="145">
        <v>2244</v>
      </c>
      <c r="B31" s="122" t="s">
        <v>1806</v>
      </c>
      <c r="C31" s="169">
        <v>4038857401103</v>
      </c>
      <c r="D31" s="196">
        <v>1106.3</v>
      </c>
      <c r="E31" s="196">
        <f t="shared" si="0"/>
        <v>43.409848930743571</v>
      </c>
      <c r="F31" s="123"/>
      <c r="G31" s="117">
        <f t="shared" si="2"/>
        <v>0</v>
      </c>
      <c r="H31" s="124"/>
      <c r="I31" s="125" t="s">
        <v>1773</v>
      </c>
      <c r="J31" s="125" t="s">
        <v>1804</v>
      </c>
      <c r="K31" s="114"/>
    </row>
    <row r="32" spans="1:11" ht="15" customHeight="1" x14ac:dyDescent="0.25">
      <c r="A32" s="145">
        <v>2022440</v>
      </c>
      <c r="B32" s="133" t="s">
        <v>1807</v>
      </c>
      <c r="C32" s="170">
        <v>4019114083010</v>
      </c>
      <c r="D32" s="196">
        <v>3962</v>
      </c>
      <c r="E32" s="196">
        <f t="shared" si="0"/>
        <v>155.46399843044929</v>
      </c>
      <c r="F32" s="123"/>
      <c r="G32" s="117">
        <f t="shared" si="2"/>
        <v>0</v>
      </c>
      <c r="H32" s="124"/>
      <c r="I32" s="125" t="s">
        <v>1808</v>
      </c>
      <c r="J32" s="125" t="s">
        <v>1804</v>
      </c>
      <c r="K32" s="114"/>
    </row>
    <row r="33" spans="1:11" ht="15" customHeight="1" x14ac:dyDescent="0.25">
      <c r="A33" s="145">
        <v>2036000</v>
      </c>
      <c r="B33" s="122" t="s">
        <v>1809</v>
      </c>
      <c r="C33" s="169">
        <v>4001757014872</v>
      </c>
      <c r="D33" s="196">
        <v>723.5</v>
      </c>
      <c r="E33" s="196">
        <f t="shared" si="0"/>
        <v>28.389248577594664</v>
      </c>
      <c r="F33" s="123"/>
      <c r="G33" s="117">
        <f t="shared" si="2"/>
        <v>0</v>
      </c>
      <c r="H33" s="124"/>
      <c r="I33" s="125" t="s">
        <v>1773</v>
      </c>
      <c r="J33" s="125" t="s">
        <v>1810</v>
      </c>
      <c r="K33" s="114"/>
    </row>
    <row r="34" spans="1:11" ht="15" customHeight="1" x14ac:dyDescent="0.25">
      <c r="A34" s="145">
        <v>2036050</v>
      </c>
      <c r="B34" s="122" t="s">
        <v>1811</v>
      </c>
      <c r="C34" s="169">
        <v>4001757014865</v>
      </c>
      <c r="D34" s="196">
        <v>723.5</v>
      </c>
      <c r="E34" s="196">
        <f t="shared" si="0"/>
        <v>28.389248577594664</v>
      </c>
      <c r="F34" s="123"/>
      <c r="G34" s="117">
        <f t="shared" si="2"/>
        <v>0</v>
      </c>
      <c r="H34" s="124"/>
      <c r="I34" s="125" t="s">
        <v>1773</v>
      </c>
      <c r="J34" s="125" t="s">
        <v>1810</v>
      </c>
      <c r="K34" s="114"/>
    </row>
    <row r="35" spans="1:11" ht="15" customHeight="1" x14ac:dyDescent="0.25">
      <c r="A35" s="145">
        <v>3995</v>
      </c>
      <c r="B35" s="122" t="s">
        <v>1812</v>
      </c>
      <c r="C35" s="169">
        <v>8594052889437</v>
      </c>
      <c r="D35" s="196">
        <v>1285</v>
      </c>
      <c r="E35" s="196">
        <f t="shared" si="0"/>
        <v>50.421816754953895</v>
      </c>
      <c r="F35" s="123"/>
      <c r="G35" s="117">
        <f t="shared" si="2"/>
        <v>0</v>
      </c>
      <c r="H35" s="124" t="s">
        <v>1813</v>
      </c>
      <c r="I35" s="125" t="s">
        <v>1978</v>
      </c>
      <c r="J35" s="125" t="s">
        <v>1814</v>
      </c>
      <c r="K35" s="114"/>
    </row>
    <row r="36" spans="1:11" ht="15" customHeight="1" x14ac:dyDescent="0.25">
      <c r="A36" s="145">
        <v>3996</v>
      </c>
      <c r="B36" s="122" t="s">
        <v>1815</v>
      </c>
      <c r="C36" s="169">
        <v>8594052889420</v>
      </c>
      <c r="D36" s="196">
        <v>1285</v>
      </c>
      <c r="E36" s="196">
        <f t="shared" si="0"/>
        <v>50.421816754953895</v>
      </c>
      <c r="F36" s="123"/>
      <c r="G36" s="117">
        <f t="shared" si="2"/>
        <v>0</v>
      </c>
      <c r="H36" s="124" t="s">
        <v>1813</v>
      </c>
      <c r="I36" s="130" t="s">
        <v>1816</v>
      </c>
      <c r="J36" s="130" t="s">
        <v>1814</v>
      </c>
      <c r="K36" s="114"/>
    </row>
    <row r="37" spans="1:11" ht="15" customHeight="1" x14ac:dyDescent="0.25">
      <c r="A37" s="145">
        <v>2044000</v>
      </c>
      <c r="B37" s="122" t="s">
        <v>1817</v>
      </c>
      <c r="C37" s="169"/>
      <c r="D37" s="196">
        <v>186</v>
      </c>
      <c r="E37" s="196">
        <f t="shared" si="0"/>
        <v>7.2984108298999413</v>
      </c>
      <c r="F37" s="123"/>
      <c r="G37" s="117">
        <f>F37*D37*25</f>
        <v>0</v>
      </c>
      <c r="H37" s="124"/>
      <c r="I37" s="130"/>
      <c r="J37" s="130" t="s">
        <v>1788</v>
      </c>
      <c r="K37" s="114"/>
    </row>
    <row r="38" spans="1:11" s="69" customFormat="1" ht="15" customHeight="1" x14ac:dyDescent="0.25">
      <c r="A38" s="145">
        <v>2044200</v>
      </c>
      <c r="B38" s="133" t="s">
        <v>1818</v>
      </c>
      <c r="C38" s="170"/>
      <c r="D38" s="197">
        <v>161.5</v>
      </c>
      <c r="E38" s="196">
        <f t="shared" si="0"/>
        <v>6.337061016284089</v>
      </c>
      <c r="F38" s="134"/>
      <c r="G38" s="117">
        <f>F38*D38*25</f>
        <v>0</v>
      </c>
      <c r="H38" s="124"/>
      <c r="I38" s="130"/>
      <c r="J38" s="130" t="s">
        <v>1781</v>
      </c>
      <c r="K38" s="115"/>
    </row>
    <row r="39" spans="1:11" s="69" customFormat="1" ht="15" customHeight="1" x14ac:dyDescent="0.25">
      <c r="A39" s="145">
        <v>4421</v>
      </c>
      <c r="B39" s="133" t="s">
        <v>1819</v>
      </c>
      <c r="C39" s="170">
        <v>8594052883794</v>
      </c>
      <c r="D39" s="197">
        <v>569.29999999999995</v>
      </c>
      <c r="E39" s="196">
        <f t="shared" si="0"/>
        <v>22.338630567000195</v>
      </c>
      <c r="F39" s="134"/>
      <c r="G39" s="117">
        <f>F39*D39</f>
        <v>0</v>
      </c>
      <c r="H39" s="124"/>
      <c r="I39" s="130" t="s">
        <v>1773</v>
      </c>
      <c r="J39" s="130" t="s">
        <v>1781</v>
      </c>
      <c r="K39" s="115"/>
    </row>
    <row r="40" spans="1:11" ht="15" customHeight="1" x14ac:dyDescent="0.25">
      <c r="A40" s="145">
        <v>2044220</v>
      </c>
      <c r="B40" s="122" t="s">
        <v>1820</v>
      </c>
      <c r="C40" s="169"/>
      <c r="D40" s="197">
        <v>246</v>
      </c>
      <c r="E40" s="196">
        <f t="shared" si="0"/>
        <v>9.6527369040612125</v>
      </c>
      <c r="F40" s="123"/>
      <c r="G40" s="117">
        <f>F40*D40*25</f>
        <v>0</v>
      </c>
      <c r="H40" s="124"/>
      <c r="I40" s="130"/>
      <c r="J40" s="130" t="s">
        <v>1781</v>
      </c>
      <c r="K40" s="114"/>
    </row>
    <row r="41" spans="1:11" ht="15" customHeight="1" x14ac:dyDescent="0.25">
      <c r="A41" s="145">
        <v>2044240</v>
      </c>
      <c r="B41" s="133" t="s">
        <v>1821</v>
      </c>
      <c r="C41" s="170"/>
      <c r="D41" s="197">
        <v>186</v>
      </c>
      <c r="E41" s="196">
        <f t="shared" si="0"/>
        <v>7.2984108298999413</v>
      </c>
      <c r="F41" s="123"/>
      <c r="G41" s="117">
        <f>F41*D41*25</f>
        <v>0</v>
      </c>
      <c r="H41" s="127"/>
      <c r="I41" s="129"/>
      <c r="J41" s="130" t="s">
        <v>1781</v>
      </c>
      <c r="K41" s="114"/>
    </row>
    <row r="42" spans="1:11" ht="15" customHeight="1" x14ac:dyDescent="0.25">
      <c r="A42" s="145">
        <v>2044380</v>
      </c>
      <c r="B42" s="122" t="s">
        <v>1822</v>
      </c>
      <c r="C42" s="169"/>
      <c r="D42" s="197">
        <v>312.5</v>
      </c>
      <c r="E42" s="196">
        <f t="shared" si="0"/>
        <v>12.262114969589955</v>
      </c>
      <c r="F42" s="123"/>
      <c r="G42" s="117">
        <f>F42*D42*25</f>
        <v>0</v>
      </c>
      <c r="H42" s="124" t="s">
        <v>1778</v>
      </c>
      <c r="I42" s="131"/>
      <c r="J42" s="130" t="s">
        <v>1823</v>
      </c>
      <c r="K42" s="114"/>
    </row>
    <row r="43" spans="1:11" ht="15" customHeight="1" x14ac:dyDescent="0.25">
      <c r="A43" s="145">
        <v>4439</v>
      </c>
      <c r="B43" s="133" t="s">
        <v>1824</v>
      </c>
      <c r="C43" s="170">
        <v>8594052880205</v>
      </c>
      <c r="D43" s="197">
        <v>1005</v>
      </c>
      <c r="E43" s="196">
        <f t="shared" si="0"/>
        <v>39.434961742201295</v>
      </c>
      <c r="F43" s="134"/>
      <c r="G43" s="117">
        <f>F43*D43</f>
        <v>0</v>
      </c>
      <c r="H43" s="124"/>
      <c r="I43" s="125" t="s">
        <v>1808</v>
      </c>
      <c r="J43" s="125" t="s">
        <v>1823</v>
      </c>
      <c r="K43" s="114"/>
    </row>
    <row r="44" spans="1:11" ht="15" customHeight="1" x14ac:dyDescent="0.25">
      <c r="A44" s="145">
        <v>2044540</v>
      </c>
      <c r="B44" s="133" t="s">
        <v>1825</v>
      </c>
      <c r="C44" s="170"/>
      <c r="D44" s="197">
        <v>275</v>
      </c>
      <c r="E44" s="196">
        <f t="shared" si="0"/>
        <v>10.79066117323916</v>
      </c>
      <c r="F44" s="134"/>
      <c r="G44" s="117">
        <f>F44*D44*10</f>
        <v>0</v>
      </c>
      <c r="H44" s="124"/>
      <c r="I44" s="137"/>
      <c r="J44" s="125" t="s">
        <v>1826</v>
      </c>
      <c r="K44" s="114"/>
    </row>
    <row r="45" spans="1:11" ht="15" customHeight="1" x14ac:dyDescent="0.25">
      <c r="A45" s="145">
        <v>2045000</v>
      </c>
      <c r="B45" s="122" t="s">
        <v>1827</v>
      </c>
      <c r="C45" s="169"/>
      <c r="D45" s="197">
        <v>1447</v>
      </c>
      <c r="E45" s="196">
        <f t="shared" si="0"/>
        <v>56.778497155189328</v>
      </c>
      <c r="F45" s="123"/>
      <c r="G45" s="117">
        <f>F45*D45*8</f>
        <v>0</v>
      </c>
      <c r="H45" s="124"/>
      <c r="I45" s="130" t="s">
        <v>1773</v>
      </c>
      <c r="J45" s="130" t="s">
        <v>1788</v>
      </c>
      <c r="K45" s="114"/>
    </row>
    <row r="46" spans="1:11" ht="15" customHeight="1" x14ac:dyDescent="0.25">
      <c r="A46" s="145">
        <v>2046100</v>
      </c>
      <c r="B46" s="122" t="s">
        <v>1828</v>
      </c>
      <c r="C46" s="169"/>
      <c r="D46" s="197">
        <v>1680</v>
      </c>
      <c r="E46" s="196">
        <f t="shared" si="0"/>
        <v>65.921130076515595</v>
      </c>
      <c r="F46" s="123"/>
      <c r="G46" s="117">
        <f>F46*D46</f>
        <v>0</v>
      </c>
      <c r="H46" s="124"/>
      <c r="I46" s="130" t="s">
        <v>1829</v>
      </c>
      <c r="J46" s="130" t="s">
        <v>1788</v>
      </c>
      <c r="K46" s="114"/>
    </row>
    <row r="47" spans="1:11" ht="15" customHeight="1" x14ac:dyDescent="0.25">
      <c r="A47" s="145">
        <v>2050000</v>
      </c>
      <c r="B47" s="122" t="s">
        <v>1830</v>
      </c>
      <c r="C47" s="169"/>
      <c r="D47" s="196">
        <v>340</v>
      </c>
      <c r="E47" s="196">
        <f t="shared" si="0"/>
        <v>13.341181086913871</v>
      </c>
      <c r="F47" s="123"/>
      <c r="G47" s="117">
        <f>F47*D47*10</f>
        <v>0</v>
      </c>
      <c r="H47" s="124"/>
      <c r="I47" s="130"/>
      <c r="J47" s="130" t="s">
        <v>1781</v>
      </c>
      <c r="K47" s="114"/>
    </row>
    <row r="48" spans="1:11" ht="15" customHeight="1" x14ac:dyDescent="0.25">
      <c r="A48" s="145">
        <v>2051100</v>
      </c>
      <c r="B48" s="122" t="s">
        <v>1831</v>
      </c>
      <c r="C48" s="169"/>
      <c r="D48" s="196">
        <v>264.5</v>
      </c>
      <c r="E48" s="196">
        <f t="shared" si="0"/>
        <v>10.378654110260937</v>
      </c>
      <c r="F48" s="123"/>
      <c r="G48" s="117">
        <f>F48*D48*5</f>
        <v>0</v>
      </c>
      <c r="H48" s="127"/>
      <c r="I48" s="130"/>
      <c r="J48" s="130" t="s">
        <v>1781</v>
      </c>
      <c r="K48" s="114"/>
    </row>
    <row r="49" spans="1:11" ht="15" customHeight="1" x14ac:dyDescent="0.25">
      <c r="A49" s="145">
        <v>5104</v>
      </c>
      <c r="B49" s="122" t="s">
        <v>1832</v>
      </c>
      <c r="C49" s="169">
        <v>8594052883442</v>
      </c>
      <c r="D49" s="197">
        <v>916.5</v>
      </c>
      <c r="E49" s="196">
        <f t="shared" si="0"/>
        <v>35.962330782813417</v>
      </c>
      <c r="F49" s="123"/>
      <c r="G49" s="117">
        <f>F49*D49</f>
        <v>0</v>
      </c>
      <c r="H49" s="124"/>
      <c r="I49" s="125" t="s">
        <v>1773</v>
      </c>
      <c r="J49" s="125" t="s">
        <v>1781</v>
      </c>
      <c r="K49" s="114"/>
    </row>
    <row r="50" spans="1:11" ht="15" customHeight="1" x14ac:dyDescent="0.25">
      <c r="A50" s="145">
        <v>5124</v>
      </c>
      <c r="B50" s="133" t="s">
        <v>1833</v>
      </c>
      <c r="C50" s="170">
        <v>8594052883664</v>
      </c>
      <c r="D50" s="197">
        <v>1670</v>
      </c>
      <c r="E50" s="196">
        <f t="shared" si="0"/>
        <v>65.528742397488713</v>
      </c>
      <c r="F50" s="134"/>
      <c r="G50" s="117">
        <f>F50*D50</f>
        <v>0</v>
      </c>
      <c r="H50" s="124"/>
      <c r="I50" s="130" t="s">
        <v>1773</v>
      </c>
      <c r="J50" s="130" t="s">
        <v>1781</v>
      </c>
      <c r="K50" s="114"/>
    </row>
    <row r="51" spans="1:11" ht="15" customHeight="1" x14ac:dyDescent="0.25">
      <c r="A51" s="145">
        <v>2051400</v>
      </c>
      <c r="B51" s="133" t="s">
        <v>1834</v>
      </c>
      <c r="C51" s="170"/>
      <c r="D51" s="197">
        <v>540</v>
      </c>
      <c r="E51" s="196">
        <f>PRODUCT(D51,1/$E$3)</f>
        <v>21.188934667451441</v>
      </c>
      <c r="F51" s="134"/>
      <c r="G51" s="117">
        <f>F51*D51*10</f>
        <v>0</v>
      </c>
      <c r="H51" s="124"/>
      <c r="I51" s="129"/>
      <c r="J51" s="130" t="s">
        <v>1788</v>
      </c>
      <c r="K51" s="114"/>
    </row>
    <row r="52" spans="1:11" ht="15" customHeight="1" x14ac:dyDescent="0.25">
      <c r="A52" s="227">
        <v>2051405</v>
      </c>
      <c r="B52" s="241" t="s">
        <v>2101</v>
      </c>
      <c r="C52" s="227" t="s">
        <v>1839</v>
      </c>
      <c r="D52" s="242">
        <v>362</v>
      </c>
      <c r="E52" s="229">
        <f>PRODUCT(D52,1/$E$3)</f>
        <v>14.204433980773004</v>
      </c>
      <c r="F52" s="243"/>
      <c r="G52" s="205"/>
      <c r="H52" s="244"/>
      <c r="I52" s="245"/>
      <c r="J52" s="130" t="s">
        <v>1781</v>
      </c>
      <c r="K52" s="114"/>
    </row>
    <row r="53" spans="1:11" ht="15" customHeight="1" x14ac:dyDescent="0.25">
      <c r="A53" s="145">
        <v>2052122</v>
      </c>
      <c r="B53" s="122" t="s">
        <v>1987</v>
      </c>
      <c r="C53" s="169"/>
      <c r="D53" s="196">
        <v>283.5</v>
      </c>
      <c r="E53" s="196">
        <f t="shared" si="0"/>
        <v>11.124190700412008</v>
      </c>
      <c r="F53" s="123"/>
      <c r="G53" s="117">
        <f>F53*D53*5</f>
        <v>0</v>
      </c>
      <c r="H53" s="127"/>
      <c r="I53" s="128"/>
      <c r="J53" s="121" t="s">
        <v>1781</v>
      </c>
      <c r="K53" s="114"/>
    </row>
    <row r="54" spans="1:11" ht="15" customHeight="1" x14ac:dyDescent="0.25">
      <c r="A54" s="145">
        <v>5214</v>
      </c>
      <c r="B54" s="122" t="s">
        <v>1835</v>
      </c>
      <c r="C54" s="169">
        <v>8594052883343</v>
      </c>
      <c r="D54" s="196">
        <v>809.6</v>
      </c>
      <c r="E54" s="196">
        <f t="shared" si="0"/>
        <v>31.767706494016089</v>
      </c>
      <c r="F54" s="123"/>
      <c r="G54" s="117">
        <f t="shared" ref="G54:G61" si="3">F54*D54</f>
        <v>0</v>
      </c>
      <c r="H54" s="127"/>
      <c r="I54" s="125" t="s">
        <v>1773</v>
      </c>
      <c r="J54" s="125" t="s">
        <v>1781</v>
      </c>
      <c r="K54" s="114"/>
    </row>
    <row r="55" spans="1:11" ht="15" customHeight="1" x14ac:dyDescent="0.25">
      <c r="A55" s="227">
        <v>2052300</v>
      </c>
      <c r="B55" s="228" t="s">
        <v>2082</v>
      </c>
      <c r="C55" s="233" t="s">
        <v>1839</v>
      </c>
      <c r="D55" s="229">
        <v>210</v>
      </c>
      <c r="E55" s="229">
        <f t="shared" si="0"/>
        <v>8.2401412595644494</v>
      </c>
      <c r="F55" s="230"/>
      <c r="G55" s="205">
        <f>F55*D55*5</f>
        <v>0</v>
      </c>
      <c r="H55" s="231"/>
      <c r="I55" s="232"/>
      <c r="J55" s="125" t="s">
        <v>1781</v>
      </c>
      <c r="K55" s="114"/>
    </row>
    <row r="56" spans="1:11" ht="15" customHeight="1" x14ac:dyDescent="0.25">
      <c r="A56" s="227">
        <v>2052350</v>
      </c>
      <c r="B56" s="228" t="s">
        <v>2083</v>
      </c>
      <c r="C56" s="233" t="s">
        <v>1839</v>
      </c>
      <c r="D56" s="229">
        <v>196</v>
      </c>
      <c r="E56" s="229">
        <f t="shared" si="0"/>
        <v>7.6907985089268198</v>
      </c>
      <c r="F56" s="230"/>
      <c r="G56" s="205">
        <f>F56*D56*5</f>
        <v>0</v>
      </c>
      <c r="H56" s="231"/>
      <c r="I56" s="232"/>
      <c r="J56" s="125" t="s">
        <v>1781</v>
      </c>
      <c r="K56" s="114"/>
    </row>
    <row r="57" spans="1:11" ht="15" customHeight="1" x14ac:dyDescent="0.25">
      <c r="A57" s="145">
        <v>2053000</v>
      </c>
      <c r="B57" s="133" t="s">
        <v>1837</v>
      </c>
      <c r="C57" s="170"/>
      <c r="D57" s="196">
        <v>8437</v>
      </c>
      <c r="E57" s="196">
        <f t="shared" si="0"/>
        <v>331.05748479497743</v>
      </c>
      <c r="F57" s="134"/>
      <c r="G57" s="117">
        <f t="shared" si="3"/>
        <v>0</v>
      </c>
      <c r="H57" s="124"/>
      <c r="I57" s="130" t="s">
        <v>1998</v>
      </c>
      <c r="J57" s="130" t="s">
        <v>1781</v>
      </c>
      <c r="K57" s="114"/>
    </row>
    <row r="58" spans="1:11" ht="30.75" customHeight="1" x14ac:dyDescent="0.25">
      <c r="A58" s="145">
        <v>2053002</v>
      </c>
      <c r="B58" s="133" t="s">
        <v>2224</v>
      </c>
      <c r="C58" s="170">
        <v>4019114082525</v>
      </c>
      <c r="D58" s="196">
        <v>6055</v>
      </c>
      <c r="E58" s="196">
        <f t="shared" si="0"/>
        <v>237.59073965077496</v>
      </c>
      <c r="F58" s="134"/>
      <c r="G58" s="117">
        <f t="shared" si="3"/>
        <v>0</v>
      </c>
      <c r="H58" s="261" t="s">
        <v>2225</v>
      </c>
      <c r="I58" s="130" t="s">
        <v>1773</v>
      </c>
      <c r="J58" s="130" t="s">
        <v>1781</v>
      </c>
      <c r="K58" s="114"/>
    </row>
    <row r="59" spans="1:11" ht="15" customHeight="1" x14ac:dyDescent="0.25">
      <c r="A59" s="219">
        <v>2053005</v>
      </c>
      <c r="B59" s="139" t="s">
        <v>1838</v>
      </c>
      <c r="C59" s="138" t="s">
        <v>1839</v>
      </c>
      <c r="D59" s="198">
        <v>4650</v>
      </c>
      <c r="E59" s="198">
        <f>PRODUCT(D59,1/$E$3)</f>
        <v>182.46027074749853</v>
      </c>
      <c r="F59" s="140"/>
      <c r="G59" s="205">
        <f t="shared" si="3"/>
        <v>0</v>
      </c>
      <c r="H59" s="231"/>
      <c r="I59" s="206" t="s">
        <v>2102</v>
      </c>
      <c r="J59" s="130" t="s">
        <v>1781</v>
      </c>
      <c r="K59" s="114"/>
    </row>
    <row r="60" spans="1:11" ht="15" customHeight="1" x14ac:dyDescent="0.25">
      <c r="A60" s="145">
        <v>5302</v>
      </c>
      <c r="B60" s="122" t="s">
        <v>1840</v>
      </c>
      <c r="C60" s="169">
        <v>8594052883350</v>
      </c>
      <c r="D60" s="196">
        <v>1217.3</v>
      </c>
      <c r="E60" s="196">
        <f t="shared" si="0"/>
        <v>47.765352167941927</v>
      </c>
      <c r="F60" s="123"/>
      <c r="G60" s="117">
        <f t="shared" si="3"/>
        <v>0</v>
      </c>
      <c r="H60" s="124"/>
      <c r="I60" s="125" t="s">
        <v>1773</v>
      </c>
      <c r="J60" s="125" t="s">
        <v>1781</v>
      </c>
      <c r="K60" s="114"/>
    </row>
    <row r="61" spans="1:11" ht="15" customHeight="1" x14ac:dyDescent="0.25">
      <c r="A61" s="145">
        <v>5322</v>
      </c>
      <c r="B61" s="133" t="s">
        <v>1841</v>
      </c>
      <c r="C61" s="170">
        <v>8594052883671</v>
      </c>
      <c r="D61" s="196">
        <v>2330</v>
      </c>
      <c r="E61" s="196">
        <f t="shared" si="0"/>
        <v>91.426329213262704</v>
      </c>
      <c r="F61" s="134"/>
      <c r="G61" s="117">
        <f t="shared" si="3"/>
        <v>0</v>
      </c>
      <c r="H61" s="124"/>
      <c r="I61" s="130" t="s">
        <v>1773</v>
      </c>
      <c r="J61" s="130" t="s">
        <v>1781</v>
      </c>
      <c r="K61" s="114"/>
    </row>
    <row r="62" spans="1:11" ht="15" customHeight="1" x14ac:dyDescent="0.25">
      <c r="A62" s="145">
        <v>2054003</v>
      </c>
      <c r="B62" s="133" t="s">
        <v>1842</v>
      </c>
      <c r="C62" s="170"/>
      <c r="D62" s="197">
        <v>340</v>
      </c>
      <c r="E62" s="196">
        <f t="shared" si="0"/>
        <v>13.341181086913871</v>
      </c>
      <c r="F62" s="134"/>
      <c r="G62" s="117">
        <f>F62*D62*20</f>
        <v>0</v>
      </c>
      <c r="H62" s="127"/>
      <c r="I62" s="131"/>
      <c r="J62" s="130" t="s">
        <v>1781</v>
      </c>
      <c r="K62" s="114"/>
    </row>
    <row r="63" spans="1:11" ht="15" customHeight="1" x14ac:dyDescent="0.25">
      <c r="A63" s="145">
        <v>5402</v>
      </c>
      <c r="B63" s="133" t="s">
        <v>1843</v>
      </c>
      <c r="C63" s="170">
        <v>8594052883367</v>
      </c>
      <c r="D63" s="197">
        <v>987.3</v>
      </c>
      <c r="E63" s="196">
        <f t="shared" si="0"/>
        <v>38.740435550323717</v>
      </c>
      <c r="F63" s="134"/>
      <c r="G63" s="117">
        <f>F63*D63</f>
        <v>0</v>
      </c>
      <c r="H63" s="127"/>
      <c r="I63" s="135" t="s">
        <v>1773</v>
      </c>
      <c r="J63" s="135" t="s">
        <v>1781</v>
      </c>
      <c r="K63" s="114"/>
    </row>
    <row r="64" spans="1:11" ht="15" customHeight="1" x14ac:dyDescent="0.25">
      <c r="A64" s="145">
        <v>2055002</v>
      </c>
      <c r="B64" s="133" t="s">
        <v>1844</v>
      </c>
      <c r="C64" s="170"/>
      <c r="D64" s="197">
        <v>108.5</v>
      </c>
      <c r="E64" s="196">
        <f t="shared" si="0"/>
        <v>4.2574063174416326</v>
      </c>
      <c r="F64" s="134"/>
      <c r="G64" s="117">
        <f>F64*D64*25</f>
        <v>0</v>
      </c>
      <c r="H64" s="124"/>
      <c r="I64" s="141"/>
      <c r="J64" s="130" t="s">
        <v>1781</v>
      </c>
      <c r="K64" s="114"/>
    </row>
    <row r="65" spans="1:11" ht="15" customHeight="1" x14ac:dyDescent="0.25">
      <c r="A65" s="145">
        <v>5502</v>
      </c>
      <c r="B65" s="133" t="s">
        <v>1845</v>
      </c>
      <c r="C65" s="170">
        <v>8594052880007</v>
      </c>
      <c r="D65" s="197">
        <v>382.2</v>
      </c>
      <c r="E65" s="196">
        <f t="shared" si="0"/>
        <v>14.997057092407298</v>
      </c>
      <c r="F65" s="134"/>
      <c r="G65" s="117">
        <f>F65*D65</f>
        <v>0</v>
      </c>
      <c r="H65" s="124"/>
      <c r="I65" s="135" t="s">
        <v>1773</v>
      </c>
      <c r="J65" s="135" t="s">
        <v>1781</v>
      </c>
      <c r="K65" s="114"/>
    </row>
    <row r="66" spans="1:11" ht="15" customHeight="1" x14ac:dyDescent="0.25">
      <c r="A66" s="145">
        <v>2055200</v>
      </c>
      <c r="B66" s="133" t="s">
        <v>1846</v>
      </c>
      <c r="C66" s="170"/>
      <c r="D66" s="197">
        <v>137.6</v>
      </c>
      <c r="E66" s="196">
        <f t="shared" si="0"/>
        <v>5.3992544634098492</v>
      </c>
      <c r="F66" s="134"/>
      <c r="G66" s="117">
        <f>F66*D66*25</f>
        <v>0</v>
      </c>
      <c r="H66" s="124"/>
      <c r="I66" s="130"/>
      <c r="J66" s="130" t="s">
        <v>1781</v>
      </c>
      <c r="K66" s="114"/>
    </row>
    <row r="67" spans="1:11" ht="15" customHeight="1" x14ac:dyDescent="0.25">
      <c r="A67" s="145">
        <v>2055900</v>
      </c>
      <c r="B67" s="142" t="s">
        <v>2026</v>
      </c>
      <c r="C67" s="171"/>
      <c r="D67" s="197">
        <v>87.5</v>
      </c>
      <c r="E67" s="196">
        <f t="shared" si="0"/>
        <v>3.4333921914851873</v>
      </c>
      <c r="F67" s="134"/>
      <c r="G67" s="117">
        <f>F67*D67*25</f>
        <v>0</v>
      </c>
      <c r="H67" s="127"/>
      <c r="I67" s="131"/>
      <c r="J67" s="130" t="s">
        <v>1781</v>
      </c>
      <c r="K67" s="114"/>
    </row>
    <row r="68" spans="1:11" ht="15" customHeight="1" x14ac:dyDescent="0.25">
      <c r="A68" s="145">
        <v>2056000</v>
      </c>
      <c r="B68" s="142" t="s">
        <v>2025</v>
      </c>
      <c r="C68" s="171">
        <v>4019114082808</v>
      </c>
      <c r="D68" s="197">
        <v>73</v>
      </c>
      <c r="E68" s="196">
        <f t="shared" si="0"/>
        <v>2.8644300568962136</v>
      </c>
      <c r="F68" s="134"/>
      <c r="G68" s="117">
        <f>F68*D68*25</f>
        <v>0</v>
      </c>
      <c r="H68" s="127"/>
      <c r="I68" s="131"/>
      <c r="J68" s="130"/>
      <c r="K68" s="114"/>
    </row>
    <row r="69" spans="1:11" ht="15" customHeight="1" x14ac:dyDescent="0.25">
      <c r="A69" s="145">
        <v>2056004</v>
      </c>
      <c r="B69" s="143" t="s">
        <v>2025</v>
      </c>
      <c r="C69" s="172">
        <v>4019114083263</v>
      </c>
      <c r="D69" s="197">
        <v>72</v>
      </c>
      <c r="E69" s="196">
        <f t="shared" si="0"/>
        <v>2.8251912889935258</v>
      </c>
      <c r="F69" s="123"/>
      <c r="G69" s="117">
        <f>F69*D69*25</f>
        <v>0</v>
      </c>
      <c r="H69" s="127"/>
      <c r="I69" s="128" t="s">
        <v>2176</v>
      </c>
      <c r="J69" s="121" t="s">
        <v>1781</v>
      </c>
      <c r="K69" s="114"/>
    </row>
    <row r="70" spans="1:11" ht="15" customHeight="1" x14ac:dyDescent="0.25">
      <c r="A70" s="145">
        <v>5602</v>
      </c>
      <c r="B70" s="143" t="s">
        <v>1847</v>
      </c>
      <c r="C70" s="172">
        <v>8594052883374</v>
      </c>
      <c r="D70" s="197">
        <v>186.3</v>
      </c>
      <c r="E70" s="196">
        <f t="shared" si="0"/>
        <v>7.3101824602707479</v>
      </c>
      <c r="F70" s="123"/>
      <c r="G70" s="117">
        <f>F70*D70</f>
        <v>0</v>
      </c>
      <c r="H70" s="127"/>
      <c r="I70" s="125" t="s">
        <v>1848</v>
      </c>
      <c r="J70" s="125" t="s">
        <v>1781</v>
      </c>
      <c r="K70" s="114"/>
    </row>
    <row r="71" spans="1:11" ht="15" customHeight="1" x14ac:dyDescent="0.25">
      <c r="A71" s="145">
        <v>2056101</v>
      </c>
      <c r="B71" s="143" t="s">
        <v>1849</v>
      </c>
      <c r="C71" s="172"/>
      <c r="D71" s="197">
        <v>97.9</v>
      </c>
      <c r="E71" s="196">
        <f t="shared" si="0"/>
        <v>3.8414753776731412</v>
      </c>
      <c r="F71" s="123"/>
      <c r="G71" s="117">
        <f>F71*D71*10</f>
        <v>0</v>
      </c>
      <c r="H71" s="124"/>
      <c r="I71" s="128"/>
      <c r="J71" s="121" t="s">
        <v>1781</v>
      </c>
      <c r="K71" s="114"/>
    </row>
    <row r="72" spans="1:11" ht="15" customHeight="1" x14ac:dyDescent="0.25">
      <c r="A72" s="145">
        <v>2056200</v>
      </c>
      <c r="B72" s="143" t="s">
        <v>1986</v>
      </c>
      <c r="C72" s="172"/>
      <c r="D72" s="197">
        <v>54.5</v>
      </c>
      <c r="E72" s="196">
        <f t="shared" ref="E72:E133" si="4">PRODUCT(D72,1/$E$3)</f>
        <v>2.1385128506964883</v>
      </c>
      <c r="F72" s="123"/>
      <c r="G72" s="117">
        <f>F72*D72*25</f>
        <v>0</v>
      </c>
      <c r="H72" s="124"/>
      <c r="I72" s="144"/>
      <c r="J72" s="121" t="s">
        <v>1781</v>
      </c>
      <c r="K72" s="114"/>
    </row>
    <row r="73" spans="1:11" ht="15" customHeight="1" x14ac:dyDescent="0.25">
      <c r="A73" s="145">
        <v>5626</v>
      </c>
      <c r="B73" s="143" t="s">
        <v>1850</v>
      </c>
      <c r="C73" s="172">
        <v>8594052883565</v>
      </c>
      <c r="D73" s="197">
        <v>180.8</v>
      </c>
      <c r="E73" s="196">
        <f t="shared" si="4"/>
        <v>7.0943692368059645</v>
      </c>
      <c r="F73" s="123"/>
      <c r="G73" s="117">
        <f>F73*D73</f>
        <v>0</v>
      </c>
      <c r="H73" s="124"/>
      <c r="I73" s="125" t="s">
        <v>1773</v>
      </c>
      <c r="J73" s="125" t="s">
        <v>1781</v>
      </c>
      <c r="K73" s="114"/>
    </row>
    <row r="74" spans="1:11" ht="15" customHeight="1" x14ac:dyDescent="0.25">
      <c r="A74" s="145">
        <v>2061001</v>
      </c>
      <c r="B74" s="143" t="s">
        <v>1851</v>
      </c>
      <c r="C74" s="172"/>
      <c r="D74" s="197">
        <v>1125</v>
      </c>
      <c r="E74" s="196">
        <f t="shared" si="4"/>
        <v>44.143613890523838</v>
      </c>
      <c r="F74" s="123"/>
      <c r="G74" s="117">
        <f>F74*D74</f>
        <v>0</v>
      </c>
      <c r="H74" s="124"/>
      <c r="I74" s="125" t="s">
        <v>1773</v>
      </c>
      <c r="J74" s="121" t="s">
        <v>1781</v>
      </c>
      <c r="K74" s="114"/>
    </row>
    <row r="75" spans="1:11" ht="15" customHeight="1" x14ac:dyDescent="0.25">
      <c r="A75" s="145">
        <v>2061141</v>
      </c>
      <c r="B75" s="143" t="s">
        <v>1852</v>
      </c>
      <c r="C75" s="172"/>
      <c r="D75" s="197">
        <v>1469</v>
      </c>
      <c r="E75" s="196">
        <f t="shared" si="4"/>
        <v>57.641750049048461</v>
      </c>
      <c r="F75" s="123"/>
      <c r="G75" s="117">
        <f>F75*D75</f>
        <v>0</v>
      </c>
      <c r="H75" s="127"/>
      <c r="I75" s="125" t="s">
        <v>1773</v>
      </c>
      <c r="J75" s="121" t="s">
        <v>1781</v>
      </c>
      <c r="K75" s="114"/>
    </row>
    <row r="76" spans="1:11" ht="15" customHeight="1" x14ac:dyDescent="0.25">
      <c r="A76" s="145">
        <v>2061200</v>
      </c>
      <c r="B76" s="143" t="s">
        <v>1853</v>
      </c>
      <c r="C76" s="236"/>
      <c r="D76" s="197">
        <v>105.2</v>
      </c>
      <c r="E76" s="196">
        <f t="shared" si="4"/>
        <v>4.1279183833627622</v>
      </c>
      <c r="F76" s="123"/>
      <c r="G76" s="117">
        <f>F76*D76*10</f>
        <v>0</v>
      </c>
      <c r="H76" s="237"/>
      <c r="I76" s="121"/>
      <c r="J76" s="121" t="s">
        <v>1781</v>
      </c>
      <c r="K76" s="114"/>
    </row>
    <row r="77" spans="1:11" ht="15" customHeight="1" x14ac:dyDescent="0.25">
      <c r="A77" s="145">
        <v>2061340</v>
      </c>
      <c r="B77" s="143" t="s">
        <v>1854</v>
      </c>
      <c r="C77" s="236"/>
      <c r="D77" s="197">
        <v>319</v>
      </c>
      <c r="E77" s="196">
        <f t="shared" si="4"/>
        <v>12.517166960957425</v>
      </c>
      <c r="F77" s="123"/>
      <c r="G77" s="117">
        <f>F77*D77*5</f>
        <v>0</v>
      </c>
      <c r="H77" s="237"/>
      <c r="I77" s="121"/>
      <c r="J77" s="121" t="s">
        <v>1781</v>
      </c>
      <c r="K77" s="114"/>
    </row>
    <row r="78" spans="1:11" ht="15" customHeight="1" x14ac:dyDescent="0.25">
      <c r="A78" s="145">
        <v>6136</v>
      </c>
      <c r="B78" s="143" t="s">
        <v>1855</v>
      </c>
      <c r="C78" s="172">
        <v>8594052883381</v>
      </c>
      <c r="D78" s="197">
        <v>928</v>
      </c>
      <c r="E78" s="196">
        <f t="shared" si="4"/>
        <v>36.413576613694332</v>
      </c>
      <c r="F78" s="123"/>
      <c r="G78" s="117">
        <f>F78*D78</f>
        <v>0</v>
      </c>
      <c r="H78" s="127"/>
      <c r="I78" s="125" t="s">
        <v>1773</v>
      </c>
      <c r="J78" s="125" t="s">
        <v>1781</v>
      </c>
      <c r="K78" s="114"/>
    </row>
    <row r="79" spans="1:11" ht="15" customHeight="1" x14ac:dyDescent="0.25">
      <c r="A79" s="145">
        <v>2062001</v>
      </c>
      <c r="B79" s="143" t="s">
        <v>1999</v>
      </c>
      <c r="C79" s="172"/>
      <c r="D79" s="197">
        <v>2831</v>
      </c>
      <c r="E79" s="196">
        <f t="shared" si="4"/>
        <v>111.08495193250933</v>
      </c>
      <c r="F79" s="123"/>
      <c r="G79" s="117">
        <f>F79*D79</f>
        <v>0</v>
      </c>
      <c r="H79" s="124"/>
      <c r="I79" s="121" t="s">
        <v>1998</v>
      </c>
      <c r="J79" s="121" t="s">
        <v>1781</v>
      </c>
      <c r="K79" s="114"/>
    </row>
    <row r="80" spans="1:11" ht="15" customHeight="1" x14ac:dyDescent="0.25">
      <c r="A80" s="218">
        <v>2062101</v>
      </c>
      <c r="B80" s="143" t="s">
        <v>1856</v>
      </c>
      <c r="C80" s="172"/>
      <c r="D80" s="199">
        <v>222.5</v>
      </c>
      <c r="E80" s="196">
        <f t="shared" si="4"/>
        <v>8.7306258583480485</v>
      </c>
      <c r="F80" s="123"/>
      <c r="G80" s="117">
        <f>F80*D80*6</f>
        <v>0</v>
      </c>
      <c r="H80" s="124"/>
      <c r="I80" s="121"/>
      <c r="J80" s="121" t="s">
        <v>1781</v>
      </c>
      <c r="K80" s="114"/>
    </row>
    <row r="81" spans="1:11" ht="15" customHeight="1" x14ac:dyDescent="0.25">
      <c r="A81" s="145">
        <v>2062181</v>
      </c>
      <c r="B81" s="143" t="s">
        <v>2223</v>
      </c>
      <c r="C81" s="172">
        <v>4019114080354</v>
      </c>
      <c r="D81" s="197">
        <v>373</v>
      </c>
      <c r="E81" s="196">
        <f t="shared" si="4"/>
        <v>14.636060427702571</v>
      </c>
      <c r="F81" s="123"/>
      <c r="G81" s="117">
        <f>F81*D81*8</f>
        <v>0</v>
      </c>
      <c r="H81" s="124"/>
      <c r="I81" s="128"/>
      <c r="J81" s="121" t="s">
        <v>1781</v>
      </c>
      <c r="K81" s="114"/>
    </row>
    <row r="82" spans="1:11" ht="15" customHeight="1" x14ac:dyDescent="0.25">
      <c r="A82" s="145">
        <v>2062203</v>
      </c>
      <c r="B82" s="143" t="s">
        <v>1857</v>
      </c>
      <c r="C82" s="172"/>
      <c r="D82" s="197">
        <v>200</v>
      </c>
      <c r="E82" s="196">
        <f t="shared" si="4"/>
        <v>7.8477535805375709</v>
      </c>
      <c r="F82" s="123"/>
      <c r="G82" s="117">
        <f>F82*D82*11</f>
        <v>0</v>
      </c>
      <c r="H82" s="124"/>
      <c r="I82" s="144"/>
      <c r="J82" s="121" t="s">
        <v>1781</v>
      </c>
      <c r="K82" s="114"/>
    </row>
    <row r="83" spans="1:11" ht="15" customHeight="1" x14ac:dyDescent="0.25">
      <c r="A83" s="145">
        <v>2062400</v>
      </c>
      <c r="B83" s="143" t="s">
        <v>1858</v>
      </c>
      <c r="C83" s="172"/>
      <c r="D83" s="197">
        <v>112</v>
      </c>
      <c r="E83" s="196">
        <f t="shared" si="4"/>
        <v>4.3947420051010395</v>
      </c>
      <c r="F83" s="123"/>
      <c r="G83" s="117">
        <f>F83*D83*5</f>
        <v>0</v>
      </c>
      <c r="H83" s="124"/>
      <c r="I83" s="121"/>
      <c r="J83" s="121" t="s">
        <v>1781</v>
      </c>
      <c r="K83" s="114"/>
    </row>
    <row r="84" spans="1:11" ht="15" customHeight="1" x14ac:dyDescent="0.25">
      <c r="A84" s="145">
        <v>2062500</v>
      </c>
      <c r="B84" s="143" t="s">
        <v>1859</v>
      </c>
      <c r="C84" s="172"/>
      <c r="D84" s="197">
        <v>123</v>
      </c>
      <c r="E84" s="196">
        <f t="shared" si="4"/>
        <v>4.8263684520306063</v>
      </c>
      <c r="F84" s="123"/>
      <c r="G84" s="117">
        <f>F84*D84*5</f>
        <v>0</v>
      </c>
      <c r="H84" s="124"/>
      <c r="I84" s="121"/>
      <c r="J84" s="121" t="s">
        <v>1781</v>
      </c>
      <c r="K84" s="114"/>
    </row>
    <row r="85" spans="1:11" ht="15" customHeight="1" x14ac:dyDescent="0.25">
      <c r="A85" s="145">
        <v>2062900</v>
      </c>
      <c r="B85" s="143" t="s">
        <v>1985</v>
      </c>
      <c r="C85" s="172"/>
      <c r="D85" s="197">
        <v>204</v>
      </c>
      <c r="E85" s="196">
        <f t="shared" si="4"/>
        <v>8.0047086521483219</v>
      </c>
      <c r="F85" s="123"/>
      <c r="G85" s="117">
        <f>F85*D85*10</f>
        <v>0</v>
      </c>
      <c r="H85" s="124"/>
      <c r="I85" s="128"/>
      <c r="J85" s="121" t="s">
        <v>1781</v>
      </c>
      <c r="K85" s="114"/>
    </row>
    <row r="86" spans="1:11" ht="15" customHeight="1" x14ac:dyDescent="0.25">
      <c r="A86" s="145">
        <v>2062950</v>
      </c>
      <c r="B86" s="143" t="s">
        <v>1860</v>
      </c>
      <c r="C86" s="172"/>
      <c r="D86" s="197">
        <v>205</v>
      </c>
      <c r="E86" s="196">
        <f t="shared" si="4"/>
        <v>8.0439474200510102</v>
      </c>
      <c r="F86" s="123"/>
      <c r="G86" s="117">
        <f>F86*D86*10</f>
        <v>0</v>
      </c>
      <c r="H86" s="127"/>
      <c r="I86" s="128"/>
      <c r="J86" s="121" t="s">
        <v>1781</v>
      </c>
      <c r="K86" s="114"/>
    </row>
    <row r="87" spans="1:11" ht="15" customHeight="1" x14ac:dyDescent="0.25">
      <c r="A87" s="145">
        <v>2063200</v>
      </c>
      <c r="B87" s="143" t="s">
        <v>1861</v>
      </c>
      <c r="C87" s="172"/>
      <c r="D87" s="197">
        <v>238</v>
      </c>
      <c r="E87" s="196">
        <f t="shared" si="4"/>
        <v>9.3388267608397104</v>
      </c>
      <c r="F87" s="123"/>
      <c r="G87" s="117">
        <f>F87*D87*20</f>
        <v>0</v>
      </c>
      <c r="H87" s="124"/>
      <c r="I87" s="121"/>
      <c r="J87" s="121" t="s">
        <v>1788</v>
      </c>
      <c r="K87" s="114"/>
    </row>
    <row r="88" spans="1:11" ht="15" customHeight="1" x14ac:dyDescent="0.25">
      <c r="A88" s="145">
        <v>2063521</v>
      </c>
      <c r="B88" s="122" t="s">
        <v>1862</v>
      </c>
      <c r="C88" s="169"/>
      <c r="D88" s="197">
        <v>427.5</v>
      </c>
      <c r="E88" s="196">
        <f t="shared" si="4"/>
        <v>16.774573278399057</v>
      </c>
      <c r="F88" s="123"/>
      <c r="G88" s="117">
        <f>F88*D88</f>
        <v>0</v>
      </c>
      <c r="H88" s="124"/>
      <c r="I88" s="121" t="s">
        <v>1773</v>
      </c>
      <c r="J88" s="121" t="s">
        <v>1781</v>
      </c>
      <c r="K88" s="114"/>
    </row>
    <row r="89" spans="1:11" ht="15" customHeight="1" x14ac:dyDescent="0.25">
      <c r="A89" s="145">
        <v>2063581</v>
      </c>
      <c r="B89" s="122" t="s">
        <v>1863</v>
      </c>
      <c r="C89" s="169"/>
      <c r="D89" s="197">
        <v>660</v>
      </c>
      <c r="E89" s="196">
        <f t="shared" si="4"/>
        <v>25.897586815773984</v>
      </c>
      <c r="F89" s="123"/>
      <c r="G89" s="117">
        <f>F89*D89</f>
        <v>0</v>
      </c>
      <c r="H89" s="124"/>
      <c r="I89" s="130" t="s">
        <v>1773</v>
      </c>
      <c r="J89" s="130" t="s">
        <v>1864</v>
      </c>
      <c r="K89" s="114"/>
    </row>
    <row r="90" spans="1:11" ht="15" customHeight="1" x14ac:dyDescent="0.25">
      <c r="A90" s="145">
        <v>2064102</v>
      </c>
      <c r="B90" s="122" t="s">
        <v>2084</v>
      </c>
      <c r="C90" s="169"/>
      <c r="D90" s="197">
        <v>1029</v>
      </c>
      <c r="E90" s="196">
        <f t="shared" si="4"/>
        <v>40.376692171865805</v>
      </c>
      <c r="F90" s="123"/>
      <c r="G90" s="117">
        <f>F90*D90</f>
        <v>0</v>
      </c>
      <c r="H90" s="124"/>
      <c r="I90" s="130" t="s">
        <v>1773</v>
      </c>
      <c r="J90" s="130" t="s">
        <v>1781</v>
      </c>
      <c r="K90" s="114"/>
    </row>
    <row r="91" spans="1:11" ht="15" customHeight="1" x14ac:dyDescent="0.25">
      <c r="A91" s="145">
        <v>2064150</v>
      </c>
      <c r="B91" s="122" t="s">
        <v>1995</v>
      </c>
      <c r="C91" s="169"/>
      <c r="D91" s="197">
        <v>164</v>
      </c>
      <c r="E91" s="196">
        <f t="shared" si="4"/>
        <v>6.4351579360408087</v>
      </c>
      <c r="F91" s="123"/>
      <c r="G91" s="117">
        <f>F91*D91*10</f>
        <v>0</v>
      </c>
      <c r="H91" s="124"/>
      <c r="I91" s="130"/>
      <c r="J91" s="130" t="s">
        <v>1781</v>
      </c>
      <c r="K91" s="114"/>
    </row>
    <row r="92" spans="1:11" ht="15" customHeight="1" x14ac:dyDescent="0.25">
      <c r="A92" s="145">
        <v>6417</v>
      </c>
      <c r="B92" s="122" t="s">
        <v>1865</v>
      </c>
      <c r="C92" s="169">
        <v>8594052881134</v>
      </c>
      <c r="D92" s="197">
        <v>382.2</v>
      </c>
      <c r="E92" s="196">
        <f t="shared" si="4"/>
        <v>14.997057092407298</v>
      </c>
      <c r="F92" s="123"/>
      <c r="G92" s="117">
        <f>F92*D92</f>
        <v>0</v>
      </c>
      <c r="H92" s="127"/>
      <c r="I92" s="125" t="s">
        <v>1773</v>
      </c>
      <c r="J92" s="125" t="s">
        <v>1781</v>
      </c>
      <c r="K92" s="114"/>
    </row>
    <row r="93" spans="1:11" ht="15" customHeight="1" x14ac:dyDescent="0.25">
      <c r="A93" s="145">
        <v>2064201</v>
      </c>
      <c r="B93" s="122" t="s">
        <v>1866</v>
      </c>
      <c r="C93" s="169"/>
      <c r="D93" s="197">
        <v>291</v>
      </c>
      <c r="E93" s="196">
        <f t="shared" si="4"/>
        <v>11.418481459682166</v>
      </c>
      <c r="F93" s="123"/>
      <c r="G93" s="117">
        <f>F93*D93*2</f>
        <v>0</v>
      </c>
      <c r="H93" s="127"/>
      <c r="I93" s="121"/>
      <c r="J93" s="121" t="s">
        <v>1781</v>
      </c>
      <c r="K93" s="114"/>
    </row>
    <row r="94" spans="1:11" ht="15" customHeight="1" x14ac:dyDescent="0.25">
      <c r="A94" s="145">
        <v>2064500</v>
      </c>
      <c r="B94" s="122" t="s">
        <v>1867</v>
      </c>
      <c r="C94" s="169"/>
      <c r="D94" s="197">
        <v>339.5</v>
      </c>
      <c r="E94" s="196">
        <f t="shared" si="4"/>
        <v>13.321561702962526</v>
      </c>
      <c r="F94" s="123"/>
      <c r="G94" s="117">
        <f>F94*D94*9</f>
        <v>0</v>
      </c>
      <c r="H94" s="124"/>
      <c r="I94" s="130"/>
      <c r="J94" s="130" t="s">
        <v>1781</v>
      </c>
      <c r="K94" s="114"/>
    </row>
    <row r="95" spans="1:11" ht="15" customHeight="1" x14ac:dyDescent="0.25">
      <c r="A95" s="145">
        <v>2064601</v>
      </c>
      <c r="B95" s="122" t="s">
        <v>1868</v>
      </c>
      <c r="C95" s="169"/>
      <c r="D95" s="197">
        <v>3227</v>
      </c>
      <c r="E95" s="196">
        <f t="shared" si="4"/>
        <v>126.62350402197372</v>
      </c>
      <c r="F95" s="123"/>
      <c r="G95" s="117">
        <f>F95*D95</f>
        <v>0</v>
      </c>
      <c r="H95" s="124" t="s">
        <v>1778</v>
      </c>
      <c r="I95" s="130" t="s">
        <v>1773</v>
      </c>
      <c r="J95" s="130" t="s">
        <v>1869</v>
      </c>
      <c r="K95" s="114"/>
    </row>
    <row r="96" spans="1:11" ht="15" customHeight="1" x14ac:dyDescent="0.25">
      <c r="A96" s="145">
        <v>2064603</v>
      </c>
      <c r="B96" s="122" t="s">
        <v>2003</v>
      </c>
      <c r="C96" s="235"/>
      <c r="D96" s="197">
        <v>4025.7</v>
      </c>
      <c r="E96" s="196">
        <f t="shared" si="4"/>
        <v>157.96350794585049</v>
      </c>
      <c r="F96" s="123"/>
      <c r="G96" s="117">
        <f>F96*D96</f>
        <v>0</v>
      </c>
      <c r="H96" s="124"/>
      <c r="I96" s="130" t="s">
        <v>1773</v>
      </c>
      <c r="J96" s="130" t="s">
        <v>1788</v>
      </c>
      <c r="K96" s="114"/>
    </row>
    <row r="97" spans="1:11" ht="15" customHeight="1" x14ac:dyDescent="0.25">
      <c r="A97" s="145">
        <v>6459</v>
      </c>
      <c r="B97" s="122" t="s">
        <v>1870</v>
      </c>
      <c r="C97" s="169">
        <v>8594052880151</v>
      </c>
      <c r="D97" s="197">
        <v>809.6</v>
      </c>
      <c r="E97" s="196">
        <f t="shared" si="4"/>
        <v>31.767706494016089</v>
      </c>
      <c r="F97" s="123"/>
      <c r="G97" s="117">
        <f>F97*D97</f>
        <v>0</v>
      </c>
      <c r="H97" s="127"/>
      <c r="I97" s="125" t="s">
        <v>1773</v>
      </c>
      <c r="J97" s="125" t="s">
        <v>1869</v>
      </c>
      <c r="K97" s="114"/>
    </row>
    <row r="98" spans="1:11" ht="15" customHeight="1" x14ac:dyDescent="0.25">
      <c r="A98" s="145">
        <v>2064621</v>
      </c>
      <c r="B98" s="122" t="s">
        <v>1871</v>
      </c>
      <c r="C98" s="169"/>
      <c r="D98" s="197">
        <v>2721.6</v>
      </c>
      <c r="E98" s="196">
        <f t="shared" si="4"/>
        <v>106.79223072395527</v>
      </c>
      <c r="F98" s="123"/>
      <c r="G98" s="117">
        <f>F98*D98</f>
        <v>0</v>
      </c>
      <c r="H98" s="124"/>
      <c r="I98" s="130" t="s">
        <v>1773</v>
      </c>
      <c r="J98" s="130" t="s">
        <v>1869</v>
      </c>
      <c r="K98" s="114"/>
    </row>
    <row r="99" spans="1:11" ht="15" customHeight="1" x14ac:dyDescent="0.25">
      <c r="A99" s="227">
        <v>2064625</v>
      </c>
      <c r="B99" s="228" t="s">
        <v>2104</v>
      </c>
      <c r="C99" s="233" t="s">
        <v>1839</v>
      </c>
      <c r="D99" s="242">
        <v>1954</v>
      </c>
      <c r="E99" s="229">
        <f t="shared" si="4"/>
        <v>76.672552481852065</v>
      </c>
      <c r="F99" s="230"/>
      <c r="G99" s="205">
        <f>F99*D99</f>
        <v>0</v>
      </c>
      <c r="H99" s="244"/>
      <c r="I99" s="246" t="s">
        <v>2103</v>
      </c>
      <c r="J99" s="130" t="s">
        <v>1781</v>
      </c>
      <c r="K99" s="114"/>
    </row>
    <row r="100" spans="1:11" ht="15" customHeight="1" x14ac:dyDescent="0.25">
      <c r="A100" s="145">
        <v>2071002</v>
      </c>
      <c r="B100" s="122" t="s">
        <v>1872</v>
      </c>
      <c r="C100" s="169"/>
      <c r="D100" s="197">
        <v>89.6</v>
      </c>
      <c r="E100" s="196">
        <f t="shared" si="4"/>
        <v>3.5157936040808315</v>
      </c>
      <c r="F100" s="123"/>
      <c r="G100" s="117">
        <f>F100*D100*25</f>
        <v>0</v>
      </c>
      <c r="H100" s="124"/>
      <c r="I100" s="141" t="s">
        <v>1873</v>
      </c>
      <c r="J100" s="130" t="s">
        <v>1781</v>
      </c>
      <c r="K100" s="114"/>
    </row>
    <row r="101" spans="1:11" ht="15" customHeight="1" x14ac:dyDescent="0.25">
      <c r="A101" s="145">
        <v>2071021</v>
      </c>
      <c r="B101" s="122" t="s">
        <v>1874</v>
      </c>
      <c r="C101" s="169"/>
      <c r="D101" s="197"/>
      <c r="E101" s="196"/>
      <c r="F101" s="123"/>
      <c r="G101" s="117">
        <f>F101*D101*25</f>
        <v>0</v>
      </c>
      <c r="H101" s="124" t="s">
        <v>1875</v>
      </c>
      <c r="I101" s="128"/>
      <c r="J101" s="121" t="s">
        <v>1781</v>
      </c>
      <c r="K101" s="114"/>
    </row>
    <row r="102" spans="1:11" ht="15" customHeight="1" x14ac:dyDescent="0.25">
      <c r="A102" s="145">
        <v>2071053</v>
      </c>
      <c r="B102" s="122" t="s">
        <v>1876</v>
      </c>
      <c r="C102" s="169"/>
      <c r="D102" s="197">
        <v>46</v>
      </c>
      <c r="E102" s="196">
        <f t="shared" si="4"/>
        <v>1.8049833235236414</v>
      </c>
      <c r="F102" s="123"/>
      <c r="G102" s="117">
        <f>F102*D102*25</f>
        <v>0</v>
      </c>
      <c r="H102" s="127"/>
      <c r="I102" s="128"/>
      <c r="J102" s="121" t="s">
        <v>1781</v>
      </c>
      <c r="K102" s="114"/>
    </row>
    <row r="103" spans="1:11" ht="15" customHeight="1" x14ac:dyDescent="0.25">
      <c r="A103" s="145">
        <v>2071100</v>
      </c>
      <c r="B103" s="122" t="s">
        <v>1979</v>
      </c>
      <c r="C103" s="169"/>
      <c r="D103" s="197">
        <v>855</v>
      </c>
      <c r="E103" s="196">
        <f t="shared" si="4"/>
        <v>33.549146556798114</v>
      </c>
      <c r="F103" s="123"/>
      <c r="G103" s="117">
        <f>F103*D103*1</f>
        <v>0</v>
      </c>
      <c r="H103" s="127"/>
      <c r="I103" s="131" t="s">
        <v>1877</v>
      </c>
      <c r="J103" s="130" t="s">
        <v>1781</v>
      </c>
      <c r="K103" s="114"/>
    </row>
    <row r="104" spans="1:11" s="77" customFormat="1" ht="15" customHeight="1" x14ac:dyDescent="0.25">
      <c r="A104" s="145">
        <v>2071172</v>
      </c>
      <c r="B104" s="122" t="s">
        <v>1878</v>
      </c>
      <c r="C104" s="169"/>
      <c r="D104" s="197">
        <v>120</v>
      </c>
      <c r="E104" s="196">
        <f t="shared" si="4"/>
        <v>4.7086521483225425</v>
      </c>
      <c r="F104" s="123"/>
      <c r="G104" s="117">
        <f>F104*D104*25</f>
        <v>0</v>
      </c>
      <c r="H104" s="127"/>
      <c r="I104" s="131"/>
      <c r="J104" s="130" t="s">
        <v>1781</v>
      </c>
      <c r="K104" s="116"/>
    </row>
    <row r="105" spans="1:11" s="77" customFormat="1" ht="15" customHeight="1" x14ac:dyDescent="0.25">
      <c r="A105" s="145">
        <v>7119</v>
      </c>
      <c r="B105" s="122" t="s">
        <v>1879</v>
      </c>
      <c r="C105" s="169">
        <v>8594052883404</v>
      </c>
      <c r="D105" s="197">
        <v>370.3</v>
      </c>
      <c r="E105" s="196">
        <f t="shared" si="4"/>
        <v>14.530115754365314</v>
      </c>
      <c r="F105" s="123"/>
      <c r="G105" s="117">
        <f>F105*D105</f>
        <v>0</v>
      </c>
      <c r="H105" s="127"/>
      <c r="I105" s="125" t="s">
        <v>1773</v>
      </c>
      <c r="J105" s="125" t="s">
        <v>1781</v>
      </c>
      <c r="K105" s="116"/>
    </row>
    <row r="106" spans="1:11" ht="15" customHeight="1" x14ac:dyDescent="0.25">
      <c r="A106" s="145">
        <v>2071201</v>
      </c>
      <c r="B106" s="122" t="s">
        <v>1880</v>
      </c>
      <c r="C106" s="169"/>
      <c r="D106" s="197">
        <v>91.3</v>
      </c>
      <c r="E106" s="196">
        <f t="shared" si="4"/>
        <v>3.5824995095154013</v>
      </c>
      <c r="F106" s="123"/>
      <c r="G106" s="117">
        <f>F106*D106*25</f>
        <v>0</v>
      </c>
      <c r="H106" s="124"/>
      <c r="I106" s="130" t="s">
        <v>1881</v>
      </c>
      <c r="J106" s="130" t="s">
        <v>1781</v>
      </c>
      <c r="K106" s="114"/>
    </row>
    <row r="107" spans="1:11" ht="15" customHeight="1" x14ac:dyDescent="0.25">
      <c r="A107" s="145">
        <v>2071220</v>
      </c>
      <c r="B107" s="122" t="s">
        <v>1882</v>
      </c>
      <c r="C107" s="169"/>
      <c r="D107" s="197">
        <v>99.9</v>
      </c>
      <c r="E107" s="196">
        <f t="shared" si="4"/>
        <v>3.9199529134785172</v>
      </c>
      <c r="F107" s="123"/>
      <c r="G107" s="117">
        <f>F107*D107*25</f>
        <v>0</v>
      </c>
      <c r="H107" s="127"/>
      <c r="I107" s="131"/>
      <c r="J107" s="130" t="s">
        <v>1781</v>
      </c>
      <c r="K107" s="114"/>
    </row>
    <row r="108" spans="1:11" ht="15" customHeight="1" x14ac:dyDescent="0.25">
      <c r="A108" s="145">
        <v>2071252</v>
      </c>
      <c r="B108" s="122" t="s">
        <v>2242</v>
      </c>
      <c r="C108" s="169"/>
      <c r="D108" s="197">
        <v>62</v>
      </c>
      <c r="E108" s="196">
        <f t="shared" si="4"/>
        <v>2.4328036099666472</v>
      </c>
      <c r="F108" s="123"/>
      <c r="G108" s="117">
        <f>F108*D108*25</f>
        <v>0</v>
      </c>
      <c r="H108" s="127" t="s">
        <v>1836</v>
      </c>
      <c r="I108" s="131"/>
      <c r="J108" s="130" t="s">
        <v>1781</v>
      </c>
      <c r="K108" s="114"/>
    </row>
    <row r="109" spans="1:11" ht="15" customHeight="1" x14ac:dyDescent="0.25">
      <c r="A109" s="145">
        <v>2071270</v>
      </c>
      <c r="B109" s="122" t="s">
        <v>1883</v>
      </c>
      <c r="C109" s="169"/>
      <c r="D109" s="197">
        <v>79.3</v>
      </c>
      <c r="E109" s="196">
        <f t="shared" si="4"/>
        <v>3.1116342946831468</v>
      </c>
      <c r="F109" s="123"/>
      <c r="G109" s="117">
        <f>F109*D109*25</f>
        <v>0</v>
      </c>
      <c r="H109" s="124"/>
      <c r="I109" s="130"/>
      <c r="J109" s="130" t="s">
        <v>1781</v>
      </c>
      <c r="K109" s="114"/>
    </row>
    <row r="110" spans="1:11" ht="15" customHeight="1" x14ac:dyDescent="0.25">
      <c r="A110" s="145">
        <v>2071280</v>
      </c>
      <c r="B110" s="122" t="s">
        <v>1988</v>
      </c>
      <c r="C110" s="169"/>
      <c r="D110" s="197">
        <v>86.5</v>
      </c>
      <c r="E110" s="196">
        <f t="shared" si="4"/>
        <v>3.3941534235824995</v>
      </c>
      <c r="F110" s="123"/>
      <c r="G110" s="117">
        <f>F110*D110*25</f>
        <v>0</v>
      </c>
      <c r="H110" s="127"/>
      <c r="I110" s="130"/>
      <c r="J110" s="130" t="s">
        <v>1781</v>
      </c>
      <c r="K110" s="114"/>
    </row>
    <row r="111" spans="1:11" ht="15" customHeight="1" x14ac:dyDescent="0.25">
      <c r="A111" s="145">
        <v>2071320</v>
      </c>
      <c r="B111" s="122" t="s">
        <v>1989</v>
      </c>
      <c r="C111" s="169"/>
      <c r="D111" s="197">
        <v>262</v>
      </c>
      <c r="E111" s="196">
        <f t="shared" si="4"/>
        <v>10.280557190504219</v>
      </c>
      <c r="F111" s="123"/>
      <c r="G111" s="117">
        <f>F111*D111*20</f>
        <v>0</v>
      </c>
      <c r="H111" s="124"/>
      <c r="I111" s="131"/>
      <c r="J111" s="130" t="s">
        <v>1781</v>
      </c>
      <c r="K111" s="114"/>
    </row>
    <row r="112" spans="1:11" ht="15" customHeight="1" x14ac:dyDescent="0.25">
      <c r="A112" s="145">
        <v>7138</v>
      </c>
      <c r="B112" s="122" t="s">
        <v>1884</v>
      </c>
      <c r="C112" s="169">
        <v>8594052883510</v>
      </c>
      <c r="D112" s="197">
        <v>143</v>
      </c>
      <c r="E112" s="196">
        <f t="shared" si="4"/>
        <v>5.6111438100843634</v>
      </c>
      <c r="F112" s="123"/>
      <c r="G112" s="117">
        <f>F112*D112</f>
        <v>0</v>
      </c>
      <c r="H112" s="124"/>
      <c r="I112" s="125" t="s">
        <v>1773</v>
      </c>
      <c r="J112" s="125" t="s">
        <v>1781</v>
      </c>
      <c r="K112" s="114"/>
    </row>
    <row r="113" spans="1:11" ht="15" customHeight="1" x14ac:dyDescent="0.25">
      <c r="A113" s="145">
        <v>2071500</v>
      </c>
      <c r="B113" s="122" t="s">
        <v>1885</v>
      </c>
      <c r="C113" s="169"/>
      <c r="D113" s="197">
        <v>200</v>
      </c>
      <c r="E113" s="196">
        <f t="shared" si="4"/>
        <v>7.8477535805375709</v>
      </c>
      <c r="F113" s="123"/>
      <c r="G113" s="117">
        <f>F113*D113*25</f>
        <v>0</v>
      </c>
      <c r="H113" s="124"/>
      <c r="I113" s="147"/>
      <c r="J113" s="148" t="s">
        <v>1781</v>
      </c>
      <c r="K113" s="114"/>
    </row>
    <row r="114" spans="1:11" ht="15" customHeight="1" x14ac:dyDescent="0.25">
      <c r="A114" s="145">
        <v>7152</v>
      </c>
      <c r="B114" s="122" t="s">
        <v>1886</v>
      </c>
      <c r="C114" s="169">
        <v>8594052883411</v>
      </c>
      <c r="D114" s="197">
        <v>576.5</v>
      </c>
      <c r="E114" s="196">
        <f t="shared" si="4"/>
        <v>22.62114969589955</v>
      </c>
      <c r="F114" s="123"/>
      <c r="G114" s="117">
        <f>F114*D114</f>
        <v>0</v>
      </c>
      <c r="H114" s="124"/>
      <c r="I114" s="148" t="s">
        <v>1773</v>
      </c>
      <c r="J114" s="148" t="s">
        <v>1781</v>
      </c>
      <c r="K114" s="114"/>
    </row>
    <row r="115" spans="1:11" ht="15" customHeight="1" x14ac:dyDescent="0.25">
      <c r="A115" s="145">
        <v>2071540</v>
      </c>
      <c r="B115" s="133" t="s">
        <v>1887</v>
      </c>
      <c r="C115" s="170"/>
      <c r="D115" s="197">
        <v>91</v>
      </c>
      <c r="E115" s="196">
        <f t="shared" si="4"/>
        <v>3.5707278791445947</v>
      </c>
      <c r="F115" s="134"/>
      <c r="G115" s="132">
        <f>F115*D115*25</f>
        <v>0</v>
      </c>
      <c r="H115" s="124"/>
      <c r="I115" s="149"/>
      <c r="J115" s="130" t="s">
        <v>1781</v>
      </c>
      <c r="K115" s="114"/>
    </row>
    <row r="116" spans="1:11" ht="15" customHeight="1" x14ac:dyDescent="0.25">
      <c r="A116" s="145">
        <v>7158</v>
      </c>
      <c r="B116" s="133" t="s">
        <v>1888</v>
      </c>
      <c r="C116" s="170">
        <v>8594052883572</v>
      </c>
      <c r="D116" s="197">
        <v>275.7</v>
      </c>
      <c r="E116" s="196">
        <f t="shared" si="4"/>
        <v>10.818128310771041</v>
      </c>
      <c r="F116" s="134"/>
      <c r="G116" s="132">
        <f>F116*D116</f>
        <v>0</v>
      </c>
      <c r="H116" s="124"/>
      <c r="I116" s="135" t="s">
        <v>1773</v>
      </c>
      <c r="J116" s="135" t="s">
        <v>1781</v>
      </c>
      <c r="K116" s="114"/>
    </row>
    <row r="117" spans="1:11" ht="15" customHeight="1" x14ac:dyDescent="0.25">
      <c r="A117" s="145">
        <v>2072500</v>
      </c>
      <c r="B117" s="122" t="s">
        <v>1889</v>
      </c>
      <c r="C117" s="169"/>
      <c r="D117" s="197">
        <v>64</v>
      </c>
      <c r="E117" s="196">
        <f t="shared" si="4"/>
        <v>2.5112811457720228</v>
      </c>
      <c r="F117" s="123"/>
      <c r="G117" s="117">
        <f>F117*D117*25</f>
        <v>0</v>
      </c>
      <c r="H117" s="124"/>
      <c r="I117" s="128"/>
      <c r="J117" s="121" t="s">
        <v>1781</v>
      </c>
      <c r="K117" s="114"/>
    </row>
    <row r="118" spans="1:11" ht="15" customHeight="1" x14ac:dyDescent="0.25">
      <c r="A118" s="145">
        <v>7252</v>
      </c>
      <c r="B118" s="122" t="s">
        <v>1890</v>
      </c>
      <c r="C118" s="169">
        <v>8594052880601</v>
      </c>
      <c r="D118" s="197">
        <v>198.6</v>
      </c>
      <c r="E118" s="196">
        <f t="shared" si="4"/>
        <v>7.7928193054738077</v>
      </c>
      <c r="F118" s="123"/>
      <c r="G118" s="117">
        <f>F118*D118</f>
        <v>0</v>
      </c>
      <c r="H118" s="124"/>
      <c r="I118" s="125" t="s">
        <v>1773</v>
      </c>
      <c r="J118" s="125" t="s">
        <v>1781</v>
      </c>
      <c r="K118" s="114"/>
    </row>
    <row r="119" spans="1:11" ht="15" customHeight="1" x14ac:dyDescent="0.25">
      <c r="A119" s="145">
        <v>2072561</v>
      </c>
      <c r="B119" s="122" t="s">
        <v>1891</v>
      </c>
      <c r="C119" s="169">
        <v>4023103073630</v>
      </c>
      <c r="D119" s="197">
        <v>108.6</v>
      </c>
      <c r="E119" s="196">
        <f t="shared" si="4"/>
        <v>4.2613301942319008</v>
      </c>
      <c r="F119" s="123"/>
      <c r="G119" s="117">
        <f>F119*D119*25</f>
        <v>0</v>
      </c>
      <c r="H119" s="124"/>
      <c r="I119" s="130"/>
      <c r="J119" s="130" t="s">
        <v>1781</v>
      </c>
      <c r="K119" s="114"/>
    </row>
    <row r="120" spans="1:11" ht="15" customHeight="1" x14ac:dyDescent="0.25">
      <c r="A120" s="145">
        <v>2073000</v>
      </c>
      <c r="B120" s="122" t="s">
        <v>1892</v>
      </c>
      <c r="C120" s="169"/>
      <c r="D120" s="197">
        <v>84</v>
      </c>
      <c r="E120" s="196">
        <f t="shared" si="4"/>
        <v>3.2960565038257799</v>
      </c>
      <c r="F120" s="123"/>
      <c r="G120" s="117">
        <f>F120*D120*25</f>
        <v>0</v>
      </c>
      <c r="H120" s="124"/>
      <c r="I120" s="130"/>
      <c r="J120" s="130" t="s">
        <v>1781</v>
      </c>
      <c r="K120" s="114"/>
    </row>
    <row r="121" spans="1:11" ht="15" customHeight="1" x14ac:dyDescent="0.25">
      <c r="A121" s="145">
        <v>2073901</v>
      </c>
      <c r="B121" s="122" t="s">
        <v>2139</v>
      </c>
      <c r="C121" s="169"/>
      <c r="D121" s="197">
        <v>93</v>
      </c>
      <c r="E121" s="196">
        <f t="shared" si="4"/>
        <v>3.6492054149499706</v>
      </c>
      <c r="F121" s="123"/>
      <c r="G121" s="117">
        <f>F121*D121*25</f>
        <v>0</v>
      </c>
      <c r="H121" s="124"/>
      <c r="I121" s="130" t="s">
        <v>1893</v>
      </c>
      <c r="J121" s="130" t="s">
        <v>1781</v>
      </c>
      <c r="K121" s="114"/>
    </row>
    <row r="122" spans="1:11" ht="15" customHeight="1" x14ac:dyDescent="0.25">
      <c r="A122" s="145">
        <v>2074000</v>
      </c>
      <c r="B122" s="122" t="s">
        <v>1894</v>
      </c>
      <c r="C122" s="169"/>
      <c r="D122" s="197">
        <v>65.2</v>
      </c>
      <c r="E122" s="196">
        <f t="shared" si="4"/>
        <v>2.5583676672552484</v>
      </c>
      <c r="F122" s="123"/>
      <c r="G122" s="117">
        <f>F122*D122*25</f>
        <v>0</v>
      </c>
      <c r="H122" s="124"/>
      <c r="I122" s="131"/>
      <c r="J122" s="130" t="s">
        <v>1781</v>
      </c>
      <c r="K122" s="114"/>
    </row>
    <row r="123" spans="1:11" ht="15" customHeight="1" x14ac:dyDescent="0.25">
      <c r="A123" s="145">
        <v>2074040</v>
      </c>
      <c r="B123" s="133" t="s">
        <v>1895</v>
      </c>
      <c r="C123" s="170"/>
      <c r="D123" s="197">
        <v>59.5</v>
      </c>
      <c r="E123" s="196">
        <f t="shared" si="4"/>
        <v>2.3347066902099276</v>
      </c>
      <c r="F123" s="134"/>
      <c r="G123" s="132">
        <f>F123*D123*25</f>
        <v>0</v>
      </c>
      <c r="H123" s="124"/>
      <c r="I123" s="131"/>
      <c r="J123" s="130" t="s">
        <v>1781</v>
      </c>
      <c r="K123" s="114"/>
    </row>
    <row r="124" spans="1:11" ht="15" customHeight="1" x14ac:dyDescent="0.25">
      <c r="A124" s="145">
        <v>7501</v>
      </c>
      <c r="B124" s="122" t="s">
        <v>1896</v>
      </c>
      <c r="C124" s="169">
        <v>8594052889406</v>
      </c>
      <c r="D124" s="197">
        <v>682.2</v>
      </c>
      <c r="E124" s="196">
        <f t="shared" si="4"/>
        <v>26.768687463213656</v>
      </c>
      <c r="F124" s="123"/>
      <c r="G124" s="117">
        <f>F124*D124</f>
        <v>0</v>
      </c>
      <c r="H124" s="124"/>
      <c r="I124" s="125" t="s">
        <v>1773</v>
      </c>
      <c r="J124" s="125" t="s">
        <v>1781</v>
      </c>
      <c r="K124" s="114"/>
    </row>
    <row r="125" spans="1:11" ht="15" customHeight="1" x14ac:dyDescent="0.25">
      <c r="A125" s="145">
        <v>7513</v>
      </c>
      <c r="B125" s="122" t="s">
        <v>1897</v>
      </c>
      <c r="C125" s="169">
        <v>8594052880656</v>
      </c>
      <c r="D125" s="197">
        <v>736</v>
      </c>
      <c r="E125" s="196">
        <f t="shared" si="4"/>
        <v>28.879733176378263</v>
      </c>
      <c r="F125" s="123"/>
      <c r="G125" s="117">
        <f>F125*D125</f>
        <v>0</v>
      </c>
      <c r="H125" s="124"/>
      <c r="I125" s="125" t="s">
        <v>1773</v>
      </c>
      <c r="J125" s="125" t="s">
        <v>1781</v>
      </c>
      <c r="K125" s="114"/>
    </row>
    <row r="126" spans="1:11" ht="15" customHeight="1" x14ac:dyDescent="0.25">
      <c r="A126" s="145">
        <v>7515</v>
      </c>
      <c r="B126" s="122" t="s">
        <v>1898</v>
      </c>
      <c r="C126" s="169">
        <v>8594052880670</v>
      </c>
      <c r="D126" s="197">
        <v>659</v>
      </c>
      <c r="E126" s="196">
        <f t="shared" si="4"/>
        <v>25.858348047871296</v>
      </c>
      <c r="F126" s="123"/>
      <c r="G126" s="117">
        <f>F126*D126</f>
        <v>0</v>
      </c>
      <c r="H126" s="124"/>
      <c r="I126" s="125" t="s">
        <v>1773</v>
      </c>
      <c r="J126" s="125" t="s">
        <v>1781</v>
      </c>
      <c r="K126" s="114"/>
    </row>
    <row r="127" spans="1:11" ht="15" customHeight="1" x14ac:dyDescent="0.25">
      <c r="A127" s="145">
        <v>7524</v>
      </c>
      <c r="B127" s="122" t="s">
        <v>1899</v>
      </c>
      <c r="C127" s="169">
        <v>8594052889390</v>
      </c>
      <c r="D127" s="197">
        <v>460</v>
      </c>
      <c r="E127" s="196">
        <f t="shared" si="4"/>
        <v>18.049833235236413</v>
      </c>
      <c r="F127" s="123"/>
      <c r="G127" s="117">
        <f>F127*D127</f>
        <v>0</v>
      </c>
      <c r="H127" s="124"/>
      <c r="I127" s="125" t="s">
        <v>1773</v>
      </c>
      <c r="J127" s="125" t="s">
        <v>1781</v>
      </c>
      <c r="K127" s="114"/>
    </row>
    <row r="128" spans="1:11" ht="15" customHeight="1" x14ac:dyDescent="0.25">
      <c r="A128" s="145">
        <v>2076000</v>
      </c>
      <c r="B128" s="133" t="s">
        <v>1900</v>
      </c>
      <c r="C128" s="170"/>
      <c r="D128" s="197">
        <v>66.2</v>
      </c>
      <c r="E128" s="196">
        <f t="shared" si="4"/>
        <v>2.5976064351579362</v>
      </c>
      <c r="F128" s="123"/>
      <c r="G128" s="117">
        <f t="shared" ref="G128:G137" si="5">F128*D128*25</f>
        <v>0</v>
      </c>
      <c r="H128" s="124"/>
      <c r="I128" s="146"/>
      <c r="J128" s="125" t="s">
        <v>1781</v>
      </c>
      <c r="K128" s="114"/>
    </row>
    <row r="129" spans="1:11" ht="15" customHeight="1" x14ac:dyDescent="0.25">
      <c r="A129" s="145">
        <v>2076460</v>
      </c>
      <c r="B129" s="122" t="s">
        <v>1901</v>
      </c>
      <c r="C129" s="169"/>
      <c r="D129" s="197">
        <v>97</v>
      </c>
      <c r="E129" s="196">
        <f t="shared" si="4"/>
        <v>3.8061604865607221</v>
      </c>
      <c r="F129" s="123"/>
      <c r="G129" s="117">
        <f t="shared" si="5"/>
        <v>0</v>
      </c>
      <c r="H129" s="127"/>
      <c r="I129" s="130"/>
      <c r="J129" s="130" t="s">
        <v>1781</v>
      </c>
      <c r="K129" s="114"/>
    </row>
    <row r="130" spans="1:11" ht="15" customHeight="1" x14ac:dyDescent="0.25">
      <c r="A130" s="145">
        <v>2076470</v>
      </c>
      <c r="B130" s="122" t="s">
        <v>1902</v>
      </c>
      <c r="C130" s="235"/>
      <c r="D130" s="197">
        <v>96</v>
      </c>
      <c r="E130" s="196">
        <f t="shared" si="4"/>
        <v>3.7669217186580344</v>
      </c>
      <c r="F130" s="123"/>
      <c r="G130" s="117">
        <f t="shared" si="5"/>
        <v>0</v>
      </c>
      <c r="H130" s="124"/>
      <c r="I130" s="131"/>
      <c r="J130" s="130" t="s">
        <v>1781</v>
      </c>
      <c r="K130" s="114"/>
    </row>
    <row r="131" spans="1:11" ht="15" customHeight="1" x14ac:dyDescent="0.25">
      <c r="A131" s="145">
        <v>2076480</v>
      </c>
      <c r="B131" s="122" t="s">
        <v>1990</v>
      </c>
      <c r="C131" s="169"/>
      <c r="D131" s="197">
        <v>50</v>
      </c>
      <c r="E131" s="196">
        <f t="shared" si="4"/>
        <v>1.9619383951343927</v>
      </c>
      <c r="F131" s="123"/>
      <c r="G131" s="117">
        <f t="shared" si="5"/>
        <v>0</v>
      </c>
      <c r="H131" s="127"/>
      <c r="I131" s="131"/>
      <c r="J131" s="130" t="s">
        <v>1781</v>
      </c>
      <c r="K131" s="114"/>
    </row>
    <row r="132" spans="1:11" ht="15" customHeight="1" x14ac:dyDescent="0.25">
      <c r="A132" s="145">
        <v>2076500</v>
      </c>
      <c r="B132" s="122" t="s">
        <v>1991</v>
      </c>
      <c r="C132" s="169"/>
      <c r="D132" s="197">
        <v>96.9</v>
      </c>
      <c r="E132" s="196">
        <f t="shared" si="4"/>
        <v>3.8022366097704534</v>
      </c>
      <c r="F132" s="123"/>
      <c r="G132" s="117">
        <f t="shared" si="5"/>
        <v>0</v>
      </c>
      <c r="H132" s="124"/>
      <c r="I132" s="130" t="s">
        <v>1873</v>
      </c>
      <c r="J132" s="130" t="s">
        <v>1781</v>
      </c>
      <c r="K132" s="114"/>
    </row>
    <row r="133" spans="1:11" ht="15" customHeight="1" x14ac:dyDescent="0.25">
      <c r="A133" s="145">
        <v>2076520</v>
      </c>
      <c r="B133" s="122" t="s">
        <v>1903</v>
      </c>
      <c r="C133" s="169"/>
      <c r="D133" s="197">
        <v>105.5</v>
      </c>
      <c r="E133" s="196">
        <f t="shared" si="4"/>
        <v>4.1396900137335688</v>
      </c>
      <c r="F133" s="123"/>
      <c r="G133" s="117">
        <f t="shared" si="5"/>
        <v>0</v>
      </c>
      <c r="H133" s="124"/>
      <c r="I133" s="130"/>
      <c r="J133" s="130" t="s">
        <v>1781</v>
      </c>
      <c r="K133" s="114"/>
    </row>
    <row r="134" spans="1:11" ht="15" customHeight="1" x14ac:dyDescent="0.25">
      <c r="A134" s="145">
        <v>2076540</v>
      </c>
      <c r="B134" s="122" t="s">
        <v>1904</v>
      </c>
      <c r="C134" s="169"/>
      <c r="D134" s="197">
        <v>89.9</v>
      </c>
      <c r="E134" s="196">
        <f t="shared" ref="E134:E206" si="6">PRODUCT(D134,1/$E$3)</f>
        <v>3.5275652344516386</v>
      </c>
      <c r="F134" s="123"/>
      <c r="G134" s="117">
        <f t="shared" si="5"/>
        <v>0</v>
      </c>
      <c r="H134" s="124"/>
      <c r="I134" s="130"/>
      <c r="J134" s="130" t="s">
        <v>1781</v>
      </c>
      <c r="K134" s="114"/>
    </row>
    <row r="135" spans="1:11" ht="15" customHeight="1" x14ac:dyDescent="0.25">
      <c r="A135" s="145">
        <v>2076602</v>
      </c>
      <c r="B135" s="122" t="s">
        <v>1992</v>
      </c>
      <c r="C135" s="169"/>
      <c r="D135" s="197">
        <v>81.7</v>
      </c>
      <c r="E135" s="196">
        <f t="shared" si="6"/>
        <v>3.2058073376495981</v>
      </c>
      <c r="F135" s="123"/>
      <c r="G135" s="117">
        <f t="shared" si="5"/>
        <v>0</v>
      </c>
      <c r="H135" s="124"/>
      <c r="I135" s="130"/>
      <c r="J135" s="130" t="s">
        <v>1781</v>
      </c>
      <c r="K135" s="114"/>
    </row>
    <row r="136" spans="1:11" ht="15" customHeight="1" x14ac:dyDescent="0.25">
      <c r="A136" s="145">
        <v>2077500</v>
      </c>
      <c r="B136" s="122" t="s">
        <v>1905</v>
      </c>
      <c r="C136" s="169"/>
      <c r="D136" s="197">
        <v>91.3</v>
      </c>
      <c r="E136" s="196">
        <f t="shared" si="6"/>
        <v>3.5824995095154013</v>
      </c>
      <c r="F136" s="123"/>
      <c r="G136" s="117">
        <f t="shared" si="5"/>
        <v>0</v>
      </c>
      <c r="H136" s="127"/>
      <c r="I136" s="130"/>
      <c r="J136" s="130" t="s">
        <v>1781</v>
      </c>
      <c r="K136" s="114"/>
    </row>
    <row r="137" spans="1:11" ht="15" customHeight="1" x14ac:dyDescent="0.25">
      <c r="A137" s="145">
        <v>2077540</v>
      </c>
      <c r="B137" s="122" t="s">
        <v>1906</v>
      </c>
      <c r="C137" s="169"/>
      <c r="D137" s="197">
        <v>66.5</v>
      </c>
      <c r="E137" s="196">
        <f t="shared" si="6"/>
        <v>2.6093780655287424</v>
      </c>
      <c r="F137" s="123"/>
      <c r="G137" s="117">
        <f t="shared" si="5"/>
        <v>0</v>
      </c>
      <c r="H137" s="124"/>
      <c r="I137" s="141"/>
      <c r="J137" s="130" t="s">
        <v>1788</v>
      </c>
      <c r="K137" s="114"/>
    </row>
    <row r="138" spans="1:11" ht="15" customHeight="1" x14ac:dyDescent="0.25">
      <c r="A138" s="145">
        <v>7756</v>
      </c>
      <c r="B138" s="122" t="s">
        <v>1907</v>
      </c>
      <c r="C138" s="169">
        <v>8594052883428</v>
      </c>
      <c r="D138" s="197">
        <v>205.5</v>
      </c>
      <c r="E138" s="196">
        <f t="shared" si="6"/>
        <v>8.0635668040023543</v>
      </c>
      <c r="F138" s="123"/>
      <c r="G138" s="117">
        <f>F138*D138</f>
        <v>0</v>
      </c>
      <c r="H138" s="124"/>
      <c r="I138" s="130" t="s">
        <v>1773</v>
      </c>
      <c r="J138" s="130" t="s">
        <v>1788</v>
      </c>
      <c r="K138" s="114"/>
    </row>
    <row r="139" spans="1:11" ht="15" customHeight="1" x14ac:dyDescent="0.25">
      <c r="A139" s="145">
        <v>2077600</v>
      </c>
      <c r="B139" s="122" t="s">
        <v>1908</v>
      </c>
      <c r="C139" s="169"/>
      <c r="D139" s="197">
        <v>66.5</v>
      </c>
      <c r="E139" s="196">
        <f t="shared" si="6"/>
        <v>2.6093780655287424</v>
      </c>
      <c r="F139" s="123"/>
      <c r="G139" s="117">
        <f>F139*D139*25</f>
        <v>0</v>
      </c>
      <c r="H139" s="127"/>
      <c r="I139" s="130"/>
      <c r="J139" s="130" t="s">
        <v>1788</v>
      </c>
      <c r="K139" s="114"/>
    </row>
    <row r="140" spans="1:11" ht="15" customHeight="1" x14ac:dyDescent="0.25">
      <c r="A140" s="145">
        <v>7762</v>
      </c>
      <c r="B140" s="122" t="s">
        <v>1909</v>
      </c>
      <c r="C140" s="169">
        <v>8594052883435</v>
      </c>
      <c r="D140" s="197">
        <v>205.5</v>
      </c>
      <c r="E140" s="196">
        <f t="shared" si="6"/>
        <v>8.0635668040023543</v>
      </c>
      <c r="F140" s="123"/>
      <c r="G140" s="117">
        <f>F140*D140</f>
        <v>0</v>
      </c>
      <c r="H140" s="124"/>
      <c r="I140" s="130" t="s">
        <v>1773</v>
      </c>
      <c r="J140" s="130" t="s">
        <v>1788</v>
      </c>
      <c r="K140" s="114"/>
    </row>
    <row r="141" spans="1:11" ht="15" customHeight="1" x14ac:dyDescent="0.25">
      <c r="A141" s="145">
        <v>2077700</v>
      </c>
      <c r="B141" s="122" t="s">
        <v>1910</v>
      </c>
      <c r="C141" s="169"/>
      <c r="D141" s="197">
        <v>39</v>
      </c>
      <c r="E141" s="196">
        <f t="shared" si="6"/>
        <v>1.5303119482048264</v>
      </c>
      <c r="F141" s="123"/>
      <c r="G141" s="117">
        <f>F141*D141*25</f>
        <v>0</v>
      </c>
      <c r="H141" s="124"/>
      <c r="I141" s="130"/>
      <c r="J141" s="130" t="s">
        <v>1788</v>
      </c>
      <c r="K141" s="114"/>
    </row>
    <row r="142" spans="1:11" ht="15" customHeight="1" x14ac:dyDescent="0.25">
      <c r="A142" s="145">
        <v>2077780</v>
      </c>
      <c r="B142" s="122" t="s">
        <v>1911</v>
      </c>
      <c r="C142" s="169"/>
      <c r="D142" s="197">
        <v>39</v>
      </c>
      <c r="E142" s="196">
        <f t="shared" si="6"/>
        <v>1.5303119482048264</v>
      </c>
      <c r="F142" s="123"/>
      <c r="G142" s="117">
        <f>F142*D142*25</f>
        <v>0</v>
      </c>
      <c r="H142" s="124"/>
      <c r="I142" s="130"/>
      <c r="J142" s="130" t="s">
        <v>1788</v>
      </c>
      <c r="K142" s="114"/>
    </row>
    <row r="143" spans="1:11" ht="15" customHeight="1" x14ac:dyDescent="0.25">
      <c r="A143" s="145">
        <v>2077820</v>
      </c>
      <c r="B143" s="122" t="s">
        <v>1912</v>
      </c>
      <c r="C143" s="235"/>
      <c r="D143" s="197">
        <v>32.799999999999997</v>
      </c>
      <c r="E143" s="196">
        <f t="shared" si="6"/>
        <v>1.2870315872081615</v>
      </c>
      <c r="F143" s="123"/>
      <c r="G143" s="117">
        <f>F143*D143*25</f>
        <v>0</v>
      </c>
      <c r="H143" s="124"/>
      <c r="I143" s="130"/>
      <c r="J143" s="130" t="s">
        <v>1788</v>
      </c>
      <c r="K143" s="114"/>
    </row>
    <row r="144" spans="1:11" ht="15" customHeight="1" x14ac:dyDescent="0.25">
      <c r="A144" s="145">
        <v>2077860</v>
      </c>
      <c r="B144" s="122" t="s">
        <v>1913</v>
      </c>
      <c r="C144" s="169"/>
      <c r="D144" s="197">
        <v>39.700000000000003</v>
      </c>
      <c r="E144" s="196">
        <f t="shared" si="6"/>
        <v>1.557779085736708</v>
      </c>
      <c r="F144" s="123"/>
      <c r="G144" s="117">
        <f>F144*D144*25</f>
        <v>0</v>
      </c>
      <c r="H144" s="124"/>
      <c r="I144" s="130"/>
      <c r="J144" s="130" t="s">
        <v>1788</v>
      </c>
      <c r="K144" s="114"/>
    </row>
    <row r="145" spans="1:11" ht="15" customHeight="1" x14ac:dyDescent="0.25">
      <c r="A145" s="145">
        <v>2080010</v>
      </c>
      <c r="B145" s="122" t="s">
        <v>1914</v>
      </c>
      <c r="C145" s="169">
        <v>8594052884067</v>
      </c>
      <c r="D145" s="197">
        <v>425.7</v>
      </c>
      <c r="E145" s="196">
        <f t="shared" si="6"/>
        <v>16.703943496174219</v>
      </c>
      <c r="F145" s="123"/>
      <c r="G145" s="117">
        <f>F145*D145</f>
        <v>0</v>
      </c>
      <c r="H145" s="124"/>
      <c r="I145" s="130" t="s">
        <v>1798</v>
      </c>
      <c r="J145" s="130" t="s">
        <v>1781</v>
      </c>
      <c r="K145" s="114"/>
    </row>
    <row r="146" spans="1:11" ht="15" customHeight="1" x14ac:dyDescent="0.25">
      <c r="A146" s="145">
        <v>2080011</v>
      </c>
      <c r="B146" s="122" t="s">
        <v>1915</v>
      </c>
      <c r="C146" s="169">
        <v>8594052884074</v>
      </c>
      <c r="D146" s="197">
        <v>1453.7</v>
      </c>
      <c r="E146" s="196">
        <f t="shared" si="6"/>
        <v>57.041396900137336</v>
      </c>
      <c r="F146" s="123"/>
      <c r="G146" s="117">
        <f>F146*D146</f>
        <v>0</v>
      </c>
      <c r="H146" s="124"/>
      <c r="I146" s="130" t="s">
        <v>1798</v>
      </c>
      <c r="J146" s="130" t="s">
        <v>1781</v>
      </c>
      <c r="K146" s="114"/>
    </row>
    <row r="147" spans="1:11" ht="15" customHeight="1" x14ac:dyDescent="0.25">
      <c r="A147" s="258">
        <v>2080060</v>
      </c>
      <c r="B147" s="122" t="s">
        <v>2137</v>
      </c>
      <c r="C147" s="169">
        <v>8594052884340</v>
      </c>
      <c r="D147" s="197">
        <v>506</v>
      </c>
      <c r="E147" s="196">
        <f t="shared" si="6"/>
        <v>19.854816558760056</v>
      </c>
      <c r="F147" s="123"/>
      <c r="G147" s="117">
        <f>F147*D147</f>
        <v>0</v>
      </c>
      <c r="H147" s="124" t="s">
        <v>2138</v>
      </c>
      <c r="I147" s="121" t="s">
        <v>1798</v>
      </c>
      <c r="J147" s="121" t="s">
        <v>1781</v>
      </c>
      <c r="K147" s="114"/>
    </row>
    <row r="148" spans="1:11" ht="15" customHeight="1" x14ac:dyDescent="0.25">
      <c r="A148" s="145">
        <v>2080110</v>
      </c>
      <c r="B148" s="122" t="s">
        <v>1916</v>
      </c>
      <c r="C148" s="169">
        <v>8594052884081</v>
      </c>
      <c r="D148" s="197">
        <v>541</v>
      </c>
      <c r="E148" s="196">
        <f t="shared" si="6"/>
        <v>21.22817343535413</v>
      </c>
      <c r="F148" s="123"/>
      <c r="G148" s="117">
        <f>F148*D148</f>
        <v>0</v>
      </c>
      <c r="H148" s="124"/>
      <c r="I148" s="130" t="s">
        <v>1798</v>
      </c>
      <c r="J148" s="130" t="s">
        <v>1781</v>
      </c>
      <c r="K148" s="114"/>
    </row>
    <row r="149" spans="1:11" ht="15" customHeight="1" x14ac:dyDescent="0.25">
      <c r="A149" s="145">
        <v>2080210</v>
      </c>
      <c r="B149" s="122" t="s">
        <v>1917</v>
      </c>
      <c r="C149" s="169">
        <v>8594052884098</v>
      </c>
      <c r="D149" s="197">
        <v>528</v>
      </c>
      <c r="E149" s="196">
        <f t="shared" si="6"/>
        <v>20.718069452619186</v>
      </c>
      <c r="F149" s="123"/>
      <c r="G149" s="117">
        <f t="shared" ref="G149:G207" si="7">F149*D149</f>
        <v>0</v>
      </c>
      <c r="H149" s="124"/>
      <c r="I149" s="130" t="s">
        <v>1798</v>
      </c>
      <c r="J149" s="130" t="s">
        <v>1781</v>
      </c>
      <c r="K149" s="114"/>
    </row>
    <row r="150" spans="1:11" ht="15" customHeight="1" x14ac:dyDescent="0.25">
      <c r="A150" s="145">
        <v>2080211</v>
      </c>
      <c r="B150" s="122" t="s">
        <v>1918</v>
      </c>
      <c r="C150" s="169">
        <v>8594052884104</v>
      </c>
      <c r="D150" s="197">
        <v>1810.4</v>
      </c>
      <c r="E150" s="196">
        <f t="shared" si="6"/>
        <v>71.037865411026104</v>
      </c>
      <c r="F150" s="123"/>
      <c r="G150" s="117">
        <f t="shared" si="7"/>
        <v>0</v>
      </c>
      <c r="H150" s="124"/>
      <c r="I150" s="130" t="s">
        <v>1798</v>
      </c>
      <c r="J150" s="130" t="s">
        <v>1781</v>
      </c>
      <c r="K150" s="114"/>
    </row>
    <row r="151" spans="1:11" ht="15" customHeight="1" x14ac:dyDescent="0.25">
      <c r="A151" s="145">
        <v>2082020</v>
      </c>
      <c r="B151" s="122" t="s">
        <v>1919</v>
      </c>
      <c r="C151" s="169"/>
      <c r="D151" s="197">
        <v>92</v>
      </c>
      <c r="E151" s="196">
        <f t="shared" si="6"/>
        <v>3.6099666470472829</v>
      </c>
      <c r="F151" s="123"/>
      <c r="G151" s="117">
        <f>F151*D151*10</f>
        <v>0</v>
      </c>
      <c r="H151" s="124"/>
      <c r="I151" s="131"/>
      <c r="J151" s="130" t="s">
        <v>1781</v>
      </c>
      <c r="K151" s="114"/>
    </row>
    <row r="152" spans="1:11" ht="15" customHeight="1" x14ac:dyDescent="0.25">
      <c r="A152" s="145">
        <v>2082201</v>
      </c>
      <c r="B152" s="250" t="s">
        <v>2141</v>
      </c>
      <c r="C152" s="169"/>
      <c r="D152" s="197">
        <v>186</v>
      </c>
      <c r="E152" s="196">
        <f t="shared" si="6"/>
        <v>7.2984108298999413</v>
      </c>
      <c r="F152" s="123"/>
      <c r="G152" s="117">
        <f>F152*D152*10</f>
        <v>0</v>
      </c>
      <c r="H152" s="124"/>
      <c r="I152" s="141" t="s">
        <v>2142</v>
      </c>
      <c r="J152" s="130" t="s">
        <v>1788</v>
      </c>
      <c r="K152" s="114"/>
    </row>
    <row r="153" spans="1:11" ht="15" customHeight="1" x14ac:dyDescent="0.25">
      <c r="A153" s="145">
        <v>2082300</v>
      </c>
      <c r="B153" s="122" t="s">
        <v>1920</v>
      </c>
      <c r="C153" s="169"/>
      <c r="D153" s="197">
        <v>186</v>
      </c>
      <c r="E153" s="196">
        <f t="shared" si="6"/>
        <v>7.2984108298999413</v>
      </c>
      <c r="F153" s="123"/>
      <c r="G153" s="117">
        <f>F153*D153*15</f>
        <v>0</v>
      </c>
      <c r="H153" s="124"/>
      <c r="I153" s="141" t="s">
        <v>2105</v>
      </c>
      <c r="J153" s="130" t="s">
        <v>1788</v>
      </c>
      <c r="K153" s="114"/>
    </row>
    <row r="154" spans="1:11" ht="15" customHeight="1" x14ac:dyDescent="0.25">
      <c r="A154" s="145">
        <v>2083401</v>
      </c>
      <c r="B154" s="122" t="s">
        <v>1921</v>
      </c>
      <c r="C154" s="169"/>
      <c r="D154" s="197">
        <v>115</v>
      </c>
      <c r="E154" s="196">
        <f t="shared" si="6"/>
        <v>4.5124583088091033</v>
      </c>
      <c r="F154" s="123"/>
      <c r="G154" s="117">
        <f>F154*D154*10</f>
        <v>0</v>
      </c>
      <c r="H154" s="124"/>
      <c r="I154" s="129"/>
      <c r="J154" s="130" t="s">
        <v>1781</v>
      </c>
      <c r="K154" s="114"/>
    </row>
    <row r="155" spans="1:11" ht="15" customHeight="1" x14ac:dyDescent="0.25">
      <c r="A155" s="145">
        <v>2083900</v>
      </c>
      <c r="B155" s="122" t="s">
        <v>1922</v>
      </c>
      <c r="C155" s="169"/>
      <c r="D155" s="197">
        <v>92.3</v>
      </c>
      <c r="E155" s="196">
        <f t="shared" si="6"/>
        <v>3.6217382774180891</v>
      </c>
      <c r="F155" s="123"/>
      <c r="G155" s="117">
        <f>F155*D155*7</f>
        <v>0</v>
      </c>
      <c r="H155" s="124"/>
      <c r="I155" s="129"/>
      <c r="J155" s="130" t="s">
        <v>1781</v>
      </c>
      <c r="K155" s="114"/>
    </row>
    <row r="156" spans="1:11" ht="15" customHeight="1" x14ac:dyDescent="0.25">
      <c r="A156" s="145">
        <v>2084001</v>
      </c>
      <c r="B156" s="122" t="s">
        <v>1923</v>
      </c>
      <c r="C156" s="169"/>
      <c r="D156" s="197">
        <v>141</v>
      </c>
      <c r="E156" s="196">
        <f t="shared" si="6"/>
        <v>5.5326662742789878</v>
      </c>
      <c r="F156" s="123"/>
      <c r="G156" s="117">
        <f>F156*D156*15</f>
        <v>0</v>
      </c>
      <c r="H156" s="124"/>
      <c r="I156" s="130"/>
      <c r="J156" s="130" t="s">
        <v>1781</v>
      </c>
      <c r="K156" s="114"/>
    </row>
    <row r="157" spans="1:11" ht="15" customHeight="1" x14ac:dyDescent="0.25">
      <c r="A157" s="145">
        <v>2089880</v>
      </c>
      <c r="B157" s="133" t="s">
        <v>1924</v>
      </c>
      <c r="C157" s="170"/>
      <c r="D157" s="197">
        <v>226.5</v>
      </c>
      <c r="E157" s="196">
        <f t="shared" si="6"/>
        <v>8.8875809299587996</v>
      </c>
      <c r="F157" s="134"/>
      <c r="G157" s="132">
        <f t="shared" si="7"/>
        <v>0</v>
      </c>
      <c r="H157" s="124"/>
      <c r="I157" s="130" t="s">
        <v>1773</v>
      </c>
      <c r="J157" s="130" t="s">
        <v>1925</v>
      </c>
      <c r="K157" s="114"/>
    </row>
    <row r="158" spans="1:11" ht="15" customHeight="1" x14ac:dyDescent="0.25">
      <c r="A158" s="145">
        <v>2089920</v>
      </c>
      <c r="B158" s="122" t="s">
        <v>1926</v>
      </c>
      <c r="C158" s="169"/>
      <c r="D158" s="197">
        <v>228</v>
      </c>
      <c r="E158" s="196">
        <f t="shared" si="6"/>
        <v>8.9464390818128319</v>
      </c>
      <c r="F158" s="123"/>
      <c r="G158" s="117">
        <f t="shared" si="7"/>
        <v>0</v>
      </c>
      <c r="H158" s="124"/>
      <c r="I158" s="125" t="s">
        <v>1773</v>
      </c>
      <c r="J158" s="125" t="s">
        <v>1925</v>
      </c>
      <c r="K158" s="114"/>
    </row>
    <row r="159" spans="1:11" ht="15" customHeight="1" x14ac:dyDescent="0.25">
      <c r="A159" s="145">
        <v>2091320</v>
      </c>
      <c r="B159" s="122" t="s">
        <v>1927</v>
      </c>
      <c r="C159" s="169"/>
      <c r="D159" s="197">
        <v>1113.5</v>
      </c>
      <c r="E159" s="196">
        <f t="shared" si="6"/>
        <v>43.692368059642931</v>
      </c>
      <c r="F159" s="123"/>
      <c r="G159" s="117">
        <f t="shared" si="7"/>
        <v>0</v>
      </c>
      <c r="H159" s="124"/>
      <c r="I159" s="125" t="s">
        <v>1773</v>
      </c>
      <c r="J159" s="125" t="s">
        <v>1928</v>
      </c>
      <c r="K159" s="114"/>
    </row>
    <row r="160" spans="1:11" ht="15" customHeight="1" x14ac:dyDescent="0.25">
      <c r="A160" s="145">
        <v>2091322</v>
      </c>
      <c r="B160" s="122" t="s">
        <v>1929</v>
      </c>
      <c r="C160" s="169">
        <v>5200117000091</v>
      </c>
      <c r="D160" s="197">
        <v>1054</v>
      </c>
      <c r="E160" s="196">
        <f t="shared" si="6"/>
        <v>41.357661369433004</v>
      </c>
      <c r="F160" s="123"/>
      <c r="G160" s="117">
        <f t="shared" si="7"/>
        <v>0</v>
      </c>
      <c r="H160" s="124" t="s">
        <v>1778</v>
      </c>
      <c r="I160" s="125" t="s">
        <v>1773</v>
      </c>
      <c r="J160" s="125" t="s">
        <v>1930</v>
      </c>
      <c r="K160" s="114"/>
    </row>
    <row r="161" spans="1:11" ht="15" customHeight="1" x14ac:dyDescent="0.25">
      <c r="A161" s="151">
        <v>2091760</v>
      </c>
      <c r="B161" s="122" t="s">
        <v>1931</v>
      </c>
      <c r="C161" s="169"/>
      <c r="D161" s="197">
        <v>526</v>
      </c>
      <c r="E161" s="196">
        <f t="shared" si="6"/>
        <v>20.639591916813814</v>
      </c>
      <c r="F161" s="123"/>
      <c r="G161" s="117">
        <f t="shared" si="7"/>
        <v>0</v>
      </c>
      <c r="H161" s="124"/>
      <c r="I161" s="125" t="s">
        <v>1773</v>
      </c>
      <c r="J161" s="125" t="s">
        <v>1781</v>
      </c>
      <c r="K161" s="114"/>
    </row>
    <row r="162" spans="1:11" ht="15" customHeight="1" x14ac:dyDescent="0.25">
      <c r="A162" s="151">
        <v>2091761</v>
      </c>
      <c r="B162" s="122" t="s">
        <v>1996</v>
      </c>
      <c r="C162" s="169"/>
      <c r="D162" s="197">
        <v>994</v>
      </c>
      <c r="E162" s="196">
        <f t="shared" si="6"/>
        <v>39.003335295271725</v>
      </c>
      <c r="F162" s="123"/>
      <c r="G162" s="117">
        <f t="shared" si="7"/>
        <v>0</v>
      </c>
      <c r="H162" s="124"/>
      <c r="I162" s="125" t="s">
        <v>1773</v>
      </c>
      <c r="J162" s="125" t="s">
        <v>1781</v>
      </c>
      <c r="K162" s="114"/>
    </row>
    <row r="163" spans="1:11" ht="15" customHeight="1" x14ac:dyDescent="0.25">
      <c r="A163" s="151">
        <v>2091790</v>
      </c>
      <c r="B163" s="122" t="s">
        <v>1932</v>
      </c>
      <c r="C163" s="169"/>
      <c r="D163" s="197">
        <v>466</v>
      </c>
      <c r="E163" s="196">
        <f t="shared" si="6"/>
        <v>18.285265842652542</v>
      </c>
      <c r="F163" s="123"/>
      <c r="G163" s="117">
        <f t="shared" si="7"/>
        <v>0</v>
      </c>
      <c r="H163" s="124"/>
      <c r="I163" s="125" t="s">
        <v>1773</v>
      </c>
      <c r="J163" s="125" t="s">
        <v>1781</v>
      </c>
      <c r="K163" s="114"/>
    </row>
    <row r="164" spans="1:11" ht="15" customHeight="1" x14ac:dyDescent="0.25">
      <c r="A164" s="151">
        <v>2091791</v>
      </c>
      <c r="B164" s="122" t="s">
        <v>1997</v>
      </c>
      <c r="C164" s="169"/>
      <c r="D164" s="197">
        <v>881.5</v>
      </c>
      <c r="E164" s="196">
        <f t="shared" si="6"/>
        <v>34.588973906219344</v>
      </c>
      <c r="F164" s="123"/>
      <c r="G164" s="117">
        <f t="shared" si="7"/>
        <v>0</v>
      </c>
      <c r="H164" s="124"/>
      <c r="I164" s="125" t="s">
        <v>1773</v>
      </c>
      <c r="J164" s="125" t="s">
        <v>1781</v>
      </c>
      <c r="K164" s="114"/>
    </row>
    <row r="165" spans="1:11" ht="15" customHeight="1" x14ac:dyDescent="0.25">
      <c r="A165" s="145">
        <v>2095280</v>
      </c>
      <c r="B165" s="122" t="s">
        <v>1933</v>
      </c>
      <c r="C165" s="169"/>
      <c r="D165" s="197">
        <v>340</v>
      </c>
      <c r="E165" s="196">
        <f t="shared" si="6"/>
        <v>13.341181086913871</v>
      </c>
      <c r="F165" s="123"/>
      <c r="G165" s="117">
        <f>F165*D165*10</f>
        <v>0</v>
      </c>
      <c r="H165" s="127"/>
      <c r="I165" s="152"/>
      <c r="J165" s="121" t="s">
        <v>1788</v>
      </c>
      <c r="K165" s="114"/>
    </row>
    <row r="166" spans="1:11" ht="15" customHeight="1" x14ac:dyDescent="0.25">
      <c r="A166" s="145">
        <v>2096001</v>
      </c>
      <c r="B166" s="122" t="s">
        <v>1934</v>
      </c>
      <c r="C166" s="169"/>
      <c r="D166" s="197">
        <v>130</v>
      </c>
      <c r="E166" s="196">
        <f t="shared" si="6"/>
        <v>5.1010398273494211</v>
      </c>
      <c r="F166" s="123"/>
      <c r="G166" s="117">
        <f>F166*D166*25</f>
        <v>0</v>
      </c>
      <c r="H166" s="127"/>
      <c r="I166" s="130"/>
      <c r="J166" s="130" t="s">
        <v>1781</v>
      </c>
      <c r="K166" s="114"/>
    </row>
    <row r="167" spans="1:11" ht="15" customHeight="1" x14ac:dyDescent="0.25">
      <c r="A167" s="145">
        <v>2097000</v>
      </c>
      <c r="B167" s="122" t="s">
        <v>1935</v>
      </c>
      <c r="C167" s="169"/>
      <c r="D167" s="197">
        <v>756.2</v>
      </c>
      <c r="E167" s="196">
        <f t="shared" si="6"/>
        <v>29.672356288012558</v>
      </c>
      <c r="F167" s="123"/>
      <c r="G167" s="117">
        <f t="shared" si="7"/>
        <v>0</v>
      </c>
      <c r="H167" s="124"/>
      <c r="I167" s="125" t="s">
        <v>1773</v>
      </c>
      <c r="J167" s="125" t="s">
        <v>1788</v>
      </c>
      <c r="K167" s="114"/>
    </row>
    <row r="168" spans="1:11" ht="15" customHeight="1" x14ac:dyDescent="0.25">
      <c r="A168" s="145">
        <v>2097100</v>
      </c>
      <c r="B168" s="133" t="s">
        <v>1936</v>
      </c>
      <c r="C168" s="170"/>
      <c r="D168" s="197">
        <v>298</v>
      </c>
      <c r="E168" s="196">
        <f t="shared" si="6"/>
        <v>11.693152835000982</v>
      </c>
      <c r="F168" s="134"/>
      <c r="G168" s="117">
        <f t="shared" si="7"/>
        <v>0</v>
      </c>
      <c r="H168" s="124"/>
      <c r="I168" s="135" t="s">
        <v>1773</v>
      </c>
      <c r="J168" s="135" t="s">
        <v>1788</v>
      </c>
      <c r="K168" s="114"/>
    </row>
    <row r="169" spans="1:11" ht="15" customHeight="1" x14ac:dyDescent="0.25">
      <c r="A169" s="145">
        <v>2102040</v>
      </c>
      <c r="B169" s="122" t="s">
        <v>1937</v>
      </c>
      <c r="C169" s="169"/>
      <c r="D169" s="197">
        <v>1515.8</v>
      </c>
      <c r="E169" s="196">
        <f t="shared" si="6"/>
        <v>59.478124386894251</v>
      </c>
      <c r="F169" s="123"/>
      <c r="G169" s="117">
        <f t="shared" si="7"/>
        <v>0</v>
      </c>
      <c r="H169" s="124" t="s">
        <v>1813</v>
      </c>
      <c r="I169" s="130" t="s">
        <v>1773</v>
      </c>
      <c r="J169" s="130" t="s">
        <v>1788</v>
      </c>
      <c r="K169" s="114"/>
    </row>
    <row r="170" spans="1:11" ht="15" customHeight="1" x14ac:dyDescent="0.25">
      <c r="A170" s="145">
        <v>2106001</v>
      </c>
      <c r="B170" s="122" t="s">
        <v>1938</v>
      </c>
      <c r="C170" s="169"/>
      <c r="D170" s="197">
        <v>179</v>
      </c>
      <c r="E170" s="196">
        <f t="shared" si="6"/>
        <v>7.0237394545811265</v>
      </c>
      <c r="F170" s="123"/>
      <c r="G170" s="117">
        <f>F170*D170*10</f>
        <v>0</v>
      </c>
      <c r="H170" s="124"/>
      <c r="I170" s="130"/>
      <c r="J170" s="130" t="s">
        <v>1939</v>
      </c>
      <c r="K170" s="114"/>
    </row>
    <row r="171" spans="1:11" ht="15" customHeight="1" x14ac:dyDescent="0.25">
      <c r="A171" s="145">
        <v>2106500</v>
      </c>
      <c r="B171" s="122" t="s">
        <v>1940</v>
      </c>
      <c r="C171" s="169"/>
      <c r="D171" s="200">
        <v>12</v>
      </c>
      <c r="E171" s="196">
        <f t="shared" si="6"/>
        <v>0.4708652148322543</v>
      </c>
      <c r="F171" s="123"/>
      <c r="G171" s="117">
        <f>F171*D171*25</f>
        <v>0</v>
      </c>
      <c r="H171" s="124"/>
      <c r="I171" s="130"/>
      <c r="J171" s="130" t="s">
        <v>1781</v>
      </c>
      <c r="K171" s="114"/>
    </row>
    <row r="172" spans="1:11" ht="15" customHeight="1" x14ac:dyDescent="0.25">
      <c r="A172" s="145">
        <v>10652</v>
      </c>
      <c r="B172" s="122" t="s">
        <v>1941</v>
      </c>
      <c r="C172" s="169">
        <v>8594052880281</v>
      </c>
      <c r="D172" s="197">
        <v>68.599999999999994</v>
      </c>
      <c r="E172" s="196">
        <f t="shared" si="6"/>
        <v>2.6917794781243867</v>
      </c>
      <c r="F172" s="123"/>
      <c r="G172" s="117">
        <f t="shared" si="7"/>
        <v>0</v>
      </c>
      <c r="H172" s="124"/>
      <c r="I172" s="125" t="s">
        <v>1773</v>
      </c>
      <c r="J172" s="125" t="s">
        <v>1781</v>
      </c>
      <c r="K172" s="114"/>
    </row>
    <row r="173" spans="1:11" ht="15" customHeight="1" x14ac:dyDescent="0.25">
      <c r="A173" s="145">
        <v>2106540</v>
      </c>
      <c r="B173" s="122" t="s">
        <v>1942</v>
      </c>
      <c r="C173" s="169"/>
      <c r="D173" s="197">
        <v>20</v>
      </c>
      <c r="E173" s="196">
        <f t="shared" si="6"/>
        <v>0.78477535805375709</v>
      </c>
      <c r="F173" s="123"/>
      <c r="G173" s="117">
        <f>F173*D173*25</f>
        <v>0</v>
      </c>
      <c r="H173" s="124"/>
      <c r="I173" s="131"/>
      <c r="J173" s="130" t="s">
        <v>1781</v>
      </c>
      <c r="K173" s="114"/>
    </row>
    <row r="174" spans="1:11" ht="15" customHeight="1" x14ac:dyDescent="0.25">
      <c r="A174" s="145">
        <v>2106600</v>
      </c>
      <c r="B174" s="122" t="s">
        <v>1943</v>
      </c>
      <c r="C174" s="169"/>
      <c r="D174" s="197">
        <v>42</v>
      </c>
      <c r="E174" s="196">
        <f t="shared" si="6"/>
        <v>1.6480282519128899</v>
      </c>
      <c r="F174" s="123"/>
      <c r="G174" s="117">
        <f>F174*D174*25</f>
        <v>0</v>
      </c>
      <c r="H174" s="124"/>
      <c r="I174" s="130"/>
      <c r="J174" s="130" t="s">
        <v>1788</v>
      </c>
      <c r="K174" s="114"/>
    </row>
    <row r="175" spans="1:11" ht="15" customHeight="1" x14ac:dyDescent="0.25">
      <c r="A175" s="145">
        <v>2107120</v>
      </c>
      <c r="B175" s="133" t="s">
        <v>1944</v>
      </c>
      <c r="C175" s="170"/>
      <c r="D175" s="197">
        <v>929</v>
      </c>
      <c r="E175" s="196">
        <f t="shared" si="6"/>
        <v>36.45281538159702</v>
      </c>
      <c r="F175" s="123"/>
      <c r="G175" s="117">
        <f t="shared" si="7"/>
        <v>0</v>
      </c>
      <c r="H175" s="124"/>
      <c r="I175" s="130" t="s">
        <v>1773</v>
      </c>
      <c r="J175" s="130" t="s">
        <v>1788</v>
      </c>
      <c r="K175" s="114"/>
    </row>
    <row r="176" spans="1:11" ht="15" customHeight="1" x14ac:dyDescent="0.25">
      <c r="A176" s="145">
        <v>2110190</v>
      </c>
      <c r="B176" s="122" t="s">
        <v>1945</v>
      </c>
      <c r="C176" s="169"/>
      <c r="D176" s="197">
        <v>329</v>
      </c>
      <c r="E176" s="196">
        <f t="shared" si="6"/>
        <v>12.909554639984304</v>
      </c>
      <c r="F176" s="134"/>
      <c r="G176" s="117">
        <f>F176*D176*5</f>
        <v>0</v>
      </c>
      <c r="H176" s="127"/>
      <c r="I176" s="131"/>
      <c r="J176" s="130" t="s">
        <v>1781</v>
      </c>
      <c r="K176" s="114"/>
    </row>
    <row r="177" spans="1:11" ht="15" customHeight="1" x14ac:dyDescent="0.25">
      <c r="A177" s="145">
        <v>11046</v>
      </c>
      <c r="B177" s="122" t="s">
        <v>1946</v>
      </c>
      <c r="C177" s="169">
        <v>8594052882797</v>
      </c>
      <c r="D177" s="197">
        <v>190</v>
      </c>
      <c r="E177" s="196">
        <f t="shared" si="6"/>
        <v>7.4553659015106923</v>
      </c>
      <c r="F177" s="123"/>
      <c r="G177" s="117">
        <f t="shared" si="7"/>
        <v>0</v>
      </c>
      <c r="H177" s="124"/>
      <c r="I177" s="125" t="s">
        <v>1773</v>
      </c>
      <c r="J177" s="125" t="s">
        <v>1781</v>
      </c>
      <c r="K177" s="114"/>
    </row>
    <row r="178" spans="1:11" ht="15" customHeight="1" x14ac:dyDescent="0.25">
      <c r="A178" s="145">
        <v>11060</v>
      </c>
      <c r="B178" s="133" t="s">
        <v>1947</v>
      </c>
      <c r="C178" s="170"/>
      <c r="D178" s="197">
        <v>2080</v>
      </c>
      <c r="E178" s="196">
        <f t="shared" si="6"/>
        <v>81.616637237590737</v>
      </c>
      <c r="F178" s="134"/>
      <c r="G178" s="132">
        <f t="shared" si="7"/>
        <v>0</v>
      </c>
      <c r="H178" s="150"/>
      <c r="I178" s="135" t="s">
        <v>1773</v>
      </c>
      <c r="J178" s="125" t="s">
        <v>1781</v>
      </c>
      <c r="K178" s="114"/>
    </row>
    <row r="179" spans="1:11" ht="15" customHeight="1" x14ac:dyDescent="0.25">
      <c r="A179" s="145">
        <v>2110530</v>
      </c>
      <c r="B179" s="133" t="s">
        <v>1948</v>
      </c>
      <c r="C179" s="170"/>
      <c r="D179" s="197">
        <v>434</v>
      </c>
      <c r="E179" s="196">
        <f t="shared" si="6"/>
        <v>17.02962526976653</v>
      </c>
      <c r="F179" s="134"/>
      <c r="G179" s="132">
        <f t="shared" si="7"/>
        <v>0</v>
      </c>
      <c r="H179" s="150"/>
      <c r="I179" s="130"/>
      <c r="J179" s="130" t="s">
        <v>1781</v>
      </c>
      <c r="K179" s="114"/>
    </row>
    <row r="180" spans="1:11" ht="15" customHeight="1" x14ac:dyDescent="0.25">
      <c r="A180" s="145">
        <v>2110531</v>
      </c>
      <c r="B180" s="122" t="s">
        <v>1949</v>
      </c>
      <c r="C180" s="169"/>
      <c r="D180" s="197">
        <v>335</v>
      </c>
      <c r="E180" s="196">
        <f t="shared" si="6"/>
        <v>13.144987247400431</v>
      </c>
      <c r="F180" s="123"/>
      <c r="G180" s="117">
        <f>F180*D180*5</f>
        <v>0</v>
      </c>
      <c r="H180" s="124"/>
      <c r="I180" s="131"/>
      <c r="J180" s="130" t="s">
        <v>1781</v>
      </c>
      <c r="K180" s="114"/>
    </row>
    <row r="181" spans="1:11" ht="15" customHeight="1" x14ac:dyDescent="0.25">
      <c r="A181" s="145">
        <v>2117501</v>
      </c>
      <c r="B181" s="122" t="s">
        <v>1950</v>
      </c>
      <c r="C181" s="169"/>
      <c r="D181" s="197">
        <v>314</v>
      </c>
      <c r="E181" s="196">
        <f t="shared" si="6"/>
        <v>12.320973121443986</v>
      </c>
      <c r="F181" s="123"/>
      <c r="G181" s="117">
        <f>F181*D181*20</f>
        <v>0</v>
      </c>
      <c r="H181" s="124"/>
      <c r="I181" s="131"/>
      <c r="J181" s="130" t="s">
        <v>1781</v>
      </c>
      <c r="K181" s="114"/>
    </row>
    <row r="182" spans="1:11" ht="15" customHeight="1" x14ac:dyDescent="0.25">
      <c r="A182" s="145">
        <v>2123811</v>
      </c>
      <c r="B182" s="133" t="s">
        <v>1951</v>
      </c>
      <c r="C182" s="170"/>
      <c r="D182" s="197">
        <v>549.9</v>
      </c>
      <c r="E182" s="196">
        <f t="shared" si="6"/>
        <v>21.577398469688053</v>
      </c>
      <c r="F182" s="123"/>
      <c r="G182" s="117">
        <f>F182*D182</f>
        <v>0</v>
      </c>
      <c r="H182" s="124"/>
      <c r="I182" s="129"/>
      <c r="J182" s="130" t="s">
        <v>1952</v>
      </c>
      <c r="K182" s="114"/>
    </row>
    <row r="183" spans="1:11" ht="15" customHeight="1" x14ac:dyDescent="0.25">
      <c r="A183" s="145">
        <v>2123820</v>
      </c>
      <c r="B183" s="122" t="s">
        <v>1953</v>
      </c>
      <c r="C183" s="169"/>
      <c r="D183" s="197">
        <v>229</v>
      </c>
      <c r="E183" s="196">
        <f t="shared" si="6"/>
        <v>8.9856778497155183</v>
      </c>
      <c r="F183" s="123"/>
      <c r="G183" s="117">
        <f>F183*D183*2.5</f>
        <v>0</v>
      </c>
      <c r="H183" s="124"/>
      <c r="I183" s="130" t="s">
        <v>1954</v>
      </c>
      <c r="J183" s="130" t="s">
        <v>1955</v>
      </c>
      <c r="K183" s="114"/>
    </row>
    <row r="184" spans="1:11" ht="15" customHeight="1" x14ac:dyDescent="0.25">
      <c r="A184" s="145">
        <v>2124100</v>
      </c>
      <c r="B184" s="122" t="s">
        <v>1956</v>
      </c>
      <c r="C184" s="127" t="s">
        <v>1836</v>
      </c>
      <c r="D184" s="262">
        <v>167.4</v>
      </c>
      <c r="E184" s="196">
        <f t="shared" si="6"/>
        <v>6.5685697469099473</v>
      </c>
      <c r="F184" s="123"/>
      <c r="G184" s="117">
        <f t="shared" si="7"/>
        <v>0</v>
      </c>
      <c r="H184" s="124" t="s">
        <v>1813</v>
      </c>
      <c r="I184" s="130" t="s">
        <v>1816</v>
      </c>
      <c r="J184" s="130" t="s">
        <v>1957</v>
      </c>
      <c r="K184" s="114"/>
    </row>
    <row r="185" spans="1:11" ht="15" customHeight="1" x14ac:dyDescent="0.25">
      <c r="A185" s="145">
        <v>2124300</v>
      </c>
      <c r="B185" s="122" t="s">
        <v>1958</v>
      </c>
      <c r="C185" s="127" t="s">
        <v>1836</v>
      </c>
      <c r="D185" s="262">
        <v>589.79999999999995</v>
      </c>
      <c r="E185" s="196">
        <f t="shared" si="6"/>
        <v>23.143025309005296</v>
      </c>
      <c r="F185" s="123"/>
      <c r="G185" s="117">
        <f t="shared" si="7"/>
        <v>0</v>
      </c>
      <c r="H185" s="124" t="s">
        <v>1813</v>
      </c>
      <c r="I185" s="130" t="s">
        <v>1816</v>
      </c>
      <c r="J185" s="130" t="s">
        <v>1957</v>
      </c>
      <c r="K185" s="114"/>
    </row>
    <row r="186" spans="1:11" ht="15" customHeight="1" x14ac:dyDescent="0.25">
      <c r="A186" s="145">
        <v>2124800</v>
      </c>
      <c r="B186" s="122" t="s">
        <v>1959</v>
      </c>
      <c r="C186" s="169"/>
      <c r="D186" s="197">
        <v>220.5</v>
      </c>
      <c r="E186" s="196">
        <f t="shared" si="6"/>
        <v>8.6521483225426721</v>
      </c>
      <c r="F186" s="123"/>
      <c r="G186" s="117">
        <f t="shared" si="7"/>
        <v>0</v>
      </c>
      <c r="H186" s="124" t="s">
        <v>1813</v>
      </c>
      <c r="I186" s="130" t="s">
        <v>1816</v>
      </c>
      <c r="J186" s="130" t="s">
        <v>1957</v>
      </c>
      <c r="K186" s="114"/>
    </row>
    <row r="187" spans="1:11" ht="15" customHeight="1" x14ac:dyDescent="0.25">
      <c r="A187" s="145">
        <v>2125050</v>
      </c>
      <c r="B187" s="122" t="s">
        <v>1960</v>
      </c>
      <c r="C187" s="127" t="s">
        <v>1836</v>
      </c>
      <c r="D187" s="262">
        <v>387.7</v>
      </c>
      <c r="E187" s="196">
        <f t="shared" si="6"/>
        <v>15.212870315872081</v>
      </c>
      <c r="F187" s="123"/>
      <c r="G187" s="117">
        <f t="shared" si="7"/>
        <v>0</v>
      </c>
      <c r="H187" s="124" t="s">
        <v>1813</v>
      </c>
      <c r="I187" s="130" t="s">
        <v>1816</v>
      </c>
      <c r="J187" s="130" t="s">
        <v>1957</v>
      </c>
      <c r="K187" s="114"/>
    </row>
    <row r="188" spans="1:11" ht="15" customHeight="1" x14ac:dyDescent="0.25">
      <c r="A188" s="227">
        <v>2140900</v>
      </c>
      <c r="B188" s="228" t="s">
        <v>2195</v>
      </c>
      <c r="C188" s="259">
        <v>8594052884470</v>
      </c>
      <c r="D188" s="242">
        <v>240</v>
      </c>
      <c r="E188" s="229">
        <f t="shared" si="6"/>
        <v>9.4173042966450851</v>
      </c>
      <c r="F188" s="230"/>
      <c r="G188" s="205">
        <f t="shared" si="7"/>
        <v>0</v>
      </c>
      <c r="H188" s="244" t="s">
        <v>2138</v>
      </c>
      <c r="I188" s="260" t="s">
        <v>1839</v>
      </c>
      <c r="J188" s="246" t="s">
        <v>2221</v>
      </c>
      <c r="K188" s="114"/>
    </row>
    <row r="189" spans="1:11" ht="15" customHeight="1" x14ac:dyDescent="0.25">
      <c r="A189" s="227">
        <v>2140920</v>
      </c>
      <c r="B189" s="228" t="s">
        <v>2196</v>
      </c>
      <c r="C189" s="259">
        <v>8594052884487</v>
      </c>
      <c r="D189" s="242">
        <v>257.5</v>
      </c>
      <c r="E189" s="229">
        <f t="shared" si="6"/>
        <v>10.103982734942123</v>
      </c>
      <c r="F189" s="230"/>
      <c r="G189" s="205">
        <f t="shared" si="7"/>
        <v>0</v>
      </c>
      <c r="H189" s="244" t="s">
        <v>2138</v>
      </c>
      <c r="I189" s="260" t="s">
        <v>1839</v>
      </c>
      <c r="J189" s="246" t="s">
        <v>2221</v>
      </c>
      <c r="K189" s="114"/>
    </row>
    <row r="190" spans="1:11" ht="15" customHeight="1" x14ac:dyDescent="0.25">
      <c r="A190" s="227">
        <v>2140960</v>
      </c>
      <c r="B190" s="228" t="s">
        <v>2197</v>
      </c>
      <c r="C190" s="259">
        <v>8594052884494</v>
      </c>
      <c r="D190" s="242">
        <v>240</v>
      </c>
      <c r="E190" s="229">
        <f t="shared" si="6"/>
        <v>9.4173042966450851</v>
      </c>
      <c r="F190" s="230"/>
      <c r="G190" s="205">
        <f t="shared" si="7"/>
        <v>0</v>
      </c>
      <c r="H190" s="244" t="s">
        <v>2138</v>
      </c>
      <c r="I190" s="260" t="s">
        <v>1839</v>
      </c>
      <c r="J190" s="246" t="s">
        <v>2221</v>
      </c>
      <c r="K190" s="114"/>
    </row>
    <row r="191" spans="1:11" ht="15" customHeight="1" x14ac:dyDescent="0.25">
      <c r="A191" s="145">
        <v>2140310</v>
      </c>
      <c r="B191" s="133" t="s">
        <v>1961</v>
      </c>
      <c r="C191" s="170"/>
      <c r="D191" s="197">
        <v>410</v>
      </c>
      <c r="E191" s="196">
        <f t="shared" si="6"/>
        <v>16.08789484010202</v>
      </c>
      <c r="F191" s="123"/>
      <c r="G191" s="117">
        <f t="shared" si="7"/>
        <v>0</v>
      </c>
      <c r="H191" s="124"/>
      <c r="I191" s="130"/>
      <c r="J191" s="130" t="s">
        <v>1781</v>
      </c>
      <c r="K191" s="114"/>
    </row>
    <row r="192" spans="1:11" ht="15" customHeight="1" x14ac:dyDescent="0.25">
      <c r="A192" s="145">
        <v>2140320</v>
      </c>
      <c r="B192" s="122" t="s">
        <v>1962</v>
      </c>
      <c r="C192" s="169"/>
      <c r="D192" s="197">
        <v>411</v>
      </c>
      <c r="E192" s="196">
        <f t="shared" si="6"/>
        <v>16.127133608004709</v>
      </c>
      <c r="F192" s="123"/>
      <c r="G192" s="117">
        <f t="shared" si="7"/>
        <v>0</v>
      </c>
      <c r="H192" s="124"/>
      <c r="I192" s="130" t="s">
        <v>1798</v>
      </c>
      <c r="J192" s="130" t="s">
        <v>1781</v>
      </c>
      <c r="K192" s="114"/>
    </row>
    <row r="193" spans="1:11" ht="15" customHeight="1" x14ac:dyDescent="0.25">
      <c r="A193" s="145">
        <v>2140330</v>
      </c>
      <c r="B193" s="122" t="s">
        <v>1963</v>
      </c>
      <c r="C193" s="169"/>
      <c r="D193" s="197">
        <v>595.20000000000005</v>
      </c>
      <c r="E193" s="196">
        <f t="shared" si="6"/>
        <v>23.354914655679814</v>
      </c>
      <c r="F193" s="123"/>
      <c r="G193" s="117">
        <f t="shared" si="7"/>
        <v>0</v>
      </c>
      <c r="H193" s="124"/>
      <c r="I193" s="130" t="s">
        <v>1798</v>
      </c>
      <c r="J193" s="130" t="s">
        <v>1781</v>
      </c>
      <c r="K193" s="114"/>
    </row>
    <row r="194" spans="1:11" ht="15" customHeight="1" x14ac:dyDescent="0.25">
      <c r="A194" s="145">
        <v>2140350</v>
      </c>
      <c r="B194" s="133" t="s">
        <v>1964</v>
      </c>
      <c r="C194" s="170"/>
      <c r="D194" s="197">
        <v>472.7</v>
      </c>
      <c r="E194" s="196">
        <f t="shared" si="6"/>
        <v>18.54816558760055</v>
      </c>
      <c r="F194" s="123"/>
      <c r="G194" s="117">
        <f t="shared" si="7"/>
        <v>0</v>
      </c>
      <c r="H194" s="124"/>
      <c r="I194" s="130"/>
      <c r="J194" s="130" t="s">
        <v>1781</v>
      </c>
      <c r="K194" s="114"/>
    </row>
    <row r="195" spans="1:11" ht="15" customHeight="1" x14ac:dyDescent="0.25">
      <c r="A195" s="118">
        <v>2140370</v>
      </c>
      <c r="B195" s="133" t="s">
        <v>1965</v>
      </c>
      <c r="C195" s="170"/>
      <c r="D195" s="197">
        <v>550</v>
      </c>
      <c r="E195" s="196">
        <f t="shared" si="6"/>
        <v>21.58132234647832</v>
      </c>
      <c r="F195" s="134"/>
      <c r="G195" s="132">
        <f t="shared" si="7"/>
        <v>0</v>
      </c>
      <c r="H195" s="124"/>
      <c r="I195" s="130" t="s">
        <v>1798</v>
      </c>
      <c r="J195" s="130" t="s">
        <v>1781</v>
      </c>
      <c r="K195" s="114"/>
    </row>
    <row r="196" spans="1:11" ht="15" customHeight="1" x14ac:dyDescent="0.25">
      <c r="A196" s="118">
        <v>2145220</v>
      </c>
      <c r="B196" s="122" t="s">
        <v>1966</v>
      </c>
      <c r="C196" s="169"/>
      <c r="D196" s="197">
        <v>41.8</v>
      </c>
      <c r="E196" s="196">
        <f t="shared" si="6"/>
        <v>1.6401804983323522</v>
      </c>
      <c r="F196" s="123"/>
      <c r="G196" s="117">
        <f>F196*D196*25</f>
        <v>0</v>
      </c>
      <c r="H196" s="124"/>
      <c r="I196" s="129"/>
      <c r="J196" s="130" t="s">
        <v>1781</v>
      </c>
      <c r="K196" s="114"/>
    </row>
    <row r="197" spans="1:11" ht="15" customHeight="1" x14ac:dyDescent="0.25">
      <c r="A197" s="118">
        <v>14521</v>
      </c>
      <c r="B197" s="122" t="s">
        <v>1967</v>
      </c>
      <c r="C197" s="169">
        <v>8594052883695</v>
      </c>
      <c r="D197" s="197">
        <v>891.8</v>
      </c>
      <c r="E197" s="196">
        <f t="shared" ref="E197" si="8">PRODUCT(D197,1/$E$3)</f>
        <v>34.993133215617028</v>
      </c>
      <c r="F197" s="123"/>
      <c r="G197" s="117">
        <f t="shared" ref="G197" si="9">F197*D197</f>
        <v>0</v>
      </c>
      <c r="H197" s="124"/>
      <c r="I197" s="130" t="s">
        <v>1773</v>
      </c>
      <c r="J197" s="130" t="s">
        <v>1781</v>
      </c>
      <c r="K197" s="114"/>
    </row>
    <row r="198" spans="1:11" ht="15" customHeight="1" x14ac:dyDescent="0.25">
      <c r="A198" s="145">
        <v>2173080</v>
      </c>
      <c r="B198" s="234" t="s">
        <v>2001</v>
      </c>
      <c r="C198" s="169">
        <v>8594052884272</v>
      </c>
      <c r="D198" s="197">
        <v>687.2</v>
      </c>
      <c r="E198" s="196">
        <f t="shared" si="6"/>
        <v>26.964881302727097</v>
      </c>
      <c r="F198" s="123"/>
      <c r="G198" s="132">
        <f t="shared" si="7"/>
        <v>0</v>
      </c>
      <c r="H198" s="124"/>
      <c r="I198" s="130" t="s">
        <v>1798</v>
      </c>
      <c r="J198" s="130" t="s">
        <v>2171</v>
      </c>
      <c r="K198" s="114"/>
    </row>
    <row r="199" spans="1:11" ht="15" customHeight="1" x14ac:dyDescent="0.25">
      <c r="A199" s="145">
        <v>4001000</v>
      </c>
      <c r="B199" s="234" t="s">
        <v>2173</v>
      </c>
      <c r="C199" s="169">
        <v>4019114081559</v>
      </c>
      <c r="D199" s="197">
        <v>33.200000000000003</v>
      </c>
      <c r="E199" s="196">
        <f t="shared" si="6"/>
        <v>1.3027270943692368</v>
      </c>
      <c r="F199" s="123"/>
      <c r="G199" s="117">
        <f>F199*D199*50</f>
        <v>0</v>
      </c>
      <c r="H199" s="124" t="s">
        <v>2138</v>
      </c>
      <c r="I199" s="130"/>
      <c r="J199" s="130" t="s">
        <v>1781</v>
      </c>
      <c r="K199" s="114"/>
    </row>
    <row r="200" spans="1:11" ht="15" customHeight="1" x14ac:dyDescent="0.25">
      <c r="A200" s="145">
        <v>4001020</v>
      </c>
      <c r="B200" s="234" t="s">
        <v>2172</v>
      </c>
      <c r="C200" s="169">
        <v>4019114081566</v>
      </c>
      <c r="D200" s="197">
        <v>31.8</v>
      </c>
      <c r="E200" s="196">
        <f t="shared" si="6"/>
        <v>1.2477928193054739</v>
      </c>
      <c r="F200" s="123"/>
      <c r="G200" s="117">
        <f>F200*D200*25</f>
        <v>0</v>
      </c>
      <c r="H200" s="124" t="s">
        <v>2138</v>
      </c>
      <c r="I200" s="130"/>
      <c r="J200" s="130" t="s">
        <v>1781</v>
      </c>
      <c r="K200" s="114"/>
    </row>
    <row r="201" spans="1:11" ht="15" customHeight="1" x14ac:dyDescent="0.25">
      <c r="A201" s="145">
        <v>4001040</v>
      </c>
      <c r="B201" s="234" t="s">
        <v>2174</v>
      </c>
      <c r="C201" s="169">
        <v>4019114081573</v>
      </c>
      <c r="D201" s="197">
        <v>36.700000000000003</v>
      </c>
      <c r="E201" s="196">
        <f t="shared" si="6"/>
        <v>1.4400627820286445</v>
      </c>
      <c r="F201" s="123"/>
      <c r="G201" s="117">
        <f>F201*D201*25</f>
        <v>0</v>
      </c>
      <c r="H201" s="124" t="s">
        <v>2138</v>
      </c>
      <c r="I201" s="130"/>
      <c r="J201" s="130" t="s">
        <v>1781</v>
      </c>
      <c r="K201" s="114"/>
    </row>
    <row r="202" spans="1:11" ht="15" customHeight="1" x14ac:dyDescent="0.25">
      <c r="A202" s="145">
        <v>4001520</v>
      </c>
      <c r="B202" s="234" t="s">
        <v>2175</v>
      </c>
      <c r="C202" s="169">
        <v>4019114081597</v>
      </c>
      <c r="D202" s="197">
        <v>62.2</v>
      </c>
      <c r="E202" s="196">
        <f t="shared" si="6"/>
        <v>2.4406513635471847</v>
      </c>
      <c r="F202" s="123"/>
      <c r="G202" s="117">
        <f>F202*D202*50</f>
        <v>0</v>
      </c>
      <c r="H202" s="124" t="s">
        <v>2138</v>
      </c>
      <c r="I202" s="130"/>
      <c r="J202" s="130" t="s">
        <v>1781</v>
      </c>
      <c r="K202" s="114"/>
    </row>
    <row r="203" spans="1:11" ht="15" customHeight="1" x14ac:dyDescent="0.25">
      <c r="A203" s="145">
        <v>2173100</v>
      </c>
      <c r="B203" s="234" t="s">
        <v>2002</v>
      </c>
      <c r="C203" s="169">
        <v>8594052884289</v>
      </c>
      <c r="D203" s="197">
        <v>687.2</v>
      </c>
      <c r="E203" s="196">
        <f t="shared" si="6"/>
        <v>26.964881302727097</v>
      </c>
      <c r="F203" s="123"/>
      <c r="G203" s="132">
        <f t="shared" si="7"/>
        <v>0</v>
      </c>
      <c r="H203" s="124"/>
      <c r="I203" s="130" t="s">
        <v>1798</v>
      </c>
      <c r="J203" s="130" t="s">
        <v>2171</v>
      </c>
      <c r="K203" s="114"/>
    </row>
    <row r="204" spans="1:11" ht="15" customHeight="1" x14ac:dyDescent="0.25">
      <c r="A204" s="118">
        <v>3786</v>
      </c>
      <c r="B204" s="122" t="s">
        <v>1968</v>
      </c>
      <c r="C204" s="169">
        <v>4024967228204</v>
      </c>
      <c r="D204" s="197">
        <v>109.2</v>
      </c>
      <c r="E204" s="204">
        <f t="shared" si="6"/>
        <v>4.2848734549735141</v>
      </c>
      <c r="F204" s="123"/>
      <c r="G204" s="117">
        <f t="shared" si="7"/>
        <v>0</v>
      </c>
      <c r="H204" s="124"/>
      <c r="I204" s="130" t="s">
        <v>1969</v>
      </c>
      <c r="J204" s="130" t="s">
        <v>1981</v>
      </c>
      <c r="K204" s="114"/>
    </row>
    <row r="205" spans="1:11" ht="15" customHeight="1" x14ac:dyDescent="0.25">
      <c r="A205" s="118">
        <v>3822</v>
      </c>
      <c r="B205" s="122" t="s">
        <v>1970</v>
      </c>
      <c r="C205" s="169">
        <v>4024967228402</v>
      </c>
      <c r="D205" s="197">
        <v>127.3</v>
      </c>
      <c r="E205" s="204">
        <f t="shared" si="6"/>
        <v>4.995095154012164</v>
      </c>
      <c r="F205" s="123"/>
      <c r="G205" s="117">
        <f t="shared" si="7"/>
        <v>0</v>
      </c>
      <c r="H205" s="124"/>
      <c r="I205" s="130" t="s">
        <v>1969</v>
      </c>
      <c r="J205" s="130" t="s">
        <v>1981</v>
      </c>
      <c r="K205" s="114"/>
    </row>
    <row r="206" spans="1:11" ht="15" customHeight="1" x14ac:dyDescent="0.25">
      <c r="A206" s="118">
        <v>3824</v>
      </c>
      <c r="B206" s="122" t="s">
        <v>1971</v>
      </c>
      <c r="C206" s="169">
        <v>8022138013099</v>
      </c>
      <c r="D206" s="197">
        <v>109.2</v>
      </c>
      <c r="E206" s="204">
        <f t="shared" si="6"/>
        <v>4.2848734549735141</v>
      </c>
      <c r="F206" s="123"/>
      <c r="G206" s="117">
        <f t="shared" si="7"/>
        <v>0</v>
      </c>
      <c r="H206" s="124"/>
      <c r="I206" s="130" t="s">
        <v>1969</v>
      </c>
      <c r="J206" s="130" t="s">
        <v>1981</v>
      </c>
      <c r="K206" s="114"/>
    </row>
    <row r="207" spans="1:11" ht="15" customHeight="1" x14ac:dyDescent="0.25">
      <c r="A207" s="118">
        <v>3870</v>
      </c>
      <c r="B207" s="122" t="s">
        <v>1972</v>
      </c>
      <c r="C207" s="169">
        <v>4024967228853</v>
      </c>
      <c r="D207" s="197">
        <v>109.2</v>
      </c>
      <c r="E207" s="204">
        <f t="shared" ref="E207" si="10">PRODUCT(D207,1/$E$3)</f>
        <v>4.2848734549735141</v>
      </c>
      <c r="F207" s="123"/>
      <c r="G207" s="117">
        <f t="shared" si="7"/>
        <v>0</v>
      </c>
      <c r="H207" s="124"/>
      <c r="I207" s="130" t="s">
        <v>1969</v>
      </c>
      <c r="J207" s="130" t="s">
        <v>1981</v>
      </c>
      <c r="K207" s="114"/>
    </row>
    <row r="208" spans="1:11" ht="15" customHeight="1" thickBot="1" x14ac:dyDescent="0.3">
      <c r="A208" s="178"/>
      <c r="B208" s="195" t="s">
        <v>1973</v>
      </c>
      <c r="C208" s="195"/>
      <c r="D208" s="179"/>
      <c r="E208" s="180"/>
      <c r="F208" s="181"/>
      <c r="G208" s="182">
        <f>SUM(G6:G207)</f>
        <v>0</v>
      </c>
      <c r="H208" s="183"/>
      <c r="I208" s="184"/>
      <c r="J208" s="185"/>
      <c r="K208" s="114"/>
    </row>
    <row r="209" spans="1:258" ht="15" customHeight="1" thickTop="1" x14ac:dyDescent="0.25">
      <c r="A209" s="176"/>
      <c r="B209" s="176"/>
      <c r="C209" s="176"/>
      <c r="D209" s="176"/>
      <c r="E209" s="176"/>
      <c r="F209" s="176"/>
      <c r="G209" s="13"/>
      <c r="H209" s="176"/>
      <c r="I209" s="176"/>
      <c r="J209" s="176"/>
      <c r="K209" s="177"/>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c r="CS209" s="173"/>
      <c r="CT209" s="173"/>
      <c r="CU209" s="173"/>
      <c r="CV209" s="173"/>
      <c r="CW209" s="173"/>
      <c r="CX209" s="173"/>
      <c r="CY209" s="173"/>
      <c r="CZ209" s="173"/>
      <c r="DA209" s="173"/>
      <c r="DB209" s="173"/>
      <c r="DC209" s="173"/>
      <c r="DD209" s="173"/>
      <c r="DE209" s="173"/>
      <c r="DF209" s="173"/>
      <c r="DG209" s="173"/>
      <c r="DH209" s="173"/>
      <c r="DI209" s="173"/>
      <c r="DJ209" s="173"/>
      <c r="DK209" s="173"/>
      <c r="DL209" s="173"/>
      <c r="DM209" s="173"/>
      <c r="DN209" s="173"/>
      <c r="DO209" s="173"/>
      <c r="DP209" s="173"/>
      <c r="DQ209" s="173"/>
      <c r="DR209" s="173"/>
      <c r="DS209" s="173"/>
      <c r="DT209" s="173"/>
      <c r="DU209" s="173"/>
      <c r="DV209" s="173"/>
      <c r="DW209" s="173"/>
      <c r="DX209" s="173"/>
      <c r="DY209" s="173"/>
      <c r="DZ209" s="173"/>
      <c r="EA209" s="173"/>
      <c r="EB209" s="173"/>
      <c r="EC209" s="173"/>
      <c r="ED209" s="173"/>
      <c r="EE209" s="173"/>
      <c r="EF209" s="173"/>
      <c r="EG209" s="173"/>
      <c r="EH209" s="173"/>
      <c r="EI209" s="173"/>
      <c r="EJ209" s="173"/>
      <c r="EK209" s="173"/>
      <c r="EL209" s="173"/>
      <c r="EM209" s="173"/>
      <c r="EN209" s="173"/>
      <c r="EO209" s="173"/>
      <c r="EP209" s="173"/>
      <c r="EQ209" s="173"/>
      <c r="ER209" s="173"/>
      <c r="ES209" s="173"/>
      <c r="ET209" s="173"/>
      <c r="EU209" s="173"/>
      <c r="EV209" s="173"/>
      <c r="EW209" s="173"/>
      <c r="EX209" s="173"/>
      <c r="EY209" s="173"/>
      <c r="EZ209" s="173"/>
      <c r="FA209" s="173"/>
      <c r="FB209" s="173"/>
      <c r="FC209" s="173"/>
      <c r="FD209" s="173"/>
      <c r="FE209" s="173"/>
      <c r="FF209" s="173"/>
      <c r="FG209" s="173"/>
      <c r="FH209" s="173"/>
      <c r="FI209" s="173"/>
      <c r="FJ209" s="173"/>
      <c r="FK209" s="173"/>
      <c r="FL209" s="173"/>
      <c r="FM209" s="173"/>
      <c r="FN209" s="173"/>
      <c r="FO209" s="173"/>
      <c r="FP209" s="173"/>
      <c r="FQ209" s="173"/>
      <c r="FR209" s="173"/>
      <c r="FS209" s="173"/>
      <c r="FT209" s="173"/>
      <c r="FU209" s="173"/>
      <c r="FV209" s="173"/>
      <c r="FW209" s="173"/>
      <c r="FX209" s="173"/>
      <c r="FY209" s="173"/>
      <c r="FZ209" s="173"/>
      <c r="GA209" s="173"/>
      <c r="GB209" s="173"/>
      <c r="GC209" s="173"/>
      <c r="GD209" s="173"/>
      <c r="GE209" s="173"/>
      <c r="GF209" s="173"/>
      <c r="GG209" s="173"/>
      <c r="GH209" s="173"/>
      <c r="GI209" s="173"/>
      <c r="GJ209" s="173"/>
      <c r="GK209" s="173"/>
      <c r="GL209" s="173"/>
      <c r="GM209" s="173"/>
      <c r="GN209" s="173"/>
      <c r="GO209" s="173"/>
      <c r="GP209" s="173"/>
      <c r="GQ209" s="173"/>
      <c r="GR209" s="173"/>
      <c r="GS209" s="173"/>
      <c r="GT209" s="173"/>
      <c r="GU209" s="173"/>
      <c r="GV209" s="173"/>
      <c r="GW209" s="173"/>
      <c r="GX209" s="173"/>
      <c r="GY209" s="173"/>
      <c r="GZ209" s="173"/>
      <c r="HA209" s="173"/>
      <c r="HB209" s="173"/>
      <c r="HC209" s="173"/>
      <c r="HD209" s="173"/>
      <c r="HE209" s="173"/>
      <c r="HF209" s="173"/>
      <c r="HG209" s="173"/>
      <c r="HH209" s="173"/>
      <c r="HI209" s="173"/>
      <c r="HJ209" s="173"/>
      <c r="HK209" s="173"/>
      <c r="HL209" s="173"/>
      <c r="HM209" s="173"/>
      <c r="HN209" s="173"/>
      <c r="HO209" s="173"/>
      <c r="HP209" s="173"/>
      <c r="HQ209" s="173"/>
      <c r="HR209" s="173"/>
      <c r="HS209" s="173"/>
      <c r="HT209" s="173"/>
      <c r="HU209" s="173"/>
      <c r="HV209" s="173"/>
      <c r="HW209" s="173"/>
      <c r="HX209" s="173"/>
      <c r="HY209" s="173"/>
      <c r="HZ209" s="173"/>
      <c r="IA209" s="173"/>
      <c r="IB209" s="173"/>
      <c r="IC209" s="173"/>
      <c r="ID209" s="173"/>
      <c r="IE209" s="173"/>
      <c r="IF209" s="173"/>
      <c r="IG209" s="173"/>
      <c r="IH209" s="173"/>
      <c r="II209" s="173"/>
      <c r="IJ209" s="173"/>
      <c r="IK209" s="173"/>
      <c r="IL209" s="173"/>
      <c r="IM209" s="173"/>
      <c r="IN209" s="173"/>
      <c r="IO209" s="173"/>
      <c r="IP209" s="173"/>
      <c r="IQ209" s="173"/>
      <c r="IR209" s="173"/>
      <c r="IS209" s="173"/>
      <c r="IT209" s="173"/>
      <c r="IU209" s="173"/>
      <c r="IV209" s="173"/>
      <c r="IW209" s="173"/>
      <c r="IX209" s="173"/>
    </row>
    <row r="210" spans="1:258" ht="15" customHeight="1" x14ac:dyDescent="0.25">
      <c r="A210" s="188"/>
      <c r="B210" s="189"/>
      <c r="C210" s="189"/>
      <c r="D210" s="89"/>
      <c r="E210" s="190"/>
      <c r="F210" s="113"/>
      <c r="G210" s="191"/>
      <c r="H210" s="192"/>
      <c r="I210" s="193"/>
      <c r="J210" s="194"/>
      <c r="K210" s="186"/>
      <c r="L210" s="187"/>
      <c r="M210" s="187"/>
      <c r="N210" s="187"/>
      <c r="O210" s="187"/>
      <c r="P210" s="187"/>
      <c r="Q210" s="187"/>
      <c r="R210" s="187"/>
      <c r="S210" s="187"/>
      <c r="T210" s="187"/>
      <c r="U210" s="187"/>
      <c r="V210" s="187"/>
      <c r="W210" s="187"/>
      <c r="X210" s="187"/>
      <c r="Y210" s="187"/>
      <c r="Z210" s="187"/>
      <c r="AA210" s="187"/>
      <c r="AB210" s="187"/>
      <c r="AC210" s="187"/>
      <c r="AD210" s="187"/>
      <c r="AE210" s="187"/>
      <c r="AF210" s="187"/>
      <c r="AG210" s="187"/>
      <c r="AH210" s="187"/>
      <c r="AI210" s="187"/>
      <c r="AJ210" s="187"/>
      <c r="AK210" s="187"/>
      <c r="AL210" s="187"/>
      <c r="AM210" s="187"/>
      <c r="AN210" s="187"/>
      <c r="AO210" s="187"/>
      <c r="AP210" s="187"/>
      <c r="AQ210" s="187"/>
      <c r="AR210" s="187"/>
      <c r="AS210" s="187"/>
      <c r="AT210" s="187"/>
      <c r="AU210" s="187"/>
      <c r="AV210" s="187"/>
      <c r="AW210" s="187"/>
      <c r="AX210" s="187"/>
      <c r="AY210" s="187"/>
      <c r="AZ210" s="187"/>
      <c r="BA210" s="187"/>
      <c r="BB210" s="187"/>
      <c r="BC210" s="187"/>
      <c r="BD210" s="187"/>
      <c r="BE210" s="187"/>
      <c r="BF210" s="187"/>
      <c r="BG210" s="187"/>
      <c r="BH210" s="187"/>
      <c r="BI210" s="187"/>
      <c r="BJ210" s="187"/>
      <c r="BK210" s="187"/>
      <c r="BL210" s="187"/>
      <c r="BM210" s="187"/>
      <c r="BN210" s="187"/>
      <c r="BO210" s="187"/>
      <c r="BP210" s="187"/>
      <c r="BQ210" s="187"/>
      <c r="BR210" s="187"/>
      <c r="BS210" s="187"/>
      <c r="BT210" s="187"/>
      <c r="BU210" s="187"/>
      <c r="BV210" s="187"/>
      <c r="BW210" s="187"/>
      <c r="BX210" s="187"/>
      <c r="BY210" s="187"/>
      <c r="BZ210" s="187"/>
      <c r="CA210" s="187"/>
      <c r="CB210" s="187"/>
      <c r="CC210" s="187"/>
      <c r="CD210" s="187"/>
      <c r="CE210" s="187"/>
      <c r="CF210" s="187"/>
      <c r="CG210" s="187"/>
      <c r="CH210" s="187"/>
      <c r="CI210" s="187"/>
      <c r="CJ210" s="187"/>
      <c r="CK210" s="187"/>
      <c r="CL210" s="187"/>
      <c r="CM210" s="187"/>
      <c r="CN210" s="187"/>
      <c r="CO210" s="187"/>
      <c r="CP210" s="187"/>
      <c r="CQ210" s="187"/>
      <c r="CR210" s="187"/>
      <c r="CS210" s="187"/>
      <c r="CT210" s="187"/>
      <c r="CU210" s="187"/>
      <c r="CV210" s="187"/>
      <c r="CW210" s="187"/>
      <c r="CX210" s="187"/>
      <c r="CY210" s="187"/>
      <c r="CZ210" s="187"/>
      <c r="DA210" s="187"/>
      <c r="DB210" s="187"/>
      <c r="DC210" s="187"/>
      <c r="DD210" s="187"/>
      <c r="DE210" s="187"/>
      <c r="DF210" s="187"/>
      <c r="DG210" s="187"/>
      <c r="DH210" s="187"/>
      <c r="DI210" s="187"/>
      <c r="DJ210" s="187"/>
      <c r="DK210" s="187"/>
      <c r="DL210" s="187"/>
      <c r="DM210" s="187"/>
      <c r="DN210" s="187"/>
      <c r="DO210" s="187"/>
      <c r="DP210" s="187"/>
      <c r="DQ210" s="187"/>
      <c r="DR210" s="187"/>
      <c r="DS210" s="187"/>
      <c r="DT210" s="187"/>
      <c r="DU210" s="187"/>
      <c r="DV210" s="187"/>
      <c r="DW210" s="187"/>
      <c r="DX210" s="187"/>
      <c r="DY210" s="187"/>
      <c r="DZ210" s="187"/>
      <c r="EA210" s="187"/>
      <c r="EB210" s="187"/>
      <c r="EC210" s="187"/>
      <c r="ED210" s="187"/>
      <c r="EE210" s="187"/>
      <c r="EF210" s="187"/>
      <c r="EG210" s="187"/>
      <c r="EH210" s="187"/>
      <c r="EI210" s="187"/>
      <c r="EJ210" s="187"/>
      <c r="EK210" s="187"/>
      <c r="EL210" s="187"/>
      <c r="EM210" s="187"/>
      <c r="EN210" s="187"/>
      <c r="EO210" s="187"/>
      <c r="EP210" s="187"/>
      <c r="EQ210" s="187"/>
      <c r="ER210" s="187"/>
      <c r="ES210" s="187"/>
      <c r="ET210" s="187"/>
      <c r="EU210" s="187"/>
      <c r="EV210" s="187"/>
      <c r="EW210" s="187"/>
      <c r="EX210" s="187"/>
      <c r="EY210" s="187"/>
      <c r="EZ210" s="187"/>
      <c r="FA210" s="187"/>
      <c r="FB210" s="187"/>
      <c r="FC210" s="187"/>
      <c r="FD210" s="187"/>
      <c r="FE210" s="187"/>
      <c r="FF210" s="187"/>
      <c r="FG210" s="187"/>
      <c r="FH210" s="187"/>
      <c r="FI210" s="187"/>
      <c r="FJ210" s="187"/>
      <c r="FK210" s="187"/>
      <c r="FL210" s="187"/>
      <c r="FM210" s="187"/>
      <c r="FN210" s="187"/>
      <c r="FO210" s="187"/>
      <c r="FP210" s="187"/>
      <c r="FQ210" s="187"/>
      <c r="FR210" s="187"/>
      <c r="FS210" s="187"/>
      <c r="FT210" s="187"/>
      <c r="FU210" s="187"/>
      <c r="FV210" s="187"/>
      <c r="FW210" s="187"/>
      <c r="FX210" s="187"/>
      <c r="FY210" s="187"/>
      <c r="FZ210" s="187"/>
      <c r="GA210" s="187"/>
      <c r="GB210" s="187"/>
      <c r="GC210" s="187"/>
      <c r="GD210" s="187"/>
      <c r="GE210" s="187"/>
      <c r="GF210" s="187"/>
      <c r="GG210" s="187"/>
      <c r="GH210" s="187"/>
      <c r="GI210" s="187"/>
      <c r="GJ210" s="187"/>
      <c r="GK210" s="187"/>
      <c r="GL210" s="187"/>
      <c r="GM210" s="187"/>
      <c r="GN210" s="187"/>
      <c r="GO210" s="187"/>
      <c r="GP210" s="187"/>
      <c r="GQ210" s="187"/>
      <c r="GR210" s="187"/>
      <c r="GS210" s="187"/>
      <c r="GT210" s="187"/>
      <c r="GU210" s="187"/>
      <c r="GV210" s="187"/>
      <c r="GW210" s="187"/>
      <c r="GX210" s="187"/>
      <c r="GY210" s="187"/>
      <c r="GZ210" s="187"/>
      <c r="HA210" s="187"/>
      <c r="HB210" s="187"/>
      <c r="HC210" s="187"/>
      <c r="HD210" s="187"/>
      <c r="HE210" s="187"/>
      <c r="HF210" s="187"/>
      <c r="HG210" s="187"/>
      <c r="HH210" s="187"/>
      <c r="HI210" s="187"/>
      <c r="HJ210" s="187"/>
      <c r="HK210" s="187"/>
      <c r="HL210" s="187"/>
      <c r="HM210" s="187"/>
      <c r="HN210" s="187"/>
      <c r="HO210" s="187"/>
      <c r="HP210" s="187"/>
      <c r="HQ210" s="187"/>
      <c r="HR210" s="187"/>
      <c r="HS210" s="187"/>
      <c r="HT210" s="187"/>
      <c r="HU210" s="187"/>
      <c r="HV210" s="187"/>
      <c r="HW210" s="187"/>
      <c r="HX210" s="187"/>
      <c r="HY210" s="187"/>
      <c r="HZ210" s="187"/>
      <c r="IA210" s="187"/>
      <c r="IB210" s="187"/>
      <c r="IC210" s="187"/>
      <c r="ID210" s="187"/>
      <c r="IE210" s="187"/>
      <c r="IF210" s="187"/>
      <c r="IG210" s="187"/>
      <c r="IH210" s="187"/>
      <c r="II210" s="187"/>
      <c r="IJ210" s="187"/>
      <c r="IK210" s="187"/>
      <c r="IL210" s="187"/>
      <c r="IM210" s="187"/>
      <c r="IN210" s="187"/>
      <c r="IO210" s="187"/>
      <c r="IP210" s="187"/>
      <c r="IQ210" s="187"/>
      <c r="IR210" s="187"/>
      <c r="IS210" s="187"/>
      <c r="IT210" s="187"/>
      <c r="IU210" s="187"/>
      <c r="IV210" s="187"/>
      <c r="IW210" s="187"/>
      <c r="IX210" s="187"/>
    </row>
    <row r="211" spans="1:258" ht="60" customHeight="1" x14ac:dyDescent="0.25">
      <c r="A211" s="268" t="s">
        <v>1980</v>
      </c>
      <c r="B211" s="268"/>
      <c r="C211" s="268"/>
      <c r="D211" s="268"/>
      <c r="E211" s="268"/>
      <c r="F211" s="268"/>
      <c r="G211" s="153"/>
      <c r="H211" s="153"/>
      <c r="I211" s="153"/>
      <c r="J211" s="154"/>
      <c r="K211" s="174"/>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c r="CS211" s="175"/>
      <c r="CT211" s="175"/>
      <c r="CU211" s="175"/>
      <c r="CV211" s="175"/>
      <c r="CW211" s="175"/>
      <c r="CX211" s="175"/>
      <c r="CY211" s="175"/>
      <c r="CZ211" s="175"/>
      <c r="DA211" s="175"/>
      <c r="DB211" s="175"/>
      <c r="DC211" s="175"/>
      <c r="DD211" s="175"/>
      <c r="DE211" s="175"/>
      <c r="DF211" s="175"/>
      <c r="DG211" s="175"/>
      <c r="DH211" s="175"/>
      <c r="DI211" s="175"/>
      <c r="DJ211" s="175"/>
      <c r="DK211" s="175"/>
      <c r="DL211" s="175"/>
      <c r="DM211" s="175"/>
      <c r="DN211" s="175"/>
      <c r="DO211" s="175"/>
      <c r="DP211" s="175"/>
      <c r="DQ211" s="175"/>
      <c r="DR211" s="175"/>
      <c r="DS211" s="175"/>
      <c r="DT211" s="175"/>
      <c r="DU211" s="175"/>
      <c r="DV211" s="175"/>
      <c r="DW211" s="175"/>
      <c r="DX211" s="175"/>
      <c r="DY211" s="175"/>
      <c r="DZ211" s="175"/>
      <c r="EA211" s="175"/>
      <c r="EB211" s="175"/>
      <c r="EC211" s="175"/>
      <c r="ED211" s="175"/>
      <c r="EE211" s="175"/>
      <c r="EF211" s="175"/>
      <c r="EG211" s="175"/>
      <c r="EH211" s="175"/>
      <c r="EI211" s="175"/>
      <c r="EJ211" s="175"/>
      <c r="EK211" s="175"/>
      <c r="EL211" s="175"/>
      <c r="EM211" s="175"/>
      <c r="EN211" s="175"/>
      <c r="EO211" s="175"/>
      <c r="EP211" s="175"/>
      <c r="EQ211" s="175"/>
      <c r="ER211" s="175"/>
      <c r="ES211" s="175"/>
      <c r="ET211" s="175"/>
      <c r="EU211" s="175"/>
      <c r="EV211" s="175"/>
      <c r="EW211" s="175"/>
      <c r="EX211" s="175"/>
      <c r="EY211" s="175"/>
      <c r="EZ211" s="175"/>
      <c r="FA211" s="175"/>
      <c r="FB211" s="175"/>
      <c r="FC211" s="175"/>
      <c r="FD211" s="175"/>
      <c r="FE211" s="175"/>
      <c r="FF211" s="175"/>
      <c r="FG211" s="175"/>
      <c r="FH211" s="175"/>
      <c r="FI211" s="175"/>
      <c r="FJ211" s="175"/>
      <c r="FK211" s="175"/>
      <c r="FL211" s="175"/>
      <c r="FM211" s="175"/>
      <c r="FN211" s="175"/>
      <c r="FO211" s="175"/>
      <c r="FP211" s="175"/>
      <c r="FQ211" s="175"/>
      <c r="FR211" s="175"/>
      <c r="FS211" s="175"/>
      <c r="FT211" s="175"/>
      <c r="FU211" s="175"/>
      <c r="FV211" s="175"/>
      <c r="FW211" s="175"/>
      <c r="FX211" s="175"/>
      <c r="FY211" s="175"/>
      <c r="FZ211" s="175"/>
      <c r="GA211" s="175"/>
      <c r="GB211" s="175"/>
      <c r="GC211" s="175"/>
      <c r="GD211" s="175"/>
      <c r="GE211" s="175"/>
      <c r="GF211" s="175"/>
      <c r="GG211" s="175"/>
      <c r="GH211" s="175"/>
      <c r="GI211" s="175"/>
      <c r="GJ211" s="175"/>
      <c r="GK211" s="175"/>
      <c r="GL211" s="175"/>
      <c r="GM211" s="175"/>
      <c r="GN211" s="175"/>
      <c r="GO211" s="175"/>
      <c r="GP211" s="175"/>
      <c r="GQ211" s="175"/>
      <c r="GR211" s="175"/>
      <c r="GS211" s="175"/>
      <c r="GT211" s="175"/>
      <c r="GU211" s="175"/>
      <c r="GV211" s="175"/>
      <c r="GW211" s="175"/>
      <c r="GX211" s="175"/>
      <c r="GY211" s="175"/>
      <c r="GZ211" s="175"/>
      <c r="HA211" s="175"/>
      <c r="HB211" s="175"/>
      <c r="HC211" s="175"/>
      <c r="HD211" s="175"/>
      <c r="HE211" s="175"/>
      <c r="HF211" s="175"/>
      <c r="HG211" s="175"/>
      <c r="HH211" s="175"/>
      <c r="HI211" s="175"/>
      <c r="HJ211" s="175"/>
      <c r="HK211" s="175"/>
      <c r="HL211" s="175"/>
      <c r="HM211" s="175"/>
      <c r="HN211" s="175"/>
      <c r="HO211" s="175"/>
      <c r="HP211" s="175"/>
      <c r="HQ211" s="175"/>
      <c r="HR211" s="175"/>
      <c r="HS211" s="175"/>
      <c r="HT211" s="175"/>
      <c r="HU211" s="175"/>
      <c r="HV211" s="175"/>
      <c r="HW211" s="175"/>
      <c r="HX211" s="175"/>
      <c r="HY211" s="175"/>
      <c r="HZ211" s="175"/>
      <c r="IA211" s="175"/>
      <c r="IB211" s="175"/>
      <c r="IC211" s="175"/>
      <c r="ID211" s="175"/>
      <c r="IE211" s="175"/>
      <c r="IF211" s="175"/>
      <c r="IG211" s="175"/>
      <c r="IH211" s="175"/>
      <c r="II211" s="175"/>
      <c r="IJ211" s="175"/>
      <c r="IK211" s="175"/>
      <c r="IL211" s="175"/>
      <c r="IM211" s="175"/>
      <c r="IN211" s="175"/>
      <c r="IO211" s="175"/>
      <c r="IP211" s="175"/>
      <c r="IQ211" s="175"/>
      <c r="IR211" s="175"/>
      <c r="IS211" s="175"/>
      <c r="IT211" s="175"/>
      <c r="IU211" s="175"/>
      <c r="IV211" s="175"/>
      <c r="IW211" s="175"/>
      <c r="IX211" s="175"/>
    </row>
    <row r="212" spans="1:258" ht="45.75" customHeight="1" x14ac:dyDescent="0.25">
      <c r="A212" s="269" t="s">
        <v>1974</v>
      </c>
      <c r="B212" s="269"/>
      <c r="C212" s="269"/>
      <c r="D212" s="269"/>
      <c r="E212" s="269"/>
      <c r="F212" s="269"/>
      <c r="G212" s="82"/>
      <c r="H212" s="83"/>
      <c r="I212" s="83"/>
      <c r="J212" s="69"/>
      <c r="K212" s="62"/>
    </row>
    <row r="213" spans="1:258" ht="44.25" customHeight="1" x14ac:dyDescent="0.25">
      <c r="A213" s="270" t="s">
        <v>1975</v>
      </c>
      <c r="B213" s="270"/>
      <c r="C213" s="270"/>
      <c r="D213" s="270"/>
      <c r="E213" s="270"/>
      <c r="F213" s="270"/>
      <c r="G213" s="81"/>
      <c r="H213" s="81"/>
      <c r="I213" s="81"/>
      <c r="J213" s="69"/>
      <c r="K213" s="62"/>
    </row>
    <row r="214" spans="1:258" ht="15" customHeight="1" x14ac:dyDescent="0.25">
      <c r="A214" s="79"/>
      <c r="B214" s="65"/>
      <c r="C214" s="65"/>
      <c r="E214" s="64"/>
      <c r="J214" s="69"/>
      <c r="K214" s="62"/>
    </row>
    <row r="215" spans="1:258" ht="15" customHeight="1" x14ac:dyDescent="0.25">
      <c r="A215" s="79"/>
      <c r="B215" s="85" t="s">
        <v>1976</v>
      </c>
      <c r="C215" s="85"/>
      <c r="E215" s="64"/>
      <c r="J215" s="69"/>
      <c r="K215" s="62"/>
    </row>
    <row r="216" spans="1:258" ht="15" customHeight="1" x14ac:dyDescent="0.25">
      <c r="A216" s="79"/>
      <c r="B216" s="65"/>
      <c r="C216" s="65"/>
      <c r="E216" s="64"/>
      <c r="J216" s="69"/>
      <c r="K216" s="62"/>
    </row>
    <row r="217" spans="1:258" ht="15" customHeight="1" x14ac:dyDescent="0.25">
      <c r="A217" s="79"/>
      <c r="B217" s="65"/>
      <c r="C217" s="65"/>
      <c r="E217" s="64"/>
      <c r="J217" s="69"/>
      <c r="K217" s="62"/>
    </row>
    <row r="218" spans="1:258" ht="15" customHeight="1" x14ac:dyDescent="0.25">
      <c r="A218" s="79"/>
      <c r="B218" s="65"/>
      <c r="C218" s="65"/>
      <c r="D218" s="64"/>
      <c r="E218" s="64"/>
      <c r="J218" s="69"/>
      <c r="K218" s="62"/>
    </row>
    <row r="219" spans="1:258" ht="15" customHeight="1" x14ac:dyDescent="0.25">
      <c r="A219" s="79"/>
      <c r="B219" s="65"/>
      <c r="C219" s="65"/>
      <c r="E219" s="64"/>
      <c r="J219" s="69"/>
      <c r="K219" s="62"/>
    </row>
    <row r="220" spans="1:258" ht="15" customHeight="1" x14ac:dyDescent="0.25">
      <c r="A220" s="79"/>
      <c r="B220" s="65"/>
      <c r="C220" s="65"/>
      <c r="D220" s="64"/>
      <c r="E220" s="64"/>
      <c r="J220" s="69"/>
      <c r="K220" s="62"/>
    </row>
    <row r="221" spans="1:258" ht="15" customHeight="1" x14ac:dyDescent="0.25">
      <c r="A221" s="79"/>
      <c r="B221" s="65"/>
      <c r="C221" s="65"/>
      <c r="E221" s="64"/>
      <c r="J221" s="69"/>
      <c r="K221" s="62"/>
    </row>
    <row r="222" spans="1:258" ht="15" customHeight="1" x14ac:dyDescent="0.25">
      <c r="A222" s="79"/>
      <c r="B222" s="65"/>
      <c r="C222" s="65"/>
      <c r="D222" s="64"/>
      <c r="E222" s="64"/>
      <c r="J222" s="69"/>
      <c r="K222" s="62"/>
    </row>
    <row r="223" spans="1:258" ht="15" customHeight="1" x14ac:dyDescent="0.25">
      <c r="A223" s="79"/>
      <c r="B223" s="65"/>
      <c r="C223" s="65"/>
      <c r="E223" s="64"/>
      <c r="J223" s="69"/>
      <c r="K223" s="62"/>
    </row>
    <row r="224" spans="1:258" ht="15" customHeight="1" x14ac:dyDescent="0.25">
      <c r="A224" s="79"/>
      <c r="B224" s="65"/>
      <c r="C224" s="65"/>
      <c r="D224" s="64"/>
      <c r="E224" s="64"/>
      <c r="J224" s="69"/>
      <c r="K224" s="62"/>
    </row>
    <row r="225" spans="1:11" ht="15" customHeight="1" x14ac:dyDescent="0.25">
      <c r="A225" s="79"/>
      <c r="B225" s="65"/>
      <c r="C225" s="65"/>
      <c r="E225" s="64"/>
      <c r="J225" s="69"/>
      <c r="K225" s="62"/>
    </row>
    <row r="226" spans="1:11" ht="15" customHeight="1" x14ac:dyDescent="0.25">
      <c r="A226" s="79"/>
      <c r="B226" s="65"/>
      <c r="C226" s="65"/>
      <c r="E226" s="64"/>
      <c r="J226" s="69"/>
      <c r="K226" s="62"/>
    </row>
    <row r="227" spans="1:11" ht="15" customHeight="1" x14ac:dyDescent="0.25">
      <c r="A227" s="79"/>
      <c r="B227" s="65"/>
      <c r="C227" s="65"/>
      <c r="E227" s="64"/>
      <c r="J227" s="69"/>
      <c r="K227" s="62"/>
    </row>
    <row r="228" spans="1:11" ht="15" customHeight="1" x14ac:dyDescent="0.25">
      <c r="A228" s="79"/>
      <c r="B228" s="65"/>
      <c r="C228" s="65"/>
      <c r="D228" s="64"/>
      <c r="E228" s="64"/>
      <c r="J228" s="69"/>
      <c r="K228" s="62"/>
    </row>
    <row r="229" spans="1:11" ht="15" customHeight="1" x14ac:dyDescent="0.25">
      <c r="A229" s="79"/>
      <c r="B229" s="65"/>
      <c r="C229" s="65"/>
      <c r="D229" s="64"/>
      <c r="E229" s="64"/>
      <c r="J229" s="69"/>
      <c r="K229" s="62"/>
    </row>
    <row r="230" spans="1:11" ht="15" customHeight="1" x14ac:dyDescent="0.25">
      <c r="A230" s="79"/>
      <c r="B230" s="65"/>
      <c r="C230" s="65"/>
      <c r="D230" s="64"/>
      <c r="E230" s="64"/>
      <c r="J230" s="69"/>
      <c r="K230" s="62"/>
    </row>
    <row r="231" spans="1:11" ht="15" customHeight="1" x14ac:dyDescent="0.25">
      <c r="A231" s="79"/>
      <c r="B231" s="65"/>
      <c r="C231" s="65"/>
      <c r="D231" s="64"/>
      <c r="E231" s="64"/>
      <c r="J231" s="69"/>
      <c r="K231" s="62"/>
    </row>
    <row r="232" spans="1:11" ht="15" customHeight="1" x14ac:dyDescent="0.25">
      <c r="A232" s="79"/>
      <c r="B232" s="65"/>
      <c r="C232" s="65"/>
      <c r="D232" s="64"/>
      <c r="E232" s="64"/>
      <c r="J232" s="69"/>
      <c r="K232" s="62"/>
    </row>
    <row r="233" spans="1:11" ht="15" customHeight="1" x14ac:dyDescent="0.25">
      <c r="A233" s="79"/>
      <c r="B233" s="65"/>
      <c r="C233" s="65"/>
      <c r="D233" s="64"/>
      <c r="E233" s="64"/>
      <c r="J233" s="69"/>
      <c r="K233" s="62"/>
    </row>
    <row r="234" spans="1:11" ht="15" customHeight="1" x14ac:dyDescent="0.25">
      <c r="A234" s="79"/>
      <c r="B234" s="65"/>
      <c r="C234" s="65"/>
      <c r="E234" s="64"/>
      <c r="J234" s="80"/>
      <c r="K234" s="62"/>
    </row>
    <row r="235" spans="1:11" ht="15" customHeight="1" x14ac:dyDescent="0.25">
      <c r="A235" s="79"/>
      <c r="B235" s="65"/>
      <c r="C235" s="65"/>
      <c r="E235" s="64"/>
      <c r="J235" s="80"/>
      <c r="K235" s="62"/>
    </row>
    <row r="236" spans="1:11" ht="15" customHeight="1" x14ac:dyDescent="0.25">
      <c r="A236" s="79"/>
      <c r="B236" s="65"/>
      <c r="C236" s="65"/>
      <c r="E236" s="64"/>
      <c r="J236" s="69"/>
      <c r="K236" s="62"/>
    </row>
    <row r="237" spans="1:11" ht="15" customHeight="1" x14ac:dyDescent="0.25">
      <c r="A237" s="79"/>
      <c r="B237" s="65"/>
      <c r="C237" s="65"/>
      <c r="E237" s="64"/>
      <c r="J237" s="69"/>
      <c r="K237" s="62"/>
    </row>
    <row r="238" spans="1:11" ht="15" customHeight="1" x14ac:dyDescent="0.25">
      <c r="A238" s="79"/>
      <c r="B238" s="65"/>
      <c r="C238" s="65"/>
      <c r="D238" s="64"/>
      <c r="E238" s="64"/>
      <c r="J238" s="69"/>
      <c r="K238" s="62"/>
    </row>
    <row r="239" spans="1:11" ht="15" customHeight="1" x14ac:dyDescent="0.25">
      <c r="A239" s="79"/>
      <c r="B239" s="65"/>
      <c r="C239" s="65"/>
      <c r="D239" s="64"/>
      <c r="E239" s="64"/>
      <c r="J239" s="69"/>
      <c r="K239" s="62"/>
    </row>
    <row r="240" spans="1:11" ht="15" customHeight="1" x14ac:dyDescent="0.25">
      <c r="A240" s="79"/>
      <c r="B240" s="65"/>
      <c r="C240" s="65"/>
      <c r="D240" s="64"/>
      <c r="E240" s="64"/>
      <c r="J240" s="69"/>
      <c r="K240" s="62"/>
    </row>
    <row r="241" spans="1:11" ht="15" customHeight="1" x14ac:dyDescent="0.25">
      <c r="A241" s="79"/>
      <c r="B241" s="65"/>
      <c r="C241" s="65"/>
      <c r="D241" s="64"/>
      <c r="E241" s="64"/>
      <c r="J241" s="69"/>
      <c r="K241" s="62"/>
    </row>
    <row r="242" spans="1:11" ht="15" customHeight="1" x14ac:dyDescent="0.25">
      <c r="A242" s="79"/>
      <c r="B242" s="65"/>
      <c r="C242" s="65"/>
      <c r="D242" s="64"/>
      <c r="E242" s="64"/>
      <c r="J242" s="69"/>
      <c r="K242" s="62"/>
    </row>
    <row r="243" spans="1:11" ht="15" customHeight="1" x14ac:dyDescent="0.25">
      <c r="A243" s="79"/>
      <c r="B243" s="65"/>
      <c r="C243" s="65"/>
      <c r="D243" s="64"/>
      <c r="E243" s="64"/>
      <c r="J243" s="69"/>
      <c r="K243" s="62"/>
    </row>
    <row r="244" spans="1:11" ht="15" customHeight="1" x14ac:dyDescent="0.25">
      <c r="A244" s="79"/>
      <c r="B244" s="65"/>
      <c r="C244" s="65"/>
      <c r="D244" s="64"/>
      <c r="E244" s="64"/>
      <c r="J244" s="69"/>
      <c r="K244" s="62"/>
    </row>
    <row r="245" spans="1:11" ht="15" customHeight="1" x14ac:dyDescent="0.25">
      <c r="A245" s="79"/>
      <c r="B245" s="65"/>
      <c r="C245" s="65"/>
      <c r="D245" s="64"/>
      <c r="E245" s="64"/>
      <c r="J245" s="68"/>
      <c r="K245" s="62"/>
    </row>
    <row r="246" spans="1:11" ht="15" customHeight="1" x14ac:dyDescent="0.25">
      <c r="A246" s="79"/>
      <c r="B246" s="65"/>
      <c r="C246" s="65"/>
      <c r="D246" s="64"/>
      <c r="E246" s="64"/>
      <c r="J246" s="69"/>
      <c r="K246" s="62"/>
    </row>
    <row r="247" spans="1:11" ht="15" customHeight="1" x14ac:dyDescent="0.25">
      <c r="A247" s="79"/>
      <c r="B247" s="65"/>
      <c r="C247" s="65"/>
      <c r="E247" s="64"/>
      <c r="J247" s="69"/>
      <c r="K247" s="62"/>
    </row>
    <row r="248" spans="1:11" ht="15" customHeight="1" x14ac:dyDescent="0.25">
      <c r="A248" s="79"/>
      <c r="B248" s="65"/>
      <c r="C248" s="65"/>
      <c r="E248" s="64"/>
      <c r="J248" s="73"/>
      <c r="K248" s="62"/>
    </row>
    <row r="249" spans="1:11" ht="15" customHeight="1" x14ac:dyDescent="0.25">
      <c r="A249" s="79"/>
      <c r="B249" s="65"/>
      <c r="C249" s="65"/>
      <c r="E249" s="64"/>
      <c r="J249" s="68"/>
      <c r="K249" s="62"/>
    </row>
    <row r="250" spans="1:11" ht="15" customHeight="1" x14ac:dyDescent="0.25">
      <c r="A250" s="79"/>
      <c r="B250" s="65"/>
      <c r="C250" s="65"/>
      <c r="E250" s="64"/>
      <c r="J250" s="68"/>
      <c r="K250" s="62"/>
    </row>
    <row r="251" spans="1:11" ht="15" customHeight="1" x14ac:dyDescent="0.25">
      <c r="A251" s="79"/>
      <c r="B251" s="65"/>
      <c r="C251" s="65"/>
      <c r="E251" s="64"/>
      <c r="J251" s="68"/>
      <c r="K251" s="62"/>
    </row>
    <row r="252" spans="1:11" ht="15" customHeight="1" x14ac:dyDescent="0.25">
      <c r="A252" s="79"/>
      <c r="B252" s="65"/>
      <c r="C252" s="65"/>
      <c r="E252" s="64"/>
      <c r="J252" s="68"/>
      <c r="K252" s="62"/>
    </row>
    <row r="253" spans="1:11" ht="15" customHeight="1" x14ac:dyDescent="0.25">
      <c r="A253" s="79"/>
      <c r="B253" s="65"/>
      <c r="C253" s="65"/>
      <c r="E253" s="64"/>
      <c r="J253" s="68"/>
      <c r="K253" s="62"/>
    </row>
    <row r="254" spans="1:11" ht="15" customHeight="1" x14ac:dyDescent="0.25">
      <c r="A254" s="79"/>
      <c r="B254" s="65"/>
      <c r="C254" s="65"/>
      <c r="E254" s="64"/>
      <c r="J254" s="68"/>
      <c r="K254" s="62"/>
    </row>
    <row r="255" spans="1:11" ht="15" customHeight="1" x14ac:dyDescent="0.25">
      <c r="A255" s="79"/>
      <c r="B255" s="65"/>
      <c r="C255" s="65"/>
      <c r="E255" s="64"/>
      <c r="J255" s="68"/>
      <c r="K255" s="62"/>
    </row>
    <row r="256" spans="1:11" ht="15" customHeight="1" x14ac:dyDescent="0.25">
      <c r="A256" s="79"/>
      <c r="B256" s="65"/>
      <c r="C256" s="65"/>
      <c r="D256" s="64"/>
      <c r="E256" s="64"/>
      <c r="J256" s="68"/>
      <c r="K256" s="62"/>
    </row>
    <row r="257" spans="1:11" ht="15" customHeight="1" x14ac:dyDescent="0.25">
      <c r="A257" s="79"/>
      <c r="B257" s="65"/>
      <c r="C257" s="65"/>
      <c r="E257" s="64"/>
      <c r="J257" s="73"/>
      <c r="K257" s="62"/>
    </row>
    <row r="258" spans="1:11" ht="15" customHeight="1" x14ac:dyDescent="0.25">
      <c r="A258" s="79"/>
      <c r="B258" s="65"/>
      <c r="C258" s="65"/>
      <c r="E258" s="64"/>
      <c r="J258" s="68"/>
      <c r="K258" s="62"/>
    </row>
    <row r="259" spans="1:11" ht="15" customHeight="1" x14ac:dyDescent="0.25">
      <c r="A259" s="79"/>
      <c r="B259" s="65"/>
      <c r="C259" s="65"/>
      <c r="E259" s="64"/>
      <c r="J259" s="68"/>
      <c r="K259" s="62"/>
    </row>
    <row r="260" spans="1:11" ht="15" customHeight="1" x14ac:dyDescent="0.25">
      <c r="A260" s="79"/>
      <c r="B260" s="65"/>
      <c r="C260" s="65"/>
      <c r="E260" s="64"/>
      <c r="J260" s="69"/>
      <c r="K260" s="62"/>
    </row>
    <row r="261" spans="1:11" ht="15" customHeight="1" x14ac:dyDescent="0.25">
      <c r="A261" s="79"/>
      <c r="B261" s="65"/>
      <c r="C261" s="65"/>
      <c r="E261" s="64"/>
      <c r="J261" s="68"/>
      <c r="K261" s="62"/>
    </row>
    <row r="262" spans="1:11" ht="15" customHeight="1" x14ac:dyDescent="0.25">
      <c r="A262" s="79"/>
      <c r="B262" s="65"/>
      <c r="C262" s="65"/>
      <c r="E262" s="64"/>
      <c r="J262" s="69"/>
      <c r="K262" s="62"/>
    </row>
    <row r="263" spans="1:11" ht="15" customHeight="1" x14ac:dyDescent="0.25">
      <c r="A263" s="79"/>
      <c r="B263" s="65"/>
      <c r="C263" s="65"/>
      <c r="E263" s="64"/>
      <c r="J263" s="68"/>
      <c r="K263" s="62"/>
    </row>
    <row r="264" spans="1:11" ht="15" customHeight="1" x14ac:dyDescent="0.25">
      <c r="A264" s="79"/>
      <c r="B264" s="65"/>
      <c r="C264" s="65"/>
      <c r="E264" s="64"/>
      <c r="J264" s="73"/>
      <c r="K264" s="62"/>
    </row>
    <row r="265" spans="1:11" ht="15" customHeight="1" x14ac:dyDescent="0.25">
      <c r="A265" s="79"/>
      <c r="B265" s="65"/>
      <c r="C265" s="65"/>
      <c r="E265" s="64"/>
      <c r="J265" s="69"/>
      <c r="K265" s="62"/>
    </row>
    <row r="266" spans="1:11" ht="15" customHeight="1" x14ac:dyDescent="0.25">
      <c r="A266" s="79"/>
      <c r="B266" s="65"/>
      <c r="C266" s="65"/>
      <c r="E266" s="64"/>
      <c r="J266" s="69"/>
      <c r="K266" s="62"/>
    </row>
    <row r="267" spans="1:11" ht="15" customHeight="1" x14ac:dyDescent="0.25">
      <c r="A267" s="79"/>
      <c r="B267" s="65"/>
      <c r="C267" s="65"/>
      <c r="E267" s="64"/>
      <c r="J267" s="69"/>
      <c r="K267" s="62"/>
    </row>
    <row r="268" spans="1:11" ht="15" customHeight="1" x14ac:dyDescent="0.25">
      <c r="A268" s="79"/>
      <c r="B268" s="65"/>
      <c r="C268" s="65"/>
      <c r="E268" s="64"/>
      <c r="J268" s="69"/>
      <c r="K268" s="62"/>
    </row>
    <row r="269" spans="1:11" ht="15" customHeight="1" x14ac:dyDescent="0.25">
      <c r="A269" s="79"/>
      <c r="B269" s="65"/>
      <c r="C269" s="65"/>
      <c r="E269" s="64"/>
      <c r="J269" s="69"/>
      <c r="K269" s="62"/>
    </row>
    <row r="270" spans="1:11" ht="15" customHeight="1" x14ac:dyDescent="0.25">
      <c r="A270" s="79"/>
      <c r="B270" s="65"/>
      <c r="C270" s="65"/>
      <c r="E270" s="64"/>
      <c r="J270" s="69"/>
      <c r="K270" s="62"/>
    </row>
    <row r="271" spans="1:11" ht="15" customHeight="1" x14ac:dyDescent="0.25">
      <c r="A271" s="79"/>
      <c r="B271" s="65"/>
      <c r="C271" s="65"/>
      <c r="E271" s="64"/>
      <c r="J271" s="69"/>
      <c r="K271" s="62"/>
    </row>
    <row r="272" spans="1:11" ht="15" customHeight="1" x14ac:dyDescent="0.25">
      <c r="A272" s="79"/>
      <c r="B272" s="65"/>
      <c r="C272" s="65"/>
      <c r="E272" s="64"/>
      <c r="J272" s="69"/>
      <c r="K272" s="62"/>
    </row>
    <row r="273" spans="1:11" ht="15" customHeight="1" x14ac:dyDescent="0.25">
      <c r="A273" s="79"/>
      <c r="B273" s="65"/>
      <c r="C273" s="65"/>
      <c r="E273" s="64"/>
      <c r="J273" s="69"/>
      <c r="K273" s="62"/>
    </row>
    <row r="274" spans="1:11" ht="15" customHeight="1" x14ac:dyDescent="0.25">
      <c r="A274" s="79"/>
      <c r="B274" s="65"/>
      <c r="C274" s="65"/>
      <c r="E274" s="64"/>
      <c r="J274" s="69"/>
      <c r="K274" s="62"/>
    </row>
    <row r="275" spans="1:11" ht="15" customHeight="1" x14ac:dyDescent="0.25">
      <c r="A275" s="79"/>
      <c r="B275" s="65"/>
      <c r="C275" s="65"/>
      <c r="E275" s="64"/>
      <c r="J275" s="69"/>
      <c r="K275" s="62"/>
    </row>
    <row r="276" spans="1:11" ht="15" customHeight="1" x14ac:dyDescent="0.25">
      <c r="A276" s="79"/>
      <c r="B276" s="65"/>
      <c r="C276" s="65"/>
      <c r="E276" s="64"/>
      <c r="J276" s="69"/>
      <c r="K276" s="62"/>
    </row>
    <row r="277" spans="1:11" s="77" customFormat="1" ht="15" customHeight="1" x14ac:dyDescent="0.25">
      <c r="A277" s="79"/>
      <c r="B277" s="65"/>
      <c r="C277" s="65"/>
      <c r="D277" s="59"/>
      <c r="E277" s="64"/>
      <c r="F277" s="66"/>
      <c r="G277" s="66"/>
      <c r="H277" s="84"/>
      <c r="I277" s="84"/>
      <c r="J277" s="86"/>
      <c r="K277" s="76"/>
    </row>
    <row r="278" spans="1:11" ht="15" customHeight="1" x14ac:dyDescent="0.25">
      <c r="A278" s="79"/>
      <c r="B278" s="65"/>
      <c r="C278" s="65"/>
      <c r="E278" s="64"/>
      <c r="J278" s="69"/>
      <c r="K278" s="62"/>
    </row>
    <row r="279" spans="1:11" ht="15" customHeight="1" x14ac:dyDescent="0.25">
      <c r="A279" s="79"/>
      <c r="B279" s="65"/>
      <c r="C279" s="65"/>
      <c r="E279" s="64"/>
      <c r="J279" s="69"/>
      <c r="K279" s="62"/>
    </row>
    <row r="280" spans="1:11" ht="15" customHeight="1" x14ac:dyDescent="0.25">
      <c r="A280" s="79"/>
      <c r="B280" s="65"/>
      <c r="C280" s="65"/>
      <c r="E280" s="64"/>
      <c r="J280" s="69"/>
      <c r="K280" s="62"/>
    </row>
    <row r="281" spans="1:11" ht="15" customHeight="1" x14ac:dyDescent="0.25">
      <c r="A281" s="79"/>
      <c r="B281" s="65"/>
      <c r="C281" s="65"/>
      <c r="E281" s="64"/>
      <c r="J281" s="69"/>
      <c r="K281" s="62"/>
    </row>
    <row r="282" spans="1:11" ht="15" customHeight="1" x14ac:dyDescent="0.25">
      <c r="A282" s="79"/>
      <c r="B282" s="65"/>
      <c r="C282" s="65"/>
      <c r="E282" s="64"/>
      <c r="J282" s="69"/>
      <c r="K282" s="62"/>
    </row>
    <row r="283" spans="1:11" ht="15" customHeight="1" x14ac:dyDescent="0.25">
      <c r="A283" s="79"/>
      <c r="B283" s="65"/>
      <c r="C283" s="65"/>
      <c r="E283" s="64"/>
      <c r="J283" s="68"/>
      <c r="K283" s="62"/>
    </row>
    <row r="284" spans="1:11" ht="15" customHeight="1" x14ac:dyDescent="0.25">
      <c r="A284" s="79"/>
      <c r="B284" s="65"/>
      <c r="C284" s="65"/>
      <c r="E284" s="64"/>
      <c r="J284" s="68"/>
      <c r="K284" s="62"/>
    </row>
    <row r="285" spans="1:11" ht="15" customHeight="1" x14ac:dyDescent="0.25">
      <c r="A285" s="79"/>
      <c r="B285" s="65"/>
      <c r="C285" s="65"/>
      <c r="E285" s="64"/>
      <c r="J285" s="69"/>
      <c r="K285" s="62"/>
    </row>
    <row r="286" spans="1:11" ht="15" customHeight="1" x14ac:dyDescent="0.25">
      <c r="A286" s="79"/>
      <c r="B286" s="65"/>
      <c r="C286" s="65"/>
      <c r="E286" s="64"/>
      <c r="J286" s="69"/>
      <c r="K286" s="62"/>
    </row>
    <row r="287" spans="1:11" ht="15" customHeight="1" x14ac:dyDescent="0.25">
      <c r="A287" s="79"/>
      <c r="B287" s="65"/>
      <c r="C287" s="65"/>
      <c r="E287" s="64"/>
      <c r="J287" s="69"/>
      <c r="K287" s="62"/>
    </row>
    <row r="288" spans="1:11" ht="15" customHeight="1" x14ac:dyDescent="0.25">
      <c r="A288" s="79"/>
      <c r="B288" s="65"/>
      <c r="C288" s="65"/>
      <c r="E288" s="64"/>
      <c r="J288" s="69"/>
      <c r="K288" s="62"/>
    </row>
    <row r="289" spans="1:11" ht="15" customHeight="1" x14ac:dyDescent="0.25">
      <c r="A289" s="79"/>
      <c r="B289" s="65"/>
      <c r="C289" s="65"/>
      <c r="E289" s="64"/>
      <c r="J289" s="69"/>
      <c r="K289" s="62"/>
    </row>
    <row r="290" spans="1:11" ht="15" customHeight="1" x14ac:dyDescent="0.25">
      <c r="A290" s="79"/>
      <c r="B290" s="65"/>
      <c r="C290" s="65"/>
      <c r="E290" s="64"/>
      <c r="J290" s="69"/>
      <c r="K290" s="62"/>
    </row>
    <row r="291" spans="1:11" ht="15" customHeight="1" x14ac:dyDescent="0.25">
      <c r="A291" s="79"/>
      <c r="B291" s="65"/>
      <c r="C291" s="65"/>
      <c r="E291" s="64"/>
      <c r="J291" s="69"/>
      <c r="K291" s="62"/>
    </row>
    <row r="292" spans="1:11" ht="15" customHeight="1" x14ac:dyDescent="0.25">
      <c r="A292" s="79"/>
      <c r="B292" s="65"/>
      <c r="C292" s="65"/>
      <c r="E292" s="64"/>
      <c r="J292" s="69"/>
      <c r="K292" s="62"/>
    </row>
    <row r="293" spans="1:11" ht="15" customHeight="1" x14ac:dyDescent="0.25">
      <c r="A293" s="79"/>
      <c r="B293" s="65"/>
      <c r="C293" s="65"/>
      <c r="E293" s="64"/>
      <c r="J293" s="69"/>
      <c r="K293" s="62"/>
    </row>
    <row r="294" spans="1:11" ht="15" customHeight="1" x14ac:dyDescent="0.25">
      <c r="A294" s="79"/>
      <c r="B294" s="65"/>
      <c r="C294" s="65"/>
      <c r="E294" s="64"/>
      <c r="J294" s="69"/>
      <c r="K294" s="62"/>
    </row>
    <row r="295" spans="1:11" ht="15" customHeight="1" x14ac:dyDescent="0.25">
      <c r="A295" s="79"/>
      <c r="B295" s="65"/>
      <c r="C295" s="65"/>
      <c r="E295" s="64"/>
      <c r="J295" s="69"/>
      <c r="K295" s="62"/>
    </row>
    <row r="296" spans="1:11" ht="15" customHeight="1" x14ac:dyDescent="0.25">
      <c r="A296" s="79"/>
      <c r="B296" s="65"/>
      <c r="C296" s="65"/>
      <c r="E296" s="64"/>
      <c r="J296" s="69"/>
      <c r="K296" s="62"/>
    </row>
    <row r="297" spans="1:11" ht="15" customHeight="1" x14ac:dyDescent="0.25">
      <c r="A297" s="79"/>
      <c r="B297" s="65"/>
      <c r="C297" s="65"/>
      <c r="E297" s="64"/>
      <c r="J297" s="69"/>
      <c r="K297" s="62"/>
    </row>
    <row r="298" spans="1:11" ht="15" customHeight="1" x14ac:dyDescent="0.25">
      <c r="A298" s="79"/>
      <c r="B298" s="65"/>
      <c r="C298" s="65"/>
      <c r="E298" s="64"/>
      <c r="J298" s="69"/>
      <c r="K298" s="62"/>
    </row>
    <row r="299" spans="1:11" ht="15" customHeight="1" x14ac:dyDescent="0.25">
      <c r="A299" s="79"/>
      <c r="B299" s="65"/>
      <c r="C299" s="65"/>
      <c r="E299" s="64"/>
      <c r="J299" s="69"/>
      <c r="K299" s="62"/>
    </row>
    <row r="300" spans="1:11" ht="15" customHeight="1" x14ac:dyDescent="0.25">
      <c r="A300" s="79"/>
      <c r="B300" s="65"/>
      <c r="C300" s="65"/>
      <c r="E300" s="64"/>
      <c r="J300" s="69"/>
      <c r="K300" s="62"/>
    </row>
    <row r="301" spans="1:11" ht="15" customHeight="1" x14ac:dyDescent="0.25">
      <c r="A301" s="79"/>
      <c r="B301" s="65"/>
      <c r="C301" s="65"/>
      <c r="E301" s="64"/>
      <c r="J301" s="69"/>
      <c r="K301" s="62"/>
    </row>
    <row r="302" spans="1:11" ht="15" customHeight="1" x14ac:dyDescent="0.25">
      <c r="A302" s="79"/>
      <c r="B302" s="65"/>
      <c r="C302" s="65"/>
      <c r="E302" s="64"/>
      <c r="J302" s="69"/>
      <c r="K302" s="62"/>
    </row>
    <row r="303" spans="1:11" ht="15" customHeight="1" x14ac:dyDescent="0.25">
      <c r="A303" s="79"/>
      <c r="B303" s="65"/>
      <c r="C303" s="65"/>
      <c r="E303" s="64"/>
      <c r="J303" s="69"/>
      <c r="K303" s="62"/>
    </row>
    <row r="304" spans="1:11" ht="15" customHeight="1" x14ac:dyDescent="0.25">
      <c r="A304" s="79"/>
      <c r="B304" s="65"/>
      <c r="C304" s="65"/>
      <c r="E304" s="64"/>
      <c r="J304" s="69"/>
      <c r="K304" s="62"/>
    </row>
    <row r="305" spans="1:11" ht="15" customHeight="1" x14ac:dyDescent="0.25">
      <c r="A305" s="79"/>
      <c r="B305" s="65"/>
      <c r="C305" s="65"/>
      <c r="E305" s="64"/>
      <c r="J305" s="69"/>
      <c r="K305" s="62"/>
    </row>
    <row r="306" spans="1:11" ht="15" customHeight="1" x14ac:dyDescent="0.25">
      <c r="A306" s="79"/>
      <c r="B306" s="65"/>
      <c r="C306" s="65"/>
      <c r="E306" s="64"/>
      <c r="J306" s="69"/>
      <c r="K306" s="62"/>
    </row>
    <row r="307" spans="1:11" ht="15" customHeight="1" x14ac:dyDescent="0.25">
      <c r="A307" s="79"/>
      <c r="B307" s="65"/>
      <c r="C307" s="65"/>
      <c r="E307" s="64"/>
      <c r="J307" s="69"/>
      <c r="K307" s="62"/>
    </row>
    <row r="308" spans="1:11" ht="15" customHeight="1" x14ac:dyDescent="0.25">
      <c r="A308" s="79"/>
      <c r="B308" s="65"/>
      <c r="C308" s="65"/>
      <c r="E308" s="64"/>
      <c r="J308" s="69"/>
      <c r="K308" s="62"/>
    </row>
    <row r="309" spans="1:11" ht="15" customHeight="1" x14ac:dyDescent="0.25">
      <c r="A309" s="79"/>
      <c r="B309" s="65"/>
      <c r="C309" s="65"/>
      <c r="E309" s="64"/>
      <c r="J309" s="68"/>
      <c r="K309" s="62"/>
    </row>
    <row r="310" spans="1:11" ht="15" customHeight="1" x14ac:dyDescent="0.25">
      <c r="A310" s="79"/>
      <c r="B310" s="65"/>
      <c r="C310" s="65"/>
      <c r="E310" s="64"/>
      <c r="J310" s="73"/>
      <c r="K310" s="62"/>
    </row>
    <row r="311" spans="1:11" ht="15" customHeight="1" x14ac:dyDescent="0.25">
      <c r="A311" s="79"/>
      <c r="B311" s="65"/>
      <c r="C311" s="65"/>
      <c r="E311" s="64"/>
      <c r="J311" s="73"/>
      <c r="K311" s="62"/>
    </row>
    <row r="312" spans="1:11" ht="15" customHeight="1" x14ac:dyDescent="0.25">
      <c r="A312" s="79"/>
      <c r="B312" s="65"/>
      <c r="C312" s="65"/>
      <c r="E312" s="64"/>
      <c r="J312" s="69"/>
      <c r="K312" s="62"/>
    </row>
    <row r="313" spans="1:11" ht="15" customHeight="1" x14ac:dyDescent="0.25">
      <c r="A313" s="79"/>
      <c r="B313" s="65"/>
      <c r="C313" s="65"/>
      <c r="E313" s="64"/>
      <c r="J313" s="69"/>
      <c r="K313" s="62"/>
    </row>
    <row r="314" spans="1:11" ht="15" customHeight="1" x14ac:dyDescent="0.25">
      <c r="A314" s="79"/>
      <c r="B314" s="65"/>
      <c r="C314" s="65"/>
      <c r="E314" s="64"/>
      <c r="J314" s="69"/>
      <c r="K314" s="62"/>
    </row>
    <row r="315" spans="1:11" ht="15" customHeight="1" x14ac:dyDescent="0.25">
      <c r="A315" s="79"/>
      <c r="B315" s="65"/>
      <c r="C315" s="65"/>
      <c r="E315" s="64"/>
      <c r="J315" s="73"/>
      <c r="K315" s="62"/>
    </row>
    <row r="316" spans="1:11" ht="15" customHeight="1" x14ac:dyDescent="0.25">
      <c r="A316" s="79"/>
      <c r="B316" s="65"/>
      <c r="C316" s="65"/>
      <c r="E316" s="64"/>
      <c r="J316" s="69"/>
      <c r="K316" s="62"/>
    </row>
    <row r="317" spans="1:11" ht="15" customHeight="1" x14ac:dyDescent="0.25">
      <c r="A317" s="79"/>
      <c r="B317" s="65"/>
      <c r="C317" s="65"/>
      <c r="E317" s="64"/>
      <c r="J317" s="69"/>
      <c r="K317" s="62"/>
    </row>
    <row r="318" spans="1:11" ht="15" customHeight="1" x14ac:dyDescent="0.25">
      <c r="A318" s="79"/>
      <c r="B318" s="65"/>
      <c r="C318" s="65"/>
      <c r="E318" s="64"/>
      <c r="J318" s="69"/>
      <c r="K318" s="62"/>
    </row>
    <row r="319" spans="1:11" ht="15" customHeight="1" x14ac:dyDescent="0.25">
      <c r="A319" s="79"/>
      <c r="B319" s="65"/>
      <c r="C319" s="65"/>
      <c r="E319" s="64"/>
      <c r="J319" s="61"/>
      <c r="K319" s="62"/>
    </row>
    <row r="320" spans="1:11" ht="15" customHeight="1" x14ac:dyDescent="0.25">
      <c r="A320" s="79"/>
      <c r="B320" s="65"/>
      <c r="C320" s="65"/>
      <c r="E320" s="64"/>
      <c r="J320" s="86"/>
      <c r="K320" s="62"/>
    </row>
    <row r="321" spans="1:11" ht="15" customHeight="1" x14ac:dyDescent="0.25">
      <c r="A321" s="79"/>
      <c r="B321" s="65"/>
      <c r="C321" s="65"/>
      <c r="E321" s="64"/>
      <c r="J321" s="86"/>
      <c r="K321" s="62"/>
    </row>
    <row r="322" spans="1:11" ht="15" customHeight="1" x14ac:dyDescent="0.25">
      <c r="A322" s="79"/>
      <c r="B322" s="65"/>
      <c r="C322" s="65"/>
      <c r="E322" s="64"/>
      <c r="J322" s="69"/>
      <c r="K322" s="62"/>
    </row>
    <row r="323" spans="1:11" ht="15" customHeight="1" x14ac:dyDescent="0.25">
      <c r="A323" s="79"/>
      <c r="B323" s="65"/>
      <c r="C323" s="65"/>
      <c r="E323" s="64"/>
      <c r="J323" s="61"/>
      <c r="K323" s="62"/>
    </row>
    <row r="324" spans="1:11" ht="15" customHeight="1" x14ac:dyDescent="0.25">
      <c r="A324" s="79"/>
      <c r="B324" s="65"/>
      <c r="C324" s="65"/>
      <c r="E324" s="64"/>
      <c r="K324" s="62"/>
    </row>
    <row r="325" spans="1:11" ht="15" customHeight="1" x14ac:dyDescent="0.25">
      <c r="A325" s="79"/>
      <c r="B325" s="65"/>
      <c r="C325" s="65"/>
      <c r="E325" s="64"/>
      <c r="K325" s="62"/>
    </row>
    <row r="326" spans="1:11" ht="15" customHeight="1" x14ac:dyDescent="0.25">
      <c r="A326" s="79"/>
      <c r="B326" s="65"/>
      <c r="C326" s="65"/>
      <c r="E326" s="64"/>
      <c r="J326" s="61"/>
      <c r="K326" s="62"/>
    </row>
    <row r="327" spans="1:11" ht="15" customHeight="1" x14ac:dyDescent="0.25">
      <c r="A327" s="79"/>
      <c r="B327" s="65"/>
      <c r="C327" s="65"/>
      <c r="E327" s="64"/>
      <c r="J327" s="69"/>
      <c r="K327" s="62"/>
    </row>
    <row r="328" spans="1:11" ht="15" customHeight="1" x14ac:dyDescent="0.25">
      <c r="A328" s="79"/>
      <c r="B328" s="65"/>
      <c r="C328" s="65"/>
      <c r="E328" s="64"/>
      <c r="J328" s="73"/>
      <c r="K328" s="62"/>
    </row>
    <row r="329" spans="1:11" ht="15" customHeight="1" x14ac:dyDescent="0.25">
      <c r="A329" s="79"/>
      <c r="B329" s="65"/>
      <c r="C329" s="65"/>
      <c r="E329" s="64"/>
      <c r="J329" s="73"/>
      <c r="K329" s="62"/>
    </row>
    <row r="330" spans="1:11" ht="15" customHeight="1" x14ac:dyDescent="0.25">
      <c r="A330" s="79"/>
      <c r="B330" s="65"/>
      <c r="C330" s="65"/>
      <c r="E330" s="64"/>
      <c r="J330" s="69"/>
      <c r="K330" s="62"/>
    </row>
    <row r="331" spans="1:11" ht="15" customHeight="1" x14ac:dyDescent="0.25">
      <c r="A331" s="79"/>
      <c r="B331" s="65"/>
      <c r="C331" s="65"/>
      <c r="E331" s="64"/>
      <c r="J331" s="69"/>
      <c r="K331" s="62"/>
    </row>
    <row r="332" spans="1:11" ht="15" customHeight="1" x14ac:dyDescent="0.25">
      <c r="A332" s="79"/>
      <c r="B332" s="65"/>
      <c r="C332" s="65"/>
      <c r="E332" s="64"/>
      <c r="J332" s="69"/>
      <c r="K332" s="62"/>
    </row>
    <row r="333" spans="1:11" ht="15" customHeight="1" x14ac:dyDescent="0.25">
      <c r="A333" s="79"/>
      <c r="B333" s="65"/>
      <c r="C333" s="65"/>
      <c r="E333" s="64"/>
      <c r="J333" s="73"/>
      <c r="K333" s="62"/>
    </row>
    <row r="334" spans="1:11" ht="15" customHeight="1" x14ac:dyDescent="0.25">
      <c r="A334" s="79"/>
      <c r="B334" s="65"/>
      <c r="C334" s="65"/>
      <c r="E334" s="64"/>
      <c r="J334" s="69"/>
      <c r="K334" s="62"/>
    </row>
    <row r="335" spans="1:11" ht="15" customHeight="1" x14ac:dyDescent="0.25">
      <c r="A335" s="79"/>
      <c r="B335" s="65"/>
      <c r="C335" s="65"/>
      <c r="E335" s="64"/>
      <c r="J335" s="68"/>
      <c r="K335" s="62"/>
    </row>
    <row r="336" spans="1:11" ht="15" customHeight="1" x14ac:dyDescent="0.25">
      <c r="A336" s="79"/>
      <c r="B336" s="65"/>
      <c r="C336" s="65"/>
      <c r="E336" s="87"/>
      <c r="J336" s="69"/>
      <c r="K336" s="62"/>
    </row>
    <row r="337" spans="1:11" ht="15" customHeight="1" x14ac:dyDescent="0.25">
      <c r="A337" s="79"/>
      <c r="B337" s="65"/>
      <c r="C337" s="65"/>
      <c r="E337" s="87"/>
      <c r="J337" s="69"/>
      <c r="K337" s="62"/>
    </row>
    <row r="338" spans="1:11" ht="15" customHeight="1" x14ac:dyDescent="0.25">
      <c r="A338" s="79"/>
      <c r="B338" s="65"/>
      <c r="C338" s="65"/>
      <c r="E338" s="87"/>
      <c r="J338" s="73"/>
      <c r="K338" s="62"/>
    </row>
    <row r="339" spans="1:11" ht="15" customHeight="1" x14ac:dyDescent="0.25">
      <c r="A339" s="79"/>
      <c r="B339" s="65"/>
      <c r="C339" s="65"/>
      <c r="E339" s="87"/>
      <c r="J339" s="73"/>
      <c r="K339" s="62"/>
    </row>
    <row r="340" spans="1:11" ht="15" customHeight="1" x14ac:dyDescent="0.25">
      <c r="A340" s="79"/>
      <c r="B340" s="65"/>
      <c r="C340" s="65"/>
      <c r="D340" s="64"/>
      <c r="E340" s="87"/>
      <c r="J340" s="69"/>
      <c r="K340" s="62"/>
    </row>
    <row r="341" spans="1:11" ht="15" customHeight="1" x14ac:dyDescent="0.25">
      <c r="A341" s="79"/>
      <c r="B341" s="65"/>
      <c r="C341" s="65"/>
      <c r="D341" s="64"/>
      <c r="E341" s="87"/>
      <c r="J341" s="69"/>
      <c r="K341" s="62"/>
    </row>
    <row r="342" spans="1:11" ht="15" customHeight="1" x14ac:dyDescent="0.25">
      <c r="A342" s="79"/>
      <c r="B342" s="65"/>
      <c r="C342" s="65"/>
      <c r="D342" s="64"/>
      <c r="E342" s="87"/>
      <c r="J342" s="69"/>
      <c r="K342" s="62"/>
    </row>
    <row r="343" spans="1:11" ht="15" customHeight="1" x14ac:dyDescent="0.25">
      <c r="A343" s="79"/>
      <c r="B343" s="65"/>
      <c r="C343" s="65"/>
      <c r="D343" s="64"/>
      <c r="E343" s="87"/>
      <c r="J343" s="69"/>
      <c r="K343" s="62"/>
    </row>
    <row r="344" spans="1:11" ht="15" customHeight="1" x14ac:dyDescent="0.25">
      <c r="A344" s="79"/>
      <c r="B344" s="65"/>
      <c r="C344" s="65"/>
      <c r="E344" s="87"/>
      <c r="J344" s="73"/>
      <c r="K344" s="62"/>
    </row>
    <row r="345" spans="1:11" ht="15" customHeight="1" x14ac:dyDescent="0.25">
      <c r="A345" s="79"/>
      <c r="B345" s="65"/>
      <c r="C345" s="65"/>
      <c r="E345" s="87"/>
      <c r="J345" s="69"/>
      <c r="K345" s="62"/>
    </row>
    <row r="346" spans="1:11" ht="15" customHeight="1" x14ac:dyDescent="0.25">
      <c r="A346" s="79"/>
      <c r="B346" s="65"/>
      <c r="C346" s="65"/>
      <c r="D346" s="64"/>
      <c r="E346" s="87"/>
      <c r="J346" s="69"/>
      <c r="K346" s="62"/>
    </row>
    <row r="347" spans="1:11" ht="15" customHeight="1" x14ac:dyDescent="0.25">
      <c r="A347" s="79"/>
      <c r="B347" s="65"/>
      <c r="C347" s="65"/>
      <c r="D347" s="64"/>
      <c r="E347" s="87"/>
      <c r="J347" s="69"/>
      <c r="K347" s="62"/>
    </row>
    <row r="348" spans="1:11" ht="15" customHeight="1" x14ac:dyDescent="0.25">
      <c r="A348" s="79"/>
      <c r="B348" s="65"/>
      <c r="C348" s="65"/>
      <c r="D348" s="64"/>
      <c r="E348" s="87"/>
      <c r="J348" s="69"/>
      <c r="K348" s="62"/>
    </row>
    <row r="349" spans="1:11" ht="15" customHeight="1" x14ac:dyDescent="0.25">
      <c r="A349" s="79"/>
      <c r="B349" s="65"/>
      <c r="C349" s="65"/>
      <c r="D349" s="64"/>
      <c r="E349" s="87"/>
      <c r="J349" s="88"/>
      <c r="K349" s="62"/>
    </row>
    <row r="350" spans="1:11" ht="15" customHeight="1" x14ac:dyDescent="0.25">
      <c r="A350" s="79"/>
      <c r="B350" s="65"/>
      <c r="C350" s="65"/>
      <c r="D350" s="64"/>
      <c r="E350" s="87"/>
      <c r="J350" s="68"/>
      <c r="K350" s="62"/>
    </row>
    <row r="351" spans="1:11" ht="15" customHeight="1" x14ac:dyDescent="0.25">
      <c r="A351" s="79"/>
      <c r="B351" s="65"/>
      <c r="C351" s="65"/>
      <c r="D351" s="64"/>
      <c r="E351" s="87"/>
      <c r="J351" s="68"/>
      <c r="K351" s="62"/>
    </row>
    <row r="352" spans="1:11" ht="15" customHeight="1" x14ac:dyDescent="0.25">
      <c r="A352" s="79"/>
      <c r="B352" s="65"/>
      <c r="C352" s="65"/>
      <c r="D352" s="64"/>
      <c r="E352" s="87"/>
      <c r="J352" s="73"/>
      <c r="K352" s="62"/>
    </row>
    <row r="353" spans="1:11" ht="15" customHeight="1" x14ac:dyDescent="0.25">
      <c r="A353" s="79"/>
      <c r="B353" s="65"/>
      <c r="C353" s="65"/>
      <c r="D353" s="64"/>
      <c r="E353" s="87"/>
      <c r="J353" s="73"/>
      <c r="K353" s="62"/>
    </row>
    <row r="354" spans="1:11" ht="15" customHeight="1" x14ac:dyDescent="0.25">
      <c r="A354" s="79"/>
      <c r="B354" s="65"/>
      <c r="C354" s="65"/>
      <c r="D354" s="64"/>
      <c r="E354" s="87"/>
      <c r="J354" s="73"/>
      <c r="K354" s="62"/>
    </row>
    <row r="355" spans="1:11" ht="15" customHeight="1" x14ac:dyDescent="0.25">
      <c r="A355" s="79"/>
      <c r="B355" s="65"/>
      <c r="C355" s="65"/>
      <c r="D355" s="64"/>
      <c r="E355" s="87"/>
      <c r="J355" s="68"/>
      <c r="K355" s="62"/>
    </row>
    <row r="356" spans="1:11" ht="15" customHeight="1" x14ac:dyDescent="0.25">
      <c r="A356" s="79"/>
      <c r="B356" s="65"/>
      <c r="C356" s="65"/>
      <c r="D356" s="64"/>
      <c r="E356" s="87"/>
      <c r="K356" s="62"/>
    </row>
    <row r="357" spans="1:11" ht="15" customHeight="1" x14ac:dyDescent="0.25">
      <c r="A357" s="79"/>
      <c r="B357" s="65"/>
      <c r="C357" s="65"/>
      <c r="D357" s="64"/>
      <c r="E357" s="87"/>
      <c r="K357" s="62"/>
    </row>
    <row r="358" spans="1:11" ht="15" customHeight="1" x14ac:dyDescent="0.25">
      <c r="A358" s="79"/>
      <c r="B358" s="65"/>
      <c r="C358" s="65"/>
      <c r="E358" s="64"/>
      <c r="J358" s="86"/>
      <c r="K358" s="62"/>
    </row>
    <row r="359" spans="1:11" ht="15" customHeight="1" x14ac:dyDescent="0.25">
      <c r="A359" s="79"/>
      <c r="B359" s="65"/>
      <c r="C359" s="65"/>
      <c r="E359" s="64"/>
      <c r="J359" s="69"/>
      <c r="K359" s="62"/>
    </row>
    <row r="360" spans="1:11" ht="15" customHeight="1" x14ac:dyDescent="0.25">
      <c r="A360" s="79"/>
      <c r="B360" s="65"/>
      <c r="C360" s="65"/>
      <c r="E360" s="64"/>
      <c r="J360" s="69"/>
      <c r="K360" s="62"/>
    </row>
    <row r="361" spans="1:11" ht="15" customHeight="1" x14ac:dyDescent="0.25">
      <c r="A361" s="79"/>
      <c r="B361" s="65"/>
      <c r="C361" s="65"/>
      <c r="E361" s="64"/>
      <c r="J361" s="69"/>
      <c r="K361" s="62"/>
    </row>
    <row r="362" spans="1:11" ht="15" customHeight="1" x14ac:dyDescent="0.25">
      <c r="A362" s="79"/>
      <c r="B362" s="65"/>
      <c r="C362" s="65"/>
      <c r="E362" s="64"/>
      <c r="J362" s="69"/>
      <c r="K362" s="62"/>
    </row>
    <row r="363" spans="1:11" ht="15" customHeight="1" x14ac:dyDescent="0.25">
      <c r="A363" s="79"/>
      <c r="B363" s="65"/>
      <c r="C363" s="65"/>
      <c r="E363" s="64"/>
      <c r="J363" s="69"/>
      <c r="K363" s="62"/>
    </row>
    <row r="364" spans="1:11" ht="15" customHeight="1" x14ac:dyDescent="0.25">
      <c r="A364" s="79"/>
      <c r="B364" s="65"/>
      <c r="C364" s="65"/>
      <c r="E364" s="64"/>
      <c r="J364" s="69"/>
      <c r="K364" s="62"/>
    </row>
    <row r="365" spans="1:11" ht="15" customHeight="1" x14ac:dyDescent="0.25">
      <c r="A365" s="79"/>
      <c r="B365" s="65"/>
      <c r="C365" s="155"/>
      <c r="D365" s="89"/>
      <c r="E365" s="64"/>
      <c r="J365" s="69"/>
      <c r="K365" s="62"/>
    </row>
    <row r="366" spans="1:11" ht="15" customHeight="1" x14ac:dyDescent="0.25">
      <c r="A366" s="79"/>
      <c r="B366" s="65"/>
      <c r="C366" s="155"/>
      <c r="D366" s="89"/>
      <c r="E366" s="64"/>
      <c r="J366" s="69"/>
      <c r="K366" s="62"/>
    </row>
    <row r="367" spans="1:11" ht="15" customHeight="1" x14ac:dyDescent="0.25">
      <c r="A367" s="79"/>
      <c r="B367" s="65"/>
      <c r="C367" s="155"/>
      <c r="D367" s="89"/>
      <c r="E367" s="64"/>
      <c r="K367" s="62"/>
    </row>
    <row r="368" spans="1:11" ht="15" customHeight="1" x14ac:dyDescent="0.25">
      <c r="A368" s="79"/>
      <c r="B368" s="65"/>
      <c r="C368" s="155"/>
      <c r="D368" s="89"/>
      <c r="E368" s="64"/>
      <c r="K368" s="62"/>
    </row>
    <row r="369" spans="1:11" ht="15" customHeight="1" x14ac:dyDescent="0.25">
      <c r="A369" s="79"/>
      <c r="B369" s="65"/>
      <c r="C369" s="155"/>
      <c r="D369" s="89"/>
      <c r="E369" s="64"/>
      <c r="K369" s="62"/>
    </row>
    <row r="370" spans="1:11" ht="15" customHeight="1" x14ac:dyDescent="0.25">
      <c r="A370" s="79"/>
      <c r="B370" s="65"/>
      <c r="C370" s="155"/>
      <c r="D370" s="89"/>
      <c r="E370" s="64"/>
      <c r="K370" s="62"/>
    </row>
    <row r="371" spans="1:11" ht="15" customHeight="1" x14ac:dyDescent="0.25">
      <c r="A371" s="79"/>
      <c r="B371" s="65"/>
      <c r="C371" s="155"/>
      <c r="D371" s="89"/>
      <c r="E371" s="64"/>
      <c r="K371" s="62"/>
    </row>
    <row r="372" spans="1:11" ht="15" customHeight="1" x14ac:dyDescent="0.25">
      <c r="A372" s="79"/>
      <c r="B372" s="65"/>
      <c r="C372" s="155"/>
      <c r="D372" s="89"/>
      <c r="E372" s="64"/>
      <c r="K372" s="62"/>
    </row>
    <row r="373" spans="1:11" ht="15" customHeight="1" x14ac:dyDescent="0.25">
      <c r="A373" s="79"/>
      <c r="B373" s="65"/>
      <c r="C373" s="155"/>
      <c r="D373" s="89"/>
      <c r="E373" s="64"/>
      <c r="K373" s="62"/>
    </row>
    <row r="374" spans="1:11" ht="15" customHeight="1" x14ac:dyDescent="0.25">
      <c r="A374" s="79"/>
      <c r="B374" s="65"/>
      <c r="C374" s="155"/>
      <c r="D374" s="89"/>
      <c r="E374" s="64"/>
      <c r="J374" s="61"/>
      <c r="K374" s="62"/>
    </row>
    <row r="375" spans="1:11" ht="15" customHeight="1" x14ac:dyDescent="0.25">
      <c r="A375" s="79"/>
      <c r="B375" s="65"/>
      <c r="C375" s="155"/>
      <c r="D375" s="89"/>
      <c r="E375" s="64"/>
      <c r="J375" s="61"/>
      <c r="K375" s="62"/>
    </row>
    <row r="376" spans="1:11" ht="15" customHeight="1" x14ac:dyDescent="0.25">
      <c r="A376" s="79"/>
      <c r="B376" s="65"/>
      <c r="C376" s="155"/>
      <c r="D376" s="89"/>
      <c r="E376" s="64"/>
      <c r="J376" s="68"/>
      <c r="K376" s="62"/>
    </row>
    <row r="377" spans="1:11" ht="15" customHeight="1" x14ac:dyDescent="0.25">
      <c r="A377" s="79"/>
      <c r="B377" s="65"/>
      <c r="C377" s="155"/>
      <c r="D377" s="89"/>
      <c r="E377" s="64"/>
      <c r="J377" s="61"/>
      <c r="K377" s="62"/>
    </row>
    <row r="378" spans="1:11" ht="15" customHeight="1" x14ac:dyDescent="0.25">
      <c r="A378" s="79"/>
      <c r="B378" s="65"/>
      <c r="C378" s="155"/>
      <c r="D378" s="89"/>
      <c r="E378" s="64"/>
      <c r="J378" s="61"/>
      <c r="K378" s="62"/>
    </row>
    <row r="379" spans="1:11" ht="15" customHeight="1" x14ac:dyDescent="0.25">
      <c r="A379" s="79"/>
      <c r="B379" s="65"/>
      <c r="C379" s="65"/>
      <c r="E379" s="64"/>
      <c r="J379" s="69"/>
      <c r="K379" s="62"/>
    </row>
    <row r="380" spans="1:11" ht="15" customHeight="1" x14ac:dyDescent="0.25">
      <c r="A380" s="79"/>
      <c r="B380" s="65"/>
      <c r="C380" s="65"/>
      <c r="E380" s="64"/>
      <c r="J380" s="69"/>
      <c r="K380" s="62"/>
    </row>
    <row r="381" spans="1:11" ht="15" customHeight="1" x14ac:dyDescent="0.25">
      <c r="A381" s="79"/>
      <c r="B381" s="65"/>
      <c r="C381" s="155"/>
      <c r="D381" s="89"/>
      <c r="E381" s="64"/>
      <c r="J381" s="69"/>
      <c r="K381" s="62"/>
    </row>
    <row r="382" spans="1:11" ht="15" customHeight="1" x14ac:dyDescent="0.25">
      <c r="A382" s="79"/>
      <c r="B382" s="65"/>
      <c r="C382" s="155"/>
      <c r="D382" s="89"/>
      <c r="E382" s="64"/>
      <c r="J382" s="69"/>
      <c r="K382" s="62"/>
    </row>
    <row r="383" spans="1:11" ht="15" customHeight="1" x14ac:dyDescent="0.25">
      <c r="A383" s="79"/>
      <c r="B383" s="65"/>
      <c r="C383" s="155"/>
      <c r="D383" s="89"/>
      <c r="E383" s="64"/>
      <c r="J383" s="88"/>
      <c r="K383" s="62"/>
    </row>
    <row r="384" spans="1:11" ht="15" customHeight="1" x14ac:dyDescent="0.25">
      <c r="A384" s="79"/>
      <c r="B384" s="65"/>
      <c r="C384" s="155"/>
      <c r="D384" s="89"/>
      <c r="E384" s="64"/>
      <c r="J384" s="69"/>
      <c r="K384" s="62"/>
    </row>
    <row r="385" spans="1:11" ht="15" customHeight="1" x14ac:dyDescent="0.25">
      <c r="A385" s="79"/>
      <c r="B385" s="65"/>
      <c r="C385" s="155"/>
      <c r="D385" s="89"/>
      <c r="E385" s="64"/>
      <c r="J385" s="69"/>
      <c r="K385" s="62"/>
    </row>
    <row r="386" spans="1:11" ht="15" customHeight="1" x14ac:dyDescent="0.25">
      <c r="A386" s="79"/>
      <c r="B386" s="65"/>
      <c r="C386" s="155"/>
      <c r="D386" s="89"/>
      <c r="E386" s="64"/>
      <c r="J386" s="69"/>
      <c r="K386" s="62"/>
    </row>
    <row r="387" spans="1:11" ht="15" customHeight="1" x14ac:dyDescent="0.25">
      <c r="A387" s="79"/>
      <c r="B387" s="65"/>
      <c r="C387" s="155"/>
      <c r="D387" s="89"/>
      <c r="E387" s="64"/>
      <c r="J387" s="69"/>
      <c r="K387" s="62"/>
    </row>
    <row r="388" spans="1:11" ht="15" customHeight="1" x14ac:dyDescent="0.25">
      <c r="A388" s="79"/>
      <c r="B388" s="65"/>
      <c r="C388" s="155"/>
      <c r="D388" s="89"/>
      <c r="E388" s="64"/>
      <c r="J388" s="69"/>
      <c r="K388" s="62"/>
    </row>
    <row r="389" spans="1:11" ht="15" customHeight="1" x14ac:dyDescent="0.25">
      <c r="A389" s="79"/>
      <c r="B389" s="65"/>
      <c r="C389" s="155"/>
      <c r="D389" s="89"/>
      <c r="E389" s="64"/>
      <c r="J389" s="86"/>
      <c r="K389" s="62"/>
    </row>
    <row r="390" spans="1:11" ht="15" customHeight="1" x14ac:dyDescent="0.25">
      <c r="A390" s="79"/>
      <c r="B390" s="65"/>
      <c r="C390" s="155"/>
      <c r="D390" s="89"/>
      <c r="E390" s="64"/>
      <c r="J390" s="69"/>
      <c r="K390" s="62"/>
    </row>
    <row r="391" spans="1:11" ht="15" customHeight="1" x14ac:dyDescent="0.25">
      <c r="A391" s="79"/>
      <c r="B391" s="65"/>
      <c r="C391" s="155"/>
      <c r="D391" s="89"/>
      <c r="E391" s="64"/>
      <c r="J391" s="69"/>
      <c r="K391" s="62"/>
    </row>
    <row r="392" spans="1:11" ht="15" customHeight="1" x14ac:dyDescent="0.25">
      <c r="A392" s="79"/>
      <c r="B392" s="65"/>
      <c r="C392" s="155"/>
      <c r="D392" s="89"/>
      <c r="E392" s="64"/>
      <c r="J392" s="68"/>
      <c r="K392" s="62"/>
    </row>
    <row r="393" spans="1:11" ht="15" customHeight="1" x14ac:dyDescent="0.25">
      <c r="A393" s="79"/>
      <c r="B393" s="65"/>
      <c r="C393" s="155"/>
      <c r="D393" s="89"/>
      <c r="E393" s="64"/>
      <c r="J393" s="73"/>
      <c r="K393" s="62"/>
    </row>
    <row r="394" spans="1:11" ht="15" customHeight="1" x14ac:dyDescent="0.25">
      <c r="A394" s="79"/>
      <c r="B394" s="65"/>
      <c r="C394" s="155"/>
      <c r="D394" s="89"/>
      <c r="E394" s="64"/>
      <c r="J394" s="73"/>
      <c r="K394" s="62"/>
    </row>
    <row r="395" spans="1:11" ht="15" customHeight="1" x14ac:dyDescent="0.25">
      <c r="A395" s="79"/>
      <c r="B395" s="65"/>
      <c r="C395" s="155"/>
      <c r="D395" s="89"/>
      <c r="E395" s="64"/>
      <c r="J395" s="69"/>
      <c r="K395" s="62"/>
    </row>
    <row r="396" spans="1:11" ht="15" customHeight="1" x14ac:dyDescent="0.25">
      <c r="A396" s="79"/>
      <c r="B396" s="65"/>
      <c r="C396" s="155"/>
      <c r="D396" s="89"/>
      <c r="E396" s="64"/>
      <c r="J396" s="69"/>
      <c r="K396" s="62"/>
    </row>
    <row r="397" spans="1:11" ht="15" customHeight="1" x14ac:dyDescent="0.25">
      <c r="A397" s="79"/>
      <c r="B397" s="65"/>
      <c r="C397" s="155"/>
      <c r="D397" s="89"/>
      <c r="E397" s="64"/>
      <c r="J397" s="73"/>
      <c r="K397" s="62"/>
    </row>
    <row r="398" spans="1:11" ht="15" customHeight="1" x14ac:dyDescent="0.25">
      <c r="A398" s="79"/>
      <c r="B398" s="65"/>
      <c r="C398" s="155"/>
      <c r="D398" s="89"/>
      <c r="E398" s="64"/>
      <c r="J398" s="69"/>
      <c r="K398" s="62"/>
    </row>
    <row r="399" spans="1:11" ht="15" customHeight="1" x14ac:dyDescent="0.25">
      <c r="A399" s="79"/>
      <c r="B399" s="65"/>
      <c r="C399" s="155"/>
      <c r="D399" s="89"/>
      <c r="E399" s="64"/>
      <c r="J399" s="69"/>
      <c r="K399" s="62"/>
    </row>
    <row r="400" spans="1:11" ht="15" customHeight="1" x14ac:dyDescent="0.25">
      <c r="A400" s="79"/>
      <c r="B400" s="65"/>
      <c r="C400" s="155"/>
      <c r="D400" s="89"/>
      <c r="E400" s="64"/>
      <c r="K400" s="62"/>
    </row>
    <row r="401" spans="1:11" ht="15" customHeight="1" x14ac:dyDescent="0.25">
      <c r="A401" s="79"/>
      <c r="B401" s="65"/>
      <c r="C401" s="65"/>
      <c r="D401" s="90"/>
      <c r="E401" s="64"/>
      <c r="J401" s="69"/>
      <c r="K401" s="62"/>
    </row>
    <row r="402" spans="1:11" ht="15" customHeight="1" x14ac:dyDescent="0.25">
      <c r="A402" s="79"/>
      <c r="B402" s="65"/>
      <c r="C402" s="65"/>
      <c r="E402" s="64"/>
      <c r="J402" s="69"/>
      <c r="K402" s="62"/>
    </row>
    <row r="403" spans="1:11" ht="15" customHeight="1" x14ac:dyDescent="0.25">
      <c r="A403" s="79"/>
      <c r="B403" s="65"/>
      <c r="C403" s="65"/>
      <c r="E403" s="64"/>
      <c r="J403" s="69"/>
      <c r="K403" s="62"/>
    </row>
    <row r="404" spans="1:11" ht="15" customHeight="1" x14ac:dyDescent="0.25">
      <c r="A404" s="79"/>
      <c r="B404" s="65"/>
      <c r="C404" s="65"/>
      <c r="D404" s="90"/>
      <c r="E404" s="64"/>
      <c r="J404" s="73"/>
      <c r="K404" s="62"/>
    </row>
    <row r="405" spans="1:11" ht="15" customHeight="1" x14ac:dyDescent="0.25">
      <c r="A405" s="79"/>
      <c r="B405" s="65"/>
      <c r="C405" s="65"/>
      <c r="D405" s="90"/>
      <c r="E405" s="64"/>
      <c r="J405" s="91"/>
      <c r="K405" s="62"/>
    </row>
    <row r="406" spans="1:11" ht="15" customHeight="1" x14ac:dyDescent="0.25">
      <c r="A406" s="79"/>
      <c r="B406" s="65"/>
      <c r="C406" s="65"/>
      <c r="D406" s="90"/>
      <c r="E406" s="64"/>
      <c r="J406" s="91"/>
      <c r="K406" s="62"/>
    </row>
    <row r="407" spans="1:11" ht="15" customHeight="1" x14ac:dyDescent="0.25">
      <c r="A407" s="79"/>
      <c r="B407" s="65"/>
      <c r="C407" s="65"/>
      <c r="E407" s="64"/>
      <c r="J407" s="69"/>
      <c r="K407" s="62"/>
    </row>
    <row r="408" spans="1:11" ht="15" customHeight="1" x14ac:dyDescent="0.25">
      <c r="A408" s="79"/>
      <c r="B408" s="65"/>
      <c r="C408" s="65"/>
      <c r="E408" s="64"/>
      <c r="J408" s="73"/>
      <c r="K408" s="62"/>
    </row>
    <row r="409" spans="1:11" ht="15" customHeight="1" x14ac:dyDescent="0.25">
      <c r="A409" s="79"/>
      <c r="B409" s="65"/>
      <c r="C409" s="65"/>
      <c r="E409" s="64"/>
      <c r="J409" s="68"/>
      <c r="K409" s="62"/>
    </row>
    <row r="410" spans="1:11" ht="15" customHeight="1" x14ac:dyDescent="0.25">
      <c r="A410" s="79"/>
      <c r="B410" s="65"/>
      <c r="C410" s="65"/>
      <c r="E410" s="64"/>
      <c r="J410" s="69"/>
      <c r="K410" s="62"/>
    </row>
    <row r="411" spans="1:11" ht="15" customHeight="1" x14ac:dyDescent="0.25">
      <c r="A411" s="79"/>
      <c r="B411" s="65"/>
      <c r="C411" s="65"/>
      <c r="D411" s="90"/>
      <c r="E411" s="64"/>
      <c r="J411" s="69"/>
      <c r="K411" s="62"/>
    </row>
    <row r="412" spans="1:11" ht="15" customHeight="1" x14ac:dyDescent="0.25">
      <c r="A412" s="79"/>
      <c r="B412" s="65"/>
      <c r="C412" s="65"/>
      <c r="D412" s="90"/>
      <c r="E412" s="64"/>
      <c r="J412" s="68"/>
      <c r="K412" s="62"/>
    </row>
    <row r="413" spans="1:11" ht="15" customHeight="1" x14ac:dyDescent="0.25">
      <c r="A413" s="79"/>
      <c r="B413" s="65"/>
      <c r="C413" s="65"/>
      <c r="E413" s="64"/>
      <c r="J413" s="69"/>
      <c r="K413" s="62"/>
    </row>
    <row r="414" spans="1:11" ht="15" customHeight="1" x14ac:dyDescent="0.25">
      <c r="A414" s="79"/>
      <c r="B414" s="65"/>
      <c r="C414" s="65"/>
      <c r="E414" s="64"/>
      <c r="J414" s="69"/>
      <c r="K414" s="62"/>
    </row>
    <row r="415" spans="1:11" ht="15" customHeight="1" x14ac:dyDescent="0.25">
      <c r="A415" s="79"/>
      <c r="B415" s="65"/>
      <c r="C415" s="65"/>
      <c r="E415" s="64"/>
      <c r="J415" s="73"/>
      <c r="K415" s="62"/>
    </row>
    <row r="416" spans="1:11" ht="15" customHeight="1" x14ac:dyDescent="0.25">
      <c r="A416" s="79"/>
      <c r="B416" s="65"/>
      <c r="C416" s="65"/>
      <c r="E416" s="64"/>
      <c r="J416" s="69"/>
      <c r="K416" s="62"/>
    </row>
    <row r="417" spans="1:11" ht="15" customHeight="1" x14ac:dyDescent="0.25">
      <c r="A417" s="79"/>
      <c r="B417" s="65"/>
      <c r="C417" s="65"/>
      <c r="E417" s="64"/>
      <c r="J417" s="75"/>
      <c r="K417" s="62"/>
    </row>
    <row r="418" spans="1:11" ht="15" customHeight="1" x14ac:dyDescent="0.25">
      <c r="A418" s="79"/>
      <c r="B418" s="65"/>
      <c r="C418" s="65"/>
      <c r="E418" s="64"/>
      <c r="J418" s="69"/>
      <c r="K418" s="62"/>
    </row>
    <row r="419" spans="1:11" ht="15" customHeight="1" x14ac:dyDescent="0.25">
      <c r="A419" s="79"/>
      <c r="B419" s="65"/>
      <c r="C419" s="65"/>
      <c r="E419" s="64"/>
      <c r="J419" s="69"/>
      <c r="K419" s="62"/>
    </row>
    <row r="420" spans="1:11" ht="15" customHeight="1" x14ac:dyDescent="0.25">
      <c r="A420" s="79"/>
      <c r="B420" s="65"/>
      <c r="C420" s="65"/>
      <c r="E420" s="64"/>
      <c r="J420" s="92"/>
      <c r="K420" s="62"/>
    </row>
    <row r="421" spans="1:11" ht="15" customHeight="1" x14ac:dyDescent="0.25">
      <c r="A421" s="79"/>
      <c r="B421" s="65"/>
      <c r="C421" s="65"/>
      <c r="E421" s="64"/>
      <c r="J421" s="92"/>
      <c r="K421" s="62"/>
    </row>
    <row r="422" spans="1:11" ht="15" customHeight="1" x14ac:dyDescent="0.25">
      <c r="A422" s="79"/>
      <c r="B422" s="65"/>
      <c r="C422" s="65"/>
      <c r="E422" s="64"/>
      <c r="J422" s="92"/>
      <c r="K422" s="62"/>
    </row>
    <row r="423" spans="1:11" ht="15" customHeight="1" x14ac:dyDescent="0.25">
      <c r="A423" s="79"/>
      <c r="B423" s="65"/>
      <c r="C423" s="65"/>
      <c r="E423" s="64"/>
      <c r="J423" s="92"/>
      <c r="K423" s="62"/>
    </row>
    <row r="424" spans="1:11" ht="15" customHeight="1" x14ac:dyDescent="0.25">
      <c r="A424" s="79"/>
      <c r="B424" s="65"/>
      <c r="C424" s="155"/>
      <c r="D424" s="89"/>
      <c r="E424" s="64"/>
      <c r="J424" s="69"/>
      <c r="K424" s="62"/>
    </row>
    <row r="425" spans="1:11" ht="15" customHeight="1" x14ac:dyDescent="0.25">
      <c r="A425" s="79"/>
      <c r="B425" s="65"/>
      <c r="C425" s="155"/>
      <c r="D425" s="89"/>
      <c r="E425" s="64"/>
      <c r="J425" s="73"/>
      <c r="K425" s="62"/>
    </row>
    <row r="426" spans="1:11" ht="15" customHeight="1" x14ac:dyDescent="0.25">
      <c r="A426" s="79"/>
      <c r="B426" s="65"/>
      <c r="C426" s="155"/>
      <c r="D426" s="89"/>
      <c r="E426" s="64"/>
      <c r="J426" s="73"/>
      <c r="K426" s="62"/>
    </row>
    <row r="427" spans="1:11" ht="15" customHeight="1" x14ac:dyDescent="0.25">
      <c r="A427" s="79"/>
      <c r="B427" s="65"/>
      <c r="C427" s="155"/>
      <c r="D427" s="89"/>
      <c r="E427" s="64"/>
      <c r="J427" s="73"/>
      <c r="K427" s="62"/>
    </row>
    <row r="428" spans="1:11" ht="15" customHeight="1" x14ac:dyDescent="0.25">
      <c r="A428" s="79"/>
      <c r="B428" s="65"/>
      <c r="C428" s="155"/>
      <c r="D428" s="89"/>
      <c r="E428" s="64"/>
      <c r="J428" s="73"/>
      <c r="K428" s="62"/>
    </row>
    <row r="429" spans="1:11" ht="15" customHeight="1" x14ac:dyDescent="0.25">
      <c r="A429" s="79"/>
      <c r="B429" s="65"/>
      <c r="C429" s="155"/>
      <c r="D429" s="89"/>
      <c r="E429" s="64"/>
      <c r="J429" s="69"/>
      <c r="K429" s="62"/>
    </row>
    <row r="430" spans="1:11" ht="15" customHeight="1" x14ac:dyDescent="0.25">
      <c r="A430" s="79"/>
      <c r="B430" s="65"/>
      <c r="C430" s="155"/>
      <c r="D430" s="89"/>
      <c r="E430" s="64"/>
      <c r="J430" s="69"/>
      <c r="K430" s="62"/>
    </row>
    <row r="431" spans="1:11" ht="15" customHeight="1" x14ac:dyDescent="0.25">
      <c r="A431" s="79"/>
      <c r="B431" s="65"/>
      <c r="C431" s="155"/>
      <c r="D431" s="89"/>
      <c r="E431" s="64"/>
      <c r="J431" s="69"/>
      <c r="K431" s="62"/>
    </row>
    <row r="432" spans="1:11" ht="15" customHeight="1" x14ac:dyDescent="0.25">
      <c r="A432" s="79"/>
      <c r="B432" s="65"/>
      <c r="C432" s="155"/>
      <c r="D432" s="89"/>
      <c r="E432" s="64"/>
      <c r="J432" s="91"/>
      <c r="K432" s="62"/>
    </row>
    <row r="433" spans="1:11" ht="15" customHeight="1" x14ac:dyDescent="0.25">
      <c r="A433" s="79"/>
      <c r="B433" s="65"/>
      <c r="C433" s="155"/>
      <c r="D433" s="89"/>
      <c r="E433" s="64"/>
      <c r="J433" s="69"/>
      <c r="K433" s="62"/>
    </row>
    <row r="434" spans="1:11" ht="15" customHeight="1" x14ac:dyDescent="0.25">
      <c r="A434" s="79"/>
      <c r="B434" s="65"/>
      <c r="C434" s="155"/>
      <c r="D434" s="89"/>
      <c r="E434" s="64"/>
      <c r="J434" s="91"/>
      <c r="K434" s="62"/>
    </row>
    <row r="435" spans="1:11" ht="15" customHeight="1" x14ac:dyDescent="0.25">
      <c r="A435" s="79"/>
      <c r="B435" s="65"/>
      <c r="C435" s="155"/>
      <c r="D435" s="89"/>
      <c r="E435" s="64"/>
      <c r="J435" s="91"/>
      <c r="K435" s="62"/>
    </row>
    <row r="436" spans="1:11" ht="15" customHeight="1" x14ac:dyDescent="0.25">
      <c r="A436" s="79"/>
      <c r="B436" s="65"/>
      <c r="C436" s="155"/>
      <c r="D436" s="89"/>
      <c r="E436" s="64"/>
      <c r="J436" s="91"/>
      <c r="K436" s="62"/>
    </row>
    <row r="437" spans="1:11" ht="15" customHeight="1" x14ac:dyDescent="0.25">
      <c r="A437" s="79"/>
      <c r="B437" s="65"/>
      <c r="C437" s="155"/>
      <c r="D437" s="89"/>
      <c r="E437" s="64"/>
      <c r="J437" s="69"/>
      <c r="K437" s="62"/>
    </row>
    <row r="438" spans="1:11" ht="15" customHeight="1" x14ac:dyDescent="0.25">
      <c r="A438" s="79"/>
      <c r="B438" s="65"/>
      <c r="C438" s="155"/>
      <c r="D438" s="89"/>
      <c r="E438" s="64"/>
      <c r="J438" s="91"/>
      <c r="K438" s="62"/>
    </row>
    <row r="439" spans="1:11" ht="15" customHeight="1" x14ac:dyDescent="0.25">
      <c r="A439" s="79"/>
      <c r="B439" s="65"/>
      <c r="C439" s="155"/>
      <c r="D439" s="89"/>
      <c r="E439" s="64"/>
      <c r="J439" s="75"/>
      <c r="K439" s="62"/>
    </row>
    <row r="440" spans="1:11" ht="15" customHeight="1" x14ac:dyDescent="0.25">
      <c r="A440" s="79"/>
      <c r="B440" s="65"/>
      <c r="C440" s="155"/>
      <c r="D440" s="89"/>
      <c r="E440" s="64"/>
      <c r="J440" s="69"/>
      <c r="K440" s="62"/>
    </row>
    <row r="441" spans="1:11" ht="15" customHeight="1" x14ac:dyDescent="0.25">
      <c r="A441" s="79"/>
      <c r="B441" s="65"/>
      <c r="C441" s="155"/>
      <c r="D441" s="89"/>
      <c r="E441" s="64"/>
      <c r="J441" s="69"/>
      <c r="K441" s="62"/>
    </row>
    <row r="442" spans="1:11" ht="15" customHeight="1" x14ac:dyDescent="0.25">
      <c r="A442" s="79"/>
      <c r="B442" s="65"/>
      <c r="C442" s="155"/>
      <c r="D442" s="89"/>
      <c r="E442" s="64"/>
      <c r="J442" s="69"/>
      <c r="K442" s="62"/>
    </row>
    <row r="443" spans="1:11" ht="15" customHeight="1" x14ac:dyDescent="0.25">
      <c r="A443" s="79"/>
      <c r="B443" s="65"/>
      <c r="C443" s="155"/>
      <c r="D443" s="89"/>
      <c r="E443" s="64"/>
      <c r="J443" s="69"/>
      <c r="K443" s="62"/>
    </row>
    <row r="444" spans="1:11" ht="15" customHeight="1" x14ac:dyDescent="0.25">
      <c r="A444" s="79"/>
      <c r="B444" s="65"/>
      <c r="C444" s="155"/>
      <c r="D444" s="89"/>
      <c r="E444" s="64"/>
      <c r="J444" s="73"/>
      <c r="K444" s="62"/>
    </row>
    <row r="445" spans="1:11" ht="15" customHeight="1" x14ac:dyDescent="0.25">
      <c r="A445" s="79"/>
      <c r="B445" s="65"/>
      <c r="C445" s="155"/>
      <c r="D445" s="89"/>
      <c r="E445" s="64"/>
      <c r="J445" s="69"/>
      <c r="K445" s="62"/>
    </row>
    <row r="446" spans="1:11" ht="15" customHeight="1" x14ac:dyDescent="0.25">
      <c r="A446" s="79"/>
      <c r="B446" s="65"/>
      <c r="C446" s="155"/>
      <c r="D446" s="89"/>
      <c r="E446" s="64"/>
      <c r="J446" s="73"/>
      <c r="K446" s="62"/>
    </row>
    <row r="447" spans="1:11" ht="15" customHeight="1" x14ac:dyDescent="0.25">
      <c r="A447" s="79"/>
      <c r="B447" s="65"/>
      <c r="C447" s="155"/>
      <c r="D447" s="89"/>
      <c r="E447" s="64"/>
      <c r="J447" s="69"/>
      <c r="K447" s="62"/>
    </row>
    <row r="448" spans="1:11" ht="15" customHeight="1" x14ac:dyDescent="0.25">
      <c r="A448" s="79"/>
      <c r="B448" s="65"/>
      <c r="C448" s="155"/>
      <c r="D448" s="89"/>
      <c r="E448" s="64"/>
      <c r="J448" s="69"/>
      <c r="K448" s="62"/>
    </row>
    <row r="449" spans="1:11" ht="15" customHeight="1" x14ac:dyDescent="0.25">
      <c r="A449" s="79"/>
      <c r="B449" s="65"/>
      <c r="C449" s="155"/>
      <c r="D449" s="89"/>
      <c r="E449" s="64"/>
      <c r="J449" s="75"/>
      <c r="K449" s="62"/>
    </row>
    <row r="450" spans="1:11" ht="15" customHeight="1" x14ac:dyDescent="0.25">
      <c r="A450" s="79"/>
      <c r="B450" s="65"/>
      <c r="C450" s="155"/>
      <c r="D450" s="89"/>
      <c r="E450" s="64"/>
      <c r="J450" s="69"/>
      <c r="K450" s="62"/>
    </row>
    <row r="451" spans="1:11" ht="15" customHeight="1" x14ac:dyDescent="0.25">
      <c r="A451" s="79"/>
      <c r="B451" s="65"/>
      <c r="C451" s="155"/>
      <c r="D451" s="89"/>
      <c r="E451" s="64"/>
      <c r="J451" s="75"/>
      <c r="K451" s="62"/>
    </row>
    <row r="452" spans="1:11" ht="15" customHeight="1" x14ac:dyDescent="0.25">
      <c r="A452" s="79"/>
      <c r="B452" s="65"/>
      <c r="C452" s="155"/>
      <c r="D452" s="89"/>
      <c r="E452" s="64"/>
      <c r="J452" s="69"/>
      <c r="K452" s="62"/>
    </row>
    <row r="453" spans="1:11" ht="15" customHeight="1" x14ac:dyDescent="0.25">
      <c r="A453" s="79"/>
      <c r="B453" s="65"/>
      <c r="C453" s="155"/>
      <c r="D453" s="89"/>
      <c r="E453" s="64"/>
      <c r="J453" s="69"/>
      <c r="K453" s="62"/>
    </row>
    <row r="454" spans="1:11" ht="15" customHeight="1" x14ac:dyDescent="0.25">
      <c r="A454" s="79"/>
      <c r="B454" s="65"/>
      <c r="C454" s="155"/>
      <c r="D454" s="89"/>
      <c r="E454" s="64"/>
      <c r="J454" s="69"/>
      <c r="K454" s="62"/>
    </row>
    <row r="455" spans="1:11" ht="15" customHeight="1" x14ac:dyDescent="0.25">
      <c r="A455" s="79"/>
      <c r="B455" s="65"/>
      <c r="C455" s="155"/>
      <c r="D455" s="89"/>
      <c r="E455" s="64"/>
      <c r="J455" s="73"/>
      <c r="K455" s="62"/>
    </row>
    <row r="456" spans="1:11" ht="15" customHeight="1" x14ac:dyDescent="0.25">
      <c r="A456" s="79"/>
      <c r="B456" s="65"/>
      <c r="C456" s="155"/>
      <c r="D456" s="89"/>
      <c r="E456" s="64"/>
      <c r="J456" s="68"/>
      <c r="K456" s="62"/>
    </row>
    <row r="457" spans="1:11" ht="15" customHeight="1" x14ac:dyDescent="0.25">
      <c r="A457" s="79"/>
      <c r="B457" s="65"/>
      <c r="C457" s="65"/>
      <c r="D457" s="90"/>
      <c r="E457" s="64"/>
      <c r="J457" s="69"/>
      <c r="K457" s="62"/>
    </row>
    <row r="458" spans="1:11" ht="15" customHeight="1" x14ac:dyDescent="0.25">
      <c r="A458" s="79"/>
      <c r="B458" s="65"/>
      <c r="C458" s="65"/>
      <c r="D458" s="90"/>
      <c r="E458" s="64"/>
      <c r="J458" s="91"/>
      <c r="K458" s="62"/>
    </row>
    <row r="459" spans="1:11" ht="15" customHeight="1" x14ac:dyDescent="0.25">
      <c r="A459" s="79"/>
      <c r="B459" s="65"/>
      <c r="C459" s="65"/>
      <c r="D459" s="90"/>
      <c r="E459" s="64"/>
      <c r="J459" s="73"/>
      <c r="K459" s="62"/>
    </row>
    <row r="460" spans="1:11" ht="15" customHeight="1" x14ac:dyDescent="0.25">
      <c r="A460" s="79"/>
      <c r="B460" s="65"/>
      <c r="C460" s="65"/>
      <c r="E460" s="64"/>
      <c r="J460" s="69"/>
      <c r="K460" s="62"/>
    </row>
    <row r="461" spans="1:11" ht="15" customHeight="1" x14ac:dyDescent="0.25">
      <c r="A461" s="79"/>
      <c r="B461" s="65"/>
      <c r="C461" s="65"/>
      <c r="D461" s="90"/>
      <c r="E461" s="64"/>
      <c r="J461" s="69"/>
      <c r="K461" s="62"/>
    </row>
    <row r="462" spans="1:11" ht="15" customHeight="1" x14ac:dyDescent="0.25">
      <c r="A462" s="79"/>
      <c r="B462" s="65"/>
      <c r="C462" s="65"/>
      <c r="E462" s="64"/>
      <c r="J462" s="73"/>
      <c r="K462" s="62"/>
    </row>
    <row r="463" spans="1:11" ht="15" customHeight="1" x14ac:dyDescent="0.25">
      <c r="A463" s="79"/>
      <c r="B463" s="65"/>
      <c r="C463" s="65"/>
      <c r="D463" s="64"/>
      <c r="E463" s="64"/>
      <c r="J463" s="68"/>
      <c r="K463" s="62"/>
    </row>
    <row r="464" spans="1:11" ht="15" customHeight="1" x14ac:dyDescent="0.25">
      <c r="A464" s="79"/>
      <c r="B464" s="65"/>
      <c r="C464" s="65"/>
      <c r="D464" s="64"/>
      <c r="E464" s="64"/>
      <c r="J464" s="68"/>
      <c r="K464" s="62"/>
    </row>
    <row r="465" spans="1:11" ht="15" customHeight="1" x14ac:dyDescent="0.25">
      <c r="A465" s="79"/>
      <c r="B465" s="65"/>
      <c r="C465" s="65"/>
      <c r="D465" s="64"/>
      <c r="E465" s="64"/>
      <c r="J465" s="68"/>
      <c r="K465" s="62"/>
    </row>
    <row r="466" spans="1:11" ht="15" customHeight="1" x14ac:dyDescent="0.25">
      <c r="A466" s="79"/>
      <c r="B466" s="65"/>
      <c r="C466" s="65"/>
      <c r="D466" s="64"/>
      <c r="E466" s="64"/>
      <c r="J466" s="69"/>
      <c r="K466" s="62"/>
    </row>
    <row r="467" spans="1:11" ht="15" customHeight="1" x14ac:dyDescent="0.25">
      <c r="A467" s="79"/>
      <c r="B467" s="65"/>
      <c r="C467" s="65"/>
      <c r="D467" s="64"/>
      <c r="E467" s="64"/>
      <c r="J467" s="68"/>
      <c r="K467" s="62"/>
    </row>
    <row r="468" spans="1:11" ht="15" customHeight="1" x14ac:dyDescent="0.25">
      <c r="A468" s="79"/>
      <c r="B468" s="65"/>
      <c r="C468" s="65"/>
      <c r="D468" s="90"/>
      <c r="E468" s="64"/>
      <c r="J468" s="68"/>
      <c r="K468" s="62"/>
    </row>
    <row r="469" spans="1:11" ht="15" customHeight="1" x14ac:dyDescent="0.25">
      <c r="A469" s="79"/>
      <c r="B469" s="65"/>
      <c r="C469" s="65"/>
      <c r="D469" s="90"/>
      <c r="E469" s="64"/>
      <c r="J469" s="88"/>
      <c r="K469" s="62"/>
    </row>
    <row r="470" spans="1:11" ht="15" customHeight="1" x14ac:dyDescent="0.25">
      <c r="A470" s="79"/>
      <c r="B470" s="65"/>
      <c r="C470" s="65"/>
      <c r="D470" s="90"/>
      <c r="E470" s="64"/>
      <c r="J470" s="91"/>
      <c r="K470" s="62"/>
    </row>
    <row r="471" spans="1:11" ht="15" customHeight="1" x14ac:dyDescent="0.25">
      <c r="A471" s="79"/>
      <c r="B471" s="65"/>
      <c r="C471" s="65"/>
      <c r="D471" s="90"/>
      <c r="E471" s="64"/>
      <c r="J471" s="75"/>
      <c r="K471" s="62"/>
    </row>
    <row r="472" spans="1:11" ht="15" customHeight="1" x14ac:dyDescent="0.25">
      <c r="A472" s="79"/>
      <c r="B472" s="65"/>
      <c r="C472" s="65"/>
      <c r="D472" s="90"/>
      <c r="E472" s="64"/>
      <c r="J472" s="88"/>
      <c r="K472" s="62"/>
    </row>
    <row r="473" spans="1:11" ht="15" customHeight="1" x14ac:dyDescent="0.25">
      <c r="A473" s="79"/>
      <c r="B473" s="65"/>
      <c r="C473" s="65"/>
      <c r="D473" s="90"/>
      <c r="E473" s="64"/>
      <c r="J473" s="91"/>
      <c r="K473" s="62"/>
    </row>
    <row r="474" spans="1:11" ht="15" customHeight="1" x14ac:dyDescent="0.25">
      <c r="A474" s="79"/>
      <c r="B474" s="65"/>
      <c r="C474" s="65"/>
      <c r="D474" s="90"/>
      <c r="E474" s="64"/>
      <c r="J474" s="73"/>
      <c r="K474" s="62"/>
    </row>
    <row r="475" spans="1:11" ht="15" customHeight="1" x14ac:dyDescent="0.25">
      <c r="A475" s="79"/>
      <c r="B475" s="65"/>
      <c r="C475" s="65"/>
      <c r="D475" s="90"/>
      <c r="E475" s="64"/>
      <c r="J475" s="68"/>
      <c r="K475" s="62"/>
    </row>
    <row r="476" spans="1:11" ht="15" customHeight="1" x14ac:dyDescent="0.25">
      <c r="A476" s="79"/>
      <c r="B476" s="65"/>
      <c r="C476" s="65"/>
      <c r="D476" s="90"/>
      <c r="E476" s="64"/>
      <c r="J476" s="75"/>
      <c r="K476" s="62"/>
    </row>
    <row r="477" spans="1:11" ht="15" customHeight="1" x14ac:dyDescent="0.25">
      <c r="A477" s="79"/>
      <c r="B477" s="65"/>
      <c r="C477" s="65"/>
      <c r="D477" s="90"/>
      <c r="E477" s="64"/>
      <c r="J477" s="88"/>
      <c r="K477" s="62"/>
    </row>
    <row r="478" spans="1:11" ht="15" customHeight="1" x14ac:dyDescent="0.25">
      <c r="A478" s="79"/>
      <c r="B478" s="65"/>
      <c r="C478" s="65"/>
      <c r="D478" s="90"/>
      <c r="E478" s="64"/>
      <c r="J478" s="91"/>
      <c r="K478" s="62"/>
    </row>
    <row r="479" spans="1:11" ht="15" customHeight="1" x14ac:dyDescent="0.25">
      <c r="A479" s="63"/>
      <c r="B479" s="71"/>
      <c r="C479" s="71"/>
      <c r="D479" s="90"/>
      <c r="E479" s="64"/>
      <c r="F479" s="93"/>
      <c r="G479" s="93"/>
      <c r="H479" s="94"/>
      <c r="I479" s="94"/>
      <c r="J479" s="73"/>
      <c r="K479" s="62"/>
    </row>
    <row r="480" spans="1:11" ht="15" customHeight="1" x14ac:dyDescent="0.25">
      <c r="A480" s="63"/>
      <c r="B480" s="71"/>
      <c r="C480" s="71"/>
      <c r="D480" s="90"/>
      <c r="E480" s="64"/>
      <c r="F480" s="93"/>
      <c r="G480" s="93"/>
      <c r="H480" s="94"/>
      <c r="I480" s="94"/>
      <c r="J480" s="88"/>
      <c r="K480" s="62"/>
    </row>
    <row r="481" spans="1:11" ht="15" customHeight="1" x14ac:dyDescent="0.25">
      <c r="A481" s="63"/>
      <c r="B481" s="71"/>
      <c r="C481" s="71"/>
      <c r="D481" s="90"/>
      <c r="E481" s="64"/>
      <c r="F481" s="93"/>
      <c r="G481" s="93"/>
      <c r="H481" s="94"/>
      <c r="I481" s="94"/>
      <c r="J481" s="73"/>
      <c r="K481" s="62"/>
    </row>
    <row r="482" spans="1:11" ht="15" customHeight="1" x14ac:dyDescent="0.25">
      <c r="A482" s="79"/>
      <c r="B482" s="65"/>
      <c r="C482" s="155"/>
      <c r="D482" s="89"/>
      <c r="E482" s="64"/>
      <c r="J482" s="73"/>
      <c r="K482" s="62"/>
    </row>
    <row r="483" spans="1:11" ht="15" customHeight="1" x14ac:dyDescent="0.25">
      <c r="A483" s="79"/>
      <c r="B483" s="65"/>
      <c r="C483" s="155"/>
      <c r="D483" s="89"/>
      <c r="E483" s="64"/>
      <c r="J483" s="73"/>
      <c r="K483" s="62"/>
    </row>
    <row r="484" spans="1:11" ht="15" customHeight="1" x14ac:dyDescent="0.25">
      <c r="A484" s="79"/>
      <c r="B484" s="65"/>
      <c r="C484" s="155"/>
      <c r="D484" s="89"/>
      <c r="E484" s="64"/>
      <c r="J484" s="69"/>
      <c r="K484" s="62"/>
    </row>
    <row r="485" spans="1:11" ht="15" customHeight="1" x14ac:dyDescent="0.25">
      <c r="A485" s="79"/>
      <c r="B485" s="65"/>
      <c r="C485" s="65"/>
      <c r="D485" s="90"/>
      <c r="E485" s="64"/>
      <c r="J485" s="73"/>
      <c r="K485" s="62"/>
    </row>
    <row r="486" spans="1:11" ht="15" customHeight="1" x14ac:dyDescent="0.25">
      <c r="A486" s="79"/>
      <c r="B486" s="65"/>
      <c r="C486" s="65"/>
      <c r="D486" s="90"/>
      <c r="E486" s="64"/>
      <c r="J486" s="73"/>
      <c r="K486" s="62"/>
    </row>
    <row r="487" spans="1:11" ht="15" customHeight="1" x14ac:dyDescent="0.25">
      <c r="A487" s="79"/>
      <c r="B487" s="65"/>
      <c r="C487" s="65"/>
      <c r="D487" s="90"/>
      <c r="E487" s="64"/>
      <c r="J487" s="88"/>
      <c r="K487" s="62"/>
    </row>
    <row r="488" spans="1:11" ht="15" customHeight="1" x14ac:dyDescent="0.25">
      <c r="A488" s="79"/>
      <c r="B488" s="65"/>
      <c r="C488" s="65"/>
      <c r="D488" s="90"/>
      <c r="E488" s="64"/>
      <c r="J488" s="73"/>
      <c r="K488" s="62"/>
    </row>
    <row r="489" spans="1:11" ht="15" customHeight="1" x14ac:dyDescent="0.25">
      <c r="A489" s="79"/>
      <c r="B489" s="65"/>
      <c r="C489" s="65"/>
      <c r="D489" s="90"/>
      <c r="E489" s="64"/>
      <c r="J489" s="61"/>
      <c r="K489" s="62"/>
    </row>
    <row r="490" spans="1:11" ht="15" customHeight="1" x14ac:dyDescent="0.25">
      <c r="A490" s="79"/>
      <c r="B490" s="65"/>
      <c r="C490" s="65"/>
      <c r="D490" s="90"/>
      <c r="E490" s="64"/>
      <c r="J490" s="61"/>
      <c r="K490" s="62"/>
    </row>
    <row r="491" spans="1:11" ht="15" customHeight="1" x14ac:dyDescent="0.25">
      <c r="A491" s="79"/>
      <c r="B491" s="65"/>
      <c r="C491" s="65"/>
      <c r="D491" s="90"/>
      <c r="E491" s="64"/>
      <c r="J491" s="73"/>
      <c r="K491" s="62"/>
    </row>
    <row r="492" spans="1:11" ht="15" customHeight="1" x14ac:dyDescent="0.25">
      <c r="A492" s="79"/>
      <c r="B492" s="65"/>
      <c r="C492" s="65"/>
      <c r="D492" s="90"/>
      <c r="E492" s="64"/>
      <c r="J492" s="91"/>
      <c r="K492" s="62"/>
    </row>
    <row r="493" spans="1:11" ht="15" customHeight="1" x14ac:dyDescent="0.25">
      <c r="A493" s="79"/>
      <c r="B493" s="65"/>
      <c r="C493" s="65"/>
      <c r="D493" s="90"/>
      <c r="E493" s="64"/>
      <c r="J493" s="69"/>
      <c r="K493" s="62"/>
    </row>
    <row r="494" spans="1:11" ht="15" customHeight="1" x14ac:dyDescent="0.25">
      <c r="A494" s="79"/>
      <c r="B494" s="65"/>
      <c r="C494" s="65"/>
      <c r="D494" s="90"/>
      <c r="E494" s="64"/>
      <c r="J494" s="69"/>
      <c r="K494" s="62"/>
    </row>
    <row r="495" spans="1:11" ht="15" customHeight="1" x14ac:dyDescent="0.25">
      <c r="A495" s="79"/>
      <c r="B495" s="65"/>
      <c r="C495" s="65"/>
      <c r="D495" s="90"/>
      <c r="E495" s="64"/>
      <c r="J495" s="88"/>
      <c r="K495" s="62"/>
    </row>
    <row r="496" spans="1:11" ht="15" customHeight="1" x14ac:dyDescent="0.25">
      <c r="A496" s="79"/>
      <c r="B496" s="65"/>
      <c r="C496" s="65"/>
      <c r="D496" s="90"/>
      <c r="E496" s="64"/>
      <c r="J496" s="69"/>
      <c r="K496" s="62"/>
    </row>
    <row r="497" spans="1:11" ht="15" customHeight="1" x14ac:dyDescent="0.25">
      <c r="A497" s="79"/>
      <c r="B497" s="65"/>
      <c r="C497" s="65"/>
      <c r="D497" s="90"/>
      <c r="E497" s="64"/>
      <c r="J497" s="68"/>
      <c r="K497" s="62"/>
    </row>
    <row r="498" spans="1:11" ht="15" customHeight="1" x14ac:dyDescent="0.25">
      <c r="A498" s="79"/>
      <c r="B498" s="65"/>
      <c r="C498" s="65"/>
      <c r="D498" s="90"/>
      <c r="E498" s="64"/>
      <c r="J498" s="73"/>
      <c r="K498" s="62"/>
    </row>
    <row r="499" spans="1:11" ht="15" customHeight="1" x14ac:dyDescent="0.25">
      <c r="A499" s="79"/>
      <c r="B499" s="65"/>
      <c r="C499" s="65"/>
      <c r="D499" s="90"/>
      <c r="E499" s="64"/>
      <c r="J499" s="68"/>
      <c r="K499" s="62"/>
    </row>
    <row r="500" spans="1:11" ht="15" customHeight="1" x14ac:dyDescent="0.25">
      <c r="A500" s="79"/>
      <c r="B500" s="65"/>
      <c r="C500" s="65"/>
      <c r="D500" s="90"/>
      <c r="E500" s="64"/>
      <c r="J500" s="73"/>
      <c r="K500" s="62"/>
    </row>
    <row r="501" spans="1:11" ht="15" customHeight="1" x14ac:dyDescent="0.25">
      <c r="A501" s="79"/>
      <c r="B501" s="65"/>
      <c r="C501" s="65"/>
      <c r="D501" s="90"/>
      <c r="E501" s="64"/>
      <c r="J501" s="69"/>
      <c r="K501" s="62"/>
    </row>
    <row r="502" spans="1:11" ht="15" customHeight="1" x14ac:dyDescent="0.25">
      <c r="A502" s="79"/>
      <c r="B502" s="65"/>
      <c r="C502" s="65"/>
      <c r="D502" s="90"/>
      <c r="E502" s="64"/>
      <c r="J502" s="91"/>
      <c r="K502" s="62"/>
    </row>
    <row r="503" spans="1:11" ht="15" customHeight="1" x14ac:dyDescent="0.25">
      <c r="A503" s="79"/>
      <c r="B503" s="65"/>
      <c r="C503" s="65"/>
      <c r="D503" s="90"/>
      <c r="E503" s="64"/>
      <c r="J503" s="88"/>
      <c r="K503" s="62"/>
    </row>
    <row r="504" spans="1:11" ht="15" customHeight="1" x14ac:dyDescent="0.25">
      <c r="A504" s="79"/>
      <c r="B504" s="65"/>
      <c r="C504" s="65"/>
      <c r="E504" s="64"/>
      <c r="J504" s="69"/>
      <c r="K504" s="62"/>
    </row>
    <row r="505" spans="1:11" ht="15" customHeight="1" x14ac:dyDescent="0.25">
      <c r="A505" s="63"/>
      <c r="B505" s="71"/>
      <c r="C505" s="71"/>
      <c r="D505" s="90"/>
      <c r="E505" s="64"/>
      <c r="F505" s="72"/>
      <c r="G505" s="72"/>
      <c r="H505" s="95"/>
      <c r="I505" s="95"/>
      <c r="J505" s="92"/>
      <c r="K505" s="62"/>
    </row>
    <row r="506" spans="1:11" ht="15" customHeight="1" x14ac:dyDescent="0.25">
      <c r="A506" s="79"/>
      <c r="B506" s="65"/>
      <c r="C506" s="65"/>
      <c r="D506" s="90"/>
      <c r="E506" s="64"/>
      <c r="J506" s="69"/>
      <c r="K506" s="62"/>
    </row>
    <row r="507" spans="1:11" ht="15" customHeight="1" x14ac:dyDescent="0.25">
      <c r="A507" s="79"/>
      <c r="B507" s="65"/>
      <c r="C507" s="65"/>
      <c r="E507" s="64"/>
      <c r="J507" s="73"/>
      <c r="K507" s="62"/>
    </row>
    <row r="508" spans="1:11" ht="15" customHeight="1" x14ac:dyDescent="0.25">
      <c r="A508" s="79"/>
      <c r="B508" s="65"/>
      <c r="C508" s="65"/>
      <c r="E508" s="64"/>
      <c r="J508" s="73"/>
      <c r="K508" s="62"/>
    </row>
    <row r="509" spans="1:11" ht="15" customHeight="1" x14ac:dyDescent="0.25">
      <c r="A509" s="79"/>
      <c r="B509" s="65"/>
      <c r="C509" s="65"/>
      <c r="D509" s="90"/>
      <c r="E509" s="64"/>
      <c r="J509" s="69"/>
      <c r="K509" s="62"/>
    </row>
    <row r="510" spans="1:11" ht="15" customHeight="1" x14ac:dyDescent="0.25">
      <c r="A510" s="79"/>
      <c r="B510" s="65"/>
      <c r="C510" s="65"/>
      <c r="D510" s="90"/>
      <c r="E510" s="64"/>
      <c r="J510" s="69"/>
      <c r="K510" s="62"/>
    </row>
    <row r="511" spans="1:11" ht="15" customHeight="1" x14ac:dyDescent="0.25">
      <c r="A511" s="79"/>
      <c r="B511" s="65"/>
      <c r="C511" s="65"/>
      <c r="D511" s="90"/>
      <c r="E511" s="64"/>
      <c r="J511" s="69"/>
      <c r="K511" s="62"/>
    </row>
    <row r="512" spans="1:11" ht="15" customHeight="1" x14ac:dyDescent="0.25">
      <c r="A512" s="79"/>
      <c r="B512" s="65"/>
      <c r="C512" s="65"/>
      <c r="D512" s="90"/>
      <c r="E512" s="64"/>
      <c r="J512" s="88"/>
      <c r="K512" s="62"/>
    </row>
    <row r="513" spans="1:11" ht="15" customHeight="1" x14ac:dyDescent="0.25">
      <c r="A513" s="79"/>
      <c r="B513" s="65"/>
      <c r="C513" s="65"/>
      <c r="D513" s="90"/>
      <c r="E513" s="64"/>
      <c r="J513" s="68"/>
      <c r="K513" s="62"/>
    </row>
    <row r="514" spans="1:11" ht="15" customHeight="1" x14ac:dyDescent="0.25">
      <c r="A514" s="79"/>
      <c r="B514" s="65"/>
      <c r="C514" s="65"/>
      <c r="D514" s="90"/>
      <c r="E514" s="64"/>
      <c r="J514" s="75"/>
      <c r="K514" s="62"/>
    </row>
    <row r="515" spans="1:11" ht="15" customHeight="1" x14ac:dyDescent="0.25">
      <c r="A515" s="79"/>
      <c r="B515" s="65"/>
      <c r="C515" s="65"/>
      <c r="D515" s="90"/>
      <c r="E515" s="64"/>
      <c r="J515" s="88"/>
      <c r="K515" s="62"/>
    </row>
    <row r="516" spans="1:11" ht="15" customHeight="1" x14ac:dyDescent="0.25">
      <c r="A516" s="79"/>
      <c r="B516" s="65"/>
      <c r="C516" s="65"/>
      <c r="D516" s="90"/>
      <c r="E516" s="64"/>
      <c r="J516" s="68"/>
      <c r="K516" s="62"/>
    </row>
    <row r="517" spans="1:11" ht="15" customHeight="1" x14ac:dyDescent="0.25">
      <c r="A517" s="79"/>
      <c r="B517" s="65"/>
      <c r="C517" s="65"/>
      <c r="D517" s="90"/>
      <c r="E517" s="64"/>
      <c r="J517" s="69"/>
      <c r="K517" s="62"/>
    </row>
    <row r="518" spans="1:11" ht="15" customHeight="1" x14ac:dyDescent="0.25">
      <c r="A518" s="79"/>
      <c r="B518" s="65"/>
      <c r="C518" s="65"/>
      <c r="D518" s="90"/>
      <c r="E518" s="64"/>
      <c r="J518" s="68"/>
      <c r="K518" s="62"/>
    </row>
    <row r="519" spans="1:11" ht="15" customHeight="1" x14ac:dyDescent="0.25">
      <c r="A519" s="79"/>
      <c r="B519" s="65"/>
      <c r="C519" s="65"/>
      <c r="D519" s="90"/>
      <c r="E519" s="64"/>
      <c r="J519" s="68"/>
      <c r="K519" s="62"/>
    </row>
    <row r="520" spans="1:11" ht="15" customHeight="1" x14ac:dyDescent="0.25">
      <c r="A520" s="79"/>
      <c r="B520" s="65"/>
      <c r="C520" s="65"/>
      <c r="D520" s="90"/>
      <c r="E520" s="64"/>
      <c r="J520" s="73"/>
      <c r="K520" s="62"/>
    </row>
    <row r="521" spans="1:11" ht="15" customHeight="1" x14ac:dyDescent="0.25">
      <c r="A521" s="79"/>
      <c r="B521" s="65"/>
      <c r="C521" s="65"/>
      <c r="D521" s="90"/>
      <c r="E521" s="64"/>
      <c r="J521" s="88"/>
      <c r="K521" s="62"/>
    </row>
    <row r="522" spans="1:11" ht="15" customHeight="1" x14ac:dyDescent="0.25">
      <c r="A522" s="79"/>
      <c r="B522" s="65"/>
      <c r="C522" s="65"/>
      <c r="D522" s="90"/>
      <c r="E522" s="64"/>
      <c r="J522" s="73"/>
      <c r="K522" s="62"/>
    </row>
    <row r="523" spans="1:11" ht="15" customHeight="1" x14ac:dyDescent="0.25">
      <c r="A523" s="79"/>
      <c r="B523" s="65"/>
      <c r="C523" s="65"/>
      <c r="D523" s="90"/>
      <c r="E523" s="64"/>
      <c r="J523" s="91"/>
      <c r="K523" s="62"/>
    </row>
    <row r="524" spans="1:11" ht="15" customHeight="1" x14ac:dyDescent="0.25">
      <c r="A524" s="79"/>
      <c r="B524" s="65"/>
      <c r="C524" s="65"/>
      <c r="D524" s="90"/>
      <c r="E524" s="64"/>
      <c r="J524" s="69"/>
      <c r="K524" s="62"/>
    </row>
    <row r="525" spans="1:11" ht="15" customHeight="1" x14ac:dyDescent="0.25">
      <c r="A525" s="79"/>
      <c r="B525" s="65"/>
      <c r="C525" s="65"/>
      <c r="D525" s="64"/>
      <c r="E525" s="64"/>
      <c r="J525" s="73"/>
      <c r="K525" s="62"/>
    </row>
    <row r="526" spans="1:11" ht="15" customHeight="1" x14ac:dyDescent="0.25">
      <c r="A526" s="79"/>
      <c r="B526" s="65"/>
      <c r="C526" s="65"/>
      <c r="D526" s="64"/>
      <c r="E526" s="64"/>
      <c r="J526" s="73"/>
      <c r="K526" s="62"/>
    </row>
    <row r="527" spans="1:11" ht="15" customHeight="1" x14ac:dyDescent="0.25">
      <c r="A527" s="79"/>
      <c r="B527" s="65"/>
      <c r="C527" s="65"/>
      <c r="D527" s="64"/>
      <c r="E527" s="64"/>
      <c r="J527" s="73"/>
      <c r="K527" s="62"/>
    </row>
    <row r="528" spans="1:11" ht="15" customHeight="1" x14ac:dyDescent="0.25">
      <c r="A528" s="79"/>
      <c r="B528" s="65"/>
      <c r="C528" s="65"/>
      <c r="D528" s="64"/>
      <c r="E528" s="64"/>
      <c r="J528" s="68"/>
      <c r="K528" s="62"/>
    </row>
    <row r="529" spans="1:11" ht="15" customHeight="1" x14ac:dyDescent="0.25">
      <c r="A529" s="79"/>
      <c r="B529" s="65"/>
      <c r="C529" s="65"/>
      <c r="D529" s="64"/>
      <c r="E529" s="64"/>
      <c r="J529" s="68"/>
      <c r="K529" s="62"/>
    </row>
    <row r="530" spans="1:11" ht="15" customHeight="1" x14ac:dyDescent="0.25">
      <c r="A530" s="79"/>
      <c r="B530" s="65"/>
      <c r="C530" s="65"/>
      <c r="D530" s="64"/>
      <c r="E530" s="64"/>
      <c r="J530" s="68"/>
      <c r="K530" s="62"/>
    </row>
    <row r="531" spans="1:11" ht="15" customHeight="1" x14ac:dyDescent="0.25">
      <c r="A531" s="79"/>
      <c r="B531" s="65"/>
      <c r="C531" s="65"/>
      <c r="D531" s="64"/>
      <c r="E531" s="64"/>
      <c r="J531" s="68"/>
      <c r="K531" s="62"/>
    </row>
    <row r="532" spans="1:11" ht="15" customHeight="1" x14ac:dyDescent="0.25">
      <c r="A532" s="79"/>
      <c r="B532" s="65"/>
      <c r="C532" s="65"/>
      <c r="D532" s="64"/>
      <c r="E532" s="64"/>
      <c r="J532" s="68"/>
      <c r="K532" s="62"/>
    </row>
    <row r="533" spans="1:11" ht="15" customHeight="1" x14ac:dyDescent="0.25">
      <c r="A533" s="79"/>
      <c r="B533" s="65"/>
      <c r="C533" s="65"/>
      <c r="D533" s="64"/>
      <c r="E533" s="64"/>
      <c r="J533" s="68"/>
      <c r="K533" s="62"/>
    </row>
    <row r="534" spans="1:11" ht="15" customHeight="1" x14ac:dyDescent="0.25">
      <c r="A534" s="79"/>
      <c r="B534" s="65"/>
      <c r="C534" s="65"/>
      <c r="D534" s="64"/>
      <c r="E534" s="64"/>
      <c r="J534" s="68"/>
      <c r="K534" s="62"/>
    </row>
    <row r="535" spans="1:11" ht="15" customHeight="1" x14ac:dyDescent="0.25">
      <c r="A535" s="79"/>
      <c r="B535" s="65"/>
      <c r="C535" s="65"/>
      <c r="E535" s="64"/>
      <c r="J535" s="69"/>
      <c r="K535" s="62"/>
    </row>
    <row r="536" spans="1:11" ht="15" customHeight="1" x14ac:dyDescent="0.25">
      <c r="A536" s="79"/>
      <c r="B536" s="65"/>
      <c r="C536" s="65"/>
      <c r="D536" s="90"/>
      <c r="E536" s="64"/>
      <c r="J536" s="69"/>
      <c r="K536" s="62"/>
    </row>
    <row r="537" spans="1:11" ht="15" customHeight="1" x14ac:dyDescent="0.25">
      <c r="A537" s="79"/>
      <c r="B537" s="65"/>
      <c r="C537" s="65"/>
      <c r="D537" s="90"/>
      <c r="E537" s="64"/>
      <c r="J537" s="75"/>
      <c r="K537" s="62"/>
    </row>
    <row r="538" spans="1:11" ht="15" customHeight="1" x14ac:dyDescent="0.25">
      <c r="A538" s="79"/>
      <c r="B538" s="65"/>
      <c r="C538" s="65"/>
      <c r="D538" s="90"/>
      <c r="E538" s="64"/>
      <c r="J538" s="75"/>
      <c r="K538" s="62"/>
    </row>
    <row r="539" spans="1:11" ht="15" customHeight="1" x14ac:dyDescent="0.25">
      <c r="A539" s="79"/>
      <c r="B539" s="65"/>
      <c r="C539" s="65"/>
      <c r="D539" s="90"/>
      <c r="E539" s="64"/>
      <c r="J539" s="69"/>
      <c r="K539" s="62"/>
    </row>
    <row r="540" spans="1:11" ht="15" customHeight="1" x14ac:dyDescent="0.25">
      <c r="A540" s="79"/>
      <c r="B540" s="65"/>
      <c r="C540" s="65"/>
      <c r="D540" s="90"/>
      <c r="E540" s="64"/>
      <c r="J540" s="75"/>
      <c r="K540" s="62"/>
    </row>
    <row r="541" spans="1:11" ht="15" customHeight="1" x14ac:dyDescent="0.25">
      <c r="A541" s="79"/>
      <c r="B541" s="65"/>
      <c r="C541" s="65"/>
      <c r="D541" s="90"/>
      <c r="E541" s="64"/>
      <c r="J541" s="88"/>
      <c r="K541" s="62"/>
    </row>
    <row r="542" spans="1:11" ht="15" customHeight="1" x14ac:dyDescent="0.25">
      <c r="A542" s="79"/>
      <c r="B542" s="65"/>
      <c r="C542" s="65"/>
      <c r="D542" s="90"/>
      <c r="E542" s="64"/>
      <c r="J542" s="86"/>
      <c r="K542" s="62"/>
    </row>
    <row r="543" spans="1:11" ht="15" customHeight="1" x14ac:dyDescent="0.25">
      <c r="A543" s="79"/>
      <c r="B543" s="65"/>
      <c r="C543" s="65"/>
      <c r="D543" s="90"/>
      <c r="E543" s="64"/>
      <c r="J543" s="69"/>
      <c r="K543" s="62"/>
    </row>
    <row r="544" spans="1:11" ht="15" customHeight="1" x14ac:dyDescent="0.25">
      <c r="A544" s="79"/>
      <c r="B544" s="65"/>
      <c r="C544" s="65"/>
      <c r="D544" s="90"/>
      <c r="E544" s="64"/>
      <c r="J544" s="69"/>
      <c r="K544" s="62"/>
    </row>
    <row r="545" spans="1:11" ht="15" customHeight="1" x14ac:dyDescent="0.25">
      <c r="A545" s="79"/>
      <c r="B545" s="65"/>
      <c r="C545" s="65"/>
      <c r="D545" s="90"/>
      <c r="E545" s="64"/>
      <c r="J545" s="69"/>
      <c r="K545" s="62"/>
    </row>
    <row r="546" spans="1:11" ht="15" customHeight="1" x14ac:dyDescent="0.25">
      <c r="A546" s="79"/>
      <c r="B546" s="65"/>
      <c r="C546" s="65"/>
      <c r="D546" s="90"/>
      <c r="E546" s="64"/>
      <c r="J546" s="75"/>
      <c r="K546" s="62"/>
    </row>
    <row r="547" spans="1:11" ht="15" customHeight="1" x14ac:dyDescent="0.25">
      <c r="A547" s="96"/>
      <c r="B547" s="97"/>
      <c r="C547" s="97"/>
      <c r="D547" s="98"/>
      <c r="E547" s="64"/>
      <c r="F547" s="99"/>
      <c r="G547" s="99"/>
      <c r="H547" s="100"/>
      <c r="I547" s="100"/>
      <c r="J547" s="68"/>
      <c r="K547" s="62"/>
    </row>
    <row r="548" spans="1:11" ht="15" customHeight="1" x14ac:dyDescent="0.25">
      <c r="A548" s="79"/>
      <c r="B548" s="65"/>
      <c r="C548" s="65"/>
      <c r="D548" s="90"/>
      <c r="E548" s="64"/>
      <c r="J548" s="101"/>
      <c r="K548" s="62"/>
    </row>
    <row r="549" spans="1:11" ht="15" customHeight="1" x14ac:dyDescent="0.25">
      <c r="A549" s="79"/>
      <c r="B549" s="65"/>
      <c r="C549" s="65"/>
      <c r="E549" s="64"/>
      <c r="J549" s="73"/>
      <c r="K549" s="62"/>
    </row>
    <row r="550" spans="1:11" ht="15" customHeight="1" x14ac:dyDescent="0.25">
      <c r="A550" s="79"/>
      <c r="B550" s="65"/>
      <c r="C550" s="65"/>
      <c r="E550" s="64"/>
      <c r="J550" s="73"/>
      <c r="K550" s="62"/>
    </row>
    <row r="551" spans="1:11" ht="15" customHeight="1" x14ac:dyDescent="0.25">
      <c r="A551" s="79"/>
      <c r="B551" s="65"/>
      <c r="C551" s="65"/>
      <c r="E551" s="64"/>
      <c r="J551" s="67"/>
      <c r="K551" s="62"/>
    </row>
    <row r="552" spans="1:11" ht="15" customHeight="1" x14ac:dyDescent="0.25">
      <c r="A552" s="79"/>
      <c r="B552" s="65"/>
      <c r="C552" s="65"/>
      <c r="E552" s="64"/>
      <c r="J552" s="67"/>
      <c r="K552" s="62"/>
    </row>
    <row r="553" spans="1:11" ht="15" customHeight="1" x14ac:dyDescent="0.25">
      <c r="A553" s="79"/>
      <c r="B553" s="65"/>
      <c r="C553" s="65"/>
      <c r="E553" s="64"/>
      <c r="J553" s="75"/>
      <c r="K553" s="62"/>
    </row>
    <row r="554" spans="1:11" ht="15" customHeight="1" x14ac:dyDescent="0.25">
      <c r="A554" s="79"/>
      <c r="B554" s="65"/>
      <c r="C554" s="65"/>
      <c r="E554" s="64"/>
      <c r="J554" s="73"/>
      <c r="K554" s="62"/>
    </row>
    <row r="555" spans="1:11" ht="15" customHeight="1" x14ac:dyDescent="0.25">
      <c r="A555" s="79"/>
      <c r="B555" s="65"/>
      <c r="C555" s="65"/>
      <c r="D555" s="64"/>
      <c r="E555" s="64"/>
      <c r="J555" s="73"/>
      <c r="K555" s="62"/>
    </row>
    <row r="556" spans="1:11" ht="15" customHeight="1" x14ac:dyDescent="0.25">
      <c r="A556" s="79"/>
      <c r="B556" s="65"/>
      <c r="C556" s="65"/>
      <c r="D556" s="90"/>
      <c r="E556" s="64"/>
      <c r="J556" s="61"/>
      <c r="K556" s="62"/>
    </row>
    <row r="557" spans="1:11" ht="15" customHeight="1" x14ac:dyDescent="0.25">
      <c r="A557" s="79"/>
      <c r="B557" s="65"/>
      <c r="C557" s="65"/>
      <c r="D557" s="90"/>
      <c r="E557" s="64"/>
      <c r="J557" s="88"/>
      <c r="K557" s="62"/>
    </row>
    <row r="558" spans="1:11" ht="15" customHeight="1" x14ac:dyDescent="0.25">
      <c r="A558" s="79"/>
      <c r="B558" s="65"/>
      <c r="C558" s="65"/>
      <c r="D558" s="90"/>
      <c r="E558" s="64"/>
      <c r="J558" s="91"/>
      <c r="K558" s="62"/>
    </row>
    <row r="559" spans="1:11" ht="15" customHeight="1" x14ac:dyDescent="0.25">
      <c r="A559" s="79"/>
      <c r="B559" s="65"/>
      <c r="C559" s="65"/>
      <c r="D559" s="90"/>
      <c r="E559" s="64"/>
      <c r="J559" s="69"/>
      <c r="K559" s="62"/>
    </row>
    <row r="560" spans="1:11" ht="15" customHeight="1" x14ac:dyDescent="0.25">
      <c r="A560" s="102"/>
      <c r="B560" s="103"/>
      <c r="C560" s="103"/>
      <c r="D560" s="90"/>
      <c r="E560" s="64"/>
      <c r="J560" s="73"/>
      <c r="K560" s="62"/>
    </row>
    <row r="561" spans="1:11" ht="15" customHeight="1" x14ac:dyDescent="0.25">
      <c r="A561" s="102"/>
      <c r="B561" s="103"/>
      <c r="C561" s="103"/>
      <c r="D561" s="90"/>
      <c r="E561" s="64"/>
      <c r="J561" s="68"/>
      <c r="K561" s="62"/>
    </row>
    <row r="562" spans="1:11" ht="15" customHeight="1" x14ac:dyDescent="0.25">
      <c r="A562" s="102"/>
      <c r="B562" s="103"/>
      <c r="C562" s="103"/>
      <c r="D562" s="90"/>
      <c r="E562" s="64"/>
      <c r="J562" s="73"/>
      <c r="K562" s="62"/>
    </row>
    <row r="563" spans="1:11" ht="15" customHeight="1" x14ac:dyDescent="0.25">
      <c r="A563" s="79"/>
      <c r="B563" s="65"/>
      <c r="C563" s="65"/>
      <c r="D563" s="90"/>
      <c r="E563" s="64"/>
      <c r="J563" s="69"/>
      <c r="K563" s="62"/>
    </row>
    <row r="564" spans="1:11" ht="15" customHeight="1" x14ac:dyDescent="0.25">
      <c r="A564" s="79"/>
      <c r="B564" s="65"/>
      <c r="C564" s="65"/>
      <c r="D564" s="90"/>
      <c r="E564" s="64"/>
      <c r="J564" s="69"/>
      <c r="K564" s="62"/>
    </row>
    <row r="565" spans="1:11" ht="15" customHeight="1" x14ac:dyDescent="0.25">
      <c r="A565" s="79"/>
      <c r="B565" s="65"/>
      <c r="C565" s="65"/>
      <c r="E565" s="64"/>
      <c r="J565" s="69"/>
      <c r="K565" s="62"/>
    </row>
    <row r="566" spans="1:11" ht="15" customHeight="1" x14ac:dyDescent="0.25">
      <c r="A566" s="79"/>
      <c r="B566" s="65"/>
      <c r="C566" s="155"/>
      <c r="D566" s="89"/>
      <c r="E566" s="64"/>
      <c r="J566" s="68"/>
      <c r="K566" s="62"/>
    </row>
    <row r="567" spans="1:11" ht="15" customHeight="1" x14ac:dyDescent="0.25">
      <c r="A567" s="79"/>
      <c r="B567" s="65"/>
      <c r="C567" s="155"/>
      <c r="D567" s="89"/>
      <c r="E567" s="64"/>
      <c r="J567" s="73"/>
      <c r="K567" s="62"/>
    </row>
    <row r="568" spans="1:11" ht="15" customHeight="1" x14ac:dyDescent="0.25">
      <c r="A568" s="79"/>
      <c r="B568" s="65"/>
      <c r="C568" s="155"/>
      <c r="D568" s="89"/>
      <c r="E568" s="64"/>
      <c r="J568" s="68"/>
      <c r="K568" s="62"/>
    </row>
    <row r="569" spans="1:11" ht="15" customHeight="1" x14ac:dyDescent="0.25">
      <c r="A569" s="79"/>
      <c r="B569" s="65"/>
      <c r="C569" s="155"/>
      <c r="D569" s="89"/>
      <c r="E569" s="64"/>
      <c r="J569" s="68"/>
      <c r="K569" s="62"/>
    </row>
    <row r="570" spans="1:11" ht="15" customHeight="1" x14ac:dyDescent="0.25">
      <c r="A570" s="79"/>
      <c r="B570" s="65"/>
      <c r="C570" s="155"/>
      <c r="D570" s="89"/>
      <c r="E570" s="64"/>
      <c r="J570" s="73"/>
      <c r="K570" s="62"/>
    </row>
    <row r="571" spans="1:11" ht="15" customHeight="1" x14ac:dyDescent="0.25">
      <c r="A571" s="79"/>
      <c r="B571" s="65"/>
      <c r="C571" s="155"/>
      <c r="D571" s="89"/>
      <c r="E571" s="64"/>
      <c r="J571" s="68"/>
      <c r="K571" s="62"/>
    </row>
    <row r="572" spans="1:11" ht="15" customHeight="1" x14ac:dyDescent="0.25">
      <c r="A572" s="79"/>
      <c r="B572" s="65"/>
      <c r="C572" s="155"/>
      <c r="D572" s="89"/>
      <c r="E572" s="64"/>
      <c r="J572" s="68"/>
      <c r="K572" s="62"/>
    </row>
    <row r="573" spans="1:11" ht="15" customHeight="1" x14ac:dyDescent="0.25">
      <c r="A573" s="79"/>
      <c r="B573" s="65"/>
      <c r="C573" s="155"/>
      <c r="D573" s="89"/>
      <c r="E573" s="64"/>
      <c r="J573" s="68"/>
      <c r="K573" s="62"/>
    </row>
    <row r="574" spans="1:11" ht="15" customHeight="1" x14ac:dyDescent="0.25">
      <c r="A574" s="79"/>
      <c r="B574" s="65"/>
      <c r="C574" s="155"/>
      <c r="D574" s="89"/>
      <c r="E574" s="64"/>
      <c r="J574" s="69"/>
      <c r="K574" s="62"/>
    </row>
    <row r="575" spans="1:11" ht="15" customHeight="1" x14ac:dyDescent="0.25">
      <c r="A575" s="79"/>
      <c r="B575" s="65"/>
      <c r="C575" s="155"/>
      <c r="D575" s="89"/>
      <c r="E575" s="64"/>
      <c r="J575" s="69"/>
      <c r="K575" s="62"/>
    </row>
    <row r="576" spans="1:11" ht="15" customHeight="1" x14ac:dyDescent="0.25">
      <c r="A576" s="79"/>
      <c r="B576" s="65"/>
      <c r="C576" s="65"/>
      <c r="D576" s="64"/>
      <c r="E576" s="64"/>
      <c r="K576" s="62"/>
    </row>
    <row r="577" spans="1:11" ht="15" customHeight="1" x14ac:dyDescent="0.25">
      <c r="A577" s="79"/>
      <c r="B577" s="65"/>
      <c r="C577" s="65"/>
      <c r="D577" s="64"/>
      <c r="E577" s="64"/>
      <c r="J577" s="69"/>
      <c r="K577" s="62"/>
    </row>
    <row r="578" spans="1:11" ht="15" customHeight="1" x14ac:dyDescent="0.25">
      <c r="A578" s="79"/>
      <c r="B578" s="65"/>
      <c r="C578" s="65"/>
      <c r="D578" s="64"/>
      <c r="E578" s="64"/>
      <c r="J578" s="69"/>
      <c r="K578" s="62"/>
    </row>
    <row r="579" spans="1:11" ht="15" customHeight="1" x14ac:dyDescent="0.25">
      <c r="A579" s="79"/>
      <c r="B579" s="65"/>
      <c r="C579" s="65"/>
      <c r="D579" s="64"/>
      <c r="E579" s="64"/>
      <c r="J579" s="91"/>
      <c r="K579" s="62"/>
    </row>
    <row r="580" spans="1:11" ht="15" customHeight="1" x14ac:dyDescent="0.25">
      <c r="A580" s="79"/>
      <c r="B580" s="65"/>
      <c r="C580" s="65"/>
      <c r="D580" s="64"/>
      <c r="E580" s="64"/>
      <c r="J580" s="69"/>
      <c r="K580" s="62"/>
    </row>
    <row r="581" spans="1:11" ht="15" customHeight="1" x14ac:dyDescent="0.25">
      <c r="A581" s="79"/>
      <c r="B581" s="65"/>
      <c r="C581" s="65"/>
      <c r="D581" s="64"/>
      <c r="E581" s="64"/>
      <c r="J581" s="69"/>
      <c r="K581" s="62"/>
    </row>
    <row r="582" spans="1:11" ht="15" customHeight="1" x14ac:dyDescent="0.25">
      <c r="A582" s="79"/>
      <c r="B582" s="65"/>
      <c r="C582" s="65"/>
      <c r="D582" s="64"/>
      <c r="E582" s="64"/>
      <c r="J582" s="68"/>
      <c r="K582" s="62"/>
    </row>
    <row r="583" spans="1:11" ht="15" customHeight="1" x14ac:dyDescent="0.25">
      <c r="A583" s="79"/>
      <c r="B583" s="65"/>
      <c r="C583" s="65"/>
      <c r="D583" s="64"/>
      <c r="E583" s="64"/>
      <c r="J583" s="68"/>
      <c r="K583" s="62"/>
    </row>
    <row r="584" spans="1:11" ht="15" customHeight="1" x14ac:dyDescent="0.25">
      <c r="A584" s="79"/>
      <c r="B584" s="65"/>
      <c r="C584" s="65"/>
      <c r="D584" s="64"/>
      <c r="E584" s="64"/>
      <c r="J584" s="68"/>
      <c r="K584" s="62"/>
    </row>
    <row r="585" spans="1:11" ht="15" customHeight="1" x14ac:dyDescent="0.25">
      <c r="A585" s="79"/>
      <c r="B585" s="65"/>
      <c r="C585" s="65"/>
      <c r="D585" s="90"/>
      <c r="E585" s="64"/>
      <c r="J585" s="68"/>
      <c r="K585" s="62"/>
    </row>
    <row r="586" spans="1:11" ht="15" customHeight="1" x14ac:dyDescent="0.25">
      <c r="A586" s="79"/>
      <c r="B586" s="65"/>
      <c r="C586" s="65"/>
      <c r="D586" s="90"/>
      <c r="E586" s="64"/>
      <c r="J586" s="73"/>
      <c r="K586" s="62"/>
    </row>
    <row r="587" spans="1:11" ht="15" customHeight="1" x14ac:dyDescent="0.25">
      <c r="A587" s="79"/>
      <c r="B587" s="65"/>
      <c r="C587" s="65"/>
      <c r="D587" s="90"/>
      <c r="E587" s="64"/>
      <c r="J587" s="75"/>
      <c r="K587" s="62"/>
    </row>
    <row r="588" spans="1:11" ht="15" customHeight="1" x14ac:dyDescent="0.25">
      <c r="A588" s="79"/>
      <c r="B588" s="65"/>
      <c r="C588" s="65"/>
      <c r="D588" s="90"/>
      <c r="E588" s="64"/>
      <c r="J588" s="75"/>
      <c r="K588" s="62"/>
    </row>
    <row r="589" spans="1:11" ht="15" customHeight="1" x14ac:dyDescent="0.25">
      <c r="A589" s="79"/>
      <c r="B589" s="65"/>
      <c r="C589" s="65"/>
      <c r="D589" s="90"/>
      <c r="E589" s="64"/>
      <c r="J589" s="75"/>
      <c r="K589" s="62"/>
    </row>
    <row r="590" spans="1:11" ht="15" customHeight="1" x14ac:dyDescent="0.25">
      <c r="A590" s="79"/>
      <c r="B590" s="65"/>
      <c r="C590" s="65"/>
      <c r="D590" s="90"/>
      <c r="E590" s="64"/>
      <c r="J590" s="69"/>
      <c r="K590" s="62"/>
    </row>
    <row r="591" spans="1:11" ht="15" customHeight="1" x14ac:dyDescent="0.25">
      <c r="A591" s="79"/>
      <c r="B591" s="65"/>
      <c r="C591" s="65"/>
      <c r="D591" s="90"/>
      <c r="E591" s="64"/>
      <c r="J591" s="69"/>
      <c r="K591" s="62"/>
    </row>
    <row r="592" spans="1:11" ht="15" customHeight="1" x14ac:dyDescent="0.25">
      <c r="A592" s="79"/>
      <c r="B592" s="65"/>
      <c r="C592" s="65"/>
      <c r="D592" s="90"/>
      <c r="E592" s="64"/>
      <c r="J592" s="69"/>
      <c r="K592" s="62"/>
    </row>
    <row r="593" spans="1:11" ht="15" customHeight="1" x14ac:dyDescent="0.25">
      <c r="A593" s="79"/>
      <c r="B593" s="65"/>
      <c r="C593" s="65"/>
      <c r="D593" s="90"/>
      <c r="E593" s="64"/>
      <c r="J593" s="68"/>
      <c r="K593" s="62"/>
    </row>
    <row r="594" spans="1:11" ht="15" customHeight="1" x14ac:dyDescent="0.25">
      <c r="A594" s="79"/>
      <c r="B594" s="65"/>
      <c r="C594" s="65"/>
      <c r="D594" s="90"/>
      <c r="E594" s="64"/>
      <c r="J594" s="69"/>
      <c r="K594" s="62"/>
    </row>
    <row r="595" spans="1:11" ht="15" customHeight="1" x14ac:dyDescent="0.25">
      <c r="A595" s="79"/>
      <c r="B595" s="65"/>
      <c r="C595" s="65"/>
      <c r="D595" s="90"/>
      <c r="E595" s="64"/>
      <c r="J595" s="68"/>
      <c r="K595" s="62"/>
    </row>
    <row r="596" spans="1:11" ht="15" customHeight="1" x14ac:dyDescent="0.25">
      <c r="A596" s="79"/>
      <c r="B596" s="65"/>
      <c r="C596" s="65"/>
      <c r="D596" s="90"/>
      <c r="E596" s="64"/>
      <c r="J596" s="69"/>
      <c r="K596" s="62"/>
    </row>
    <row r="597" spans="1:11" ht="15" customHeight="1" x14ac:dyDescent="0.25">
      <c r="A597" s="79"/>
      <c r="B597" s="65"/>
      <c r="C597" s="65"/>
      <c r="D597" s="90"/>
      <c r="E597" s="64"/>
      <c r="J597" s="69"/>
      <c r="K597" s="62"/>
    </row>
    <row r="598" spans="1:11" ht="15" customHeight="1" x14ac:dyDescent="0.25">
      <c r="A598" s="79"/>
      <c r="B598" s="65"/>
      <c r="C598" s="65"/>
      <c r="D598" s="90"/>
      <c r="E598" s="64"/>
      <c r="J598" s="69"/>
      <c r="K598" s="62"/>
    </row>
    <row r="599" spans="1:11" ht="15" customHeight="1" x14ac:dyDescent="0.25">
      <c r="A599" s="79"/>
      <c r="B599" s="65"/>
      <c r="C599" s="65"/>
      <c r="D599" s="90"/>
      <c r="E599" s="64"/>
      <c r="J599" s="67"/>
      <c r="K599" s="62"/>
    </row>
    <row r="600" spans="1:11" ht="15" customHeight="1" x14ac:dyDescent="0.25">
      <c r="A600" s="79"/>
      <c r="B600" s="65"/>
      <c r="C600" s="65"/>
      <c r="D600" s="90"/>
      <c r="E600" s="64"/>
      <c r="K600" s="62"/>
    </row>
    <row r="601" spans="1:11" ht="15" customHeight="1" x14ac:dyDescent="0.25">
      <c r="A601" s="79"/>
      <c r="B601" s="65"/>
      <c r="C601" s="65"/>
      <c r="D601" s="90"/>
      <c r="E601" s="64"/>
      <c r="K601" s="62"/>
    </row>
    <row r="602" spans="1:11" ht="15" customHeight="1" x14ac:dyDescent="0.25">
      <c r="A602" s="79"/>
      <c r="B602" s="65"/>
      <c r="C602" s="65"/>
      <c r="E602" s="64"/>
      <c r="J602" s="69"/>
      <c r="K602" s="62"/>
    </row>
    <row r="603" spans="1:11" ht="15" customHeight="1" x14ac:dyDescent="0.25">
      <c r="A603" s="79"/>
      <c r="B603" s="65"/>
      <c r="C603" s="65"/>
      <c r="E603" s="64"/>
      <c r="J603" s="69"/>
      <c r="K603" s="62"/>
    </row>
    <row r="604" spans="1:11" ht="15" customHeight="1" x14ac:dyDescent="0.25">
      <c r="A604" s="79"/>
      <c r="B604" s="65"/>
      <c r="C604" s="65"/>
      <c r="E604" s="64"/>
      <c r="J604" s="69"/>
      <c r="K604" s="62"/>
    </row>
    <row r="605" spans="1:11" ht="15" customHeight="1" x14ac:dyDescent="0.25">
      <c r="A605" s="79"/>
      <c r="B605" s="65"/>
      <c r="C605" s="65"/>
      <c r="E605" s="64"/>
      <c r="J605" s="69"/>
      <c r="K605" s="62"/>
    </row>
    <row r="606" spans="1:11" ht="15" customHeight="1" x14ac:dyDescent="0.25">
      <c r="A606" s="79"/>
      <c r="B606" s="65"/>
      <c r="C606" s="65"/>
      <c r="E606" s="64"/>
      <c r="J606" s="69"/>
      <c r="K606" s="62"/>
    </row>
    <row r="607" spans="1:11" ht="15" customHeight="1" x14ac:dyDescent="0.25">
      <c r="A607" s="79"/>
      <c r="B607" s="65"/>
      <c r="C607" s="65"/>
      <c r="E607" s="64"/>
      <c r="J607" s="69"/>
      <c r="K607" s="62"/>
    </row>
    <row r="608" spans="1:11" ht="15" customHeight="1" x14ac:dyDescent="0.25">
      <c r="A608" s="79"/>
      <c r="B608" s="65"/>
      <c r="C608" s="65"/>
      <c r="E608" s="64"/>
      <c r="J608" s="69"/>
      <c r="K608" s="62"/>
    </row>
    <row r="609" spans="1:11" ht="15" customHeight="1" x14ac:dyDescent="0.25">
      <c r="A609" s="79"/>
      <c r="B609" s="65"/>
      <c r="C609" s="65"/>
      <c r="E609" s="64"/>
      <c r="J609" s="69"/>
      <c r="K609" s="62"/>
    </row>
    <row r="610" spans="1:11" ht="15" customHeight="1" x14ac:dyDescent="0.25">
      <c r="A610" s="79"/>
      <c r="B610" s="65"/>
      <c r="C610" s="65"/>
      <c r="E610" s="64"/>
      <c r="J610" s="75"/>
      <c r="K610" s="62"/>
    </row>
    <row r="611" spans="1:11" ht="15" customHeight="1" x14ac:dyDescent="0.25">
      <c r="A611" s="79"/>
      <c r="B611" s="65"/>
      <c r="C611" s="65"/>
      <c r="E611" s="64"/>
      <c r="J611" s="67"/>
      <c r="K611" s="62"/>
    </row>
    <row r="612" spans="1:11" ht="15" customHeight="1" x14ac:dyDescent="0.25">
      <c r="A612" s="79"/>
      <c r="B612" s="65"/>
      <c r="C612" s="65"/>
      <c r="E612" s="64"/>
      <c r="J612" s="75"/>
      <c r="K612" s="62"/>
    </row>
    <row r="613" spans="1:11" ht="15" customHeight="1" x14ac:dyDescent="0.25">
      <c r="A613" s="79"/>
      <c r="B613" s="65"/>
      <c r="C613" s="65"/>
      <c r="D613" s="90"/>
      <c r="E613" s="64"/>
      <c r="J613" s="69"/>
      <c r="K613" s="62"/>
    </row>
    <row r="614" spans="1:11" ht="15" customHeight="1" x14ac:dyDescent="0.25">
      <c r="A614" s="79"/>
      <c r="B614" s="65"/>
      <c r="C614" s="65"/>
      <c r="D614" s="90"/>
      <c r="E614" s="64"/>
      <c r="J614" s="69"/>
      <c r="K614" s="62"/>
    </row>
    <row r="615" spans="1:11" ht="15" customHeight="1" x14ac:dyDescent="0.25">
      <c r="A615" s="79"/>
      <c r="B615" s="65"/>
      <c r="C615" s="65"/>
      <c r="D615" s="90"/>
      <c r="E615" s="64"/>
      <c r="J615" s="75"/>
      <c r="K615" s="62"/>
    </row>
    <row r="616" spans="1:11" ht="15" customHeight="1" x14ac:dyDescent="0.25">
      <c r="A616" s="79"/>
      <c r="B616" s="65"/>
      <c r="C616" s="65"/>
      <c r="D616" s="90"/>
      <c r="E616" s="64"/>
      <c r="J616" s="73"/>
      <c r="K616" s="62"/>
    </row>
    <row r="617" spans="1:11" ht="15" customHeight="1" x14ac:dyDescent="0.25">
      <c r="A617" s="79"/>
      <c r="B617" s="65"/>
      <c r="C617" s="65"/>
      <c r="D617" s="90"/>
      <c r="E617" s="64"/>
      <c r="J617" s="75"/>
      <c r="K617" s="62"/>
    </row>
    <row r="618" spans="1:11" ht="15" customHeight="1" x14ac:dyDescent="0.25">
      <c r="A618" s="79"/>
      <c r="B618" s="65"/>
      <c r="C618" s="65"/>
      <c r="D618" s="64"/>
      <c r="E618" s="64"/>
      <c r="J618" s="69"/>
      <c r="K618" s="62"/>
    </row>
    <row r="619" spans="1:11" ht="15" customHeight="1" x14ac:dyDescent="0.25">
      <c r="A619" s="79"/>
      <c r="B619" s="65"/>
      <c r="C619" s="155"/>
      <c r="D619" s="89"/>
      <c r="E619" s="64"/>
      <c r="J619" s="69"/>
      <c r="K619" s="62"/>
    </row>
    <row r="620" spans="1:11" ht="15" customHeight="1" x14ac:dyDescent="0.25">
      <c r="A620" s="79"/>
      <c r="B620" s="65"/>
      <c r="C620" s="155"/>
      <c r="D620" s="89"/>
      <c r="E620" s="64"/>
      <c r="J620" s="73"/>
      <c r="K620" s="62"/>
    </row>
    <row r="621" spans="1:11" ht="15" customHeight="1" x14ac:dyDescent="0.25">
      <c r="A621" s="79"/>
      <c r="B621" s="65"/>
      <c r="C621" s="155"/>
      <c r="D621" s="89"/>
      <c r="E621" s="64"/>
      <c r="J621" s="69"/>
      <c r="K621" s="62"/>
    </row>
    <row r="622" spans="1:11" ht="15" customHeight="1" x14ac:dyDescent="0.25">
      <c r="A622" s="63"/>
      <c r="B622" s="71"/>
      <c r="C622" s="166"/>
      <c r="D622" s="89"/>
      <c r="E622" s="64"/>
      <c r="F622" s="72"/>
      <c r="G622" s="72"/>
      <c r="H622" s="95"/>
      <c r="I622" s="95"/>
      <c r="J622" s="69"/>
      <c r="K622" s="62"/>
    </row>
    <row r="623" spans="1:11" ht="15" customHeight="1" x14ac:dyDescent="0.25">
      <c r="A623" s="79"/>
      <c r="B623" s="65"/>
      <c r="C623" s="155"/>
      <c r="D623" s="89"/>
      <c r="E623" s="64"/>
      <c r="J623" s="69"/>
      <c r="K623" s="62"/>
    </row>
    <row r="624" spans="1:11" ht="15" customHeight="1" x14ac:dyDescent="0.25">
      <c r="A624" s="79"/>
      <c r="B624" s="65"/>
      <c r="C624" s="155"/>
      <c r="D624" s="89"/>
      <c r="E624" s="64"/>
      <c r="J624" s="69"/>
      <c r="K624" s="62"/>
    </row>
    <row r="625" spans="1:11" ht="15" customHeight="1" x14ac:dyDescent="0.25">
      <c r="A625" s="79"/>
      <c r="B625" s="65"/>
      <c r="C625" s="155"/>
      <c r="D625" s="89"/>
      <c r="E625" s="64"/>
      <c r="J625" s="69"/>
      <c r="K625" s="62"/>
    </row>
    <row r="626" spans="1:11" ht="15" customHeight="1" x14ac:dyDescent="0.25">
      <c r="A626" s="79"/>
      <c r="B626" s="65"/>
      <c r="C626" s="155"/>
      <c r="D626" s="89"/>
      <c r="E626" s="64"/>
      <c r="J626" s="73"/>
      <c r="K626" s="62"/>
    </row>
    <row r="627" spans="1:11" ht="15" customHeight="1" x14ac:dyDescent="0.25">
      <c r="A627" s="79"/>
      <c r="B627" s="65"/>
      <c r="C627" s="155"/>
      <c r="D627" s="89"/>
      <c r="E627" s="64"/>
      <c r="J627" s="69"/>
      <c r="K627" s="62"/>
    </row>
    <row r="628" spans="1:11" ht="15" customHeight="1" x14ac:dyDescent="0.25">
      <c r="A628" s="79"/>
      <c r="B628" s="65"/>
      <c r="C628" s="155"/>
      <c r="D628" s="89"/>
      <c r="E628" s="64"/>
      <c r="J628" s="73"/>
      <c r="K628" s="62"/>
    </row>
    <row r="629" spans="1:11" ht="15" customHeight="1" x14ac:dyDescent="0.25">
      <c r="A629" s="79"/>
      <c r="B629" s="65"/>
      <c r="C629" s="155"/>
      <c r="D629" s="89"/>
      <c r="E629" s="64"/>
      <c r="J629" s="73"/>
      <c r="K629" s="62"/>
    </row>
    <row r="630" spans="1:11" ht="15" customHeight="1" x14ac:dyDescent="0.25">
      <c r="A630" s="79"/>
      <c r="B630" s="65"/>
      <c r="C630" s="155"/>
      <c r="D630" s="89"/>
      <c r="E630" s="64"/>
      <c r="J630" s="69"/>
      <c r="K630" s="62"/>
    </row>
    <row r="631" spans="1:11" ht="15" customHeight="1" x14ac:dyDescent="0.25">
      <c r="A631" s="79"/>
      <c r="B631" s="65"/>
      <c r="C631" s="155"/>
      <c r="D631" s="89"/>
      <c r="E631" s="64"/>
      <c r="J631" s="69"/>
      <c r="K631" s="62"/>
    </row>
    <row r="632" spans="1:11" ht="15" customHeight="1" x14ac:dyDescent="0.25">
      <c r="A632" s="79"/>
      <c r="B632" s="65"/>
      <c r="C632" s="155"/>
      <c r="D632" s="89"/>
      <c r="E632" s="64"/>
      <c r="J632" s="104"/>
      <c r="K632" s="62"/>
    </row>
    <row r="633" spans="1:11" ht="15" customHeight="1" x14ac:dyDescent="0.25">
      <c r="A633" s="79"/>
      <c r="B633" s="65"/>
      <c r="C633" s="155"/>
      <c r="D633" s="89"/>
      <c r="E633" s="64"/>
      <c r="J633" s="69"/>
      <c r="K633" s="62"/>
    </row>
    <row r="634" spans="1:11" ht="15" customHeight="1" x14ac:dyDescent="0.25">
      <c r="A634" s="79"/>
      <c r="B634" s="65"/>
      <c r="C634" s="155"/>
      <c r="D634" s="89"/>
      <c r="E634" s="64"/>
      <c r="J634" s="69"/>
      <c r="K634" s="62"/>
    </row>
    <row r="635" spans="1:11" ht="15" customHeight="1" x14ac:dyDescent="0.25">
      <c r="A635" s="79"/>
      <c r="B635" s="65"/>
      <c r="C635" s="155"/>
      <c r="D635" s="89"/>
      <c r="E635" s="64"/>
      <c r="J635" s="69"/>
      <c r="K635" s="62"/>
    </row>
    <row r="636" spans="1:11" ht="15" customHeight="1" x14ac:dyDescent="0.25">
      <c r="A636" s="79"/>
      <c r="B636" s="65"/>
      <c r="C636" s="155"/>
      <c r="D636" s="89"/>
      <c r="E636" s="64"/>
      <c r="J636" s="69"/>
      <c r="K636" s="62"/>
    </row>
    <row r="637" spans="1:11" ht="15" customHeight="1" x14ac:dyDescent="0.25">
      <c r="A637" s="79"/>
      <c r="B637" s="65"/>
      <c r="C637" s="155"/>
      <c r="D637" s="89"/>
      <c r="E637" s="64"/>
      <c r="J637" s="104"/>
      <c r="K637" s="62"/>
    </row>
    <row r="638" spans="1:11" ht="15" customHeight="1" x14ac:dyDescent="0.25">
      <c r="A638" s="63"/>
      <c r="B638" s="71"/>
      <c r="C638" s="166"/>
      <c r="D638" s="89"/>
      <c r="E638" s="64"/>
      <c r="J638" s="69"/>
      <c r="K638" s="62"/>
    </row>
    <row r="639" spans="1:11" ht="15" customHeight="1" x14ac:dyDescent="0.25">
      <c r="A639" s="63"/>
      <c r="B639" s="71"/>
      <c r="C639" s="166"/>
      <c r="D639" s="89"/>
      <c r="E639" s="64"/>
      <c r="F639" s="72"/>
      <c r="G639" s="72"/>
      <c r="H639" s="95"/>
      <c r="I639" s="95"/>
      <c r="J639" s="69"/>
      <c r="K639" s="62"/>
    </row>
    <row r="640" spans="1:11" ht="15" customHeight="1" x14ac:dyDescent="0.25">
      <c r="A640" s="63"/>
      <c r="B640" s="71"/>
      <c r="C640" s="166"/>
      <c r="D640" s="89"/>
      <c r="E640" s="64"/>
      <c r="F640" s="72"/>
      <c r="G640" s="72"/>
      <c r="H640" s="95"/>
      <c r="I640" s="95"/>
      <c r="J640" s="69"/>
      <c r="K640" s="62"/>
    </row>
    <row r="641" spans="1:11" ht="15" customHeight="1" x14ac:dyDescent="0.25">
      <c r="A641" s="63"/>
      <c r="B641" s="71"/>
      <c r="C641" s="71"/>
      <c r="D641" s="78"/>
      <c r="E641" s="64"/>
      <c r="F641" s="72"/>
      <c r="G641" s="72"/>
      <c r="H641" s="95"/>
      <c r="I641" s="95"/>
      <c r="J641" s="68"/>
      <c r="K641" s="62"/>
    </row>
    <row r="642" spans="1:11" ht="15" customHeight="1" x14ac:dyDescent="0.25">
      <c r="A642" s="63"/>
      <c r="B642" s="71"/>
      <c r="C642" s="71"/>
      <c r="D642" s="78"/>
      <c r="E642" s="64"/>
      <c r="F642" s="72"/>
      <c r="G642" s="72"/>
      <c r="H642" s="95"/>
      <c r="I642" s="95"/>
      <c r="J642" s="68"/>
      <c r="K642" s="62"/>
    </row>
    <row r="643" spans="1:11" ht="15" customHeight="1" x14ac:dyDescent="0.25">
      <c r="A643" s="63"/>
      <c r="B643" s="71"/>
      <c r="C643" s="71"/>
      <c r="D643" s="78"/>
      <c r="E643" s="64"/>
      <c r="F643" s="72"/>
      <c r="G643" s="72"/>
      <c r="H643" s="95"/>
      <c r="I643" s="95"/>
      <c r="J643" s="68"/>
      <c r="K643" s="62"/>
    </row>
    <row r="644" spans="1:11" ht="15" customHeight="1" x14ac:dyDescent="0.25">
      <c r="A644" s="63"/>
      <c r="B644" s="71"/>
      <c r="C644" s="71"/>
      <c r="D644" s="78"/>
      <c r="E644" s="64"/>
      <c r="F644" s="72"/>
      <c r="G644" s="72"/>
      <c r="H644" s="95"/>
      <c r="I644" s="95"/>
      <c r="J644" s="68"/>
      <c r="K644" s="62"/>
    </row>
    <row r="645" spans="1:11" ht="15" customHeight="1" x14ac:dyDescent="0.25">
      <c r="A645" s="63"/>
      <c r="B645" s="71"/>
      <c r="C645" s="71"/>
      <c r="D645" s="78"/>
      <c r="E645" s="64"/>
      <c r="F645" s="72"/>
      <c r="G645" s="72"/>
      <c r="H645" s="95"/>
      <c r="I645" s="95"/>
      <c r="J645" s="69"/>
      <c r="K645" s="62"/>
    </row>
    <row r="646" spans="1:11" ht="15" customHeight="1" x14ac:dyDescent="0.25">
      <c r="A646" s="63"/>
      <c r="B646" s="71"/>
      <c r="C646" s="71"/>
      <c r="D646" s="78"/>
      <c r="E646" s="64"/>
      <c r="F646" s="72"/>
      <c r="G646" s="72"/>
      <c r="H646" s="95"/>
      <c r="I646" s="95"/>
      <c r="J646" s="69"/>
      <c r="K646" s="62"/>
    </row>
    <row r="647" spans="1:11" ht="15" customHeight="1" x14ac:dyDescent="0.25">
      <c r="A647" s="63"/>
      <c r="B647" s="71"/>
      <c r="C647" s="71"/>
      <c r="D647" s="64"/>
      <c r="E647" s="64"/>
      <c r="F647" s="72"/>
      <c r="G647" s="72"/>
      <c r="H647" s="95"/>
      <c r="I647" s="95"/>
      <c r="J647" s="69"/>
      <c r="K647" s="62"/>
    </row>
    <row r="648" spans="1:11" ht="15" customHeight="1" x14ac:dyDescent="0.25">
      <c r="A648" s="79"/>
      <c r="B648" s="65"/>
      <c r="C648" s="65"/>
      <c r="E648" s="64"/>
      <c r="J648" s="73"/>
      <c r="K648" s="62"/>
    </row>
    <row r="649" spans="1:11" ht="15" customHeight="1" x14ac:dyDescent="0.25">
      <c r="A649" s="79"/>
      <c r="B649" s="65"/>
      <c r="C649" s="65"/>
      <c r="E649" s="64"/>
      <c r="J649" s="69"/>
      <c r="K649" s="62"/>
    </row>
    <row r="650" spans="1:11" ht="15" customHeight="1" x14ac:dyDescent="0.25">
      <c r="A650" s="79"/>
      <c r="B650" s="65"/>
      <c r="C650" s="65"/>
      <c r="E650" s="64"/>
      <c r="J650" s="67"/>
      <c r="K650" s="62"/>
    </row>
    <row r="651" spans="1:11" ht="15" customHeight="1" x14ac:dyDescent="0.25">
      <c r="A651" s="79"/>
      <c r="B651" s="65"/>
      <c r="C651" s="65"/>
      <c r="E651" s="64"/>
      <c r="J651" s="75"/>
      <c r="K651" s="62"/>
    </row>
    <row r="652" spans="1:11" ht="15" customHeight="1" x14ac:dyDescent="0.25">
      <c r="A652" s="79"/>
      <c r="B652" s="65"/>
      <c r="C652" s="65"/>
      <c r="E652" s="64"/>
      <c r="J652" s="75"/>
      <c r="K652" s="62"/>
    </row>
    <row r="653" spans="1:11" ht="15" customHeight="1" x14ac:dyDescent="0.25">
      <c r="A653" s="79"/>
      <c r="B653" s="65"/>
      <c r="C653" s="65"/>
      <c r="E653" s="64"/>
      <c r="J653" s="69"/>
      <c r="K653" s="62"/>
    </row>
    <row r="654" spans="1:11" ht="15" customHeight="1" x14ac:dyDescent="0.25">
      <c r="A654" s="79"/>
      <c r="B654" s="65"/>
      <c r="C654" s="65"/>
      <c r="E654" s="64"/>
      <c r="J654" s="75"/>
      <c r="K654" s="62"/>
    </row>
    <row r="655" spans="1:11" ht="15" customHeight="1" x14ac:dyDescent="0.25">
      <c r="A655" s="79"/>
      <c r="B655" s="65"/>
      <c r="C655" s="65"/>
      <c r="E655" s="64"/>
      <c r="J655" s="69"/>
      <c r="K655" s="62"/>
    </row>
    <row r="656" spans="1:11" ht="15" customHeight="1" x14ac:dyDescent="0.25">
      <c r="A656" s="79"/>
      <c r="B656" s="65"/>
      <c r="C656" s="65"/>
      <c r="E656" s="64"/>
      <c r="J656" s="68"/>
      <c r="K656" s="62"/>
    </row>
    <row r="657" spans="1:11" ht="15" customHeight="1" x14ac:dyDescent="0.25">
      <c r="A657" s="79"/>
      <c r="B657" s="65"/>
      <c r="C657" s="65"/>
      <c r="E657" s="64"/>
      <c r="J657" s="75"/>
      <c r="K657" s="62"/>
    </row>
    <row r="658" spans="1:11" ht="15" customHeight="1" x14ac:dyDescent="0.25">
      <c r="A658" s="79"/>
      <c r="B658" s="65"/>
      <c r="C658" s="65"/>
      <c r="E658" s="64"/>
      <c r="J658" s="75"/>
      <c r="K658" s="62"/>
    </row>
    <row r="659" spans="1:11" ht="15" customHeight="1" x14ac:dyDescent="0.25">
      <c r="A659" s="79"/>
      <c r="B659" s="65"/>
      <c r="C659" s="65"/>
      <c r="E659" s="64"/>
      <c r="J659" s="75"/>
      <c r="K659" s="62"/>
    </row>
    <row r="660" spans="1:11" ht="15" customHeight="1" x14ac:dyDescent="0.25">
      <c r="A660" s="79"/>
      <c r="B660" s="65"/>
      <c r="C660" s="65"/>
      <c r="E660" s="64"/>
      <c r="J660" s="73"/>
      <c r="K660" s="62"/>
    </row>
    <row r="661" spans="1:11" ht="15" customHeight="1" x14ac:dyDescent="0.25">
      <c r="A661" s="79"/>
      <c r="B661" s="65"/>
      <c r="C661" s="65"/>
      <c r="E661" s="64"/>
      <c r="J661" s="69"/>
      <c r="K661" s="62"/>
    </row>
    <row r="662" spans="1:11" ht="15" customHeight="1" x14ac:dyDescent="0.25">
      <c r="A662" s="79"/>
      <c r="B662" s="65"/>
      <c r="C662" s="65"/>
      <c r="E662" s="64"/>
      <c r="J662" s="75"/>
      <c r="K662" s="62"/>
    </row>
    <row r="663" spans="1:11" ht="15" customHeight="1" x14ac:dyDescent="0.25">
      <c r="A663" s="79"/>
      <c r="B663" s="65"/>
      <c r="C663" s="155"/>
      <c r="D663" s="89"/>
      <c r="E663" s="64"/>
      <c r="J663" s="69"/>
      <c r="K663" s="62"/>
    </row>
    <row r="664" spans="1:11" ht="15" customHeight="1" x14ac:dyDescent="0.25">
      <c r="A664" s="79"/>
      <c r="B664" s="65"/>
      <c r="C664" s="155"/>
      <c r="D664" s="89"/>
      <c r="E664" s="64"/>
      <c r="J664" s="75"/>
      <c r="K664" s="62"/>
    </row>
    <row r="665" spans="1:11" ht="15" customHeight="1" x14ac:dyDescent="0.25">
      <c r="A665" s="79"/>
      <c r="B665" s="65"/>
      <c r="C665" s="155"/>
      <c r="D665" s="89"/>
      <c r="E665" s="64"/>
      <c r="J665" s="75"/>
      <c r="K665" s="62"/>
    </row>
    <row r="666" spans="1:11" ht="15" customHeight="1" x14ac:dyDescent="0.25">
      <c r="A666" s="79"/>
      <c r="B666" s="65"/>
      <c r="C666" s="155"/>
      <c r="D666" s="89"/>
      <c r="E666" s="64"/>
      <c r="J666" s="75"/>
      <c r="K666" s="62"/>
    </row>
    <row r="667" spans="1:11" ht="15" customHeight="1" x14ac:dyDescent="0.25">
      <c r="A667" s="79"/>
      <c r="B667" s="65"/>
      <c r="C667" s="65"/>
      <c r="E667" s="64"/>
      <c r="J667" s="69"/>
      <c r="K667" s="62"/>
    </row>
    <row r="668" spans="1:11" ht="15" customHeight="1" x14ac:dyDescent="0.25">
      <c r="A668" s="79"/>
      <c r="B668" s="65"/>
      <c r="C668" s="65"/>
      <c r="D668" s="64"/>
      <c r="E668" s="64"/>
      <c r="J668" s="69"/>
      <c r="K668" s="62"/>
    </row>
    <row r="669" spans="1:11" ht="15" customHeight="1" x14ac:dyDescent="0.25">
      <c r="A669" s="79"/>
      <c r="B669" s="65"/>
      <c r="C669" s="65"/>
      <c r="E669" s="64"/>
      <c r="K669" s="62"/>
    </row>
    <row r="670" spans="1:11" ht="15" customHeight="1" x14ac:dyDescent="0.25">
      <c r="A670" s="79"/>
      <c r="B670" s="65"/>
      <c r="C670" s="155"/>
      <c r="D670" s="89"/>
      <c r="E670" s="64"/>
      <c r="J670" s="73"/>
      <c r="K670" s="62"/>
    </row>
    <row r="671" spans="1:11" ht="15" customHeight="1" x14ac:dyDescent="0.25">
      <c r="A671" s="79"/>
      <c r="B671" s="65"/>
      <c r="C671" s="155"/>
      <c r="D671" s="89"/>
      <c r="E671" s="64"/>
      <c r="J671" s="73"/>
      <c r="K671" s="62"/>
    </row>
    <row r="672" spans="1:11" ht="15" customHeight="1" x14ac:dyDescent="0.25">
      <c r="A672" s="79"/>
      <c r="B672" s="65"/>
      <c r="C672" s="155"/>
      <c r="D672" s="89"/>
      <c r="E672" s="64"/>
      <c r="J672" s="67"/>
      <c r="K672" s="62"/>
    </row>
    <row r="673" spans="1:11" ht="15" customHeight="1" x14ac:dyDescent="0.25">
      <c r="A673" s="79"/>
      <c r="B673" s="65"/>
      <c r="C673" s="65"/>
      <c r="D673" s="64"/>
      <c r="E673" s="64"/>
      <c r="J673" s="69"/>
      <c r="K673" s="62"/>
    </row>
    <row r="674" spans="1:11" ht="15" customHeight="1" x14ac:dyDescent="0.25">
      <c r="A674" s="79"/>
      <c r="B674" s="65"/>
      <c r="C674" s="65"/>
      <c r="E674" s="64"/>
      <c r="J674" s="73"/>
      <c r="K674" s="62"/>
    </row>
    <row r="675" spans="1:11" ht="15" customHeight="1" x14ac:dyDescent="0.25">
      <c r="A675" s="79"/>
      <c r="B675" s="65"/>
      <c r="C675" s="65"/>
      <c r="E675" s="64"/>
      <c r="J675" s="69"/>
      <c r="K675" s="62"/>
    </row>
    <row r="676" spans="1:11" ht="15" customHeight="1" x14ac:dyDescent="0.25">
      <c r="A676" s="79"/>
      <c r="B676" s="65"/>
      <c r="C676" s="65"/>
      <c r="E676" s="64"/>
      <c r="J676" s="73"/>
      <c r="K676" s="62"/>
    </row>
    <row r="677" spans="1:11" ht="15" customHeight="1" x14ac:dyDescent="0.25">
      <c r="A677" s="79"/>
      <c r="B677" s="65"/>
      <c r="C677" s="65"/>
      <c r="E677" s="64"/>
      <c r="J677" s="73"/>
      <c r="K677" s="62"/>
    </row>
    <row r="678" spans="1:11" ht="15" customHeight="1" x14ac:dyDescent="0.25">
      <c r="A678" s="79"/>
      <c r="B678" s="65"/>
      <c r="C678" s="65"/>
      <c r="E678" s="64"/>
      <c r="J678" s="69"/>
      <c r="K678" s="62"/>
    </row>
    <row r="679" spans="1:11" ht="15" customHeight="1" x14ac:dyDescent="0.25">
      <c r="A679" s="79"/>
      <c r="B679" s="65"/>
      <c r="C679" s="65"/>
      <c r="E679" s="64"/>
      <c r="J679" s="73"/>
      <c r="K679" s="62"/>
    </row>
    <row r="680" spans="1:11" ht="15" customHeight="1" x14ac:dyDescent="0.25">
      <c r="A680" s="79"/>
      <c r="B680" s="65"/>
      <c r="C680" s="65"/>
      <c r="E680" s="64"/>
      <c r="J680" s="69"/>
      <c r="K680" s="62"/>
    </row>
    <row r="681" spans="1:11" ht="15" customHeight="1" x14ac:dyDescent="0.25">
      <c r="A681" s="79"/>
      <c r="B681" s="65"/>
      <c r="C681" s="65"/>
      <c r="E681" s="64"/>
      <c r="J681" s="69"/>
      <c r="K681" s="62"/>
    </row>
    <row r="682" spans="1:11" ht="15" customHeight="1" x14ac:dyDescent="0.25">
      <c r="A682" s="79"/>
      <c r="B682" s="65"/>
      <c r="C682" s="65"/>
      <c r="E682" s="64"/>
      <c r="J682" s="73"/>
      <c r="K682" s="62"/>
    </row>
    <row r="683" spans="1:11" ht="15" customHeight="1" x14ac:dyDescent="0.25">
      <c r="A683" s="79"/>
      <c r="B683" s="65"/>
      <c r="C683" s="155"/>
      <c r="D683" s="89"/>
      <c r="E683" s="64"/>
      <c r="J683" s="69"/>
      <c r="K683" s="62"/>
    </row>
    <row r="684" spans="1:11" ht="15" customHeight="1" x14ac:dyDescent="0.25">
      <c r="A684" s="79"/>
      <c r="B684" s="65"/>
      <c r="C684" s="155"/>
      <c r="D684" s="89"/>
      <c r="E684" s="64"/>
      <c r="J684" s="69"/>
      <c r="K684" s="62"/>
    </row>
    <row r="685" spans="1:11" ht="15" customHeight="1" x14ac:dyDescent="0.25">
      <c r="A685" s="79"/>
      <c r="B685" s="65"/>
      <c r="C685" s="155"/>
      <c r="D685" s="89"/>
      <c r="E685" s="64"/>
      <c r="J685" s="69"/>
      <c r="K685" s="62"/>
    </row>
    <row r="686" spans="1:11" ht="15" customHeight="1" x14ac:dyDescent="0.25">
      <c r="A686" s="79"/>
      <c r="B686" s="65"/>
      <c r="C686" s="155"/>
      <c r="D686" s="89"/>
      <c r="E686" s="64"/>
      <c r="J686" s="75"/>
      <c r="K686" s="62"/>
    </row>
    <row r="687" spans="1:11" ht="15" customHeight="1" x14ac:dyDescent="0.25">
      <c r="A687" s="79"/>
      <c r="B687" s="65"/>
      <c r="C687" s="155"/>
      <c r="D687" s="89"/>
      <c r="E687" s="64"/>
      <c r="J687" s="69"/>
      <c r="K687" s="62"/>
    </row>
    <row r="688" spans="1:11" ht="15" customHeight="1" x14ac:dyDescent="0.25">
      <c r="A688" s="79"/>
      <c r="B688" s="65"/>
      <c r="C688" s="155"/>
      <c r="D688" s="89"/>
      <c r="E688" s="64"/>
      <c r="J688" s="69"/>
      <c r="K688" s="62"/>
    </row>
    <row r="689" spans="1:11" ht="15" customHeight="1" x14ac:dyDescent="0.25">
      <c r="A689" s="79"/>
      <c r="B689" s="65"/>
      <c r="C689" s="155"/>
      <c r="D689" s="89"/>
      <c r="E689" s="64"/>
      <c r="J689" s="69"/>
      <c r="K689" s="62"/>
    </row>
    <row r="690" spans="1:11" ht="15" customHeight="1" x14ac:dyDescent="0.25">
      <c r="A690" s="79"/>
      <c r="B690" s="65"/>
      <c r="C690" s="155"/>
      <c r="D690" s="89"/>
      <c r="E690" s="64"/>
      <c r="J690" s="69"/>
      <c r="K690" s="62"/>
    </row>
    <row r="691" spans="1:11" ht="15" customHeight="1" x14ac:dyDescent="0.25">
      <c r="A691" s="79"/>
      <c r="B691" s="65"/>
      <c r="C691" s="155"/>
      <c r="D691" s="89"/>
      <c r="E691" s="64"/>
      <c r="J691" s="69"/>
      <c r="K691" s="62"/>
    </row>
    <row r="692" spans="1:11" ht="15" customHeight="1" x14ac:dyDescent="0.25">
      <c r="A692" s="79"/>
      <c r="B692" s="65"/>
      <c r="C692" s="155"/>
      <c r="D692" s="89"/>
      <c r="E692" s="64"/>
      <c r="J692" s="68"/>
      <c r="K692" s="62"/>
    </row>
    <row r="693" spans="1:11" ht="15" customHeight="1" x14ac:dyDescent="0.25">
      <c r="A693" s="79"/>
      <c r="B693" s="65"/>
      <c r="C693" s="155"/>
      <c r="D693" s="89"/>
      <c r="E693" s="64"/>
      <c r="J693" s="68"/>
      <c r="K693" s="62"/>
    </row>
    <row r="694" spans="1:11" ht="15" customHeight="1" x14ac:dyDescent="0.25">
      <c r="A694" s="79"/>
      <c r="B694" s="65"/>
      <c r="C694" s="155"/>
      <c r="D694" s="89"/>
      <c r="E694" s="64"/>
      <c r="J694" s="69"/>
      <c r="K694" s="62"/>
    </row>
    <row r="695" spans="1:11" ht="15" customHeight="1" x14ac:dyDescent="0.25">
      <c r="A695" s="79"/>
      <c r="B695" s="65"/>
      <c r="C695" s="155"/>
      <c r="D695" s="89"/>
      <c r="E695" s="64"/>
      <c r="J695" s="69"/>
      <c r="K695" s="62"/>
    </row>
    <row r="696" spans="1:11" ht="15" customHeight="1" x14ac:dyDescent="0.25">
      <c r="A696" s="79"/>
      <c r="B696" s="65"/>
      <c r="C696" s="155"/>
      <c r="D696" s="89"/>
      <c r="E696" s="64"/>
      <c r="J696" s="75"/>
      <c r="K696" s="62"/>
    </row>
    <row r="697" spans="1:11" ht="15" customHeight="1" x14ac:dyDescent="0.25">
      <c r="A697" s="79"/>
      <c r="B697" s="65"/>
      <c r="C697" s="155"/>
      <c r="D697" s="89"/>
      <c r="E697" s="64"/>
      <c r="J697" s="69"/>
      <c r="K697" s="62"/>
    </row>
    <row r="698" spans="1:11" ht="15" customHeight="1" x14ac:dyDescent="0.25">
      <c r="A698" s="79"/>
      <c r="B698" s="65"/>
      <c r="C698" s="155"/>
      <c r="D698" s="89"/>
      <c r="E698" s="64"/>
      <c r="J698" s="69"/>
      <c r="K698" s="62"/>
    </row>
    <row r="699" spans="1:11" ht="15" customHeight="1" x14ac:dyDescent="0.25">
      <c r="A699" s="79"/>
      <c r="B699" s="65"/>
      <c r="C699" s="155"/>
      <c r="D699" s="89"/>
      <c r="E699" s="64"/>
      <c r="J699" s="75"/>
      <c r="K699" s="62"/>
    </row>
    <row r="700" spans="1:11" ht="15" customHeight="1" x14ac:dyDescent="0.25">
      <c r="A700" s="79"/>
      <c r="B700" s="65"/>
      <c r="C700" s="65"/>
      <c r="D700" s="64"/>
      <c r="E700" s="64"/>
      <c r="J700" s="73"/>
      <c r="K700" s="62"/>
    </row>
    <row r="701" spans="1:11" ht="15" customHeight="1" x14ac:dyDescent="0.25">
      <c r="A701" s="79"/>
      <c r="B701" s="65"/>
      <c r="C701" s="65"/>
      <c r="D701" s="64"/>
      <c r="E701" s="64"/>
      <c r="J701" s="70"/>
      <c r="K701" s="62"/>
    </row>
    <row r="702" spans="1:11" ht="15" customHeight="1" x14ac:dyDescent="0.25">
      <c r="A702" s="79"/>
      <c r="B702" s="65"/>
      <c r="C702" s="65"/>
      <c r="D702" s="64"/>
      <c r="E702" s="64"/>
      <c r="J702" s="70"/>
      <c r="K702" s="62"/>
    </row>
    <row r="703" spans="1:11" ht="15" customHeight="1" x14ac:dyDescent="0.25">
      <c r="A703" s="79"/>
      <c r="B703" s="65"/>
      <c r="C703" s="65"/>
      <c r="D703" s="64"/>
      <c r="E703" s="64"/>
      <c r="J703" s="70"/>
      <c r="K703" s="62"/>
    </row>
    <row r="704" spans="1:11" ht="15" customHeight="1" x14ac:dyDescent="0.25">
      <c r="A704" s="79"/>
      <c r="B704" s="65"/>
      <c r="C704" s="65"/>
      <c r="E704" s="64"/>
      <c r="J704" s="73"/>
      <c r="K704" s="62"/>
    </row>
    <row r="705" spans="1:11" ht="15" customHeight="1" x14ac:dyDescent="0.25">
      <c r="A705" s="79"/>
      <c r="B705" s="65"/>
      <c r="C705" s="65"/>
      <c r="E705" s="64"/>
      <c r="J705" s="69"/>
      <c r="K705" s="62"/>
    </row>
    <row r="706" spans="1:11" ht="15" customHeight="1" x14ac:dyDescent="0.25">
      <c r="A706" s="79"/>
      <c r="B706" s="65"/>
      <c r="C706" s="65"/>
      <c r="E706" s="64"/>
      <c r="J706" s="73"/>
      <c r="K706" s="62"/>
    </row>
    <row r="707" spans="1:11" ht="15" customHeight="1" x14ac:dyDescent="0.25">
      <c r="A707" s="79"/>
      <c r="B707" s="65"/>
      <c r="C707" s="65"/>
      <c r="D707" s="64"/>
      <c r="E707" s="64"/>
      <c r="J707" s="73"/>
      <c r="K707" s="62"/>
    </row>
    <row r="708" spans="1:11" ht="15" customHeight="1" x14ac:dyDescent="0.25">
      <c r="A708" s="79"/>
      <c r="B708" s="65"/>
      <c r="C708" s="65"/>
      <c r="D708" s="64"/>
      <c r="E708" s="64"/>
      <c r="J708" s="69"/>
      <c r="K708" s="62"/>
    </row>
    <row r="709" spans="1:11" ht="15" customHeight="1" x14ac:dyDescent="0.25">
      <c r="A709" s="79"/>
      <c r="B709" s="65"/>
      <c r="C709" s="155"/>
      <c r="D709" s="89"/>
      <c r="E709" s="64"/>
      <c r="J709" s="68"/>
      <c r="K709" s="62"/>
    </row>
    <row r="710" spans="1:11" ht="15" customHeight="1" x14ac:dyDescent="0.25">
      <c r="A710" s="79"/>
      <c r="B710" s="65"/>
      <c r="C710" s="155"/>
      <c r="D710" s="89"/>
      <c r="E710" s="64"/>
      <c r="J710" s="68"/>
      <c r="K710" s="62"/>
    </row>
    <row r="711" spans="1:11" ht="15" customHeight="1" x14ac:dyDescent="0.25">
      <c r="A711" s="79"/>
      <c r="B711" s="65"/>
      <c r="C711" s="155"/>
      <c r="D711" s="89"/>
      <c r="E711" s="64"/>
      <c r="J711" s="68"/>
      <c r="K711" s="62"/>
    </row>
    <row r="712" spans="1:11" ht="15" customHeight="1" x14ac:dyDescent="0.25">
      <c r="A712" s="79"/>
      <c r="B712" s="65"/>
      <c r="C712" s="155"/>
      <c r="D712" s="89"/>
      <c r="E712" s="64"/>
      <c r="J712" s="68"/>
      <c r="K712" s="62"/>
    </row>
    <row r="713" spans="1:11" ht="15" customHeight="1" x14ac:dyDescent="0.25">
      <c r="A713" s="79"/>
      <c r="B713" s="65"/>
      <c r="C713" s="155"/>
      <c r="D713" s="89"/>
      <c r="E713" s="64"/>
      <c r="J713" s="68"/>
      <c r="K713" s="62"/>
    </row>
    <row r="714" spans="1:11" ht="15" customHeight="1" x14ac:dyDescent="0.25">
      <c r="A714" s="79"/>
      <c r="B714" s="65"/>
      <c r="C714" s="65"/>
      <c r="E714" s="64"/>
      <c r="J714" s="73"/>
      <c r="K714" s="62"/>
    </row>
    <row r="715" spans="1:11" ht="15" customHeight="1" x14ac:dyDescent="0.25">
      <c r="A715" s="79"/>
      <c r="B715" s="65"/>
      <c r="C715" s="65"/>
      <c r="D715" s="90"/>
      <c r="E715" s="64"/>
      <c r="J715" s="69"/>
      <c r="K715" s="62"/>
    </row>
    <row r="716" spans="1:11" ht="15" customHeight="1" x14ac:dyDescent="0.25">
      <c r="A716" s="79"/>
      <c r="B716" s="65"/>
      <c r="C716" s="65"/>
      <c r="D716" s="90"/>
      <c r="E716" s="64"/>
      <c r="J716" s="75"/>
      <c r="K716" s="62"/>
    </row>
    <row r="717" spans="1:11" ht="15" customHeight="1" x14ac:dyDescent="0.25">
      <c r="A717" s="79"/>
      <c r="B717" s="65"/>
      <c r="C717" s="65"/>
      <c r="D717" s="90"/>
      <c r="E717" s="64"/>
      <c r="J717" s="75"/>
      <c r="K717" s="62"/>
    </row>
    <row r="718" spans="1:11" ht="15" customHeight="1" x14ac:dyDescent="0.25">
      <c r="A718" s="79"/>
      <c r="B718" s="65"/>
      <c r="C718" s="65"/>
      <c r="D718" s="90"/>
      <c r="E718" s="64"/>
      <c r="J718" s="73"/>
      <c r="K718" s="62"/>
    </row>
    <row r="719" spans="1:11" ht="15" customHeight="1" x14ac:dyDescent="0.25">
      <c r="A719" s="79"/>
      <c r="B719" s="65"/>
      <c r="C719" s="65"/>
      <c r="D719" s="90"/>
      <c r="E719" s="64"/>
      <c r="J719" s="75"/>
      <c r="K719" s="62"/>
    </row>
    <row r="720" spans="1:11" ht="15" customHeight="1" x14ac:dyDescent="0.25">
      <c r="A720" s="79"/>
      <c r="B720" s="65"/>
      <c r="C720" s="65"/>
      <c r="D720" s="90"/>
      <c r="E720" s="64"/>
      <c r="J720" s="73"/>
      <c r="K720" s="62"/>
    </row>
    <row r="721" spans="1:11" ht="15" customHeight="1" x14ac:dyDescent="0.25">
      <c r="A721" s="79"/>
      <c r="B721" s="65"/>
      <c r="C721" s="65"/>
      <c r="D721" s="90"/>
      <c r="E721" s="64"/>
      <c r="J721" s="73"/>
      <c r="K721" s="62"/>
    </row>
    <row r="722" spans="1:11" ht="15" customHeight="1" x14ac:dyDescent="0.25">
      <c r="A722" s="79"/>
      <c r="B722" s="65"/>
      <c r="C722" s="65"/>
      <c r="E722" s="64"/>
      <c r="J722" s="69"/>
      <c r="K722" s="62"/>
    </row>
    <row r="723" spans="1:11" ht="15" customHeight="1" x14ac:dyDescent="0.25">
      <c r="A723" s="79"/>
      <c r="B723" s="65"/>
      <c r="C723" s="65"/>
      <c r="E723" s="64"/>
      <c r="J723" s="69"/>
      <c r="K723" s="62"/>
    </row>
    <row r="724" spans="1:11" ht="15" customHeight="1" x14ac:dyDescent="0.25">
      <c r="A724" s="79"/>
      <c r="B724" s="65"/>
      <c r="C724" s="65"/>
      <c r="E724" s="64"/>
      <c r="J724" s="69"/>
      <c r="K724" s="62"/>
    </row>
    <row r="725" spans="1:11" ht="15" customHeight="1" x14ac:dyDescent="0.25">
      <c r="A725" s="79"/>
      <c r="B725" s="65"/>
      <c r="C725" s="65"/>
      <c r="E725" s="64"/>
      <c r="J725" s="69"/>
      <c r="K725" s="62"/>
    </row>
    <row r="726" spans="1:11" ht="14.25" customHeight="1" x14ac:dyDescent="0.25">
      <c r="A726" s="79"/>
      <c r="B726" s="65"/>
      <c r="C726" s="65"/>
      <c r="E726" s="64"/>
      <c r="J726" s="69"/>
      <c r="K726" s="62"/>
    </row>
    <row r="727" spans="1:11" ht="15" customHeight="1" x14ac:dyDescent="0.25">
      <c r="A727" s="79"/>
      <c r="B727" s="65"/>
      <c r="C727" s="65"/>
      <c r="D727" s="64"/>
      <c r="E727" s="64"/>
      <c r="J727" s="92"/>
      <c r="K727" s="62"/>
    </row>
    <row r="728" spans="1:11" ht="15" customHeight="1" x14ac:dyDescent="0.25">
      <c r="A728" s="79"/>
      <c r="B728" s="65"/>
      <c r="C728" s="65"/>
      <c r="D728" s="64"/>
      <c r="E728" s="64"/>
      <c r="J728" s="75"/>
      <c r="K728" s="62"/>
    </row>
    <row r="729" spans="1:11" ht="15" customHeight="1" x14ac:dyDescent="0.25">
      <c r="A729" s="79"/>
      <c r="B729" s="65"/>
      <c r="C729" s="65"/>
      <c r="D729" s="64"/>
      <c r="E729" s="64"/>
      <c r="J729" s="69"/>
      <c r="K729" s="62"/>
    </row>
    <row r="730" spans="1:11" ht="15" customHeight="1" x14ac:dyDescent="0.25">
      <c r="A730" s="79"/>
      <c r="B730" s="65"/>
      <c r="C730" s="65"/>
      <c r="D730" s="64"/>
      <c r="E730" s="64"/>
      <c r="J730" s="69"/>
      <c r="K730" s="62"/>
    </row>
    <row r="731" spans="1:11" ht="15" customHeight="1" x14ac:dyDescent="0.25">
      <c r="A731" s="79"/>
      <c r="B731" s="65"/>
      <c r="C731" s="65"/>
      <c r="D731" s="64"/>
      <c r="E731" s="64"/>
      <c r="J731" s="75"/>
      <c r="K731" s="62"/>
    </row>
    <row r="732" spans="1:11" ht="15" customHeight="1" x14ac:dyDescent="0.25">
      <c r="A732" s="79"/>
      <c r="B732" s="65"/>
      <c r="C732" s="65"/>
      <c r="D732" s="64"/>
      <c r="E732" s="64"/>
      <c r="J732" s="69"/>
      <c r="K732" s="62"/>
    </row>
    <row r="733" spans="1:11" ht="15" customHeight="1" x14ac:dyDescent="0.25">
      <c r="A733" s="79"/>
      <c r="B733" s="65"/>
      <c r="C733" s="65"/>
      <c r="D733" s="64"/>
      <c r="E733" s="64"/>
      <c r="J733" s="75"/>
      <c r="K733" s="62"/>
    </row>
    <row r="734" spans="1:11" ht="15" customHeight="1" x14ac:dyDescent="0.25">
      <c r="A734" s="79"/>
      <c r="B734" s="65"/>
      <c r="C734" s="65"/>
      <c r="D734" s="64"/>
      <c r="E734" s="64"/>
      <c r="J734" s="104"/>
      <c r="K734" s="62"/>
    </row>
    <row r="735" spans="1:11" ht="15" customHeight="1" x14ac:dyDescent="0.25">
      <c r="A735" s="79"/>
      <c r="B735" s="65"/>
      <c r="C735" s="65"/>
      <c r="D735" s="64"/>
      <c r="E735" s="64"/>
      <c r="J735" s="73"/>
      <c r="K735" s="62"/>
    </row>
    <row r="736" spans="1:11" ht="15" customHeight="1" x14ac:dyDescent="0.25">
      <c r="A736" s="79"/>
      <c r="B736" s="65"/>
      <c r="C736" s="65"/>
      <c r="D736" s="64"/>
      <c r="E736" s="64"/>
      <c r="J736" s="68"/>
      <c r="K736" s="62"/>
    </row>
    <row r="737" spans="1:11" ht="15" customHeight="1" x14ac:dyDescent="0.25">
      <c r="A737" s="79"/>
      <c r="B737" s="65"/>
      <c r="C737" s="65"/>
      <c r="E737" s="64"/>
      <c r="J737" s="69"/>
      <c r="K737" s="62"/>
    </row>
    <row r="738" spans="1:11" ht="15" customHeight="1" x14ac:dyDescent="0.25">
      <c r="A738" s="79"/>
      <c r="B738" s="65"/>
      <c r="C738" s="65"/>
      <c r="D738" s="64"/>
      <c r="E738" s="64"/>
      <c r="J738" s="69"/>
      <c r="K738" s="62"/>
    </row>
    <row r="739" spans="1:11" ht="15" customHeight="1" x14ac:dyDescent="0.25">
      <c r="A739" s="79"/>
      <c r="B739" s="65"/>
      <c r="C739" s="65"/>
      <c r="D739" s="64"/>
      <c r="E739" s="64"/>
      <c r="J739" s="69"/>
      <c r="K739" s="62"/>
    </row>
    <row r="740" spans="1:11" ht="15" customHeight="1" x14ac:dyDescent="0.25">
      <c r="A740" s="79"/>
      <c r="B740" s="65"/>
      <c r="C740" s="65"/>
      <c r="D740" s="64"/>
      <c r="E740" s="64"/>
      <c r="J740" s="69"/>
      <c r="K740" s="62"/>
    </row>
    <row r="741" spans="1:11" ht="15" customHeight="1" x14ac:dyDescent="0.25">
      <c r="A741" s="79"/>
      <c r="B741" s="65"/>
      <c r="C741" s="65"/>
      <c r="E741" s="64"/>
      <c r="J741" s="69"/>
      <c r="K741" s="62"/>
    </row>
    <row r="742" spans="1:11" ht="15" customHeight="1" x14ac:dyDescent="0.25">
      <c r="A742" s="79"/>
      <c r="B742" s="65"/>
      <c r="C742" s="65"/>
      <c r="D742" s="64"/>
      <c r="E742" s="64"/>
      <c r="J742" s="73"/>
      <c r="K742" s="62"/>
    </row>
    <row r="743" spans="1:11" ht="15" customHeight="1" x14ac:dyDescent="0.25">
      <c r="A743" s="79"/>
      <c r="B743" s="65"/>
      <c r="C743" s="65"/>
      <c r="D743" s="64"/>
      <c r="E743" s="64"/>
      <c r="J743" s="73"/>
      <c r="K743" s="62"/>
    </row>
    <row r="744" spans="1:11" ht="15" customHeight="1" x14ac:dyDescent="0.25">
      <c r="A744" s="79"/>
      <c r="B744" s="65"/>
      <c r="C744" s="65"/>
      <c r="E744" s="64"/>
      <c r="J744" s="69"/>
      <c r="K744" s="62"/>
    </row>
    <row r="745" spans="1:11" ht="15" customHeight="1" x14ac:dyDescent="0.25">
      <c r="A745" s="79"/>
      <c r="B745" s="65"/>
      <c r="C745" s="65"/>
      <c r="E745" s="64"/>
      <c r="J745" s="69"/>
      <c r="K745" s="62"/>
    </row>
    <row r="746" spans="1:11" ht="15" customHeight="1" x14ac:dyDescent="0.25">
      <c r="A746" s="79"/>
      <c r="B746" s="65"/>
      <c r="C746" s="65"/>
      <c r="E746" s="64"/>
      <c r="J746" s="69"/>
      <c r="K746" s="62"/>
    </row>
    <row r="747" spans="1:11" ht="15" customHeight="1" x14ac:dyDescent="0.25">
      <c r="A747" s="79"/>
      <c r="B747" s="65"/>
      <c r="C747" s="65"/>
      <c r="E747" s="64"/>
      <c r="J747" s="69"/>
      <c r="K747" s="62"/>
    </row>
    <row r="748" spans="1:11" ht="15" customHeight="1" x14ac:dyDescent="0.25">
      <c r="A748" s="79"/>
      <c r="B748" s="65"/>
      <c r="C748" s="65"/>
      <c r="E748" s="64"/>
      <c r="J748" s="69"/>
      <c r="K748" s="62"/>
    </row>
    <row r="749" spans="1:11" ht="15" customHeight="1" x14ac:dyDescent="0.25">
      <c r="A749" s="79"/>
      <c r="B749" s="65"/>
      <c r="C749" s="65"/>
      <c r="E749" s="64"/>
      <c r="J749" s="69"/>
      <c r="K749" s="62"/>
    </row>
    <row r="750" spans="1:11" ht="15" customHeight="1" x14ac:dyDescent="0.25">
      <c r="A750" s="79"/>
      <c r="B750" s="65"/>
      <c r="C750" s="65"/>
      <c r="E750" s="64"/>
      <c r="J750" s="69"/>
      <c r="K750" s="62"/>
    </row>
    <row r="751" spans="1:11" ht="15" customHeight="1" x14ac:dyDescent="0.25">
      <c r="A751" s="79"/>
      <c r="B751" s="65"/>
      <c r="C751" s="65"/>
      <c r="D751" s="64"/>
      <c r="E751" s="64"/>
      <c r="J751" s="69"/>
      <c r="K751" s="62"/>
    </row>
    <row r="752" spans="1:11" ht="15" customHeight="1" x14ac:dyDescent="0.25">
      <c r="A752" s="79"/>
      <c r="B752" s="65"/>
      <c r="C752" s="65"/>
      <c r="D752" s="64"/>
      <c r="E752" s="64"/>
      <c r="J752" s="88"/>
      <c r="K752" s="62"/>
    </row>
    <row r="753" spans="1:11" ht="15" customHeight="1" x14ac:dyDescent="0.25">
      <c r="A753" s="79"/>
      <c r="B753" s="65"/>
      <c r="C753" s="65"/>
      <c r="D753" s="64"/>
      <c r="E753" s="64"/>
      <c r="J753" s="88"/>
      <c r="K753" s="62"/>
    </row>
    <row r="754" spans="1:11" ht="15" customHeight="1" x14ac:dyDescent="0.25">
      <c r="A754" s="79"/>
      <c r="B754" s="65"/>
      <c r="C754" s="65"/>
      <c r="D754" s="64"/>
      <c r="E754" s="64"/>
      <c r="J754" s="68"/>
      <c r="K754" s="62"/>
    </row>
    <row r="755" spans="1:11" ht="15" customHeight="1" x14ac:dyDescent="0.25">
      <c r="A755" s="79"/>
      <c r="B755" s="65"/>
      <c r="C755" s="65"/>
      <c r="D755" s="64"/>
      <c r="E755" s="64"/>
      <c r="J755" s="68"/>
      <c r="K755" s="62"/>
    </row>
    <row r="756" spans="1:11" ht="15" customHeight="1" x14ac:dyDescent="0.25">
      <c r="A756" s="79"/>
      <c r="B756" s="65"/>
      <c r="C756" s="65"/>
      <c r="D756" s="64"/>
      <c r="E756" s="64"/>
      <c r="J756" s="68"/>
      <c r="K756" s="62"/>
    </row>
    <row r="757" spans="1:11" ht="15" customHeight="1" x14ac:dyDescent="0.25">
      <c r="A757" s="79"/>
      <c r="B757" s="65"/>
      <c r="C757" s="65"/>
      <c r="D757" s="64"/>
      <c r="E757" s="64"/>
      <c r="J757" s="68"/>
      <c r="K757" s="62"/>
    </row>
    <row r="758" spans="1:11" ht="15" customHeight="1" x14ac:dyDescent="0.25">
      <c r="A758" s="79"/>
      <c r="B758" s="65"/>
      <c r="C758" s="65"/>
      <c r="D758" s="64"/>
      <c r="E758" s="64"/>
      <c r="J758" s="68"/>
      <c r="K758" s="62"/>
    </row>
    <row r="759" spans="1:11" ht="15" customHeight="1" x14ac:dyDescent="0.25">
      <c r="A759" s="79"/>
      <c r="B759" s="65"/>
      <c r="C759" s="65"/>
      <c r="D759" s="64"/>
      <c r="E759" s="64"/>
      <c r="J759" s="68"/>
      <c r="K759" s="62"/>
    </row>
    <row r="760" spans="1:11" ht="15" customHeight="1" x14ac:dyDescent="0.25">
      <c r="A760" s="79"/>
      <c r="B760" s="65"/>
      <c r="C760" s="65"/>
      <c r="D760" s="64"/>
      <c r="E760" s="64"/>
      <c r="J760" s="68"/>
      <c r="K760" s="62"/>
    </row>
    <row r="761" spans="1:11" ht="15" customHeight="1" x14ac:dyDescent="0.25">
      <c r="A761" s="79"/>
      <c r="B761" s="65"/>
      <c r="C761" s="65"/>
      <c r="D761" s="64"/>
      <c r="E761" s="64"/>
      <c r="J761" s="68"/>
      <c r="K761" s="62"/>
    </row>
    <row r="762" spans="1:11" ht="15" customHeight="1" x14ac:dyDescent="0.25">
      <c r="A762" s="79"/>
      <c r="B762" s="65"/>
      <c r="C762" s="65"/>
      <c r="D762" s="64"/>
      <c r="E762" s="64"/>
      <c r="J762" s="68"/>
      <c r="K762" s="62"/>
    </row>
    <row r="763" spans="1:11" ht="15" customHeight="1" x14ac:dyDescent="0.25">
      <c r="A763" s="79"/>
      <c r="B763" s="65"/>
      <c r="C763" s="65"/>
      <c r="D763" s="64"/>
      <c r="E763" s="64"/>
      <c r="J763" s="68"/>
      <c r="K763" s="62"/>
    </row>
    <row r="764" spans="1:11" ht="15" customHeight="1" x14ac:dyDescent="0.25">
      <c r="A764" s="79"/>
      <c r="B764" s="65"/>
      <c r="C764" s="65"/>
      <c r="D764" s="64"/>
      <c r="E764" s="64"/>
      <c r="J764" s="68"/>
      <c r="K764" s="62"/>
    </row>
    <row r="765" spans="1:11" ht="15" customHeight="1" x14ac:dyDescent="0.25">
      <c r="A765" s="79"/>
      <c r="B765" s="65"/>
      <c r="C765" s="65"/>
      <c r="D765" s="64"/>
      <c r="E765" s="64"/>
      <c r="J765" s="68"/>
      <c r="K765" s="62"/>
    </row>
    <row r="766" spans="1:11" ht="15" customHeight="1" x14ac:dyDescent="0.25">
      <c r="A766" s="79"/>
      <c r="B766" s="65"/>
      <c r="C766" s="65"/>
      <c r="D766" s="64"/>
      <c r="E766" s="64"/>
      <c r="J766" s="68"/>
      <c r="K766" s="62"/>
    </row>
    <row r="767" spans="1:11" ht="15" customHeight="1" x14ac:dyDescent="0.25">
      <c r="A767" s="79"/>
      <c r="B767" s="65"/>
      <c r="C767" s="65"/>
      <c r="D767" s="64"/>
      <c r="E767" s="64"/>
      <c r="J767" s="68"/>
      <c r="K767" s="62"/>
    </row>
    <row r="768" spans="1:11" ht="15" customHeight="1" x14ac:dyDescent="0.25">
      <c r="A768" s="79"/>
      <c r="B768" s="65"/>
      <c r="C768" s="65"/>
      <c r="E768" s="64"/>
      <c r="J768" s="69"/>
      <c r="K768" s="62"/>
    </row>
    <row r="769" spans="1:11" ht="15" customHeight="1" x14ac:dyDescent="0.25">
      <c r="A769" s="79"/>
      <c r="B769" s="65"/>
      <c r="C769" s="65"/>
      <c r="E769" s="64"/>
      <c r="J769" s="61"/>
      <c r="K769" s="62"/>
    </row>
    <row r="770" spans="1:11" ht="15" customHeight="1" x14ac:dyDescent="0.25">
      <c r="A770" s="79"/>
      <c r="B770" s="65"/>
      <c r="C770" s="65"/>
      <c r="E770" s="64"/>
      <c r="J770" s="69"/>
      <c r="K770" s="62"/>
    </row>
    <row r="771" spans="1:11" ht="15" customHeight="1" x14ac:dyDescent="0.25">
      <c r="A771" s="79"/>
      <c r="B771" s="65"/>
      <c r="C771" s="65"/>
      <c r="E771" s="64"/>
      <c r="J771" s="69"/>
      <c r="K771" s="62"/>
    </row>
    <row r="772" spans="1:11" ht="15" customHeight="1" x14ac:dyDescent="0.25">
      <c r="A772" s="79"/>
      <c r="B772" s="65"/>
      <c r="C772" s="65"/>
      <c r="E772" s="64"/>
      <c r="J772" s="69"/>
      <c r="K772" s="62"/>
    </row>
    <row r="773" spans="1:11" ht="15" customHeight="1" x14ac:dyDescent="0.25">
      <c r="A773" s="79"/>
      <c r="B773" s="65"/>
      <c r="C773" s="65"/>
      <c r="E773" s="64"/>
      <c r="J773" s="69"/>
      <c r="K773" s="62"/>
    </row>
    <row r="774" spans="1:11" ht="15" customHeight="1" x14ac:dyDescent="0.25">
      <c r="A774" s="79"/>
      <c r="B774" s="65"/>
      <c r="C774" s="65"/>
      <c r="E774" s="64"/>
      <c r="J774" s="69"/>
      <c r="K774" s="62"/>
    </row>
    <row r="775" spans="1:11" ht="15" customHeight="1" x14ac:dyDescent="0.25">
      <c r="A775" s="79"/>
      <c r="B775" s="65"/>
      <c r="C775" s="65"/>
      <c r="E775" s="64"/>
      <c r="J775" s="61"/>
      <c r="K775" s="62"/>
    </row>
    <row r="776" spans="1:11" ht="15" customHeight="1" x14ac:dyDescent="0.25">
      <c r="A776" s="79"/>
      <c r="B776" s="65"/>
      <c r="C776" s="65"/>
      <c r="E776" s="64"/>
      <c r="J776" s="69"/>
      <c r="K776" s="62"/>
    </row>
    <row r="777" spans="1:11" ht="15" customHeight="1" x14ac:dyDescent="0.25">
      <c r="A777" s="79"/>
      <c r="B777" s="65"/>
      <c r="C777" s="65"/>
      <c r="E777" s="64"/>
      <c r="J777" s="69"/>
      <c r="K777" s="62"/>
    </row>
    <row r="778" spans="1:11" ht="15" customHeight="1" x14ac:dyDescent="0.25">
      <c r="A778" s="79"/>
      <c r="B778" s="65"/>
      <c r="C778" s="65"/>
      <c r="E778" s="64"/>
      <c r="J778" s="69"/>
      <c r="K778" s="62"/>
    </row>
    <row r="779" spans="1:11" ht="15" customHeight="1" x14ac:dyDescent="0.25">
      <c r="A779" s="79"/>
      <c r="B779" s="65"/>
      <c r="C779" s="65"/>
      <c r="E779" s="64"/>
      <c r="J779" s="69"/>
      <c r="K779" s="62"/>
    </row>
    <row r="780" spans="1:11" ht="15" customHeight="1" x14ac:dyDescent="0.25">
      <c r="A780" s="79"/>
      <c r="B780" s="65"/>
      <c r="C780" s="65"/>
      <c r="E780" s="64"/>
      <c r="J780" s="69"/>
      <c r="K780" s="62"/>
    </row>
    <row r="781" spans="1:11" ht="15" customHeight="1" x14ac:dyDescent="0.25">
      <c r="A781" s="79"/>
      <c r="B781" s="65"/>
      <c r="C781" s="65"/>
      <c r="E781" s="64"/>
      <c r="J781" s="69"/>
      <c r="K781" s="62"/>
    </row>
    <row r="782" spans="1:11" ht="15" customHeight="1" x14ac:dyDescent="0.25">
      <c r="A782" s="79"/>
      <c r="B782" s="65"/>
      <c r="C782" s="65"/>
      <c r="E782" s="64"/>
      <c r="J782" s="69"/>
      <c r="K782" s="62"/>
    </row>
    <row r="783" spans="1:11" ht="15" customHeight="1" x14ac:dyDescent="0.25">
      <c r="A783" s="79"/>
      <c r="B783" s="65"/>
      <c r="C783" s="65"/>
      <c r="E783" s="64"/>
      <c r="J783" s="69"/>
      <c r="K783" s="62"/>
    </row>
    <row r="784" spans="1:11" ht="15" customHeight="1" x14ac:dyDescent="0.25">
      <c r="A784" s="79"/>
      <c r="B784" s="65"/>
      <c r="C784" s="65"/>
      <c r="E784" s="64"/>
      <c r="J784" s="91"/>
      <c r="K784" s="62"/>
    </row>
    <row r="785" spans="1:11" ht="15" customHeight="1" x14ac:dyDescent="0.25">
      <c r="A785" s="79"/>
      <c r="B785" s="65"/>
      <c r="C785" s="65"/>
      <c r="E785" s="64"/>
      <c r="J785" s="91"/>
      <c r="K785" s="62"/>
    </row>
    <row r="786" spans="1:11" ht="15" customHeight="1" x14ac:dyDescent="0.25">
      <c r="A786" s="79"/>
      <c r="B786" s="65"/>
      <c r="C786" s="65"/>
      <c r="E786" s="64"/>
      <c r="J786" s="91"/>
      <c r="K786" s="62"/>
    </row>
    <row r="787" spans="1:11" ht="15" customHeight="1" x14ac:dyDescent="0.25">
      <c r="A787" s="79"/>
      <c r="B787" s="65"/>
      <c r="C787" s="65"/>
      <c r="E787" s="64"/>
      <c r="J787" s="91"/>
      <c r="K787" s="62"/>
    </row>
    <row r="788" spans="1:11" ht="15" customHeight="1" x14ac:dyDescent="0.25">
      <c r="A788" s="79"/>
      <c r="B788" s="65"/>
      <c r="C788" s="65"/>
      <c r="E788" s="64"/>
      <c r="J788" s="91"/>
      <c r="K788" s="62"/>
    </row>
    <row r="789" spans="1:11" ht="14.1" customHeight="1" x14ac:dyDescent="0.25">
      <c r="A789" s="105"/>
      <c r="B789" s="65"/>
      <c r="C789" s="65"/>
      <c r="E789" s="64"/>
      <c r="J789" s="69"/>
      <c r="K789" s="62"/>
    </row>
    <row r="790" spans="1:11" ht="15" customHeight="1" x14ac:dyDescent="0.25">
      <c r="A790" s="105"/>
      <c r="B790" s="65"/>
      <c r="C790" s="65"/>
      <c r="E790" s="64"/>
      <c r="J790" s="69"/>
      <c r="K790" s="62"/>
    </row>
    <row r="791" spans="1:11" ht="15" customHeight="1" x14ac:dyDescent="0.25">
      <c r="A791" s="105"/>
      <c r="B791" s="74"/>
      <c r="C791" s="74"/>
      <c r="E791" s="64"/>
      <c r="J791" s="73"/>
      <c r="K791" s="62"/>
    </row>
    <row r="792" spans="1:11" ht="15" customHeight="1" x14ac:dyDescent="0.25">
      <c r="A792" s="105"/>
      <c r="B792" s="74"/>
      <c r="C792" s="74"/>
      <c r="E792" s="64"/>
      <c r="J792" s="92"/>
      <c r="K792" s="62"/>
    </row>
    <row r="793" spans="1:11" ht="15" customHeight="1" x14ac:dyDescent="0.25">
      <c r="A793" s="105"/>
      <c r="B793" s="74"/>
      <c r="C793" s="74"/>
      <c r="E793" s="64"/>
      <c r="J793" s="75"/>
      <c r="K793" s="62"/>
    </row>
    <row r="794" spans="1:11" ht="15" customHeight="1" x14ac:dyDescent="0.25">
      <c r="A794" s="105"/>
      <c r="B794" s="74"/>
      <c r="C794" s="74"/>
      <c r="E794" s="64"/>
      <c r="J794" s="75"/>
      <c r="K794" s="62"/>
    </row>
    <row r="795" spans="1:11" ht="15" customHeight="1" x14ac:dyDescent="0.25">
      <c r="A795" s="105"/>
      <c r="B795" s="74"/>
      <c r="C795" s="74"/>
      <c r="E795" s="64"/>
      <c r="J795" s="106"/>
      <c r="K795" s="62"/>
    </row>
    <row r="796" spans="1:11" ht="15" customHeight="1" x14ac:dyDescent="0.25">
      <c r="A796" s="105"/>
      <c r="B796" s="74"/>
      <c r="C796" s="74"/>
      <c r="E796" s="64"/>
      <c r="J796" s="73"/>
      <c r="K796" s="62"/>
    </row>
    <row r="797" spans="1:11" ht="15" customHeight="1" x14ac:dyDescent="0.25">
      <c r="A797" s="105"/>
      <c r="B797" s="74"/>
      <c r="C797" s="74"/>
      <c r="E797" s="64"/>
      <c r="J797" s="91"/>
      <c r="K797" s="62"/>
    </row>
    <row r="798" spans="1:11" ht="15" customHeight="1" x14ac:dyDescent="0.25">
      <c r="A798" s="105"/>
      <c r="B798" s="74"/>
      <c r="C798" s="74"/>
      <c r="E798" s="64"/>
      <c r="J798" s="68"/>
      <c r="K798" s="62"/>
    </row>
    <row r="799" spans="1:11" ht="15" customHeight="1" x14ac:dyDescent="0.25">
      <c r="A799" s="105"/>
      <c r="B799" s="74"/>
      <c r="C799" s="74"/>
      <c r="E799" s="64"/>
      <c r="J799" s="75"/>
      <c r="K799" s="62"/>
    </row>
    <row r="800" spans="1:11" ht="15" customHeight="1" x14ac:dyDescent="0.25">
      <c r="A800" s="105"/>
      <c r="B800" s="74"/>
      <c r="C800" s="74"/>
      <c r="E800" s="64"/>
      <c r="J800" s="86"/>
      <c r="K800" s="62"/>
    </row>
    <row r="801" spans="1:11" ht="15" customHeight="1" x14ac:dyDescent="0.25">
      <c r="A801" s="105"/>
      <c r="B801" s="74"/>
      <c r="C801" s="74"/>
      <c r="E801" s="64"/>
      <c r="J801" s="86"/>
      <c r="K801" s="62"/>
    </row>
    <row r="802" spans="1:11" ht="15" customHeight="1" x14ac:dyDescent="0.25">
      <c r="A802" s="105"/>
      <c r="B802" s="74"/>
      <c r="C802" s="74"/>
      <c r="E802" s="64"/>
      <c r="K802" s="62"/>
    </row>
    <row r="803" spans="1:11" ht="15" customHeight="1" x14ac:dyDescent="0.25">
      <c r="A803" s="105"/>
      <c r="B803" s="65"/>
      <c r="C803" s="65"/>
      <c r="E803" s="64"/>
      <c r="J803" s="61"/>
      <c r="K803" s="62"/>
    </row>
    <row r="804" spans="1:11" ht="15" customHeight="1" x14ac:dyDescent="0.25">
      <c r="A804" s="105"/>
      <c r="B804" s="65"/>
      <c r="C804" s="65"/>
      <c r="E804" s="64"/>
      <c r="J804" s="61"/>
      <c r="K804" s="62"/>
    </row>
    <row r="805" spans="1:11" ht="15" customHeight="1" x14ac:dyDescent="0.25">
      <c r="A805" s="105"/>
      <c r="B805" s="65"/>
      <c r="C805" s="65"/>
      <c r="E805" s="64"/>
      <c r="J805" s="75"/>
      <c r="K805" s="62"/>
    </row>
    <row r="806" spans="1:11" ht="15" customHeight="1" x14ac:dyDescent="0.25">
      <c r="A806" s="105"/>
      <c r="B806" s="65"/>
      <c r="C806" s="65"/>
      <c r="E806" s="64"/>
      <c r="J806" s="75"/>
      <c r="K806" s="62"/>
    </row>
    <row r="807" spans="1:11" ht="15" customHeight="1" x14ac:dyDescent="0.25">
      <c r="A807" s="105"/>
      <c r="B807" s="74"/>
      <c r="C807" s="74"/>
      <c r="E807" s="64"/>
      <c r="J807" s="68"/>
      <c r="K807" s="62"/>
    </row>
    <row r="808" spans="1:11" ht="15" customHeight="1" x14ac:dyDescent="0.25">
      <c r="A808" s="105"/>
      <c r="B808" s="74"/>
      <c r="C808" s="74"/>
      <c r="E808" s="64"/>
      <c r="J808" s="68"/>
      <c r="K808" s="62"/>
    </row>
    <row r="809" spans="1:11" ht="15" customHeight="1" x14ac:dyDescent="0.25">
      <c r="A809" s="105"/>
      <c r="B809" s="74"/>
      <c r="C809" s="74"/>
      <c r="E809" s="64"/>
      <c r="J809" s="68"/>
      <c r="K809" s="62"/>
    </row>
    <row r="810" spans="1:11" ht="15" customHeight="1" x14ac:dyDescent="0.25">
      <c r="A810" s="105"/>
      <c r="B810" s="74"/>
      <c r="C810" s="74"/>
      <c r="E810" s="64"/>
      <c r="J810" s="68"/>
      <c r="K810" s="62"/>
    </row>
    <row r="811" spans="1:11" ht="15" customHeight="1" x14ac:dyDescent="0.25">
      <c r="A811" s="105"/>
      <c r="B811" s="65"/>
      <c r="C811" s="65"/>
      <c r="E811" s="64"/>
      <c r="K811" s="62"/>
    </row>
    <row r="812" spans="1:11" ht="15" customHeight="1" x14ac:dyDescent="0.25">
      <c r="A812" s="105"/>
      <c r="B812" s="65"/>
      <c r="C812" s="65"/>
      <c r="E812" s="64"/>
      <c r="J812" s="75"/>
      <c r="K812" s="62"/>
    </row>
    <row r="813" spans="1:11" ht="15" customHeight="1" x14ac:dyDescent="0.25">
      <c r="A813" s="105"/>
      <c r="B813" s="65"/>
      <c r="C813" s="65"/>
      <c r="E813" s="64"/>
      <c r="J813" s="75"/>
      <c r="K813" s="62"/>
    </row>
    <row r="814" spans="1:11" ht="15" customHeight="1" x14ac:dyDescent="0.25">
      <c r="A814" s="105"/>
      <c r="B814" s="65"/>
      <c r="C814" s="65"/>
      <c r="E814" s="64"/>
      <c r="J814" s="75"/>
      <c r="K814" s="62"/>
    </row>
    <row r="815" spans="1:11" ht="15" customHeight="1" x14ac:dyDescent="0.25">
      <c r="A815" s="105"/>
      <c r="B815" s="65"/>
      <c r="C815" s="65"/>
      <c r="E815" s="64"/>
      <c r="J815" s="67"/>
      <c r="K815" s="62"/>
    </row>
    <row r="816" spans="1:11" ht="15" customHeight="1" x14ac:dyDescent="0.25">
      <c r="A816" s="105"/>
      <c r="B816" s="65"/>
      <c r="C816" s="65"/>
      <c r="E816" s="64"/>
      <c r="J816" s="73"/>
      <c r="K816" s="62"/>
    </row>
    <row r="817" spans="1:11" ht="15" customHeight="1" x14ac:dyDescent="0.25">
      <c r="A817" s="105"/>
      <c r="B817" s="74"/>
      <c r="C817" s="74"/>
      <c r="E817" s="64"/>
      <c r="J817" s="73"/>
      <c r="K817" s="62"/>
    </row>
    <row r="818" spans="1:11" ht="15" customHeight="1" x14ac:dyDescent="0.25">
      <c r="A818" s="105"/>
      <c r="B818" s="74"/>
      <c r="C818" s="74"/>
      <c r="E818" s="64"/>
      <c r="K818" s="62"/>
    </row>
    <row r="819" spans="1:11" ht="15" customHeight="1" x14ac:dyDescent="0.25">
      <c r="A819" s="105"/>
      <c r="B819" s="74"/>
      <c r="C819" s="74"/>
      <c r="E819" s="64"/>
      <c r="J819" s="73"/>
      <c r="K819" s="62"/>
    </row>
    <row r="820" spans="1:11" ht="15" customHeight="1" x14ac:dyDescent="0.25">
      <c r="A820" s="105"/>
      <c r="B820" s="74"/>
      <c r="C820" s="74"/>
      <c r="E820" s="64"/>
      <c r="J820" s="73"/>
      <c r="K820" s="62"/>
    </row>
    <row r="821" spans="1:11" ht="15" customHeight="1" x14ac:dyDescent="0.25">
      <c r="A821" s="105"/>
      <c r="B821" s="74"/>
      <c r="C821" s="74"/>
      <c r="E821" s="64"/>
      <c r="J821" s="68"/>
      <c r="K821" s="62"/>
    </row>
    <row r="822" spans="1:11" ht="15" customHeight="1" x14ac:dyDescent="0.25">
      <c r="A822" s="105"/>
      <c r="B822" s="74"/>
      <c r="C822" s="74"/>
      <c r="E822" s="64"/>
      <c r="J822" s="75"/>
      <c r="K822" s="62"/>
    </row>
    <row r="823" spans="1:11" ht="15" customHeight="1" x14ac:dyDescent="0.25">
      <c r="A823" s="105"/>
      <c r="B823" s="74"/>
      <c r="C823" s="74"/>
      <c r="E823" s="64"/>
      <c r="J823" s="73"/>
      <c r="K823" s="62"/>
    </row>
    <row r="824" spans="1:11" ht="15" customHeight="1" x14ac:dyDescent="0.25">
      <c r="A824" s="105"/>
      <c r="B824" s="74"/>
      <c r="C824" s="74"/>
      <c r="E824" s="64"/>
      <c r="J824" s="69"/>
      <c r="K824" s="62"/>
    </row>
    <row r="825" spans="1:11" ht="15" customHeight="1" x14ac:dyDescent="0.25">
      <c r="A825" s="105"/>
      <c r="B825" s="74"/>
      <c r="C825" s="74"/>
      <c r="E825" s="64"/>
      <c r="J825" s="69"/>
      <c r="K825" s="62"/>
    </row>
    <row r="826" spans="1:11" ht="15" customHeight="1" x14ac:dyDescent="0.25">
      <c r="A826" s="105"/>
      <c r="B826" s="74"/>
      <c r="C826" s="74"/>
      <c r="E826" s="64"/>
      <c r="J826" s="69"/>
      <c r="K826" s="62"/>
    </row>
    <row r="827" spans="1:11" ht="15" customHeight="1" x14ac:dyDescent="0.25">
      <c r="A827" s="105"/>
      <c r="B827" s="74"/>
      <c r="C827" s="74"/>
      <c r="E827" s="64"/>
      <c r="J827" s="73"/>
      <c r="K827" s="62"/>
    </row>
    <row r="828" spans="1:11" ht="15" customHeight="1" x14ac:dyDescent="0.25">
      <c r="A828" s="105"/>
      <c r="B828" s="74"/>
      <c r="C828" s="74"/>
      <c r="E828" s="64"/>
      <c r="J828" s="73"/>
      <c r="K828" s="62"/>
    </row>
    <row r="829" spans="1:11" ht="15" customHeight="1" x14ac:dyDescent="0.25">
      <c r="A829" s="105"/>
      <c r="B829" s="74"/>
      <c r="C829" s="74"/>
      <c r="E829" s="64"/>
      <c r="J829" s="73"/>
      <c r="K829" s="62"/>
    </row>
    <row r="830" spans="1:11" ht="15" customHeight="1" x14ac:dyDescent="0.25">
      <c r="A830" s="105"/>
      <c r="B830" s="74"/>
      <c r="C830" s="74"/>
      <c r="E830" s="64"/>
      <c r="J830" s="73"/>
      <c r="K830" s="62"/>
    </row>
    <row r="831" spans="1:11" ht="15" customHeight="1" x14ac:dyDescent="0.25">
      <c r="A831" s="105"/>
      <c r="B831" s="74"/>
      <c r="C831" s="74"/>
      <c r="E831" s="64"/>
      <c r="J831" s="68"/>
      <c r="K831" s="62"/>
    </row>
    <row r="832" spans="1:11" ht="15" customHeight="1" x14ac:dyDescent="0.25">
      <c r="A832" s="105"/>
      <c r="B832" s="74"/>
      <c r="C832" s="74"/>
      <c r="E832" s="64"/>
      <c r="J832" s="73"/>
      <c r="K832" s="62"/>
    </row>
    <row r="833" spans="1:11" ht="15" customHeight="1" x14ac:dyDescent="0.25">
      <c r="A833" s="105"/>
      <c r="B833" s="74"/>
      <c r="C833" s="74"/>
      <c r="E833" s="64"/>
      <c r="J833" s="73"/>
      <c r="K833" s="62"/>
    </row>
    <row r="834" spans="1:11" ht="15" customHeight="1" x14ac:dyDescent="0.25">
      <c r="A834" s="105"/>
      <c r="B834" s="74"/>
      <c r="C834" s="74"/>
      <c r="E834" s="64"/>
      <c r="J834" s="73"/>
      <c r="K834" s="62"/>
    </row>
    <row r="835" spans="1:11" ht="15" customHeight="1" x14ac:dyDescent="0.25">
      <c r="A835" s="105"/>
      <c r="B835" s="74"/>
      <c r="C835" s="74"/>
      <c r="E835" s="64"/>
      <c r="J835" s="73"/>
      <c r="K835" s="62"/>
    </row>
    <row r="836" spans="1:11" ht="15" customHeight="1" x14ac:dyDescent="0.25">
      <c r="A836" s="105"/>
      <c r="B836" s="74"/>
      <c r="C836" s="74"/>
      <c r="E836" s="64"/>
      <c r="J836" s="73"/>
      <c r="K836" s="62"/>
    </row>
    <row r="837" spans="1:11" ht="15" customHeight="1" x14ac:dyDescent="0.25">
      <c r="A837" s="105"/>
      <c r="B837" s="74"/>
      <c r="C837" s="74"/>
      <c r="E837" s="64"/>
      <c r="J837" s="69"/>
      <c r="K837" s="62"/>
    </row>
    <row r="838" spans="1:11" ht="15" customHeight="1" x14ac:dyDescent="0.25">
      <c r="A838" s="105"/>
      <c r="B838" s="74"/>
      <c r="C838" s="74"/>
      <c r="E838" s="64"/>
      <c r="J838" s="73"/>
      <c r="K838" s="62"/>
    </row>
    <row r="839" spans="1:11" ht="15" customHeight="1" x14ac:dyDescent="0.25">
      <c r="A839" s="105"/>
      <c r="B839" s="74"/>
      <c r="C839" s="74"/>
      <c r="E839" s="64"/>
      <c r="J839" s="61"/>
      <c r="K839" s="62"/>
    </row>
    <row r="840" spans="1:11" ht="15" customHeight="1" x14ac:dyDescent="0.25">
      <c r="A840" s="105"/>
      <c r="B840" s="74"/>
      <c r="C840" s="74"/>
      <c r="E840" s="64"/>
      <c r="J840" s="73"/>
      <c r="K840" s="62"/>
    </row>
    <row r="841" spans="1:11" ht="15" customHeight="1" x14ac:dyDescent="0.25">
      <c r="A841" s="105"/>
      <c r="B841" s="74"/>
      <c r="C841" s="74"/>
      <c r="E841" s="64"/>
      <c r="J841" s="69"/>
      <c r="K841" s="62"/>
    </row>
    <row r="842" spans="1:11" ht="15" customHeight="1" x14ac:dyDescent="0.25">
      <c r="A842" s="105"/>
      <c r="B842" s="74"/>
      <c r="C842" s="74"/>
      <c r="E842" s="64"/>
      <c r="J842" s="73"/>
      <c r="K842" s="62"/>
    </row>
    <row r="843" spans="1:11" ht="15" customHeight="1" x14ac:dyDescent="0.25">
      <c r="A843" s="79"/>
      <c r="B843" s="65"/>
      <c r="C843" s="65"/>
      <c r="D843" s="90"/>
      <c r="E843" s="64"/>
      <c r="J843" s="73"/>
      <c r="K843" s="62"/>
    </row>
    <row r="844" spans="1:11" ht="15" customHeight="1" x14ac:dyDescent="0.25">
      <c r="A844" s="79"/>
      <c r="B844" s="65"/>
      <c r="C844" s="65"/>
      <c r="D844" s="90"/>
      <c r="E844" s="64"/>
      <c r="J844" s="73"/>
      <c r="K844" s="62"/>
    </row>
    <row r="845" spans="1:11" ht="15" customHeight="1" x14ac:dyDescent="0.25">
      <c r="A845" s="79"/>
      <c r="B845" s="65"/>
      <c r="C845" s="65"/>
      <c r="D845" s="90"/>
      <c r="E845" s="64"/>
      <c r="J845" s="69"/>
      <c r="K845" s="62"/>
    </row>
    <row r="846" spans="1:11" ht="15" customHeight="1" x14ac:dyDescent="0.25">
      <c r="A846" s="79"/>
      <c r="B846" s="65"/>
      <c r="C846" s="65"/>
      <c r="D846" s="90"/>
      <c r="E846" s="64"/>
      <c r="J846" s="69"/>
      <c r="K846" s="62"/>
    </row>
    <row r="847" spans="1:11" ht="15" customHeight="1" x14ac:dyDescent="0.25">
      <c r="A847" s="79"/>
      <c r="B847" s="65"/>
      <c r="C847" s="65"/>
      <c r="D847" s="90"/>
      <c r="E847" s="64"/>
      <c r="J847" s="69"/>
      <c r="K847" s="62"/>
    </row>
    <row r="848" spans="1:11" ht="15" customHeight="1" x14ac:dyDescent="0.25">
      <c r="A848" s="105"/>
      <c r="B848" s="74"/>
      <c r="C848" s="74"/>
      <c r="E848" s="64"/>
      <c r="J848" s="68"/>
      <c r="K848" s="62"/>
    </row>
    <row r="849" spans="1:11" ht="15" customHeight="1" x14ac:dyDescent="0.25">
      <c r="A849" s="105"/>
      <c r="B849" s="74"/>
      <c r="C849" s="74"/>
      <c r="E849" s="64"/>
      <c r="J849" s="73"/>
      <c r="K849" s="62"/>
    </row>
    <row r="850" spans="1:11" ht="15" customHeight="1" x14ac:dyDescent="0.25">
      <c r="A850" s="105"/>
      <c r="B850" s="74"/>
      <c r="C850" s="74"/>
      <c r="E850" s="64"/>
      <c r="J850" s="73"/>
      <c r="K850" s="62"/>
    </row>
    <row r="851" spans="1:11" ht="15" customHeight="1" x14ac:dyDescent="0.25">
      <c r="A851" s="105"/>
      <c r="B851" s="74"/>
      <c r="C851" s="74"/>
      <c r="E851" s="64"/>
      <c r="J851" s="73"/>
      <c r="K851" s="62"/>
    </row>
    <row r="852" spans="1:11" ht="15" customHeight="1" x14ac:dyDescent="0.25">
      <c r="A852" s="79"/>
      <c r="B852" s="65"/>
      <c r="C852" s="65"/>
      <c r="D852" s="90"/>
      <c r="E852" s="64"/>
      <c r="J852" s="69"/>
      <c r="K852" s="62"/>
    </row>
    <row r="853" spans="1:11" ht="15" customHeight="1" x14ac:dyDescent="0.25">
      <c r="A853" s="79"/>
      <c r="B853" s="65"/>
      <c r="C853" s="65"/>
      <c r="D853" s="90"/>
      <c r="E853" s="64"/>
      <c r="J853" s="73"/>
      <c r="K853" s="62"/>
    </row>
    <row r="854" spans="1:11" ht="15" customHeight="1" x14ac:dyDescent="0.25">
      <c r="A854" s="79"/>
      <c r="B854" s="65"/>
      <c r="C854" s="65"/>
      <c r="E854" s="64"/>
      <c r="J854" s="69"/>
      <c r="K854" s="62"/>
    </row>
    <row r="855" spans="1:11" ht="15" customHeight="1" x14ac:dyDescent="0.25">
      <c r="A855" s="79"/>
      <c r="B855" s="65"/>
      <c r="C855" s="65"/>
      <c r="E855" s="64"/>
      <c r="J855" s="69"/>
      <c r="K855" s="62"/>
    </row>
    <row r="856" spans="1:11" ht="15" customHeight="1" x14ac:dyDescent="0.25">
      <c r="A856" s="79"/>
      <c r="B856" s="65"/>
      <c r="C856" s="65"/>
      <c r="D856" s="90"/>
      <c r="E856" s="64"/>
      <c r="J856" s="91"/>
      <c r="K856" s="62"/>
    </row>
    <row r="857" spans="1:11" ht="15" customHeight="1" x14ac:dyDescent="0.25">
      <c r="A857" s="79"/>
      <c r="B857" s="65"/>
      <c r="C857" s="65"/>
      <c r="D857" s="90"/>
      <c r="E857" s="64"/>
      <c r="J857" s="91"/>
      <c r="K857" s="62"/>
    </row>
    <row r="858" spans="1:11" ht="15" customHeight="1" x14ac:dyDescent="0.25">
      <c r="A858" s="79"/>
      <c r="B858" s="65"/>
      <c r="C858" s="65"/>
      <c r="D858" s="64"/>
      <c r="E858" s="64"/>
      <c r="J858" s="69"/>
      <c r="K858" s="62"/>
    </row>
    <row r="859" spans="1:11" ht="15" customHeight="1" x14ac:dyDescent="0.25">
      <c r="A859" s="107"/>
      <c r="B859" s="65"/>
      <c r="C859" s="65"/>
      <c r="E859" s="64"/>
      <c r="J859" s="69"/>
      <c r="K859" s="62"/>
    </row>
    <row r="860" spans="1:11" ht="15" customHeight="1" x14ac:dyDescent="0.25">
      <c r="A860" s="107"/>
      <c r="B860" s="65"/>
      <c r="C860" s="65"/>
      <c r="E860" s="64"/>
      <c r="J860" s="69"/>
      <c r="K860" s="62"/>
    </row>
    <row r="861" spans="1:11" ht="15" customHeight="1" x14ac:dyDescent="0.25">
      <c r="A861" s="107"/>
      <c r="B861" s="65"/>
      <c r="C861" s="65"/>
      <c r="D861" s="64"/>
      <c r="E861" s="64"/>
      <c r="J861" s="69"/>
      <c r="K861" s="62"/>
    </row>
    <row r="862" spans="1:11" ht="15" customHeight="1" x14ac:dyDescent="0.25">
      <c r="A862" s="107"/>
      <c r="B862" s="65"/>
      <c r="C862" s="65"/>
      <c r="D862" s="64"/>
      <c r="E862" s="64"/>
      <c r="J862" s="67"/>
      <c r="K862" s="62"/>
    </row>
    <row r="863" spans="1:11" ht="15" customHeight="1" x14ac:dyDescent="0.25">
      <c r="A863" s="107"/>
      <c r="B863" s="65"/>
      <c r="C863" s="65"/>
      <c r="D863" s="64"/>
      <c r="E863" s="64"/>
      <c r="J863" s="69"/>
      <c r="K863" s="62"/>
    </row>
    <row r="864" spans="1:11" ht="15" customHeight="1" x14ac:dyDescent="0.25">
      <c r="A864" s="107"/>
      <c r="B864" s="65"/>
      <c r="C864" s="65"/>
      <c r="D864" s="64"/>
      <c r="E864" s="64"/>
      <c r="J864" s="67"/>
      <c r="K864" s="62"/>
    </row>
    <row r="865" spans="1:11" ht="15" customHeight="1" x14ac:dyDescent="0.25">
      <c r="A865" s="107"/>
      <c r="B865" s="65"/>
      <c r="C865" s="65"/>
      <c r="D865" s="64"/>
      <c r="E865" s="64"/>
      <c r="J865" s="67"/>
      <c r="K865" s="62"/>
    </row>
    <row r="866" spans="1:11" ht="15" customHeight="1" x14ac:dyDescent="0.25">
      <c r="A866" s="107"/>
      <c r="B866" s="65"/>
      <c r="C866" s="65"/>
      <c r="D866" s="64"/>
      <c r="E866" s="64"/>
      <c r="J866" s="67"/>
      <c r="K866" s="62"/>
    </row>
    <row r="867" spans="1:11" ht="15" customHeight="1" x14ac:dyDescent="0.25">
      <c r="A867" s="107"/>
      <c r="B867" s="65"/>
      <c r="C867" s="65"/>
      <c r="E867" s="64"/>
      <c r="J867" s="69"/>
      <c r="K867" s="62"/>
    </row>
    <row r="868" spans="1:11" ht="15" customHeight="1" x14ac:dyDescent="0.25">
      <c r="A868" s="107"/>
      <c r="B868" s="65"/>
      <c r="C868" s="65"/>
      <c r="E868" s="64"/>
      <c r="J868" s="67"/>
      <c r="K868" s="62"/>
    </row>
    <row r="869" spans="1:11" ht="15" customHeight="1" x14ac:dyDescent="0.25">
      <c r="A869" s="107"/>
      <c r="B869" s="65"/>
      <c r="C869" s="65"/>
      <c r="D869" s="64"/>
      <c r="E869" s="64"/>
      <c r="J869" s="69"/>
      <c r="K869" s="62"/>
    </row>
    <row r="870" spans="1:11" ht="15" customHeight="1" x14ac:dyDescent="0.25">
      <c r="A870" s="107"/>
      <c r="B870" s="65"/>
      <c r="C870" s="65"/>
      <c r="E870" s="64"/>
      <c r="J870" s="69"/>
      <c r="K870" s="62"/>
    </row>
    <row r="871" spans="1:11" ht="15" customHeight="1" x14ac:dyDescent="0.25">
      <c r="A871" s="107"/>
      <c r="B871" s="65"/>
      <c r="C871" s="65"/>
      <c r="E871" s="64"/>
      <c r="J871" s="69"/>
      <c r="K871" s="62"/>
    </row>
    <row r="872" spans="1:11" ht="15" customHeight="1" x14ac:dyDescent="0.25">
      <c r="A872" s="107"/>
      <c r="B872" s="65"/>
      <c r="C872" s="65"/>
      <c r="D872" s="64"/>
      <c r="E872" s="64"/>
      <c r="J872" s="69"/>
      <c r="K872" s="62"/>
    </row>
    <row r="873" spans="1:11" ht="15" customHeight="1" x14ac:dyDescent="0.25">
      <c r="A873" s="107"/>
      <c r="B873" s="65"/>
      <c r="C873" s="65"/>
      <c r="E873" s="64"/>
      <c r="J873" s="69"/>
      <c r="K873" s="62"/>
    </row>
    <row r="874" spans="1:11" ht="15" customHeight="1" x14ac:dyDescent="0.25">
      <c r="A874" s="107"/>
      <c r="B874" s="65"/>
      <c r="C874" s="65"/>
      <c r="E874" s="64"/>
      <c r="J874" s="67"/>
      <c r="K874" s="62"/>
    </row>
    <row r="875" spans="1:11" ht="15" customHeight="1" x14ac:dyDescent="0.25">
      <c r="A875" s="107"/>
      <c r="B875" s="65"/>
      <c r="C875" s="65"/>
      <c r="D875" s="64"/>
      <c r="E875" s="64"/>
      <c r="J875" s="69"/>
      <c r="K875" s="62"/>
    </row>
    <row r="876" spans="1:11" ht="15" customHeight="1" x14ac:dyDescent="0.25">
      <c r="A876" s="107"/>
      <c r="B876" s="65"/>
      <c r="C876" s="65"/>
      <c r="D876" s="64"/>
      <c r="E876" s="64"/>
      <c r="J876" s="75"/>
      <c r="K876" s="62"/>
    </row>
    <row r="877" spans="1:11" ht="15" customHeight="1" x14ac:dyDescent="0.25">
      <c r="A877" s="107"/>
      <c r="B877" s="65"/>
      <c r="C877" s="65"/>
      <c r="D877" s="64"/>
      <c r="E877" s="64"/>
      <c r="J877" s="67"/>
      <c r="K877" s="62"/>
    </row>
    <row r="878" spans="1:11" ht="15" customHeight="1" x14ac:dyDescent="0.25">
      <c r="A878" s="107"/>
      <c r="B878" s="65"/>
      <c r="C878" s="65"/>
      <c r="D878" s="64"/>
      <c r="E878" s="64"/>
      <c r="J878" s="75"/>
      <c r="K878" s="62"/>
    </row>
    <row r="879" spans="1:11" ht="15" customHeight="1" x14ac:dyDescent="0.25">
      <c r="A879" s="107"/>
      <c r="B879" s="65"/>
      <c r="C879" s="65"/>
      <c r="D879" s="64"/>
      <c r="E879" s="64"/>
      <c r="J879" s="69"/>
      <c r="K879" s="62"/>
    </row>
    <row r="880" spans="1:11" ht="15" customHeight="1" x14ac:dyDescent="0.25">
      <c r="A880" s="107"/>
      <c r="B880" s="65"/>
      <c r="C880" s="65"/>
      <c r="D880" s="64"/>
      <c r="E880" s="64"/>
      <c r="J880" s="67"/>
      <c r="K880" s="62"/>
    </row>
    <row r="881" spans="1:11" ht="15" customHeight="1" x14ac:dyDescent="0.25">
      <c r="A881" s="107"/>
      <c r="B881" s="65"/>
      <c r="C881" s="65"/>
      <c r="D881" s="64"/>
      <c r="E881" s="64"/>
      <c r="J881" s="69"/>
      <c r="K881" s="62"/>
    </row>
    <row r="882" spans="1:11" ht="15" customHeight="1" x14ac:dyDescent="0.25">
      <c r="A882" s="107"/>
      <c r="B882" s="65"/>
      <c r="C882" s="65"/>
      <c r="D882" s="64"/>
      <c r="E882" s="64"/>
      <c r="J882" s="67"/>
      <c r="K882" s="62"/>
    </row>
    <row r="883" spans="1:11" ht="15" customHeight="1" x14ac:dyDescent="0.25">
      <c r="A883" s="107"/>
      <c r="B883" s="65"/>
      <c r="C883" s="65"/>
      <c r="D883" s="64"/>
      <c r="E883" s="64"/>
      <c r="J883" s="69"/>
      <c r="K883" s="62"/>
    </row>
    <row r="884" spans="1:11" ht="15" customHeight="1" x14ac:dyDescent="0.25">
      <c r="A884" s="107"/>
      <c r="B884" s="65"/>
      <c r="C884" s="65"/>
      <c r="E884" s="64"/>
      <c r="J884" s="67"/>
      <c r="K884" s="62"/>
    </row>
    <row r="885" spans="1:11" ht="15" customHeight="1" x14ac:dyDescent="0.25">
      <c r="A885" s="107"/>
      <c r="B885" s="65"/>
      <c r="C885" s="65"/>
      <c r="D885" s="64"/>
      <c r="E885" s="64"/>
      <c r="J885" s="69"/>
      <c r="K885" s="62"/>
    </row>
    <row r="886" spans="1:11" ht="15" customHeight="1" x14ac:dyDescent="0.25">
      <c r="A886" s="107"/>
      <c r="B886" s="65"/>
      <c r="C886" s="65"/>
      <c r="D886" s="64"/>
      <c r="E886" s="64"/>
      <c r="J886" s="67"/>
      <c r="K886" s="62"/>
    </row>
    <row r="887" spans="1:11" ht="15" customHeight="1" x14ac:dyDescent="0.25">
      <c r="A887" s="107"/>
      <c r="B887" s="65"/>
      <c r="C887" s="65"/>
      <c r="D887" s="64"/>
      <c r="E887" s="64"/>
      <c r="J887" s="67"/>
      <c r="K887" s="62"/>
    </row>
    <row r="888" spans="1:11" ht="15" customHeight="1" x14ac:dyDescent="0.25">
      <c r="A888" s="107"/>
      <c r="B888" s="65"/>
      <c r="C888" s="65"/>
      <c r="D888" s="64"/>
      <c r="E888" s="64"/>
      <c r="J888" s="67"/>
      <c r="K888" s="62"/>
    </row>
    <row r="889" spans="1:11" ht="15" customHeight="1" x14ac:dyDescent="0.25">
      <c r="A889" s="107"/>
      <c r="B889" s="65"/>
      <c r="C889" s="65"/>
      <c r="D889" s="64"/>
      <c r="E889" s="64"/>
      <c r="J889" s="69"/>
      <c r="K889" s="62"/>
    </row>
    <row r="890" spans="1:11" ht="15" customHeight="1" x14ac:dyDescent="0.25">
      <c r="A890" s="107"/>
      <c r="B890" s="65"/>
      <c r="C890" s="65"/>
      <c r="D890" s="64"/>
      <c r="E890" s="64"/>
      <c r="J890" s="75"/>
      <c r="K890" s="62"/>
    </row>
    <row r="891" spans="1:11" ht="15" customHeight="1" x14ac:dyDescent="0.25">
      <c r="A891" s="107"/>
      <c r="B891" s="65"/>
      <c r="C891" s="65"/>
      <c r="D891" s="64"/>
      <c r="E891" s="64"/>
      <c r="J891" s="73"/>
      <c r="K891" s="62"/>
    </row>
    <row r="892" spans="1:11" ht="15" customHeight="1" x14ac:dyDescent="0.25">
      <c r="A892" s="107"/>
      <c r="B892" s="65"/>
      <c r="C892" s="65"/>
      <c r="D892" s="64"/>
      <c r="E892" s="64"/>
      <c r="J892" s="68"/>
      <c r="K892" s="62"/>
    </row>
    <row r="893" spans="1:11" ht="15" customHeight="1" x14ac:dyDescent="0.25">
      <c r="A893" s="107"/>
      <c r="B893" s="65"/>
      <c r="C893" s="65"/>
      <c r="E893" s="64"/>
      <c r="J893" s="69"/>
      <c r="K893" s="62"/>
    </row>
    <row r="894" spans="1:11" ht="15" customHeight="1" x14ac:dyDescent="0.25">
      <c r="A894" s="107"/>
      <c r="B894" s="65"/>
      <c r="C894" s="65"/>
      <c r="E894" s="64"/>
      <c r="J894" s="69"/>
      <c r="K894" s="62"/>
    </row>
    <row r="895" spans="1:11" ht="15" customHeight="1" x14ac:dyDescent="0.25">
      <c r="A895" s="107"/>
      <c r="B895" s="65"/>
      <c r="C895" s="65"/>
      <c r="E895" s="64"/>
      <c r="J895" s="69"/>
      <c r="K895" s="62"/>
    </row>
    <row r="896" spans="1:11" ht="15" customHeight="1" x14ac:dyDescent="0.25">
      <c r="A896" s="107"/>
      <c r="B896" s="65"/>
      <c r="C896" s="65"/>
      <c r="E896" s="64"/>
      <c r="J896" s="69"/>
      <c r="K896" s="62"/>
    </row>
    <row r="897" spans="1:11" ht="15" customHeight="1" x14ac:dyDescent="0.25">
      <c r="A897" s="107"/>
      <c r="B897" s="65"/>
      <c r="C897" s="65"/>
      <c r="E897" s="64"/>
      <c r="J897" s="67"/>
      <c r="K897" s="62"/>
    </row>
    <row r="898" spans="1:11" ht="15" customHeight="1" x14ac:dyDescent="0.25">
      <c r="A898" s="107"/>
      <c r="B898" s="65"/>
      <c r="C898" s="65"/>
      <c r="E898" s="64"/>
      <c r="J898" s="67"/>
      <c r="K898" s="62"/>
    </row>
    <row r="899" spans="1:11" ht="15" customHeight="1" x14ac:dyDescent="0.25">
      <c r="A899" s="107"/>
      <c r="B899" s="65"/>
      <c r="C899" s="65"/>
      <c r="E899" s="64"/>
      <c r="J899" s="73"/>
      <c r="K899" s="62"/>
    </row>
    <row r="900" spans="1:11" ht="15" customHeight="1" x14ac:dyDescent="0.25">
      <c r="A900" s="107"/>
      <c r="B900" s="65"/>
      <c r="C900" s="65"/>
      <c r="E900" s="64"/>
      <c r="J900" s="69"/>
      <c r="K900" s="62"/>
    </row>
    <row r="901" spans="1:11" ht="15" customHeight="1" x14ac:dyDescent="0.25">
      <c r="A901" s="107"/>
      <c r="B901" s="65"/>
      <c r="C901" s="65"/>
      <c r="E901" s="64"/>
      <c r="J901" s="73"/>
      <c r="K901" s="62"/>
    </row>
    <row r="902" spans="1:11" ht="15" customHeight="1" x14ac:dyDescent="0.25">
      <c r="A902" s="107"/>
      <c r="B902" s="65"/>
      <c r="C902" s="65"/>
      <c r="E902" s="64"/>
      <c r="J902" s="67"/>
      <c r="K902" s="62"/>
    </row>
    <row r="903" spans="1:11" ht="15" customHeight="1" x14ac:dyDescent="0.25">
      <c r="A903" s="107"/>
      <c r="B903" s="65"/>
      <c r="C903" s="65"/>
      <c r="E903" s="64"/>
      <c r="J903" s="67"/>
      <c r="K903" s="62"/>
    </row>
    <row r="904" spans="1:11" ht="15" customHeight="1" x14ac:dyDescent="0.25">
      <c r="A904" s="107"/>
      <c r="B904" s="65"/>
      <c r="C904" s="65"/>
      <c r="E904" s="64"/>
      <c r="J904" s="67"/>
      <c r="K904" s="62"/>
    </row>
    <row r="905" spans="1:11" ht="15" customHeight="1" x14ac:dyDescent="0.25">
      <c r="A905" s="107"/>
      <c r="B905" s="65"/>
      <c r="C905" s="65"/>
      <c r="E905" s="64"/>
      <c r="J905" s="75"/>
      <c r="K905" s="62"/>
    </row>
    <row r="906" spans="1:11" ht="15" customHeight="1" x14ac:dyDescent="0.25">
      <c r="A906" s="107"/>
      <c r="B906" s="65"/>
      <c r="C906" s="65"/>
      <c r="E906" s="64"/>
      <c r="J906" s="75"/>
      <c r="K906" s="62"/>
    </row>
    <row r="907" spans="1:11" ht="15" customHeight="1" x14ac:dyDescent="0.25">
      <c r="A907" s="107"/>
      <c r="B907" s="65"/>
      <c r="C907" s="65"/>
      <c r="E907" s="64"/>
      <c r="J907" s="75"/>
      <c r="K907" s="62"/>
    </row>
    <row r="908" spans="1:11" ht="15" customHeight="1" x14ac:dyDescent="0.25">
      <c r="A908" s="107"/>
      <c r="B908" s="65"/>
      <c r="C908" s="65"/>
      <c r="E908" s="64"/>
      <c r="J908" s="75"/>
      <c r="K908" s="62"/>
    </row>
    <row r="909" spans="1:11" ht="15" customHeight="1" x14ac:dyDescent="0.25">
      <c r="A909" s="107"/>
      <c r="B909" s="65"/>
      <c r="C909" s="65"/>
      <c r="E909" s="64"/>
      <c r="J909" s="75"/>
      <c r="K909" s="62"/>
    </row>
    <row r="910" spans="1:11" ht="15" customHeight="1" x14ac:dyDescent="0.25">
      <c r="A910" s="107"/>
      <c r="B910" s="65"/>
      <c r="C910" s="65"/>
      <c r="E910" s="64"/>
      <c r="J910" s="69"/>
      <c r="K910" s="62"/>
    </row>
    <row r="911" spans="1:11" ht="15" customHeight="1" x14ac:dyDescent="0.25">
      <c r="A911" s="107"/>
      <c r="B911" s="65"/>
      <c r="C911" s="65"/>
      <c r="E911" s="64"/>
      <c r="J911" s="67"/>
      <c r="K911" s="62"/>
    </row>
    <row r="912" spans="1:11" ht="15" customHeight="1" x14ac:dyDescent="0.25">
      <c r="A912" s="107"/>
      <c r="B912" s="65"/>
      <c r="C912" s="65"/>
      <c r="E912" s="64"/>
      <c r="J912" s="75"/>
      <c r="K912" s="62"/>
    </row>
    <row r="913" spans="1:11" ht="15" customHeight="1" x14ac:dyDescent="0.25">
      <c r="A913" s="107"/>
      <c r="B913" s="65"/>
      <c r="C913" s="65"/>
      <c r="E913" s="64"/>
      <c r="J913" s="69"/>
      <c r="K913" s="62"/>
    </row>
    <row r="914" spans="1:11" ht="15" customHeight="1" x14ac:dyDescent="0.25">
      <c r="A914" s="107"/>
      <c r="B914" s="65"/>
      <c r="C914" s="65"/>
      <c r="E914" s="64"/>
      <c r="J914" s="75"/>
      <c r="K914" s="62"/>
    </row>
    <row r="915" spans="1:11" ht="15" customHeight="1" x14ac:dyDescent="0.25">
      <c r="A915" s="107"/>
      <c r="B915" s="65"/>
      <c r="C915" s="65"/>
      <c r="D915" s="64"/>
      <c r="E915" s="64"/>
      <c r="J915" s="75"/>
      <c r="K915" s="62"/>
    </row>
    <row r="916" spans="1:11" ht="15" customHeight="1" x14ac:dyDescent="0.25">
      <c r="A916" s="107"/>
      <c r="B916" s="65"/>
      <c r="C916" s="65"/>
      <c r="E916" s="64"/>
      <c r="K916" s="62"/>
    </row>
    <row r="917" spans="1:11" ht="15" customHeight="1" x14ac:dyDescent="0.25">
      <c r="A917" s="107"/>
      <c r="B917" s="65"/>
      <c r="C917" s="65"/>
      <c r="E917" s="64"/>
      <c r="K917" s="62"/>
    </row>
    <row r="918" spans="1:11" ht="15" customHeight="1" x14ac:dyDescent="0.25">
      <c r="A918" s="107"/>
      <c r="B918" s="65"/>
      <c r="C918" s="65"/>
      <c r="E918" s="64"/>
      <c r="J918" s="75"/>
      <c r="K918" s="62"/>
    </row>
    <row r="919" spans="1:11" ht="15" customHeight="1" x14ac:dyDescent="0.25">
      <c r="A919" s="107"/>
      <c r="B919" s="65"/>
      <c r="C919" s="65"/>
      <c r="E919" s="64"/>
      <c r="K919" s="62"/>
    </row>
    <row r="920" spans="1:11" ht="15" customHeight="1" x14ac:dyDescent="0.25">
      <c r="A920" s="107"/>
      <c r="B920" s="65"/>
      <c r="C920" s="65"/>
      <c r="E920" s="64"/>
      <c r="J920" s="75"/>
      <c r="K920" s="62"/>
    </row>
    <row r="921" spans="1:11" ht="15" customHeight="1" x14ac:dyDescent="0.25">
      <c r="A921" s="107"/>
      <c r="B921" s="65"/>
      <c r="C921" s="65"/>
      <c r="E921" s="64"/>
      <c r="K921" s="62"/>
    </row>
    <row r="922" spans="1:11" ht="15" customHeight="1" x14ac:dyDescent="0.25">
      <c r="A922" s="107"/>
      <c r="B922" s="65"/>
      <c r="C922" s="65"/>
      <c r="E922" s="64"/>
      <c r="K922" s="62"/>
    </row>
    <row r="923" spans="1:11" ht="15" customHeight="1" x14ac:dyDescent="0.25">
      <c r="A923" s="107"/>
      <c r="B923" s="65"/>
      <c r="C923" s="65"/>
      <c r="E923" s="64"/>
      <c r="J923" s="75"/>
      <c r="K923" s="62"/>
    </row>
    <row r="924" spans="1:11" ht="15" customHeight="1" x14ac:dyDescent="0.25">
      <c r="A924" s="107"/>
      <c r="B924" s="65"/>
      <c r="C924" s="65"/>
      <c r="E924" s="64"/>
      <c r="K924" s="62"/>
    </row>
    <row r="925" spans="1:11" ht="15" customHeight="1" x14ac:dyDescent="0.25">
      <c r="A925" s="107"/>
      <c r="B925" s="65"/>
      <c r="C925" s="65"/>
      <c r="E925" s="64"/>
      <c r="J925" s="75"/>
      <c r="K925" s="62"/>
    </row>
    <row r="926" spans="1:11" ht="15" customHeight="1" x14ac:dyDescent="0.25">
      <c r="A926" s="107"/>
      <c r="B926" s="65"/>
      <c r="C926" s="65"/>
      <c r="E926" s="64"/>
      <c r="K926" s="62"/>
    </row>
    <row r="927" spans="1:11" ht="15" customHeight="1" x14ac:dyDescent="0.25">
      <c r="A927" s="107"/>
      <c r="B927" s="65"/>
      <c r="C927" s="65"/>
      <c r="E927" s="64"/>
      <c r="K927" s="62"/>
    </row>
    <row r="928" spans="1:11" ht="15" customHeight="1" x14ac:dyDescent="0.25">
      <c r="A928" s="107"/>
      <c r="B928" s="65"/>
      <c r="C928" s="65"/>
      <c r="E928" s="64"/>
      <c r="K928" s="62"/>
    </row>
    <row r="929" spans="1:11" ht="15" customHeight="1" x14ac:dyDescent="0.25">
      <c r="A929" s="107"/>
      <c r="B929" s="65"/>
      <c r="C929" s="65"/>
      <c r="E929" s="64"/>
      <c r="K929" s="62"/>
    </row>
    <row r="930" spans="1:11" ht="15" customHeight="1" x14ac:dyDescent="0.25">
      <c r="A930" s="107"/>
      <c r="B930" s="65"/>
      <c r="C930" s="65"/>
      <c r="E930" s="64"/>
      <c r="K930" s="62"/>
    </row>
    <row r="931" spans="1:11" ht="15" customHeight="1" x14ac:dyDescent="0.25">
      <c r="A931" s="107"/>
      <c r="B931" s="65"/>
      <c r="C931" s="65"/>
      <c r="E931" s="64"/>
      <c r="J931" s="73"/>
      <c r="K931" s="62"/>
    </row>
    <row r="932" spans="1:11" ht="15" customHeight="1" x14ac:dyDescent="0.25">
      <c r="A932" s="107"/>
      <c r="B932" s="65"/>
      <c r="C932" s="65"/>
      <c r="E932" s="64"/>
      <c r="J932" s="73"/>
      <c r="K932" s="62"/>
    </row>
    <row r="933" spans="1:11" ht="15" customHeight="1" x14ac:dyDescent="0.25">
      <c r="A933" s="107"/>
      <c r="B933" s="65"/>
      <c r="C933" s="65"/>
      <c r="E933" s="64"/>
      <c r="J933" s="73"/>
      <c r="K933" s="62"/>
    </row>
    <row r="934" spans="1:11" ht="15" customHeight="1" x14ac:dyDescent="0.25">
      <c r="A934" s="107"/>
      <c r="B934" s="65"/>
      <c r="C934" s="65"/>
      <c r="D934" s="64"/>
      <c r="E934" s="64"/>
      <c r="J934" s="69"/>
      <c r="K934" s="62"/>
    </row>
    <row r="935" spans="1:11" ht="15" customHeight="1" x14ac:dyDescent="0.25">
      <c r="A935" s="107"/>
      <c r="B935" s="65"/>
      <c r="C935" s="65"/>
      <c r="D935" s="64"/>
      <c r="E935" s="64"/>
      <c r="J935" s="69"/>
      <c r="K935" s="62"/>
    </row>
    <row r="936" spans="1:11" ht="15" customHeight="1" x14ac:dyDescent="0.25">
      <c r="A936" s="107"/>
      <c r="B936" s="65"/>
      <c r="C936" s="65"/>
      <c r="D936" s="64"/>
      <c r="E936" s="64"/>
      <c r="J936" s="69"/>
      <c r="K936" s="62"/>
    </row>
    <row r="937" spans="1:11" ht="15" customHeight="1" x14ac:dyDescent="0.25">
      <c r="A937" s="107"/>
      <c r="B937" s="65"/>
      <c r="C937" s="65"/>
      <c r="D937" s="64"/>
      <c r="E937" s="64"/>
      <c r="J937" s="69"/>
      <c r="K937" s="62"/>
    </row>
    <row r="938" spans="1:11" ht="15" customHeight="1" x14ac:dyDescent="0.25">
      <c r="A938" s="107"/>
      <c r="B938" s="65"/>
      <c r="C938" s="65"/>
      <c r="D938" s="64"/>
      <c r="E938" s="64"/>
      <c r="J938" s="69"/>
      <c r="K938" s="62"/>
    </row>
    <row r="939" spans="1:11" ht="15" customHeight="1" x14ac:dyDescent="0.25">
      <c r="A939" s="107"/>
      <c r="B939" s="65"/>
      <c r="C939" s="65"/>
      <c r="D939" s="64"/>
      <c r="E939" s="64"/>
      <c r="J939" s="69"/>
      <c r="K939" s="62"/>
    </row>
    <row r="940" spans="1:11" ht="15" customHeight="1" x14ac:dyDescent="0.25">
      <c r="A940" s="107"/>
      <c r="B940" s="65"/>
      <c r="C940" s="65"/>
      <c r="D940" s="64"/>
      <c r="E940" s="64"/>
      <c r="J940" s="69"/>
      <c r="K940" s="62"/>
    </row>
    <row r="941" spans="1:11" ht="15" customHeight="1" x14ac:dyDescent="0.25">
      <c r="A941" s="107"/>
      <c r="B941" s="65"/>
      <c r="C941" s="65"/>
      <c r="D941" s="64"/>
      <c r="E941" s="64"/>
      <c r="J941" s="69"/>
      <c r="K941" s="62"/>
    </row>
    <row r="942" spans="1:11" ht="15" customHeight="1" x14ac:dyDescent="0.25">
      <c r="A942" s="107"/>
      <c r="B942" s="65"/>
      <c r="C942" s="65"/>
      <c r="D942" s="64"/>
      <c r="E942" s="64"/>
      <c r="J942" s="69"/>
      <c r="K942" s="62"/>
    </row>
    <row r="943" spans="1:11" ht="15" customHeight="1" x14ac:dyDescent="0.25">
      <c r="A943" s="107"/>
      <c r="B943" s="65"/>
      <c r="C943" s="65"/>
      <c r="D943" s="64"/>
      <c r="E943" s="64"/>
      <c r="J943" s="69"/>
      <c r="K943" s="62"/>
    </row>
    <row r="944" spans="1:11" ht="15" customHeight="1" x14ac:dyDescent="0.25">
      <c r="A944" s="107"/>
      <c r="B944" s="65"/>
      <c r="C944" s="65"/>
      <c r="D944" s="64"/>
      <c r="E944" s="64"/>
      <c r="J944" s="69"/>
      <c r="K944" s="62"/>
    </row>
    <row r="945" spans="1:11" ht="15" customHeight="1" x14ac:dyDescent="0.25">
      <c r="A945" s="107"/>
      <c r="B945" s="65"/>
      <c r="C945" s="65"/>
      <c r="D945" s="64"/>
      <c r="E945" s="64"/>
      <c r="J945" s="69"/>
      <c r="K945" s="62"/>
    </row>
    <row r="946" spans="1:11" ht="15" customHeight="1" x14ac:dyDescent="0.25">
      <c r="A946" s="107"/>
      <c r="B946" s="65"/>
      <c r="C946" s="65"/>
      <c r="D946" s="64"/>
      <c r="E946" s="64"/>
      <c r="J946" s="69"/>
      <c r="K946" s="62"/>
    </row>
    <row r="947" spans="1:11" ht="15" customHeight="1" x14ac:dyDescent="0.25">
      <c r="A947" s="107"/>
      <c r="B947" s="65"/>
      <c r="C947" s="65"/>
      <c r="D947" s="64"/>
      <c r="E947" s="64"/>
      <c r="J947" s="69"/>
      <c r="K947" s="62"/>
    </row>
    <row r="948" spans="1:11" ht="15" customHeight="1" x14ac:dyDescent="0.25">
      <c r="A948" s="107"/>
      <c r="B948" s="65"/>
      <c r="C948" s="65"/>
      <c r="D948" s="64"/>
      <c r="E948" s="64"/>
      <c r="J948" s="69"/>
      <c r="K948" s="62"/>
    </row>
    <row r="949" spans="1:11" ht="15" customHeight="1" x14ac:dyDescent="0.25">
      <c r="A949" s="107"/>
      <c r="B949" s="65"/>
      <c r="C949" s="65"/>
      <c r="D949" s="64"/>
      <c r="E949" s="64"/>
      <c r="J949" s="69"/>
      <c r="K949" s="62"/>
    </row>
    <row r="950" spans="1:11" ht="15" customHeight="1" x14ac:dyDescent="0.25">
      <c r="A950" s="107"/>
      <c r="B950" s="65"/>
      <c r="C950" s="65"/>
      <c r="D950" s="64"/>
      <c r="E950" s="64"/>
      <c r="J950" s="73"/>
      <c r="K950" s="62"/>
    </row>
    <row r="951" spans="1:11" ht="15" customHeight="1" x14ac:dyDescent="0.25">
      <c r="A951" s="107"/>
      <c r="B951" s="65"/>
      <c r="C951" s="65"/>
      <c r="D951" s="64"/>
      <c r="E951" s="64"/>
      <c r="J951" s="69"/>
      <c r="K951" s="62"/>
    </row>
    <row r="952" spans="1:11" ht="15" customHeight="1" x14ac:dyDescent="0.25">
      <c r="A952" s="107"/>
      <c r="B952" s="65"/>
      <c r="C952" s="65"/>
      <c r="D952" s="64"/>
      <c r="E952" s="64"/>
      <c r="J952" s="69"/>
      <c r="K952" s="62"/>
    </row>
    <row r="953" spans="1:11" ht="15" customHeight="1" x14ac:dyDescent="0.25">
      <c r="A953" s="107"/>
      <c r="B953" s="65"/>
      <c r="C953" s="65"/>
      <c r="D953" s="64"/>
      <c r="E953" s="64"/>
      <c r="J953" s="69"/>
      <c r="K953" s="62"/>
    </row>
    <row r="954" spans="1:11" ht="15" customHeight="1" x14ac:dyDescent="0.25">
      <c r="A954" s="107"/>
      <c r="B954" s="65"/>
      <c r="C954" s="65"/>
      <c r="D954" s="64"/>
      <c r="E954" s="64"/>
      <c r="J954" s="69"/>
      <c r="K954" s="62"/>
    </row>
    <row r="955" spans="1:11" ht="15" customHeight="1" x14ac:dyDescent="0.25">
      <c r="A955" s="107"/>
      <c r="B955" s="65"/>
      <c r="C955" s="65"/>
      <c r="D955" s="64"/>
      <c r="E955" s="64"/>
      <c r="J955" s="69"/>
      <c r="K955" s="62"/>
    </row>
    <row r="956" spans="1:11" ht="15" customHeight="1" x14ac:dyDescent="0.25">
      <c r="A956" s="107"/>
      <c r="B956" s="65"/>
      <c r="C956" s="65"/>
      <c r="D956" s="64"/>
      <c r="E956" s="64"/>
      <c r="J956" s="69"/>
      <c r="K956" s="62"/>
    </row>
    <row r="957" spans="1:11" ht="15" customHeight="1" x14ac:dyDescent="0.25">
      <c r="A957" s="107"/>
      <c r="B957" s="65"/>
      <c r="C957" s="65"/>
      <c r="D957" s="64"/>
      <c r="E957" s="64"/>
      <c r="J957" s="69"/>
      <c r="K957" s="62"/>
    </row>
    <row r="958" spans="1:11" ht="15" customHeight="1" x14ac:dyDescent="0.25">
      <c r="A958" s="107"/>
      <c r="B958" s="65"/>
      <c r="C958" s="65"/>
      <c r="D958" s="64"/>
      <c r="E958" s="64"/>
      <c r="J958" s="69"/>
      <c r="K958" s="62"/>
    </row>
    <row r="959" spans="1:11" ht="15" customHeight="1" x14ac:dyDescent="0.25">
      <c r="A959" s="107"/>
      <c r="B959" s="65"/>
      <c r="C959" s="65"/>
      <c r="D959" s="64"/>
      <c r="E959" s="64"/>
      <c r="J959" s="69"/>
      <c r="K959" s="62"/>
    </row>
    <row r="960" spans="1:11" ht="15" customHeight="1" x14ac:dyDescent="0.25">
      <c r="A960" s="107"/>
      <c r="B960" s="65"/>
      <c r="C960" s="65"/>
      <c r="D960" s="64"/>
      <c r="E960" s="64"/>
      <c r="J960" s="69"/>
      <c r="K960" s="62"/>
    </row>
    <row r="961" spans="1:11" ht="15" customHeight="1" x14ac:dyDescent="0.25">
      <c r="A961" s="107"/>
      <c r="B961" s="65"/>
      <c r="C961" s="65"/>
      <c r="D961" s="64"/>
      <c r="E961" s="64"/>
      <c r="J961" s="69"/>
      <c r="K961" s="62"/>
    </row>
    <row r="962" spans="1:11" ht="15" customHeight="1" x14ac:dyDescent="0.25">
      <c r="A962" s="107"/>
      <c r="B962" s="65"/>
      <c r="C962" s="65"/>
      <c r="D962" s="64"/>
      <c r="E962" s="64"/>
      <c r="J962" s="68"/>
      <c r="K962" s="62"/>
    </row>
    <row r="963" spans="1:11" ht="15" customHeight="1" x14ac:dyDescent="0.25">
      <c r="A963" s="107"/>
      <c r="B963" s="65"/>
      <c r="C963" s="65"/>
      <c r="D963" s="64"/>
      <c r="E963" s="64"/>
      <c r="J963" s="69"/>
      <c r="K963" s="62"/>
    </row>
    <row r="964" spans="1:11" ht="15" customHeight="1" x14ac:dyDescent="0.25">
      <c r="A964" s="79"/>
      <c r="B964" s="65"/>
      <c r="C964" s="65"/>
      <c r="D964" s="64"/>
      <c r="E964" s="64"/>
      <c r="J964" s="75"/>
      <c r="K964" s="62"/>
    </row>
    <row r="965" spans="1:11" ht="15" customHeight="1" x14ac:dyDescent="0.25">
      <c r="A965" s="79"/>
      <c r="B965" s="65"/>
      <c r="C965" s="65"/>
      <c r="D965" s="64"/>
      <c r="E965" s="64"/>
      <c r="J965" s="75"/>
      <c r="K965" s="62"/>
    </row>
    <row r="966" spans="1:11" ht="15" customHeight="1" x14ac:dyDescent="0.25">
      <c r="A966" s="107"/>
      <c r="B966" s="65"/>
      <c r="C966" s="65"/>
      <c r="E966" s="64"/>
      <c r="J966" s="69"/>
      <c r="K966" s="62"/>
    </row>
    <row r="967" spans="1:11" ht="15" customHeight="1" x14ac:dyDescent="0.25">
      <c r="A967" s="107"/>
      <c r="B967" s="65"/>
      <c r="C967" s="65"/>
      <c r="D967" s="64"/>
      <c r="E967" s="64"/>
      <c r="J967" s="73"/>
      <c r="K967" s="62"/>
    </row>
    <row r="968" spans="1:11" ht="15" customHeight="1" x14ac:dyDescent="0.25">
      <c r="A968" s="79"/>
      <c r="B968" s="65"/>
      <c r="C968" s="65"/>
      <c r="D968" s="64"/>
      <c r="E968" s="64"/>
      <c r="J968" s="69"/>
      <c r="K968" s="62"/>
    </row>
    <row r="969" spans="1:11" ht="15" customHeight="1" x14ac:dyDescent="0.25">
      <c r="A969" s="79"/>
      <c r="B969" s="65"/>
      <c r="C969" s="65"/>
      <c r="D969" s="64"/>
      <c r="E969" s="64"/>
      <c r="J969" s="69"/>
      <c r="K969" s="62"/>
    </row>
    <row r="970" spans="1:11" ht="15" customHeight="1" x14ac:dyDescent="0.25">
      <c r="A970" s="79"/>
      <c r="B970" s="65"/>
      <c r="C970" s="65"/>
      <c r="E970" s="64"/>
      <c r="J970" s="69"/>
      <c r="K970" s="62"/>
    </row>
    <row r="971" spans="1:11" ht="15" customHeight="1" x14ac:dyDescent="0.25">
      <c r="A971" s="79"/>
      <c r="B971" s="65"/>
      <c r="C971" s="65"/>
      <c r="E971" s="64"/>
      <c r="J971" s="69"/>
      <c r="K971" s="62"/>
    </row>
    <row r="972" spans="1:11" ht="15" customHeight="1" x14ac:dyDescent="0.25">
      <c r="A972" s="79"/>
      <c r="B972" s="65"/>
      <c r="C972" s="65"/>
      <c r="E972" s="64"/>
      <c r="J972" s="69"/>
      <c r="K972" s="62"/>
    </row>
    <row r="973" spans="1:11" ht="15" customHeight="1" x14ac:dyDescent="0.25">
      <c r="A973" s="79"/>
      <c r="B973" s="65"/>
      <c r="C973" s="65"/>
      <c r="E973" s="64"/>
      <c r="K973" s="62"/>
    </row>
    <row r="974" spans="1:11" ht="15" customHeight="1" x14ac:dyDescent="0.25">
      <c r="A974" s="57"/>
      <c r="D974" s="108"/>
      <c r="E974" s="108"/>
      <c r="K974" s="62"/>
    </row>
    <row r="975" spans="1:11" ht="12.75" customHeight="1" x14ac:dyDescent="0.25">
      <c r="A975" s="57"/>
      <c r="D975" s="108"/>
      <c r="E975" s="108"/>
      <c r="K975" s="57"/>
    </row>
    <row r="976" spans="1:11" ht="12.75" customHeight="1" x14ac:dyDescent="0.25">
      <c r="A976" s="57"/>
      <c r="B976" s="61" t="s">
        <v>1977</v>
      </c>
      <c r="C976" s="61"/>
      <c r="D976" s="108"/>
      <c r="E976" s="108"/>
      <c r="F976" s="109"/>
      <c r="G976" s="109"/>
      <c r="H976" s="110"/>
      <c r="I976" s="110"/>
      <c r="K976" s="57"/>
    </row>
    <row r="977" spans="1:11" ht="12.75" customHeight="1" x14ac:dyDescent="0.25">
      <c r="A977" s="57"/>
      <c r="B977" s="61" t="s">
        <v>896</v>
      </c>
      <c r="C977" s="61"/>
      <c r="D977" s="108"/>
      <c r="E977" s="108"/>
      <c r="F977" s="109"/>
      <c r="G977" s="109"/>
      <c r="H977" s="110"/>
      <c r="I977" s="110"/>
      <c r="K977" s="57"/>
    </row>
    <row r="978" spans="1:11" ht="12.75" customHeight="1" x14ac:dyDescent="0.25">
      <c r="A978" s="57"/>
      <c r="D978" s="108"/>
      <c r="E978" s="108"/>
      <c r="F978" s="109"/>
      <c r="G978" s="109"/>
      <c r="H978" s="110"/>
      <c r="I978" s="110"/>
      <c r="K978" s="57"/>
    </row>
    <row r="979" spans="1:11" ht="12.75" customHeight="1" x14ac:dyDescent="0.25">
      <c r="A979" s="57"/>
      <c r="B979" s="67" t="s">
        <v>897</v>
      </c>
      <c r="C979" s="67"/>
      <c r="D979" s="108"/>
      <c r="E979" s="108"/>
      <c r="F979" s="109"/>
      <c r="G979" s="109"/>
      <c r="H979" s="110"/>
      <c r="I979" s="110"/>
      <c r="K979" s="57"/>
    </row>
    <row r="980" spans="1:11" ht="12.75" customHeight="1" x14ac:dyDescent="0.25">
      <c r="A980" s="57"/>
      <c r="B980" s="67"/>
      <c r="C980" s="67"/>
      <c r="D980" s="108"/>
      <c r="E980" s="108"/>
      <c r="F980" s="109"/>
      <c r="G980" s="109"/>
      <c r="H980" s="110"/>
      <c r="I980" s="110"/>
      <c r="K980" s="57"/>
    </row>
    <row r="981" spans="1:11" ht="12.75" customHeight="1" x14ac:dyDescent="0.25">
      <c r="A981" s="57"/>
      <c r="B981" s="67" t="s">
        <v>898</v>
      </c>
      <c r="C981" s="67"/>
      <c r="D981" s="108"/>
      <c r="E981" s="108"/>
      <c r="F981" s="109"/>
      <c r="G981" s="109"/>
      <c r="H981" s="110"/>
      <c r="I981" s="110"/>
      <c r="K981" s="57"/>
    </row>
    <row r="982" spans="1:11" ht="12.75" customHeight="1" x14ac:dyDescent="0.25">
      <c r="A982" s="57"/>
      <c r="B982" s="67" t="s">
        <v>899</v>
      </c>
      <c r="C982" s="67"/>
      <c r="D982" s="108"/>
      <c r="E982" s="108"/>
      <c r="F982" s="109"/>
      <c r="G982" s="109"/>
      <c r="H982" s="110"/>
      <c r="I982" s="110"/>
      <c r="K982" s="57"/>
    </row>
    <row r="983" spans="1:11" ht="12.75" customHeight="1" x14ac:dyDescent="0.25">
      <c r="B983" s="106" t="s">
        <v>900</v>
      </c>
      <c r="C983" s="106"/>
    </row>
    <row r="984" spans="1:11" ht="12.75" customHeight="1" x14ac:dyDescent="0.25">
      <c r="A984" s="57"/>
      <c r="B984" s="67" t="s">
        <v>901</v>
      </c>
      <c r="C984" s="67"/>
      <c r="D984" s="108"/>
      <c r="E984" s="108"/>
      <c r="F984" s="109"/>
      <c r="G984" s="109"/>
      <c r="H984" s="110"/>
      <c r="I984" s="110"/>
      <c r="K984" s="57"/>
    </row>
    <row r="985" spans="1:11" ht="12.75" customHeight="1" x14ac:dyDescent="0.25">
      <c r="A985" s="57"/>
      <c r="B985" s="67" t="s">
        <v>902</v>
      </c>
      <c r="C985" s="67"/>
      <c r="D985" s="108"/>
      <c r="E985" s="108"/>
      <c r="F985" s="109"/>
      <c r="G985" s="109"/>
      <c r="H985" s="110"/>
      <c r="I985" s="110"/>
      <c r="K985" s="57"/>
    </row>
    <row r="986" spans="1:11" ht="12.75" customHeight="1" x14ac:dyDescent="0.25">
      <c r="A986" s="57"/>
      <c r="B986" s="67" t="s">
        <v>903</v>
      </c>
      <c r="C986" s="67"/>
      <c r="D986" s="108"/>
      <c r="E986" s="108"/>
      <c r="F986" s="109"/>
      <c r="G986" s="109"/>
      <c r="H986" s="110"/>
      <c r="I986" s="110"/>
      <c r="K986" s="57"/>
    </row>
    <row r="987" spans="1:11" ht="12.75" customHeight="1" x14ac:dyDescent="0.25">
      <c r="A987" s="57"/>
      <c r="B987" s="106" t="s">
        <v>904</v>
      </c>
      <c r="C987" s="106"/>
      <c r="D987" s="108"/>
      <c r="E987" s="108"/>
      <c r="F987" s="109"/>
      <c r="G987" s="109"/>
      <c r="H987" s="110"/>
      <c r="I987" s="110"/>
      <c r="K987" s="57"/>
    </row>
    <row r="988" spans="1:11" ht="12.75" customHeight="1" x14ac:dyDescent="0.25">
      <c r="A988" s="57"/>
      <c r="D988" s="108"/>
      <c r="E988" s="108"/>
      <c r="F988" s="109"/>
      <c r="G988" s="109"/>
      <c r="H988" s="110"/>
      <c r="I988" s="110"/>
      <c r="K988" s="57"/>
    </row>
    <row r="989" spans="1:11" ht="12.75" customHeight="1" x14ac:dyDescent="0.25">
      <c r="A989" s="57"/>
      <c r="D989" s="108"/>
      <c r="E989" s="108"/>
      <c r="F989" s="109"/>
      <c r="G989" s="109"/>
      <c r="H989" s="110"/>
      <c r="I989" s="110"/>
      <c r="K989" s="57"/>
    </row>
    <row r="990" spans="1:11" ht="12.75" customHeight="1" x14ac:dyDescent="0.25">
      <c r="A990" s="57"/>
      <c r="D990" s="108"/>
      <c r="E990" s="108"/>
      <c r="F990" s="109"/>
      <c r="G990" s="109"/>
      <c r="H990" s="110"/>
      <c r="I990" s="110"/>
      <c r="K990" s="57"/>
    </row>
    <row r="991" spans="1:11" ht="12.75" customHeight="1" x14ac:dyDescent="0.25">
      <c r="A991" s="57"/>
      <c r="D991" s="108"/>
      <c r="E991" s="108"/>
      <c r="F991" s="109"/>
      <c r="G991" s="109"/>
      <c r="H991" s="110"/>
      <c r="I991" s="110"/>
      <c r="K991" s="57"/>
    </row>
    <row r="992" spans="1:11" ht="12.75" customHeight="1" x14ac:dyDescent="0.25">
      <c r="A992" s="57"/>
      <c r="D992" s="108"/>
      <c r="E992" s="108"/>
      <c r="F992" s="109"/>
      <c r="G992" s="109"/>
      <c r="H992" s="110"/>
      <c r="I992" s="110"/>
      <c r="K992" s="57"/>
    </row>
    <row r="993" spans="1:11" ht="12.75" customHeight="1" x14ac:dyDescent="0.25">
      <c r="A993" s="57"/>
      <c r="D993" s="108"/>
      <c r="E993" s="108"/>
      <c r="F993" s="109"/>
      <c r="G993" s="109"/>
      <c r="H993" s="110"/>
      <c r="I993" s="110"/>
      <c r="K993" s="57"/>
    </row>
    <row r="994" spans="1:11" ht="12.75" customHeight="1" x14ac:dyDescent="0.25">
      <c r="A994" s="57"/>
      <c r="D994" s="108"/>
      <c r="E994" s="108"/>
      <c r="F994" s="109"/>
      <c r="G994" s="109"/>
      <c r="H994" s="110"/>
      <c r="I994" s="110"/>
      <c r="K994" s="57"/>
    </row>
    <row r="995" spans="1:11" ht="12.75" customHeight="1" x14ac:dyDescent="0.25">
      <c r="A995" s="57"/>
      <c r="D995" s="108"/>
      <c r="E995" s="108"/>
      <c r="F995" s="109"/>
      <c r="G995" s="109"/>
      <c r="H995" s="110"/>
      <c r="I995" s="110"/>
      <c r="K995" s="57"/>
    </row>
    <row r="996" spans="1:11" ht="12.75" customHeight="1" x14ac:dyDescent="0.25">
      <c r="A996" s="57"/>
      <c r="D996" s="108"/>
      <c r="E996" s="108"/>
      <c r="F996" s="109"/>
      <c r="G996" s="109"/>
      <c r="H996" s="110"/>
      <c r="I996" s="110"/>
      <c r="K996" s="57"/>
    </row>
    <row r="997" spans="1:11" ht="12.75" customHeight="1" x14ac:dyDescent="0.25">
      <c r="A997" s="57"/>
      <c r="D997" s="108"/>
      <c r="E997" s="108"/>
      <c r="F997" s="109"/>
      <c r="G997" s="109"/>
      <c r="H997" s="110"/>
      <c r="I997" s="110"/>
      <c r="K997" s="57"/>
    </row>
    <row r="998" spans="1:11" ht="12.75" customHeight="1" x14ac:dyDescent="0.25">
      <c r="A998" s="57"/>
      <c r="D998" s="108"/>
      <c r="E998" s="108"/>
      <c r="F998" s="109"/>
      <c r="G998" s="109"/>
      <c r="H998" s="110"/>
      <c r="I998" s="110"/>
      <c r="K998" s="57"/>
    </row>
    <row r="999" spans="1:11" ht="12.75" customHeight="1" x14ac:dyDescent="0.25">
      <c r="A999" s="57"/>
      <c r="D999" s="108"/>
      <c r="E999" s="108"/>
      <c r="F999" s="109"/>
      <c r="G999" s="109"/>
      <c r="H999" s="110"/>
      <c r="I999" s="110"/>
      <c r="K999" s="57"/>
    </row>
    <row r="1000" spans="1:11" ht="12.75" customHeight="1" x14ac:dyDescent="0.25">
      <c r="A1000" s="57"/>
      <c r="D1000" s="108"/>
      <c r="E1000" s="108"/>
      <c r="F1000" s="109"/>
      <c r="G1000" s="109"/>
      <c r="H1000" s="110"/>
      <c r="I1000" s="110"/>
      <c r="K1000" s="57"/>
    </row>
    <row r="1001" spans="1:11" ht="12.75" customHeight="1" x14ac:dyDescent="0.25">
      <c r="A1001" s="57"/>
      <c r="D1001" s="108"/>
      <c r="E1001" s="108"/>
      <c r="F1001" s="109"/>
      <c r="G1001" s="109"/>
      <c r="H1001" s="110"/>
      <c r="I1001" s="110"/>
      <c r="K1001" s="57"/>
    </row>
    <row r="1002" spans="1:11" ht="12.75" customHeight="1" x14ac:dyDescent="0.25">
      <c r="A1002" s="57"/>
      <c r="D1002" s="108"/>
      <c r="E1002" s="108"/>
      <c r="F1002" s="109"/>
      <c r="G1002" s="109"/>
      <c r="H1002" s="110"/>
      <c r="I1002" s="110"/>
      <c r="K1002" s="57"/>
    </row>
    <row r="1003" spans="1:11" ht="12.75" customHeight="1" x14ac:dyDescent="0.25">
      <c r="A1003" s="57"/>
      <c r="D1003" s="108"/>
      <c r="E1003" s="108"/>
      <c r="F1003" s="109"/>
      <c r="G1003" s="109"/>
      <c r="H1003" s="110"/>
      <c r="I1003" s="110"/>
      <c r="K1003" s="57"/>
    </row>
    <row r="1004" spans="1:11" ht="12.75" customHeight="1" x14ac:dyDescent="0.25">
      <c r="A1004" s="57"/>
      <c r="D1004" s="108"/>
      <c r="E1004" s="108"/>
      <c r="F1004" s="109"/>
      <c r="G1004" s="109"/>
      <c r="H1004" s="110"/>
      <c r="I1004" s="110"/>
      <c r="K1004" s="57"/>
    </row>
    <row r="1005" spans="1:11" ht="12.75" customHeight="1" x14ac:dyDescent="0.25">
      <c r="A1005" s="57"/>
      <c r="D1005" s="108"/>
      <c r="E1005" s="108"/>
      <c r="F1005" s="109"/>
      <c r="G1005" s="109"/>
      <c r="H1005" s="110"/>
      <c r="I1005" s="110"/>
      <c r="K1005" s="57"/>
    </row>
    <row r="1006" spans="1:11" ht="12.75" customHeight="1" x14ac:dyDescent="0.25">
      <c r="A1006" s="57"/>
      <c r="D1006" s="108"/>
      <c r="E1006" s="108"/>
      <c r="F1006" s="109"/>
      <c r="G1006" s="109"/>
      <c r="H1006" s="110"/>
      <c r="I1006" s="110"/>
      <c r="K1006" s="57"/>
    </row>
    <row r="1007" spans="1:11" ht="12.75" customHeight="1" x14ac:dyDescent="0.25">
      <c r="A1007" s="57"/>
      <c r="D1007" s="108"/>
      <c r="E1007" s="108"/>
      <c r="F1007" s="109"/>
      <c r="G1007" s="109"/>
      <c r="H1007" s="110"/>
      <c r="I1007" s="110"/>
      <c r="K1007" s="57"/>
    </row>
    <row r="1008" spans="1:11" ht="12.75" customHeight="1" x14ac:dyDescent="0.25">
      <c r="A1008" s="57"/>
      <c r="D1008" s="108"/>
      <c r="E1008" s="108"/>
      <c r="F1008" s="109"/>
      <c r="G1008" s="109"/>
      <c r="H1008" s="110"/>
      <c r="I1008" s="110"/>
      <c r="K1008" s="57"/>
    </row>
    <row r="1009" spans="1:11" ht="12.75" customHeight="1" x14ac:dyDescent="0.25">
      <c r="A1009" s="57"/>
      <c r="D1009" s="108"/>
      <c r="E1009" s="108"/>
      <c r="F1009" s="109"/>
      <c r="G1009" s="109"/>
      <c r="H1009" s="110"/>
      <c r="I1009" s="110"/>
      <c r="K1009" s="57"/>
    </row>
    <row r="1010" spans="1:11" ht="12.75" customHeight="1" x14ac:dyDescent="0.25">
      <c r="A1010" s="57"/>
      <c r="D1010" s="108"/>
      <c r="E1010" s="108"/>
      <c r="F1010" s="109"/>
      <c r="G1010" s="109"/>
      <c r="H1010" s="110"/>
      <c r="I1010" s="110"/>
      <c r="K1010" s="57"/>
    </row>
    <row r="1011" spans="1:11" ht="12.75" customHeight="1" x14ac:dyDescent="0.25">
      <c r="A1011" s="57"/>
      <c r="D1011" s="108"/>
      <c r="E1011" s="108"/>
      <c r="F1011" s="109"/>
      <c r="G1011" s="109"/>
      <c r="H1011" s="110"/>
      <c r="I1011" s="110"/>
      <c r="K1011" s="57"/>
    </row>
    <row r="1012" spans="1:11" ht="12.75" customHeight="1" x14ac:dyDescent="0.25">
      <c r="A1012" s="57"/>
      <c r="D1012" s="108"/>
      <c r="E1012" s="108"/>
      <c r="F1012" s="109"/>
      <c r="G1012" s="109"/>
      <c r="H1012" s="110"/>
      <c r="I1012" s="110"/>
      <c r="K1012" s="57"/>
    </row>
    <row r="1013" spans="1:11" ht="12.75" customHeight="1" x14ac:dyDescent="0.25">
      <c r="A1013" s="57"/>
      <c r="D1013" s="108"/>
      <c r="E1013" s="108"/>
      <c r="F1013" s="109"/>
      <c r="G1013" s="109"/>
      <c r="H1013" s="110"/>
      <c r="I1013" s="110"/>
      <c r="K1013" s="57"/>
    </row>
    <row r="1014" spans="1:11" ht="12.75" customHeight="1" x14ac:dyDescent="0.25">
      <c r="A1014" s="57"/>
      <c r="D1014" s="108"/>
      <c r="E1014" s="108"/>
      <c r="F1014" s="109"/>
      <c r="G1014" s="109"/>
      <c r="H1014" s="110"/>
      <c r="I1014" s="110"/>
      <c r="K1014" s="57"/>
    </row>
    <row r="1015" spans="1:11" ht="12.75" customHeight="1" x14ac:dyDescent="0.25">
      <c r="A1015" s="57"/>
      <c r="D1015" s="108"/>
      <c r="E1015" s="108"/>
      <c r="F1015" s="109"/>
      <c r="G1015" s="109"/>
      <c r="H1015" s="110"/>
      <c r="I1015" s="110"/>
      <c r="K1015" s="57"/>
    </row>
    <row r="1016" spans="1:11" ht="12.75" customHeight="1" x14ac:dyDescent="0.25">
      <c r="A1016" s="57"/>
      <c r="D1016" s="108"/>
      <c r="E1016" s="108"/>
      <c r="F1016" s="109"/>
      <c r="G1016" s="109"/>
      <c r="H1016" s="110"/>
      <c r="I1016" s="110"/>
      <c r="K1016" s="57"/>
    </row>
    <row r="1017" spans="1:11" ht="12.75" customHeight="1" x14ac:dyDescent="0.25">
      <c r="A1017" s="57"/>
      <c r="D1017" s="108"/>
      <c r="E1017" s="108"/>
      <c r="F1017" s="109"/>
      <c r="G1017" s="109"/>
      <c r="H1017" s="110"/>
      <c r="I1017" s="110"/>
      <c r="K1017" s="57"/>
    </row>
    <row r="1018" spans="1:11" ht="12.75" customHeight="1" x14ac:dyDescent="0.25">
      <c r="A1018" s="57"/>
      <c r="D1018" s="108"/>
      <c r="E1018" s="108"/>
      <c r="F1018" s="109"/>
      <c r="G1018" s="109"/>
      <c r="H1018" s="110"/>
      <c r="I1018" s="110"/>
      <c r="K1018" s="57"/>
    </row>
    <row r="1019" spans="1:11" ht="12.75" customHeight="1" x14ac:dyDescent="0.25">
      <c r="A1019" s="57"/>
      <c r="D1019" s="108"/>
      <c r="E1019" s="108"/>
      <c r="F1019" s="109"/>
      <c r="G1019" s="109"/>
      <c r="H1019" s="110"/>
      <c r="I1019" s="110"/>
      <c r="K1019" s="57"/>
    </row>
    <row r="1020" spans="1:11" ht="12.75" customHeight="1" x14ac:dyDescent="0.25">
      <c r="A1020" s="57"/>
      <c r="D1020" s="108"/>
      <c r="E1020" s="108"/>
      <c r="F1020" s="109"/>
      <c r="G1020" s="109"/>
      <c r="H1020" s="110"/>
      <c r="I1020" s="110"/>
      <c r="K1020" s="57"/>
    </row>
    <row r="1021" spans="1:11" ht="12.75" customHeight="1" x14ac:dyDescent="0.25">
      <c r="A1021" s="57"/>
      <c r="D1021" s="108"/>
      <c r="E1021" s="108"/>
      <c r="F1021" s="109"/>
      <c r="G1021" s="109"/>
      <c r="H1021" s="110"/>
      <c r="I1021" s="110"/>
      <c r="K1021" s="57"/>
    </row>
    <row r="1022" spans="1:11" ht="12.75" customHeight="1" x14ac:dyDescent="0.25">
      <c r="A1022" s="57"/>
      <c r="D1022" s="108"/>
      <c r="E1022" s="108"/>
      <c r="F1022" s="109"/>
      <c r="G1022" s="109"/>
      <c r="H1022" s="110"/>
      <c r="I1022" s="110"/>
      <c r="K1022" s="57"/>
    </row>
    <row r="1023" spans="1:11" ht="12.75" customHeight="1" x14ac:dyDescent="0.25">
      <c r="A1023" s="57"/>
      <c r="D1023" s="108"/>
      <c r="E1023" s="108"/>
      <c r="F1023" s="109"/>
      <c r="G1023" s="109"/>
      <c r="H1023" s="110"/>
      <c r="I1023" s="110"/>
      <c r="K1023" s="57"/>
    </row>
    <row r="1024" spans="1:11" ht="12.75" customHeight="1" x14ac:dyDescent="0.25">
      <c r="A1024" s="57"/>
      <c r="D1024" s="108"/>
      <c r="E1024" s="108"/>
      <c r="F1024" s="109"/>
      <c r="G1024" s="109"/>
      <c r="H1024" s="110"/>
      <c r="I1024" s="110"/>
      <c r="K1024" s="57"/>
    </row>
    <row r="1025" spans="1:11" ht="12.75" customHeight="1" x14ac:dyDescent="0.25">
      <c r="A1025" s="57"/>
      <c r="D1025" s="108"/>
      <c r="E1025" s="108"/>
      <c r="F1025" s="109"/>
      <c r="G1025" s="109"/>
      <c r="H1025" s="110"/>
      <c r="I1025" s="110"/>
      <c r="K1025" s="57"/>
    </row>
    <row r="1026" spans="1:11" ht="12.75" customHeight="1" x14ac:dyDescent="0.25">
      <c r="A1026" s="57"/>
      <c r="D1026" s="108"/>
      <c r="E1026" s="108"/>
      <c r="F1026" s="109"/>
      <c r="G1026" s="109"/>
      <c r="H1026" s="110"/>
      <c r="I1026" s="110"/>
      <c r="K1026" s="57"/>
    </row>
    <row r="1027" spans="1:11" ht="12.75" customHeight="1" x14ac:dyDescent="0.25">
      <c r="A1027" s="57"/>
      <c r="D1027" s="108"/>
      <c r="E1027" s="108"/>
      <c r="F1027" s="109"/>
      <c r="G1027" s="109"/>
      <c r="H1027" s="110"/>
      <c r="I1027" s="110"/>
      <c r="K1027" s="57"/>
    </row>
    <row r="1028" spans="1:11" ht="12.75" customHeight="1" x14ac:dyDescent="0.25">
      <c r="A1028" s="57"/>
      <c r="D1028" s="108"/>
      <c r="E1028" s="108"/>
      <c r="F1028" s="109"/>
      <c r="G1028" s="109"/>
      <c r="H1028" s="110"/>
      <c r="I1028" s="110"/>
      <c r="K1028" s="57"/>
    </row>
    <row r="1029" spans="1:11" ht="12.75" customHeight="1" x14ac:dyDescent="0.25">
      <c r="A1029" s="57"/>
      <c r="D1029" s="108"/>
      <c r="E1029" s="108"/>
      <c r="F1029" s="109"/>
      <c r="G1029" s="109"/>
      <c r="H1029" s="110"/>
      <c r="I1029" s="110"/>
      <c r="K1029" s="57"/>
    </row>
    <row r="1030" spans="1:11" ht="12.75" customHeight="1" x14ac:dyDescent="0.25">
      <c r="A1030" s="57"/>
      <c r="D1030" s="108"/>
      <c r="E1030" s="108"/>
      <c r="F1030" s="109"/>
      <c r="G1030" s="109"/>
      <c r="H1030" s="110"/>
      <c r="I1030" s="110"/>
      <c r="K1030" s="57"/>
    </row>
    <row r="1031" spans="1:11" ht="12.75" customHeight="1" x14ac:dyDescent="0.25">
      <c r="A1031" s="57"/>
      <c r="D1031" s="108"/>
      <c r="E1031" s="108"/>
      <c r="F1031" s="109"/>
      <c r="G1031" s="109"/>
      <c r="H1031" s="110"/>
      <c r="I1031" s="110"/>
      <c r="K1031" s="57"/>
    </row>
    <row r="1032" spans="1:11" ht="12.75" customHeight="1" x14ac:dyDescent="0.25">
      <c r="A1032" s="57"/>
      <c r="D1032" s="108"/>
      <c r="E1032" s="108"/>
      <c r="F1032" s="109"/>
      <c r="G1032" s="109"/>
      <c r="H1032" s="110"/>
      <c r="I1032" s="110"/>
      <c r="K1032" s="57"/>
    </row>
    <row r="1033" spans="1:11" ht="12.75" customHeight="1" x14ac:dyDescent="0.25">
      <c r="A1033" s="57"/>
      <c r="D1033" s="108"/>
      <c r="E1033" s="108"/>
      <c r="F1033" s="109"/>
      <c r="G1033" s="109"/>
      <c r="H1033" s="110"/>
      <c r="I1033" s="110"/>
      <c r="K1033" s="57"/>
    </row>
    <row r="1034" spans="1:11" ht="12.75" customHeight="1" x14ac:dyDescent="0.25">
      <c r="A1034" s="57"/>
      <c r="D1034" s="108"/>
      <c r="E1034" s="108"/>
      <c r="F1034" s="109"/>
      <c r="G1034" s="109"/>
      <c r="H1034" s="110"/>
      <c r="I1034" s="110"/>
      <c r="K1034" s="57"/>
    </row>
    <row r="1035" spans="1:11" ht="12.75" customHeight="1" x14ac:dyDescent="0.25">
      <c r="A1035" s="57"/>
      <c r="D1035" s="108"/>
      <c r="E1035" s="108"/>
      <c r="F1035" s="109"/>
      <c r="G1035" s="109"/>
      <c r="H1035" s="110"/>
      <c r="I1035" s="110"/>
      <c r="K1035" s="57"/>
    </row>
    <row r="1036" spans="1:11" ht="12.75" customHeight="1" x14ac:dyDescent="0.25">
      <c r="A1036" s="57"/>
      <c r="D1036" s="108"/>
      <c r="E1036" s="108"/>
      <c r="F1036" s="109"/>
      <c r="G1036" s="109"/>
      <c r="H1036" s="110"/>
      <c r="I1036" s="110"/>
      <c r="K1036" s="57"/>
    </row>
    <row r="1037" spans="1:11" ht="12.75" customHeight="1" x14ac:dyDescent="0.25">
      <c r="A1037" s="57"/>
      <c r="D1037" s="108"/>
      <c r="E1037" s="108"/>
      <c r="F1037" s="109"/>
      <c r="G1037" s="109"/>
      <c r="H1037" s="110"/>
      <c r="I1037" s="110"/>
      <c r="K1037" s="57"/>
    </row>
    <row r="1038" spans="1:11" ht="12.75" customHeight="1" x14ac:dyDescent="0.25">
      <c r="A1038" s="57"/>
      <c r="D1038" s="108"/>
      <c r="E1038" s="108"/>
      <c r="F1038" s="109"/>
      <c r="G1038" s="109"/>
      <c r="H1038" s="110"/>
      <c r="I1038" s="110"/>
      <c r="K1038" s="57"/>
    </row>
    <row r="1039" spans="1:11" ht="12.75" customHeight="1" x14ac:dyDescent="0.25">
      <c r="A1039" s="57"/>
      <c r="D1039" s="108"/>
      <c r="E1039" s="108"/>
      <c r="F1039" s="109"/>
      <c r="G1039" s="109"/>
      <c r="H1039" s="110"/>
      <c r="I1039" s="110"/>
      <c r="K1039" s="57"/>
    </row>
    <row r="1040" spans="1:11" ht="12.75" customHeight="1" x14ac:dyDescent="0.25">
      <c r="A1040" s="57"/>
      <c r="D1040" s="108"/>
      <c r="E1040" s="108"/>
      <c r="F1040" s="109"/>
      <c r="G1040" s="109"/>
      <c r="H1040" s="110"/>
      <c r="I1040" s="110"/>
      <c r="K1040" s="57"/>
    </row>
    <row r="1041" spans="1:11" ht="12.75" customHeight="1" x14ac:dyDescent="0.25">
      <c r="A1041" s="57"/>
      <c r="D1041" s="108"/>
      <c r="E1041" s="108"/>
      <c r="F1041" s="109"/>
      <c r="G1041" s="109"/>
      <c r="H1041" s="110"/>
      <c r="I1041" s="110"/>
      <c r="K1041" s="57"/>
    </row>
    <row r="1042" spans="1:11" ht="12.75" customHeight="1" x14ac:dyDescent="0.25">
      <c r="A1042" s="57"/>
      <c r="D1042" s="108"/>
      <c r="E1042" s="108"/>
      <c r="F1042" s="109"/>
      <c r="G1042" s="109"/>
      <c r="H1042" s="110"/>
      <c r="I1042" s="110"/>
      <c r="K1042" s="57"/>
    </row>
    <row r="1043" spans="1:11" ht="12.75" customHeight="1" x14ac:dyDescent="0.25">
      <c r="A1043" s="57"/>
      <c r="D1043" s="108"/>
      <c r="E1043" s="108"/>
      <c r="F1043" s="109"/>
      <c r="G1043" s="109"/>
      <c r="H1043" s="110"/>
      <c r="I1043" s="110"/>
      <c r="K1043" s="57"/>
    </row>
    <row r="1044" spans="1:11" ht="12.75" customHeight="1" x14ac:dyDescent="0.25">
      <c r="A1044" s="57"/>
      <c r="D1044" s="108"/>
      <c r="E1044" s="108"/>
      <c r="F1044" s="109"/>
      <c r="G1044" s="109"/>
      <c r="H1044" s="110"/>
      <c r="I1044" s="110"/>
      <c r="K1044" s="57"/>
    </row>
    <row r="1045" spans="1:11" ht="12.75" customHeight="1" x14ac:dyDescent="0.25">
      <c r="A1045" s="57"/>
      <c r="D1045" s="108"/>
      <c r="E1045" s="108"/>
      <c r="F1045" s="109"/>
      <c r="G1045" s="109"/>
      <c r="H1045" s="110"/>
      <c r="I1045" s="110"/>
      <c r="K1045" s="57"/>
    </row>
    <row r="1046" spans="1:11" ht="12.75" customHeight="1" x14ac:dyDescent="0.25">
      <c r="A1046" s="57"/>
      <c r="D1046" s="108"/>
      <c r="E1046" s="108"/>
      <c r="F1046" s="109"/>
      <c r="G1046" s="109"/>
      <c r="H1046" s="110"/>
      <c r="I1046" s="110"/>
      <c r="K1046" s="57"/>
    </row>
    <row r="1047" spans="1:11" ht="12.75" customHeight="1" x14ac:dyDescent="0.25">
      <c r="A1047" s="57"/>
      <c r="D1047" s="108"/>
      <c r="E1047" s="108"/>
      <c r="F1047" s="109"/>
      <c r="G1047" s="109"/>
      <c r="H1047" s="110"/>
      <c r="I1047" s="110"/>
      <c r="K1047" s="57"/>
    </row>
    <row r="1048" spans="1:11" ht="12.75" customHeight="1" x14ac:dyDescent="0.25">
      <c r="A1048" s="57"/>
      <c r="D1048" s="108"/>
      <c r="E1048" s="108"/>
      <c r="F1048" s="109"/>
      <c r="G1048" s="109"/>
      <c r="H1048" s="110"/>
      <c r="I1048" s="110"/>
      <c r="K1048" s="57"/>
    </row>
    <row r="1049" spans="1:11" ht="12.75" customHeight="1" x14ac:dyDescent="0.25">
      <c r="A1049" s="57"/>
      <c r="D1049" s="108"/>
      <c r="E1049" s="108"/>
      <c r="F1049" s="109"/>
      <c r="G1049" s="109"/>
      <c r="H1049" s="110"/>
      <c r="I1049" s="110"/>
      <c r="K1049" s="57"/>
    </row>
    <row r="1050" spans="1:11" ht="12.75" customHeight="1" x14ac:dyDescent="0.25">
      <c r="A1050" s="57"/>
      <c r="D1050" s="108"/>
      <c r="E1050" s="108"/>
      <c r="F1050" s="109"/>
      <c r="G1050" s="109"/>
      <c r="H1050" s="110"/>
      <c r="I1050" s="110"/>
      <c r="K1050" s="57"/>
    </row>
    <row r="1051" spans="1:11" ht="12.75" customHeight="1" x14ac:dyDescent="0.25">
      <c r="A1051" s="57"/>
      <c r="D1051" s="108"/>
      <c r="E1051" s="108"/>
      <c r="F1051" s="109"/>
      <c r="G1051" s="109"/>
      <c r="H1051" s="110"/>
      <c r="I1051" s="110"/>
      <c r="K1051" s="57"/>
    </row>
    <row r="1052" spans="1:11" ht="12.75" customHeight="1" x14ac:dyDescent="0.25">
      <c r="A1052" s="57"/>
      <c r="D1052" s="108"/>
      <c r="E1052" s="108"/>
      <c r="F1052" s="109"/>
      <c r="G1052" s="109"/>
      <c r="H1052" s="110"/>
      <c r="I1052" s="110"/>
      <c r="K1052" s="57"/>
    </row>
    <row r="1053" spans="1:11" ht="12.75" customHeight="1" x14ac:dyDescent="0.25">
      <c r="A1053" s="57"/>
      <c r="D1053" s="108"/>
      <c r="E1053" s="108"/>
      <c r="F1053" s="109"/>
      <c r="G1053" s="109"/>
      <c r="H1053" s="110"/>
      <c r="I1053" s="110"/>
      <c r="K1053" s="57"/>
    </row>
    <row r="1054" spans="1:11" ht="12.75" customHeight="1" x14ac:dyDescent="0.25">
      <c r="A1054" s="57"/>
      <c r="D1054" s="108"/>
      <c r="E1054" s="108"/>
      <c r="F1054" s="109"/>
      <c r="G1054" s="109"/>
      <c r="H1054" s="110"/>
      <c r="I1054" s="110"/>
      <c r="K1054" s="57"/>
    </row>
    <row r="1055" spans="1:11" ht="12.75" customHeight="1" x14ac:dyDescent="0.25">
      <c r="A1055" s="57"/>
      <c r="D1055" s="108"/>
      <c r="E1055" s="108"/>
      <c r="F1055" s="109"/>
      <c r="G1055" s="109"/>
      <c r="H1055" s="110"/>
      <c r="I1055" s="110"/>
      <c r="K1055" s="57"/>
    </row>
    <row r="1056" spans="1:11" ht="12.75" customHeight="1" x14ac:dyDescent="0.25">
      <c r="A1056" s="57"/>
      <c r="D1056" s="108"/>
      <c r="E1056" s="108"/>
      <c r="F1056" s="109"/>
      <c r="G1056" s="109"/>
      <c r="H1056" s="110"/>
      <c r="I1056" s="110"/>
      <c r="K1056" s="57"/>
    </row>
    <row r="1057" spans="1:11" ht="12.75" customHeight="1" x14ac:dyDescent="0.25">
      <c r="A1057" s="57"/>
      <c r="D1057" s="108"/>
      <c r="E1057" s="108"/>
      <c r="F1057" s="109"/>
      <c r="G1057" s="109"/>
      <c r="H1057" s="110"/>
      <c r="I1057" s="110"/>
      <c r="K1057" s="57"/>
    </row>
    <row r="1058" spans="1:11" ht="12.75" customHeight="1" x14ac:dyDescent="0.25">
      <c r="A1058" s="57"/>
      <c r="D1058" s="108"/>
      <c r="E1058" s="108"/>
      <c r="F1058" s="109"/>
      <c r="G1058" s="109"/>
      <c r="H1058" s="110"/>
      <c r="I1058" s="110"/>
      <c r="K1058" s="57"/>
    </row>
    <row r="1059" spans="1:11" ht="12.75" customHeight="1" x14ac:dyDescent="0.25">
      <c r="A1059" s="57"/>
      <c r="D1059" s="108"/>
      <c r="E1059" s="108"/>
      <c r="F1059" s="109"/>
      <c r="G1059" s="109"/>
      <c r="H1059" s="110"/>
      <c r="I1059" s="110"/>
      <c r="K1059" s="57"/>
    </row>
    <row r="1060" spans="1:11" ht="12.75" customHeight="1" x14ac:dyDescent="0.25">
      <c r="A1060" s="57"/>
      <c r="D1060" s="108"/>
      <c r="E1060" s="108"/>
      <c r="F1060" s="109"/>
      <c r="G1060" s="109"/>
      <c r="H1060" s="110"/>
      <c r="I1060" s="110"/>
      <c r="K1060" s="57"/>
    </row>
    <row r="1061" spans="1:11" ht="12.75" customHeight="1" x14ac:dyDescent="0.25">
      <c r="A1061" s="57"/>
      <c r="D1061" s="108"/>
      <c r="E1061" s="108"/>
      <c r="F1061" s="109"/>
      <c r="G1061" s="109"/>
      <c r="H1061" s="110"/>
      <c r="I1061" s="110"/>
      <c r="K1061" s="57"/>
    </row>
    <row r="1062" spans="1:11" ht="12.75" customHeight="1" x14ac:dyDescent="0.25">
      <c r="A1062" s="57"/>
      <c r="D1062" s="108"/>
      <c r="E1062" s="108"/>
      <c r="F1062" s="109"/>
      <c r="G1062" s="109"/>
      <c r="H1062" s="110"/>
      <c r="I1062" s="110"/>
      <c r="K1062" s="57"/>
    </row>
    <row r="1063" spans="1:11" ht="12.75" customHeight="1" x14ac:dyDescent="0.25">
      <c r="A1063" s="57"/>
      <c r="D1063" s="108"/>
      <c r="E1063" s="108"/>
      <c r="F1063" s="109"/>
      <c r="G1063" s="109"/>
      <c r="H1063" s="110"/>
      <c r="I1063" s="110"/>
      <c r="K1063" s="57"/>
    </row>
    <row r="1064" spans="1:11" ht="12.75" customHeight="1" x14ac:dyDescent="0.25">
      <c r="A1064" s="57"/>
      <c r="D1064" s="108"/>
      <c r="E1064" s="108"/>
      <c r="F1064" s="109"/>
      <c r="G1064" s="109"/>
      <c r="H1064" s="110"/>
      <c r="I1064" s="110"/>
      <c r="K1064" s="57"/>
    </row>
    <row r="1065" spans="1:11" ht="12.75" customHeight="1" x14ac:dyDescent="0.25">
      <c r="A1065" s="57"/>
      <c r="D1065" s="108"/>
      <c r="E1065" s="108"/>
      <c r="F1065" s="109"/>
      <c r="G1065" s="109"/>
      <c r="H1065" s="110"/>
      <c r="I1065" s="110"/>
      <c r="K1065" s="57"/>
    </row>
    <row r="1066" spans="1:11" ht="12.75" customHeight="1" x14ac:dyDescent="0.25">
      <c r="A1066" s="57"/>
      <c r="D1066" s="108"/>
      <c r="E1066" s="108"/>
      <c r="F1066" s="109"/>
      <c r="G1066" s="109"/>
      <c r="H1066" s="110"/>
      <c r="I1066" s="110"/>
      <c r="K1066" s="57"/>
    </row>
    <row r="1067" spans="1:11" ht="12.75" customHeight="1" x14ac:dyDescent="0.25">
      <c r="A1067" s="57"/>
      <c r="D1067" s="108"/>
      <c r="E1067" s="108"/>
      <c r="F1067" s="109"/>
      <c r="G1067" s="109"/>
      <c r="H1067" s="110"/>
      <c r="I1067" s="110"/>
      <c r="K1067" s="57"/>
    </row>
    <row r="1068" spans="1:11" ht="12.75" customHeight="1" x14ac:dyDescent="0.25">
      <c r="A1068" s="57"/>
      <c r="D1068" s="108"/>
      <c r="E1068" s="108"/>
      <c r="F1068" s="109"/>
      <c r="G1068" s="109"/>
      <c r="H1068" s="110"/>
      <c r="I1068" s="110"/>
      <c r="K1068" s="57"/>
    </row>
    <row r="1069" spans="1:11" ht="12.75" customHeight="1" x14ac:dyDescent="0.25">
      <c r="A1069" s="57"/>
      <c r="D1069" s="108"/>
      <c r="E1069" s="108"/>
      <c r="F1069" s="109"/>
      <c r="G1069" s="109"/>
      <c r="H1069" s="110"/>
      <c r="I1069" s="110"/>
      <c r="K1069" s="57"/>
    </row>
    <row r="1070" spans="1:11" ht="12.75" customHeight="1" x14ac:dyDescent="0.25">
      <c r="A1070" s="57"/>
      <c r="D1070" s="108"/>
      <c r="E1070" s="108"/>
      <c r="F1070" s="109"/>
      <c r="G1070" s="109"/>
      <c r="H1070" s="110"/>
      <c r="I1070" s="110"/>
      <c r="K1070" s="57"/>
    </row>
    <row r="1071" spans="1:11" ht="12.75" customHeight="1" x14ac:dyDescent="0.25">
      <c r="A1071" s="57"/>
      <c r="D1071" s="108"/>
      <c r="E1071" s="108"/>
      <c r="F1071" s="109"/>
      <c r="G1071" s="109"/>
      <c r="H1071" s="110"/>
      <c r="I1071" s="110"/>
      <c r="K1071" s="57"/>
    </row>
    <row r="1072" spans="1:11" ht="12.75" customHeight="1" x14ac:dyDescent="0.25">
      <c r="A1072" s="57"/>
      <c r="D1072" s="108"/>
      <c r="E1072" s="108"/>
      <c r="F1072" s="109"/>
      <c r="G1072" s="109"/>
      <c r="H1072" s="110"/>
      <c r="I1072" s="110"/>
      <c r="K1072" s="57"/>
    </row>
    <row r="1073" spans="1:11" ht="12.75" customHeight="1" x14ac:dyDescent="0.25">
      <c r="A1073" s="57"/>
      <c r="D1073" s="108"/>
      <c r="E1073" s="108"/>
      <c r="F1073" s="109"/>
      <c r="G1073" s="109"/>
      <c r="H1073" s="110"/>
      <c r="I1073" s="110"/>
      <c r="K1073" s="57"/>
    </row>
    <row r="1074" spans="1:11" ht="12.75" customHeight="1" x14ac:dyDescent="0.25">
      <c r="A1074" s="57"/>
      <c r="D1074" s="108"/>
      <c r="E1074" s="108"/>
      <c r="F1074" s="109"/>
      <c r="G1074" s="109"/>
      <c r="H1074" s="110"/>
      <c r="I1074" s="110"/>
      <c r="K1074" s="57"/>
    </row>
    <row r="1075" spans="1:11" ht="12.75" customHeight="1" x14ac:dyDescent="0.25">
      <c r="A1075" s="57"/>
      <c r="D1075" s="108"/>
      <c r="E1075" s="108"/>
      <c r="F1075" s="109"/>
      <c r="G1075" s="109"/>
      <c r="H1075" s="110"/>
      <c r="I1075" s="110"/>
      <c r="K1075" s="57"/>
    </row>
    <row r="1076" spans="1:11" ht="12.75" customHeight="1" x14ac:dyDescent="0.25">
      <c r="A1076" s="57"/>
      <c r="D1076" s="108"/>
      <c r="E1076" s="108"/>
      <c r="F1076" s="109"/>
      <c r="G1076" s="109"/>
      <c r="H1076" s="110"/>
      <c r="I1076" s="110"/>
      <c r="K1076" s="57"/>
    </row>
    <row r="1077" spans="1:11" ht="12.75" customHeight="1" x14ac:dyDescent="0.25">
      <c r="A1077" s="57"/>
      <c r="D1077" s="108"/>
      <c r="E1077" s="108"/>
      <c r="F1077" s="109"/>
      <c r="G1077" s="109"/>
      <c r="H1077" s="110"/>
      <c r="I1077" s="110"/>
      <c r="K1077" s="57"/>
    </row>
    <row r="1078" spans="1:11" ht="12.75" customHeight="1" x14ac:dyDescent="0.25">
      <c r="A1078" s="57"/>
      <c r="D1078" s="108"/>
      <c r="E1078" s="108"/>
      <c r="F1078" s="109"/>
      <c r="G1078" s="109"/>
      <c r="H1078" s="110"/>
      <c r="I1078" s="110"/>
      <c r="K1078" s="57"/>
    </row>
    <row r="1079" spans="1:11" ht="12.75" customHeight="1" x14ac:dyDescent="0.25">
      <c r="A1079" s="57"/>
      <c r="D1079" s="108"/>
      <c r="E1079" s="108"/>
      <c r="F1079" s="109"/>
      <c r="G1079" s="109"/>
      <c r="H1079" s="110"/>
      <c r="I1079" s="110"/>
      <c r="K1079" s="57"/>
    </row>
    <row r="1080" spans="1:11" ht="12.75" customHeight="1" x14ac:dyDescent="0.25">
      <c r="A1080" s="57"/>
      <c r="D1080" s="108"/>
      <c r="E1080" s="108"/>
      <c r="F1080" s="109"/>
      <c r="G1080" s="109"/>
      <c r="H1080" s="110"/>
      <c r="I1080" s="110"/>
      <c r="K1080" s="57"/>
    </row>
    <row r="1081" spans="1:11" ht="12.75" customHeight="1" x14ac:dyDescent="0.25">
      <c r="A1081" s="57"/>
      <c r="D1081" s="108"/>
      <c r="E1081" s="108"/>
      <c r="F1081" s="109"/>
      <c r="G1081" s="109"/>
      <c r="H1081" s="110"/>
      <c r="I1081" s="110"/>
      <c r="K1081" s="57"/>
    </row>
    <row r="1082" spans="1:11" ht="12.75" customHeight="1" x14ac:dyDescent="0.25">
      <c r="A1082" s="57"/>
      <c r="D1082" s="108"/>
      <c r="E1082" s="108"/>
      <c r="F1082" s="109"/>
      <c r="G1082" s="109"/>
      <c r="H1082" s="110"/>
      <c r="I1082" s="110"/>
      <c r="K1082" s="57"/>
    </row>
    <row r="1083" spans="1:11" ht="12.75" customHeight="1" x14ac:dyDescent="0.25">
      <c r="A1083" s="57"/>
      <c r="D1083" s="108"/>
      <c r="E1083" s="108"/>
      <c r="F1083" s="109"/>
      <c r="G1083" s="109"/>
      <c r="H1083" s="110"/>
      <c r="I1083" s="110"/>
      <c r="K1083" s="57"/>
    </row>
    <row r="1084" spans="1:11" ht="12.75" customHeight="1" x14ac:dyDescent="0.25">
      <c r="A1084" s="57"/>
      <c r="D1084" s="108"/>
      <c r="E1084" s="108"/>
      <c r="F1084" s="109"/>
      <c r="G1084" s="109"/>
      <c r="H1084" s="110"/>
      <c r="I1084" s="110"/>
      <c r="K1084" s="57"/>
    </row>
    <row r="1085" spans="1:11" ht="12.75" customHeight="1" x14ac:dyDescent="0.25">
      <c r="A1085" s="57"/>
      <c r="D1085" s="108"/>
      <c r="E1085" s="108"/>
      <c r="F1085" s="109"/>
      <c r="G1085" s="109"/>
      <c r="H1085" s="110"/>
      <c r="I1085" s="110"/>
      <c r="K1085" s="57"/>
    </row>
    <row r="1086" spans="1:11" ht="12.75" customHeight="1" x14ac:dyDescent="0.25">
      <c r="A1086" s="57"/>
      <c r="D1086" s="108"/>
      <c r="E1086" s="108"/>
      <c r="F1086" s="109"/>
      <c r="G1086" s="109"/>
      <c r="H1086" s="110"/>
      <c r="I1086" s="110"/>
      <c r="K1086" s="57"/>
    </row>
    <row r="1087" spans="1:11" ht="12.75" customHeight="1" x14ac:dyDescent="0.25">
      <c r="A1087" s="57"/>
      <c r="D1087" s="108"/>
      <c r="E1087" s="108"/>
      <c r="F1087" s="109"/>
      <c r="G1087" s="109"/>
      <c r="H1087" s="110"/>
      <c r="I1087" s="110"/>
      <c r="K1087" s="57"/>
    </row>
    <row r="1088" spans="1:11" ht="12.75" customHeight="1" x14ac:dyDescent="0.25">
      <c r="A1088" s="57"/>
      <c r="D1088" s="108"/>
      <c r="E1088" s="108"/>
      <c r="F1088" s="109"/>
      <c r="G1088" s="109"/>
      <c r="H1088" s="110"/>
      <c r="I1088" s="110"/>
      <c r="K1088" s="57"/>
    </row>
    <row r="1089" spans="1:11" ht="12.75" customHeight="1" x14ac:dyDescent="0.25">
      <c r="A1089" s="57"/>
      <c r="D1089" s="108"/>
      <c r="E1089" s="108"/>
      <c r="F1089" s="109"/>
      <c r="G1089" s="109"/>
      <c r="H1089" s="110"/>
      <c r="I1089" s="110"/>
      <c r="K1089" s="57"/>
    </row>
    <row r="1090" spans="1:11" ht="12.75" customHeight="1" x14ac:dyDescent="0.25">
      <c r="A1090" s="57"/>
      <c r="D1090" s="108"/>
      <c r="E1090" s="108"/>
      <c r="F1090" s="109"/>
      <c r="G1090" s="109"/>
      <c r="H1090" s="110"/>
      <c r="I1090" s="110"/>
      <c r="K1090" s="57"/>
    </row>
    <row r="1091" spans="1:11" ht="12.75" customHeight="1" x14ac:dyDescent="0.25">
      <c r="A1091" s="57"/>
      <c r="D1091" s="108"/>
      <c r="E1091" s="108"/>
      <c r="F1091" s="109"/>
      <c r="G1091" s="109"/>
      <c r="H1091" s="110"/>
      <c r="I1091" s="110"/>
      <c r="K1091" s="57"/>
    </row>
    <row r="1092" spans="1:11" ht="12.75" customHeight="1" x14ac:dyDescent="0.25">
      <c r="A1092" s="57"/>
      <c r="D1092" s="108"/>
      <c r="E1092" s="108"/>
      <c r="F1092" s="109"/>
      <c r="G1092" s="109"/>
      <c r="H1092" s="110"/>
      <c r="I1092" s="110"/>
      <c r="K1092" s="57"/>
    </row>
    <row r="1093" spans="1:11" ht="12.75" customHeight="1" x14ac:dyDescent="0.25">
      <c r="A1093" s="57"/>
      <c r="D1093" s="108"/>
      <c r="E1093" s="108"/>
      <c r="F1093" s="109"/>
      <c r="G1093" s="109"/>
      <c r="H1093" s="110"/>
      <c r="I1093" s="110"/>
      <c r="K1093" s="57"/>
    </row>
    <row r="1094" spans="1:11" ht="12.75" customHeight="1" x14ac:dyDescent="0.25">
      <c r="A1094" s="57"/>
      <c r="D1094" s="108"/>
      <c r="E1094" s="108"/>
      <c r="F1094" s="109"/>
      <c r="G1094" s="109"/>
      <c r="H1094" s="110"/>
      <c r="I1094" s="110"/>
      <c r="K1094" s="57"/>
    </row>
    <row r="1095" spans="1:11" ht="12.75" customHeight="1" x14ac:dyDescent="0.25">
      <c r="A1095" s="57"/>
      <c r="D1095" s="108"/>
      <c r="E1095" s="108"/>
      <c r="F1095" s="109"/>
      <c r="G1095" s="109"/>
      <c r="H1095" s="110"/>
      <c r="I1095" s="110"/>
      <c r="K1095" s="57"/>
    </row>
    <row r="1096" spans="1:11" ht="12.75" customHeight="1" x14ac:dyDescent="0.25">
      <c r="A1096" s="57"/>
      <c r="D1096" s="108"/>
      <c r="E1096" s="108"/>
      <c r="F1096" s="109"/>
      <c r="G1096" s="109"/>
      <c r="H1096" s="110"/>
      <c r="I1096" s="110"/>
      <c r="K1096" s="57"/>
    </row>
    <row r="1097" spans="1:11" ht="12.75" customHeight="1" x14ac:dyDescent="0.25">
      <c r="A1097" s="57"/>
      <c r="D1097" s="108"/>
      <c r="E1097" s="108"/>
      <c r="F1097" s="109"/>
      <c r="G1097" s="109"/>
      <c r="H1097" s="110"/>
      <c r="I1097" s="110"/>
      <c r="K1097" s="57"/>
    </row>
    <row r="1098" spans="1:11" ht="12.75" customHeight="1" x14ac:dyDescent="0.25">
      <c r="A1098" s="57"/>
      <c r="D1098" s="108"/>
      <c r="E1098" s="108"/>
      <c r="F1098" s="109"/>
      <c r="G1098" s="109"/>
      <c r="H1098" s="110"/>
      <c r="I1098" s="110"/>
      <c r="K1098" s="57"/>
    </row>
    <row r="1099" spans="1:11" ht="12.75" customHeight="1" x14ac:dyDescent="0.25">
      <c r="A1099" s="57"/>
      <c r="D1099" s="108"/>
      <c r="E1099" s="108"/>
      <c r="F1099" s="109"/>
      <c r="G1099" s="109"/>
      <c r="H1099" s="110"/>
      <c r="I1099" s="110"/>
      <c r="K1099" s="57"/>
    </row>
    <row r="1100" spans="1:11" ht="12.75" customHeight="1" x14ac:dyDescent="0.25">
      <c r="A1100" s="57"/>
      <c r="D1100" s="108"/>
      <c r="E1100" s="108"/>
      <c r="F1100" s="109"/>
      <c r="G1100" s="109"/>
      <c r="H1100" s="110"/>
      <c r="I1100" s="110"/>
      <c r="K1100" s="57"/>
    </row>
    <row r="1101" spans="1:11" ht="12.75" customHeight="1" x14ac:dyDescent="0.25">
      <c r="A1101" s="57"/>
      <c r="D1101" s="108"/>
      <c r="E1101" s="108"/>
      <c r="F1101" s="109"/>
      <c r="G1101" s="109"/>
      <c r="H1101" s="110"/>
      <c r="I1101" s="110"/>
      <c r="K1101" s="57"/>
    </row>
    <row r="1102" spans="1:11" ht="12.75" customHeight="1" x14ac:dyDescent="0.25">
      <c r="A1102" s="57"/>
      <c r="D1102" s="108"/>
      <c r="E1102" s="108"/>
      <c r="F1102" s="109"/>
      <c r="G1102" s="109"/>
      <c r="H1102" s="110"/>
      <c r="I1102" s="110"/>
      <c r="K1102" s="57"/>
    </row>
    <row r="1103" spans="1:11" ht="12.75" customHeight="1" x14ac:dyDescent="0.25">
      <c r="A1103" s="57"/>
      <c r="D1103" s="108"/>
      <c r="E1103" s="108"/>
      <c r="F1103" s="109"/>
      <c r="G1103" s="109"/>
      <c r="H1103" s="110"/>
      <c r="I1103" s="110"/>
      <c r="K1103" s="57"/>
    </row>
    <row r="1104" spans="1:11" ht="12.75" customHeight="1" x14ac:dyDescent="0.25">
      <c r="A1104" s="57"/>
      <c r="D1104" s="108"/>
      <c r="E1104" s="108"/>
      <c r="F1104" s="109"/>
      <c r="G1104" s="109"/>
      <c r="H1104" s="110"/>
      <c r="I1104" s="110"/>
      <c r="K1104" s="57"/>
    </row>
    <row r="1105" spans="1:11" ht="12.75" customHeight="1" x14ac:dyDescent="0.25">
      <c r="A1105" s="57"/>
      <c r="D1105" s="108"/>
      <c r="E1105" s="108"/>
      <c r="F1105" s="109"/>
      <c r="G1105" s="109"/>
      <c r="H1105" s="110"/>
      <c r="I1105" s="110"/>
      <c r="K1105" s="57"/>
    </row>
    <row r="1106" spans="1:11" ht="12.75" customHeight="1" x14ac:dyDescent="0.25">
      <c r="A1106" s="57"/>
      <c r="D1106" s="108"/>
      <c r="E1106" s="108"/>
      <c r="F1106" s="109"/>
      <c r="G1106" s="109"/>
      <c r="H1106" s="110"/>
      <c r="I1106" s="110"/>
      <c r="K1106" s="57"/>
    </row>
    <row r="1107" spans="1:11" ht="12.75" customHeight="1" x14ac:dyDescent="0.25">
      <c r="A1107" s="57"/>
      <c r="D1107" s="108"/>
      <c r="E1107" s="108"/>
      <c r="F1107" s="109"/>
      <c r="G1107" s="109"/>
      <c r="H1107" s="110"/>
      <c r="I1107" s="110"/>
      <c r="K1107" s="57"/>
    </row>
    <row r="1108" spans="1:11" ht="12.75" customHeight="1" x14ac:dyDescent="0.25">
      <c r="A1108" s="57"/>
      <c r="D1108" s="108"/>
      <c r="E1108" s="108"/>
      <c r="F1108" s="109"/>
      <c r="G1108" s="109"/>
      <c r="H1108" s="110"/>
      <c r="I1108" s="110"/>
      <c r="K1108" s="57"/>
    </row>
    <row r="1109" spans="1:11" ht="12.75" customHeight="1" x14ac:dyDescent="0.25">
      <c r="A1109" s="57"/>
      <c r="D1109" s="108"/>
      <c r="E1109" s="108"/>
      <c r="F1109" s="109"/>
      <c r="G1109" s="109"/>
      <c r="H1109" s="110"/>
      <c r="I1109" s="110"/>
      <c r="K1109" s="57"/>
    </row>
    <row r="1110" spans="1:11" ht="12.75" customHeight="1" x14ac:dyDescent="0.25">
      <c r="A1110" s="57"/>
      <c r="D1110" s="108"/>
      <c r="E1110" s="108"/>
      <c r="F1110" s="109"/>
      <c r="G1110" s="109"/>
      <c r="H1110" s="110"/>
      <c r="I1110" s="110"/>
      <c r="K1110" s="57"/>
    </row>
    <row r="1111" spans="1:11" ht="12.75" customHeight="1" x14ac:dyDescent="0.25">
      <c r="A1111" s="57"/>
      <c r="D1111" s="108"/>
      <c r="E1111" s="108"/>
      <c r="F1111" s="109"/>
      <c r="G1111" s="109"/>
      <c r="H1111" s="110"/>
      <c r="I1111" s="110"/>
      <c r="K1111" s="57"/>
    </row>
    <row r="1112" spans="1:11" ht="12.75" customHeight="1" x14ac:dyDescent="0.25">
      <c r="A1112" s="57"/>
      <c r="D1112" s="108"/>
      <c r="E1112" s="108"/>
      <c r="F1112" s="109"/>
      <c r="G1112" s="109"/>
      <c r="H1112" s="110"/>
      <c r="I1112" s="110"/>
      <c r="K1112" s="57"/>
    </row>
    <row r="1113" spans="1:11" ht="12.75" customHeight="1" x14ac:dyDescent="0.25">
      <c r="A1113" s="57"/>
      <c r="D1113" s="108"/>
      <c r="E1113" s="108"/>
      <c r="F1113" s="109"/>
      <c r="G1113" s="109"/>
      <c r="H1113" s="110"/>
      <c r="I1113" s="110"/>
      <c r="K1113" s="57"/>
    </row>
    <row r="1114" spans="1:11" ht="12.75" customHeight="1" x14ac:dyDescent="0.25">
      <c r="A1114" s="57"/>
      <c r="D1114" s="108"/>
      <c r="E1114" s="108"/>
      <c r="F1114" s="109"/>
      <c r="G1114" s="109"/>
      <c r="H1114" s="110"/>
      <c r="I1114" s="110"/>
      <c r="K1114" s="57"/>
    </row>
    <row r="1115" spans="1:11" ht="12.75" customHeight="1" x14ac:dyDescent="0.25">
      <c r="A1115" s="57"/>
      <c r="D1115" s="108"/>
      <c r="E1115" s="108"/>
      <c r="F1115" s="109"/>
      <c r="G1115" s="109"/>
      <c r="H1115" s="110"/>
      <c r="I1115" s="110"/>
      <c r="K1115" s="57"/>
    </row>
    <row r="1116" spans="1:11" ht="12.75" customHeight="1" x14ac:dyDescent="0.25"/>
    <row r="1117" spans="1:11" ht="12.75" customHeight="1" x14ac:dyDescent="0.25"/>
    <row r="1118" spans="1:11" ht="12.75" customHeight="1" x14ac:dyDescent="0.25"/>
    <row r="1119" spans="1:11" ht="12.75" customHeight="1" x14ac:dyDescent="0.25"/>
    <row r="1120" spans="1:11" ht="12.75" customHeight="1" x14ac:dyDescent="0.25"/>
    <row r="1121" ht="12.75" customHeight="1" x14ac:dyDescent="0.25"/>
    <row r="1122" ht="12.75" customHeight="1" x14ac:dyDescent="0.25"/>
    <row r="1123" ht="12.75" customHeight="1" x14ac:dyDescent="0.25"/>
    <row r="1124" ht="12.75" customHeight="1" x14ac:dyDescent="0.25"/>
    <row r="1125" ht="12.75" customHeight="1" x14ac:dyDescent="0.25"/>
    <row r="1126" ht="12.75" customHeight="1" x14ac:dyDescent="0.25"/>
    <row r="1127" ht="12.75" customHeight="1" x14ac:dyDescent="0.25"/>
    <row r="1128" ht="12.75" customHeight="1" x14ac:dyDescent="0.25"/>
    <row r="1129" ht="12.75" customHeight="1" x14ac:dyDescent="0.25"/>
    <row r="1130" ht="12.75" customHeight="1" x14ac:dyDescent="0.25"/>
    <row r="1131" ht="12.75" customHeight="1" x14ac:dyDescent="0.25"/>
    <row r="1132" ht="12.75" customHeight="1" x14ac:dyDescent="0.25"/>
    <row r="1133" ht="12.75" customHeight="1" x14ac:dyDescent="0.25"/>
    <row r="1134" ht="12.75" customHeight="1" x14ac:dyDescent="0.25"/>
    <row r="1135" ht="12.75" customHeight="1" x14ac:dyDescent="0.25"/>
    <row r="1136"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648" ht="12.75" customHeight="1" x14ac:dyDescent="0.25"/>
    <row r="1649" ht="12.75" customHeight="1" x14ac:dyDescent="0.25"/>
    <row r="1650" ht="12.75" customHeight="1" x14ac:dyDescent="0.25"/>
    <row r="1651" ht="12.75" customHeight="1" x14ac:dyDescent="0.25"/>
    <row r="1652" ht="12.75" customHeight="1" x14ac:dyDescent="0.25"/>
    <row r="1653" ht="12.75" customHeight="1" x14ac:dyDescent="0.25"/>
    <row r="1654" ht="12.75" customHeight="1" x14ac:dyDescent="0.25"/>
    <row r="1655" ht="12.75" customHeight="1" x14ac:dyDescent="0.25"/>
    <row r="1656" ht="12.75" customHeight="1" x14ac:dyDescent="0.25"/>
    <row r="1657" ht="12.75" customHeight="1" x14ac:dyDescent="0.25"/>
    <row r="1658" ht="12.75" customHeight="1" x14ac:dyDescent="0.25"/>
    <row r="1659" ht="12.75" customHeight="1" x14ac:dyDescent="0.25"/>
    <row r="1660" ht="12.75" customHeight="1" x14ac:dyDescent="0.25"/>
    <row r="1661" ht="12.75" customHeight="1" x14ac:dyDescent="0.25"/>
    <row r="1662" ht="12.75" customHeight="1" x14ac:dyDescent="0.25"/>
    <row r="1663" ht="12.75" customHeight="1" x14ac:dyDescent="0.25"/>
    <row r="1664" ht="12.75" customHeight="1" x14ac:dyDescent="0.25"/>
    <row r="1665" ht="12.75" customHeight="1" x14ac:dyDescent="0.25"/>
    <row r="1666" ht="12.75" customHeight="1" x14ac:dyDescent="0.25"/>
    <row r="1667" ht="12.75" customHeight="1" x14ac:dyDescent="0.25"/>
    <row r="1668" ht="12.75" customHeight="1" x14ac:dyDescent="0.25"/>
    <row r="1669" ht="12.75" customHeight="1" x14ac:dyDescent="0.25"/>
    <row r="1670" ht="12.75" customHeight="1" x14ac:dyDescent="0.25"/>
    <row r="1671" ht="12.75" customHeight="1" x14ac:dyDescent="0.25"/>
    <row r="1672" ht="12.75" customHeight="1" x14ac:dyDescent="0.25"/>
    <row r="1673" ht="12.75" customHeight="1" x14ac:dyDescent="0.25"/>
    <row r="1674" ht="12.75" customHeight="1" x14ac:dyDescent="0.25"/>
    <row r="1675" ht="12.75" customHeight="1" x14ac:dyDescent="0.25"/>
    <row r="1676" ht="12.75" customHeight="1" x14ac:dyDescent="0.25"/>
    <row r="1677" ht="12.75" customHeight="1" x14ac:dyDescent="0.25"/>
    <row r="1678" ht="12.75" customHeight="1" x14ac:dyDescent="0.25"/>
    <row r="1679" ht="12.75" customHeight="1" x14ac:dyDescent="0.25"/>
    <row r="1680" ht="12.75" customHeight="1" x14ac:dyDescent="0.25"/>
    <row r="1681" ht="12.75" customHeight="1" x14ac:dyDescent="0.25"/>
    <row r="1682" ht="12.75" customHeight="1" x14ac:dyDescent="0.25"/>
    <row r="1683" ht="12.75" customHeight="1" x14ac:dyDescent="0.25"/>
    <row r="1684" ht="12.75" customHeight="1" x14ac:dyDescent="0.25"/>
    <row r="1685" ht="12.75" customHeight="1" x14ac:dyDescent="0.25"/>
    <row r="1686" ht="12.75" customHeight="1" x14ac:dyDescent="0.25"/>
    <row r="1687" ht="12.75" customHeight="1" x14ac:dyDescent="0.25"/>
    <row r="1688" ht="12.75" customHeight="1" x14ac:dyDescent="0.25"/>
    <row r="1689" ht="12.75" customHeight="1" x14ac:dyDescent="0.25"/>
    <row r="1690" ht="12.75" customHeight="1" x14ac:dyDescent="0.25"/>
    <row r="1691" ht="12.75" customHeight="1" x14ac:dyDescent="0.25"/>
    <row r="1692" ht="12.75" customHeight="1" x14ac:dyDescent="0.25"/>
    <row r="1693" ht="12.75" customHeight="1" x14ac:dyDescent="0.25"/>
    <row r="1694" ht="12.75" customHeight="1" x14ac:dyDescent="0.25"/>
    <row r="1695" ht="12.75" customHeight="1" x14ac:dyDescent="0.25"/>
    <row r="1696" ht="12.75" customHeight="1" x14ac:dyDescent="0.25"/>
    <row r="1697" ht="12.75" customHeight="1" x14ac:dyDescent="0.25"/>
    <row r="1698" ht="12.75" customHeight="1" x14ac:dyDescent="0.25"/>
    <row r="1699" ht="12.75" customHeight="1" x14ac:dyDescent="0.25"/>
    <row r="1700" ht="12.75" customHeight="1" x14ac:dyDescent="0.25"/>
    <row r="1701" ht="12.75" customHeight="1" x14ac:dyDescent="0.25"/>
    <row r="1702" ht="12.75" customHeight="1" x14ac:dyDescent="0.25"/>
    <row r="1703" ht="12.75" customHeight="1" x14ac:dyDescent="0.25"/>
    <row r="1704" ht="12.75" customHeight="1" x14ac:dyDescent="0.25"/>
    <row r="1705" ht="12.75" customHeight="1" x14ac:dyDescent="0.25"/>
    <row r="1706" ht="12.75" customHeight="1" x14ac:dyDescent="0.25"/>
    <row r="1707" ht="12.75" customHeight="1" x14ac:dyDescent="0.25"/>
    <row r="1708" ht="12.75" customHeight="1" x14ac:dyDescent="0.25"/>
    <row r="1709" ht="12.75" customHeight="1" x14ac:dyDescent="0.25"/>
    <row r="1710" ht="12.75" customHeight="1" x14ac:dyDescent="0.25"/>
    <row r="1711" ht="12.75" customHeight="1" x14ac:dyDescent="0.25"/>
    <row r="1712" ht="12.75" customHeight="1" x14ac:dyDescent="0.25"/>
    <row r="1713" ht="12.75" customHeight="1" x14ac:dyDescent="0.25"/>
    <row r="1714" ht="12.75" customHeight="1" x14ac:dyDescent="0.25"/>
    <row r="1715" ht="12.75" customHeight="1" x14ac:dyDescent="0.25"/>
    <row r="1716" ht="12.75" customHeight="1" x14ac:dyDescent="0.25"/>
    <row r="1717" ht="12.75" customHeight="1" x14ac:dyDescent="0.25"/>
    <row r="1718" ht="12.75" customHeight="1" x14ac:dyDescent="0.25"/>
    <row r="1719" ht="12.75" customHeight="1" x14ac:dyDescent="0.25"/>
    <row r="1720" ht="12.75" customHeight="1" x14ac:dyDescent="0.25"/>
    <row r="1721" ht="12.75" customHeight="1" x14ac:dyDescent="0.25"/>
    <row r="1722" ht="12.75" customHeight="1" x14ac:dyDescent="0.25"/>
    <row r="1723" ht="12.75" customHeight="1" x14ac:dyDescent="0.25"/>
    <row r="1724" ht="12.75" customHeight="1" x14ac:dyDescent="0.25"/>
    <row r="1725" ht="12.75" customHeight="1" x14ac:dyDescent="0.25"/>
    <row r="1726" ht="12.75" customHeight="1" x14ac:dyDescent="0.25"/>
    <row r="1727" ht="12.75" customHeight="1" x14ac:dyDescent="0.25"/>
    <row r="1728" ht="12.75" customHeight="1" x14ac:dyDescent="0.25"/>
    <row r="1729" ht="12.75" customHeight="1" x14ac:dyDescent="0.25"/>
    <row r="1730" ht="12.75" customHeight="1" x14ac:dyDescent="0.25"/>
    <row r="1731" ht="12.75" customHeight="1" x14ac:dyDescent="0.25"/>
    <row r="1732" ht="12.75" customHeight="1" x14ac:dyDescent="0.25"/>
    <row r="1733" ht="12.75" customHeight="1" x14ac:dyDescent="0.25"/>
    <row r="1734" ht="12.75" customHeight="1" x14ac:dyDescent="0.25"/>
    <row r="1735" ht="12.75" customHeight="1" x14ac:dyDescent="0.25"/>
    <row r="1736" ht="12.75" customHeight="1" x14ac:dyDescent="0.25"/>
    <row r="1737" ht="12.75" customHeight="1" x14ac:dyDescent="0.25"/>
    <row r="1738" ht="12.75" customHeight="1" x14ac:dyDescent="0.25"/>
    <row r="1739" ht="12.75" customHeight="1" x14ac:dyDescent="0.25"/>
    <row r="1740" ht="12.75" customHeight="1" x14ac:dyDescent="0.25"/>
    <row r="1741" ht="12.75" customHeight="1" x14ac:dyDescent="0.25"/>
    <row r="1742" ht="12.75" customHeight="1" x14ac:dyDescent="0.25"/>
    <row r="1743" ht="12.75" customHeight="1" x14ac:dyDescent="0.25"/>
    <row r="1744" ht="12.75" customHeight="1" x14ac:dyDescent="0.25"/>
    <row r="1745" ht="12.75" customHeight="1" x14ac:dyDescent="0.25"/>
    <row r="1746" ht="12.75" customHeight="1" x14ac:dyDescent="0.25"/>
    <row r="1747" ht="12.75" customHeight="1" x14ac:dyDescent="0.25"/>
    <row r="1748" ht="12.75" customHeight="1" x14ac:dyDescent="0.25"/>
    <row r="1749" ht="12.75" customHeight="1" x14ac:dyDescent="0.25"/>
    <row r="1750" ht="12.75" customHeight="1" x14ac:dyDescent="0.25"/>
    <row r="1751" ht="12.75" customHeight="1" x14ac:dyDescent="0.25"/>
    <row r="1752" ht="12.75" customHeight="1" x14ac:dyDescent="0.25"/>
    <row r="1753" ht="12.75" customHeight="1" x14ac:dyDescent="0.25"/>
    <row r="1754" ht="12.75" customHeight="1" x14ac:dyDescent="0.25"/>
    <row r="1755" ht="12.75" customHeight="1" x14ac:dyDescent="0.25"/>
    <row r="1756" ht="12.75" customHeight="1" x14ac:dyDescent="0.25"/>
    <row r="1757" ht="12.75" customHeight="1" x14ac:dyDescent="0.25"/>
    <row r="1758" ht="12.75" customHeight="1" x14ac:dyDescent="0.25"/>
    <row r="1759" ht="12.75" customHeight="1" x14ac:dyDescent="0.25"/>
    <row r="1760" ht="12.75" customHeight="1" x14ac:dyDescent="0.25"/>
    <row r="1761" ht="12.75" customHeight="1" x14ac:dyDescent="0.25"/>
    <row r="1762" ht="12.75" customHeight="1" x14ac:dyDescent="0.25"/>
    <row r="1763" ht="12.75" customHeight="1" x14ac:dyDescent="0.25"/>
    <row r="1764" ht="12.75" customHeight="1" x14ac:dyDescent="0.25"/>
    <row r="1765" ht="12.75" customHeight="1" x14ac:dyDescent="0.25"/>
    <row r="1766" ht="12.75" customHeight="1" x14ac:dyDescent="0.25"/>
    <row r="1767" ht="12.75" customHeight="1" x14ac:dyDescent="0.25"/>
    <row r="1768" ht="12.75" customHeight="1" x14ac:dyDescent="0.25"/>
    <row r="1769" ht="12.75" customHeight="1" x14ac:dyDescent="0.25"/>
    <row r="1770" ht="12.75" customHeight="1" x14ac:dyDescent="0.25"/>
    <row r="1771" ht="12.75" customHeight="1" x14ac:dyDescent="0.25"/>
    <row r="1772" ht="12.75" customHeight="1" x14ac:dyDescent="0.25"/>
    <row r="1773" ht="12.75" customHeight="1" x14ac:dyDescent="0.25"/>
    <row r="1774" ht="12.75" customHeight="1" x14ac:dyDescent="0.25"/>
    <row r="1775" ht="12.75" customHeight="1" x14ac:dyDescent="0.25"/>
    <row r="1776" ht="12.75" customHeight="1" x14ac:dyDescent="0.25"/>
    <row r="1777" ht="12.75" customHeight="1" x14ac:dyDescent="0.25"/>
    <row r="1778" ht="12.75" customHeight="1" x14ac:dyDescent="0.25"/>
    <row r="1779" ht="12.75" customHeight="1" x14ac:dyDescent="0.25"/>
    <row r="1780" ht="12.75" customHeight="1" x14ac:dyDescent="0.25"/>
    <row r="1781" ht="12.75" customHeight="1" x14ac:dyDescent="0.25"/>
    <row r="1782" ht="12.75" customHeight="1" x14ac:dyDescent="0.25"/>
    <row r="1783" ht="12.75" customHeight="1" x14ac:dyDescent="0.25"/>
    <row r="1784" ht="12.75" customHeight="1" x14ac:dyDescent="0.25"/>
    <row r="1785" ht="12.75" customHeight="1" x14ac:dyDescent="0.25"/>
    <row r="1786" ht="12.75" customHeight="1" x14ac:dyDescent="0.25"/>
    <row r="1787" ht="12.75" customHeight="1" x14ac:dyDescent="0.25"/>
    <row r="1788" ht="12.75" customHeight="1" x14ac:dyDescent="0.25"/>
    <row r="1789" ht="12.75" customHeight="1" x14ac:dyDescent="0.25"/>
    <row r="1790" ht="12.75" customHeight="1" x14ac:dyDescent="0.25"/>
    <row r="1791" ht="12.75" customHeight="1" x14ac:dyDescent="0.25"/>
    <row r="1792" ht="12.75" customHeight="1" x14ac:dyDescent="0.25"/>
    <row r="1793" ht="12.75" customHeight="1" x14ac:dyDescent="0.25"/>
    <row r="1794" ht="12.75" customHeight="1" x14ac:dyDescent="0.25"/>
    <row r="1795" ht="12.75" customHeight="1" x14ac:dyDescent="0.25"/>
    <row r="1796" ht="12.75" customHeight="1" x14ac:dyDescent="0.25"/>
    <row r="1797" ht="12.75" customHeight="1" x14ac:dyDescent="0.25"/>
    <row r="1798" ht="12.75" customHeight="1" x14ac:dyDescent="0.25"/>
    <row r="1799" ht="12.75" customHeight="1" x14ac:dyDescent="0.25"/>
    <row r="1800" ht="12.75" customHeight="1" x14ac:dyDescent="0.25"/>
    <row r="1801" ht="12.75" customHeight="1" x14ac:dyDescent="0.25"/>
    <row r="1802" ht="12.75" customHeight="1" x14ac:dyDescent="0.25"/>
    <row r="1803" ht="12.75" customHeight="1" x14ac:dyDescent="0.25"/>
    <row r="1804" ht="12.75" customHeight="1" x14ac:dyDescent="0.25"/>
    <row r="1805" ht="12.75" customHeight="1" x14ac:dyDescent="0.25"/>
    <row r="1806" ht="12.75" customHeight="1" x14ac:dyDescent="0.25"/>
    <row r="1807" ht="12.75" customHeight="1" x14ac:dyDescent="0.25"/>
    <row r="1808" ht="12.75" customHeight="1" x14ac:dyDescent="0.25"/>
    <row r="1809" ht="12.75" customHeight="1" x14ac:dyDescent="0.25"/>
    <row r="1810" ht="12.75" customHeight="1" x14ac:dyDescent="0.25"/>
    <row r="1811" ht="12.75" customHeight="1" x14ac:dyDescent="0.25"/>
    <row r="1812" ht="12.75" customHeight="1" x14ac:dyDescent="0.25"/>
    <row r="1813" ht="12.75" customHeight="1" x14ac:dyDescent="0.25"/>
    <row r="1814" ht="12.75" customHeight="1" x14ac:dyDescent="0.25"/>
    <row r="1815" ht="12.75" customHeight="1" x14ac:dyDescent="0.25"/>
    <row r="1816" ht="12.75" customHeight="1" x14ac:dyDescent="0.25"/>
    <row r="1817" ht="12.75" customHeight="1" x14ac:dyDescent="0.25"/>
    <row r="1818" ht="12.75" customHeight="1" x14ac:dyDescent="0.25"/>
    <row r="1819" ht="12.75" customHeight="1" x14ac:dyDescent="0.25"/>
    <row r="1820" ht="12.75" customHeight="1" x14ac:dyDescent="0.25"/>
    <row r="1821" ht="12.75" customHeight="1" x14ac:dyDescent="0.25"/>
    <row r="1822" ht="12.75" customHeight="1" x14ac:dyDescent="0.25"/>
    <row r="1823" ht="12.75" customHeight="1" x14ac:dyDescent="0.25"/>
    <row r="1824" ht="12.75" customHeight="1" x14ac:dyDescent="0.25"/>
    <row r="1825" ht="12.75" customHeight="1" x14ac:dyDescent="0.25"/>
    <row r="1826" ht="12.75" customHeight="1" x14ac:dyDescent="0.25"/>
    <row r="1827" ht="12.75" customHeight="1" x14ac:dyDescent="0.25"/>
    <row r="1828" ht="12.75" customHeight="1" x14ac:dyDescent="0.25"/>
    <row r="1829" ht="12.75" customHeight="1" x14ac:dyDescent="0.25"/>
    <row r="1830" ht="12.75" customHeight="1" x14ac:dyDescent="0.25"/>
    <row r="1831" ht="12.75" customHeight="1" x14ac:dyDescent="0.25"/>
    <row r="1832" ht="12.75" customHeight="1" x14ac:dyDescent="0.25"/>
    <row r="1833" ht="12.75" customHeight="1" x14ac:dyDescent="0.25"/>
    <row r="1834" ht="12.75" customHeight="1" x14ac:dyDescent="0.25"/>
    <row r="1835" ht="12.75" customHeight="1" x14ac:dyDescent="0.25"/>
    <row r="1836" ht="12.75" customHeight="1" x14ac:dyDescent="0.25"/>
    <row r="1837" ht="12.75" customHeight="1" x14ac:dyDescent="0.25"/>
    <row r="1838" ht="12.75" customHeight="1" x14ac:dyDescent="0.25"/>
    <row r="1839" ht="12.75" customHeight="1" x14ac:dyDescent="0.25"/>
    <row r="1840" ht="12.75" customHeight="1" x14ac:dyDescent="0.25"/>
    <row r="1841" ht="12.75" customHeight="1" x14ac:dyDescent="0.25"/>
    <row r="1842" ht="12.75" customHeight="1" x14ac:dyDescent="0.25"/>
    <row r="1843" ht="12.75" customHeight="1" x14ac:dyDescent="0.25"/>
    <row r="1844" ht="12.75" customHeight="1" x14ac:dyDescent="0.25"/>
    <row r="1845" ht="12.75" customHeight="1" x14ac:dyDescent="0.25"/>
    <row r="1846" ht="12.75" customHeight="1" x14ac:dyDescent="0.25"/>
    <row r="1847" ht="12.75" customHeight="1" x14ac:dyDescent="0.25"/>
    <row r="1848" ht="12.75" customHeight="1" x14ac:dyDescent="0.25"/>
    <row r="1849" ht="12.75" customHeight="1" x14ac:dyDescent="0.25"/>
    <row r="1850" ht="12.75" customHeight="1" x14ac:dyDescent="0.25"/>
    <row r="1851" ht="12.75" customHeight="1" x14ac:dyDescent="0.25"/>
    <row r="1852" ht="12.75" customHeight="1" x14ac:dyDescent="0.25"/>
    <row r="1853" ht="12.75" customHeight="1" x14ac:dyDescent="0.25"/>
    <row r="1854" ht="12.75" customHeight="1" x14ac:dyDescent="0.25"/>
    <row r="1855" ht="12.75" customHeight="1" x14ac:dyDescent="0.25"/>
    <row r="1856" ht="12.75" customHeight="1" x14ac:dyDescent="0.25"/>
    <row r="1857" ht="12.75" customHeight="1" x14ac:dyDescent="0.25"/>
    <row r="1858" ht="12.75" customHeight="1" x14ac:dyDescent="0.25"/>
    <row r="1859" ht="12.75" customHeight="1" x14ac:dyDescent="0.25"/>
    <row r="1860" ht="12.75" customHeight="1" x14ac:dyDescent="0.25"/>
    <row r="1861" ht="12.75" customHeight="1" x14ac:dyDescent="0.25"/>
    <row r="1862" ht="12.75" customHeight="1" x14ac:dyDescent="0.25"/>
    <row r="1863" ht="12.75" customHeight="1" x14ac:dyDescent="0.25"/>
    <row r="1864" ht="12.75" customHeight="1" x14ac:dyDescent="0.25"/>
    <row r="1865" ht="12.75" customHeight="1" x14ac:dyDescent="0.25"/>
    <row r="1866" ht="12.75" customHeight="1" x14ac:dyDescent="0.25"/>
    <row r="1867" ht="12.75" customHeight="1" x14ac:dyDescent="0.25"/>
    <row r="1868" ht="12.75" customHeight="1" x14ac:dyDescent="0.25"/>
    <row r="1869" ht="12.75" customHeight="1" x14ac:dyDescent="0.25"/>
    <row r="1870" ht="12.75" customHeight="1" x14ac:dyDescent="0.25"/>
    <row r="1871" ht="12.75" customHeight="1" x14ac:dyDescent="0.25"/>
    <row r="1872" ht="12.75" customHeight="1" x14ac:dyDescent="0.25"/>
    <row r="1873" ht="12.75" customHeight="1" x14ac:dyDescent="0.25"/>
    <row r="1874" ht="12.75" customHeight="1" x14ac:dyDescent="0.25"/>
    <row r="1875" ht="12.75" customHeight="1" x14ac:dyDescent="0.25"/>
    <row r="1876" ht="12.75" customHeight="1" x14ac:dyDescent="0.25"/>
    <row r="1877" ht="12.75" customHeight="1" x14ac:dyDescent="0.25"/>
    <row r="1878" ht="12.75" customHeight="1" x14ac:dyDescent="0.25"/>
    <row r="1879" ht="12.75" customHeight="1" x14ac:dyDescent="0.25"/>
    <row r="1880" ht="12.75" customHeight="1" x14ac:dyDescent="0.25"/>
    <row r="1881" ht="12.75" customHeight="1" x14ac:dyDescent="0.25"/>
    <row r="1882" ht="12.75" customHeight="1" x14ac:dyDescent="0.25"/>
    <row r="1883" ht="12.75" customHeight="1" x14ac:dyDescent="0.25"/>
    <row r="1884" ht="12.75" customHeight="1" x14ac:dyDescent="0.25"/>
    <row r="1885" ht="12.75" customHeight="1" x14ac:dyDescent="0.25"/>
    <row r="1886" ht="12.75" customHeight="1" x14ac:dyDescent="0.25"/>
    <row r="1887" ht="12.75" customHeight="1" x14ac:dyDescent="0.25"/>
    <row r="1888" ht="12.75" customHeight="1" x14ac:dyDescent="0.25"/>
    <row r="1889" ht="12.75" customHeight="1" x14ac:dyDescent="0.25"/>
    <row r="1890" ht="12.75" customHeight="1" x14ac:dyDescent="0.25"/>
    <row r="1891" ht="12.75" customHeight="1" x14ac:dyDescent="0.25"/>
    <row r="1892" ht="12.75" customHeight="1" x14ac:dyDescent="0.25"/>
    <row r="1893" ht="12.75" customHeight="1" x14ac:dyDescent="0.25"/>
    <row r="1894" ht="12.75" customHeight="1" x14ac:dyDescent="0.25"/>
    <row r="1895" ht="12.75" customHeight="1" x14ac:dyDescent="0.25"/>
    <row r="1896" ht="12.75" customHeight="1" x14ac:dyDescent="0.25"/>
    <row r="1897" ht="12.75" customHeight="1" x14ac:dyDescent="0.25"/>
    <row r="1898" ht="12.75" customHeight="1" x14ac:dyDescent="0.25"/>
    <row r="1899" ht="12.75" customHeight="1" x14ac:dyDescent="0.25"/>
    <row r="1900" ht="12.75" customHeight="1" x14ac:dyDescent="0.25"/>
    <row r="1901" ht="12.75" customHeight="1" x14ac:dyDescent="0.25"/>
    <row r="1902" ht="12.75" customHeight="1" x14ac:dyDescent="0.25"/>
    <row r="1903" ht="12.75" customHeight="1" x14ac:dyDescent="0.25"/>
    <row r="1904" ht="12.75" customHeight="1" x14ac:dyDescent="0.25"/>
    <row r="1905" ht="12.75" customHeight="1" x14ac:dyDescent="0.25"/>
    <row r="1906" ht="12.75" customHeight="1" x14ac:dyDescent="0.25"/>
    <row r="1907" ht="12.75" customHeight="1" x14ac:dyDescent="0.25"/>
    <row r="1908" ht="12.75" customHeight="1" x14ac:dyDescent="0.25"/>
    <row r="1909" ht="12.75" customHeight="1" x14ac:dyDescent="0.25"/>
    <row r="1910" ht="12.75" customHeight="1" x14ac:dyDescent="0.25"/>
    <row r="1911" ht="12.75" customHeight="1" x14ac:dyDescent="0.25"/>
    <row r="1912" ht="12.75" customHeight="1" x14ac:dyDescent="0.25"/>
    <row r="1913" ht="12.75" customHeight="1" x14ac:dyDescent="0.25"/>
    <row r="1914" ht="12.75" customHeight="1" x14ac:dyDescent="0.25"/>
    <row r="1915" ht="12.75" customHeight="1" x14ac:dyDescent="0.25"/>
    <row r="1916" ht="12.75" customHeight="1" x14ac:dyDescent="0.25"/>
    <row r="1917" ht="12.75" customHeight="1" x14ac:dyDescent="0.25"/>
    <row r="1918" ht="12.75" customHeight="1" x14ac:dyDescent="0.25"/>
    <row r="1919" ht="12.75" customHeight="1" x14ac:dyDescent="0.25"/>
    <row r="1920" ht="12.75" customHeight="1" x14ac:dyDescent="0.25"/>
    <row r="1921" ht="12.75" customHeight="1" x14ac:dyDescent="0.25"/>
    <row r="1922" ht="12.75" customHeight="1" x14ac:dyDescent="0.25"/>
    <row r="1923" ht="12.75" customHeight="1" x14ac:dyDescent="0.25"/>
    <row r="1924" ht="12.75" customHeight="1" x14ac:dyDescent="0.25"/>
    <row r="1925" ht="12.75" customHeight="1" x14ac:dyDescent="0.25"/>
    <row r="1926" ht="12.75" customHeight="1" x14ac:dyDescent="0.25"/>
    <row r="1927" ht="12.75" customHeight="1" x14ac:dyDescent="0.25"/>
    <row r="1928" ht="12.75" customHeight="1" x14ac:dyDescent="0.25"/>
    <row r="1929" ht="12.75" customHeight="1" x14ac:dyDescent="0.25"/>
    <row r="1930" ht="12.75" customHeight="1" x14ac:dyDescent="0.25"/>
    <row r="1931" ht="12.75" customHeight="1" x14ac:dyDescent="0.25"/>
    <row r="1932" ht="12.75" customHeight="1" x14ac:dyDescent="0.25"/>
    <row r="1933" ht="12.75" customHeight="1" x14ac:dyDescent="0.25"/>
    <row r="1934" ht="12.75" customHeight="1" x14ac:dyDescent="0.25"/>
    <row r="1935" ht="12.75" customHeight="1" x14ac:dyDescent="0.25"/>
    <row r="1936" ht="12.75" customHeight="1" x14ac:dyDescent="0.25"/>
    <row r="1937" ht="12.75" customHeight="1" x14ac:dyDescent="0.25"/>
    <row r="1938" ht="12.75" customHeight="1" x14ac:dyDescent="0.25"/>
    <row r="1939" ht="12.75" customHeight="1" x14ac:dyDescent="0.25"/>
    <row r="1940" ht="12.75" customHeight="1" x14ac:dyDescent="0.25"/>
    <row r="1941" ht="12.75" customHeight="1" x14ac:dyDescent="0.25"/>
    <row r="1942" ht="12.75" customHeight="1" x14ac:dyDescent="0.25"/>
    <row r="1943" ht="12.75" customHeight="1" x14ac:dyDescent="0.25"/>
    <row r="1944" ht="12.75" customHeight="1" x14ac:dyDescent="0.25"/>
    <row r="1945" ht="12.75" customHeight="1" x14ac:dyDescent="0.25"/>
    <row r="1946" ht="12.75" customHeight="1" x14ac:dyDescent="0.25"/>
    <row r="1947" ht="12.75" customHeight="1" x14ac:dyDescent="0.25"/>
    <row r="1948" ht="12.75" customHeight="1" x14ac:dyDescent="0.25"/>
    <row r="1949" ht="12.75" customHeight="1" x14ac:dyDescent="0.25"/>
    <row r="1950" ht="12.75" customHeight="1" x14ac:dyDescent="0.25"/>
    <row r="1951" ht="12.75" customHeight="1" x14ac:dyDescent="0.25"/>
    <row r="1952" ht="12.75" customHeight="1" x14ac:dyDescent="0.25"/>
    <row r="1953" ht="12.75" customHeight="1" x14ac:dyDescent="0.25"/>
    <row r="1954" ht="12.75" customHeight="1" x14ac:dyDescent="0.25"/>
    <row r="1955" ht="12.75" customHeight="1" x14ac:dyDescent="0.25"/>
    <row r="1956" ht="12.75" customHeight="1" x14ac:dyDescent="0.25"/>
    <row r="1957" ht="12.75" customHeight="1" x14ac:dyDescent="0.25"/>
    <row r="1958" ht="12.75" customHeight="1" x14ac:dyDescent="0.25"/>
    <row r="1959" ht="12.75" customHeight="1" x14ac:dyDescent="0.25"/>
    <row r="1960" ht="12.75" customHeight="1" x14ac:dyDescent="0.25"/>
    <row r="1961" ht="12.75" customHeight="1" x14ac:dyDescent="0.25"/>
    <row r="1962" ht="12.75" customHeight="1" x14ac:dyDescent="0.25"/>
    <row r="1963" ht="12.75" customHeight="1" x14ac:dyDescent="0.25"/>
    <row r="1964" ht="12.75" customHeight="1" x14ac:dyDescent="0.25"/>
    <row r="1965" ht="12.75" customHeight="1" x14ac:dyDescent="0.25"/>
    <row r="1966" ht="12.75" customHeight="1" x14ac:dyDescent="0.25"/>
    <row r="1967" ht="12.75" customHeight="1" x14ac:dyDescent="0.25"/>
    <row r="1968" ht="12.75" customHeight="1" x14ac:dyDescent="0.25"/>
    <row r="1969" ht="12.75" customHeight="1" x14ac:dyDescent="0.25"/>
    <row r="1970" ht="12.75" customHeight="1" x14ac:dyDescent="0.25"/>
    <row r="1971" ht="12.75" customHeight="1" x14ac:dyDescent="0.25"/>
    <row r="1972" ht="12.75" customHeight="1" x14ac:dyDescent="0.25"/>
    <row r="1973" ht="12.75" customHeight="1" x14ac:dyDescent="0.25"/>
    <row r="1974" ht="12.75" customHeight="1" x14ac:dyDescent="0.25"/>
    <row r="1975" ht="12.75" customHeight="1" x14ac:dyDescent="0.25"/>
    <row r="1976" ht="12.75" customHeight="1" x14ac:dyDescent="0.25"/>
    <row r="1977" ht="12.75" customHeight="1" x14ac:dyDescent="0.25"/>
    <row r="1978" ht="12.75" customHeight="1" x14ac:dyDescent="0.25"/>
    <row r="1979" ht="12.75" customHeight="1" x14ac:dyDescent="0.25"/>
    <row r="1980" ht="12.75" customHeight="1" x14ac:dyDescent="0.25"/>
    <row r="1981" ht="12.75" customHeight="1" x14ac:dyDescent="0.25"/>
    <row r="1982" ht="12.75" customHeight="1" x14ac:dyDescent="0.25"/>
    <row r="1983" ht="12.75" customHeight="1" x14ac:dyDescent="0.25"/>
    <row r="1984" ht="12.75" customHeight="1" x14ac:dyDescent="0.25"/>
    <row r="1985" ht="12.75" customHeight="1" x14ac:dyDescent="0.25"/>
    <row r="1986" ht="12.75" customHeight="1" x14ac:dyDescent="0.25"/>
    <row r="1987" ht="12.75" customHeight="1" x14ac:dyDescent="0.25"/>
    <row r="1988" ht="12.75" customHeight="1" x14ac:dyDescent="0.25"/>
    <row r="1989" ht="12.75" customHeight="1" x14ac:dyDescent="0.25"/>
    <row r="1990" ht="12.75" customHeight="1" x14ac:dyDescent="0.25"/>
    <row r="1991" ht="12.75" customHeight="1" x14ac:dyDescent="0.25"/>
    <row r="1992" ht="12.75" customHeight="1" x14ac:dyDescent="0.25"/>
    <row r="1993" ht="12.75" customHeight="1" x14ac:dyDescent="0.25"/>
    <row r="1994" ht="12.75" customHeight="1" x14ac:dyDescent="0.25"/>
    <row r="1995" ht="12.75" customHeight="1" x14ac:dyDescent="0.25"/>
    <row r="1996" ht="12.75" customHeight="1" x14ac:dyDescent="0.25"/>
    <row r="1997" ht="12.75" customHeight="1" x14ac:dyDescent="0.25"/>
    <row r="1998" ht="12.75" customHeight="1" x14ac:dyDescent="0.25"/>
    <row r="1999" ht="12.75" customHeight="1" x14ac:dyDescent="0.25"/>
    <row r="2000" ht="12.75" customHeight="1" x14ac:dyDescent="0.25"/>
    <row r="2001" ht="12.75" customHeight="1" x14ac:dyDescent="0.25"/>
    <row r="2002" ht="12.75" customHeight="1" x14ac:dyDescent="0.25"/>
    <row r="2003" ht="12.75" customHeight="1" x14ac:dyDescent="0.25"/>
    <row r="2004" ht="12.75" customHeight="1" x14ac:dyDescent="0.25"/>
    <row r="2005" ht="12.75" customHeight="1" x14ac:dyDescent="0.25"/>
    <row r="2006" ht="12.75" customHeight="1" x14ac:dyDescent="0.25"/>
    <row r="2007" ht="12.75" customHeight="1" x14ac:dyDescent="0.25"/>
    <row r="2008" ht="12.75" customHeight="1" x14ac:dyDescent="0.25"/>
    <row r="2009" ht="12.75" customHeight="1" x14ac:dyDescent="0.25"/>
    <row r="2010" ht="12.75" customHeight="1" x14ac:dyDescent="0.25"/>
    <row r="2011" ht="12.75" customHeight="1" x14ac:dyDescent="0.25"/>
    <row r="2012" ht="12.75" customHeight="1" x14ac:dyDescent="0.25"/>
    <row r="2013" ht="12.75" customHeight="1" x14ac:dyDescent="0.25"/>
    <row r="2014" ht="12.75" customHeight="1" x14ac:dyDescent="0.25"/>
    <row r="2015" ht="12.75" customHeight="1" x14ac:dyDescent="0.25"/>
    <row r="2016" ht="12.75" customHeight="1" x14ac:dyDescent="0.25"/>
    <row r="2017" ht="12.75" customHeight="1" x14ac:dyDescent="0.25"/>
    <row r="2018" ht="12.75" customHeight="1" x14ac:dyDescent="0.25"/>
    <row r="2019" ht="12.75" customHeight="1" x14ac:dyDescent="0.25"/>
    <row r="2020" ht="12.75" customHeight="1" x14ac:dyDescent="0.25"/>
    <row r="2021" ht="12.75" customHeight="1" x14ac:dyDescent="0.25"/>
    <row r="2022" ht="12.75" customHeight="1" x14ac:dyDescent="0.25"/>
    <row r="2023" ht="12.75" customHeight="1" x14ac:dyDescent="0.25"/>
    <row r="2024" ht="12.75" customHeight="1" x14ac:dyDescent="0.25"/>
    <row r="2025" ht="12.75" customHeight="1" x14ac:dyDescent="0.25"/>
    <row r="2026" ht="12.75" customHeight="1" x14ac:dyDescent="0.25"/>
    <row r="2027" ht="12.75" customHeight="1" x14ac:dyDescent="0.25"/>
    <row r="2028" ht="12.75" customHeight="1" x14ac:dyDescent="0.25"/>
    <row r="2029" ht="12.75" customHeight="1" x14ac:dyDescent="0.25"/>
    <row r="2030" ht="12.75" customHeight="1" x14ac:dyDescent="0.25"/>
    <row r="2031" ht="12.75" customHeight="1" x14ac:dyDescent="0.25"/>
    <row r="2032" ht="12.75" customHeight="1" x14ac:dyDescent="0.25"/>
    <row r="2033" ht="12.75" customHeight="1" x14ac:dyDescent="0.25"/>
    <row r="2034" ht="12.75" customHeight="1" x14ac:dyDescent="0.25"/>
    <row r="2035" ht="12.75" customHeight="1" x14ac:dyDescent="0.25"/>
    <row r="2036" ht="12.75" customHeight="1" x14ac:dyDescent="0.25"/>
    <row r="2037" ht="12.75" customHeight="1" x14ac:dyDescent="0.25"/>
    <row r="2038" ht="12.75" customHeight="1" x14ac:dyDescent="0.25"/>
    <row r="2039" ht="12.75" customHeight="1" x14ac:dyDescent="0.25"/>
    <row r="2040" ht="12.75" customHeight="1" x14ac:dyDescent="0.25"/>
    <row r="2041" ht="12.75" customHeight="1" x14ac:dyDescent="0.25"/>
    <row r="2042" ht="12.75" customHeight="1" x14ac:dyDescent="0.25"/>
    <row r="2043" ht="12.75" customHeight="1" x14ac:dyDescent="0.25"/>
    <row r="2044" ht="12.75" customHeight="1" x14ac:dyDescent="0.25"/>
    <row r="2045" ht="12.75" customHeight="1" x14ac:dyDescent="0.25"/>
    <row r="2046" ht="12.75" customHeight="1" x14ac:dyDescent="0.25"/>
    <row r="2047" ht="12.75" customHeight="1" x14ac:dyDescent="0.25"/>
    <row r="2048" ht="12.75" customHeight="1" x14ac:dyDescent="0.25"/>
    <row r="2049" ht="12.75" customHeight="1" x14ac:dyDescent="0.25"/>
    <row r="2050" ht="12.75" customHeight="1" x14ac:dyDescent="0.25"/>
    <row r="2051" ht="12.75" customHeight="1" x14ac:dyDescent="0.25"/>
    <row r="2052" ht="12.75" customHeight="1" x14ac:dyDescent="0.25"/>
    <row r="2053" ht="12.75" customHeight="1" x14ac:dyDescent="0.25"/>
    <row r="2054" ht="12.75" customHeight="1" x14ac:dyDescent="0.25"/>
    <row r="2055" ht="12.75" customHeight="1" x14ac:dyDescent="0.25"/>
    <row r="2056" ht="12.75" customHeight="1" x14ac:dyDescent="0.25"/>
    <row r="2057" ht="12.75" customHeight="1" x14ac:dyDescent="0.25"/>
    <row r="2058" ht="12.75" customHeight="1" x14ac:dyDescent="0.25"/>
    <row r="2059" ht="12.75" customHeight="1" x14ac:dyDescent="0.25"/>
    <row r="2060" ht="12.75" customHeight="1" x14ac:dyDescent="0.25"/>
    <row r="2061" ht="12.75" customHeight="1" x14ac:dyDescent="0.25"/>
    <row r="2062" ht="12.75" customHeight="1" x14ac:dyDescent="0.25"/>
    <row r="2063" ht="12.75" customHeight="1" x14ac:dyDescent="0.25"/>
    <row r="2064" ht="12.75" customHeight="1" x14ac:dyDescent="0.25"/>
    <row r="2065" ht="12.75" customHeight="1" x14ac:dyDescent="0.25"/>
    <row r="2066" ht="12.75" customHeight="1" x14ac:dyDescent="0.25"/>
    <row r="2067" ht="12.75" customHeight="1" x14ac:dyDescent="0.25"/>
    <row r="2068" ht="12.75" customHeight="1" x14ac:dyDescent="0.25"/>
    <row r="2069" ht="12.75" customHeight="1" x14ac:dyDescent="0.25"/>
    <row r="2070" ht="12.75" customHeight="1" x14ac:dyDescent="0.25"/>
    <row r="2071" ht="12.75" customHeight="1" x14ac:dyDescent="0.25"/>
    <row r="2072" ht="12.75" customHeight="1" x14ac:dyDescent="0.25"/>
    <row r="2073" ht="12.75" customHeight="1" x14ac:dyDescent="0.25"/>
    <row r="2074" ht="12.75" customHeight="1" x14ac:dyDescent="0.25"/>
    <row r="2075" ht="12.75" customHeight="1" x14ac:dyDescent="0.25"/>
    <row r="2076" ht="12.75" customHeight="1" x14ac:dyDescent="0.25"/>
    <row r="2077" ht="12.75" customHeight="1" x14ac:dyDescent="0.25"/>
    <row r="2078" ht="12.75" customHeight="1" x14ac:dyDescent="0.25"/>
    <row r="2079" ht="12.75" customHeight="1" x14ac:dyDescent="0.25"/>
    <row r="2080" ht="12.75" customHeight="1" x14ac:dyDescent="0.25"/>
    <row r="2081" ht="12.75" customHeight="1" x14ac:dyDescent="0.25"/>
    <row r="2082" ht="12.75" customHeight="1" x14ac:dyDescent="0.25"/>
    <row r="2083" ht="12.75" customHeight="1" x14ac:dyDescent="0.25"/>
    <row r="2084" ht="12.75" customHeight="1" x14ac:dyDescent="0.25"/>
    <row r="2085" ht="12.75" customHeight="1" x14ac:dyDescent="0.25"/>
    <row r="2086" ht="12.75" customHeight="1" x14ac:dyDescent="0.25"/>
    <row r="2087" ht="12.75" customHeight="1" x14ac:dyDescent="0.25"/>
    <row r="2088" ht="12.75" customHeight="1" x14ac:dyDescent="0.25"/>
    <row r="2089" ht="12.75" customHeight="1" x14ac:dyDescent="0.25"/>
    <row r="2090" ht="12.75" customHeight="1" x14ac:dyDescent="0.25"/>
    <row r="2091" ht="12.75" customHeight="1" x14ac:dyDescent="0.25"/>
    <row r="2092" ht="12.75" customHeight="1" x14ac:dyDescent="0.25"/>
    <row r="2093" ht="12.75" customHeight="1" x14ac:dyDescent="0.25"/>
    <row r="2094" ht="12.75" customHeight="1" x14ac:dyDescent="0.25"/>
    <row r="2095" ht="12.75" customHeight="1" x14ac:dyDescent="0.25"/>
    <row r="2096" ht="12.75" customHeight="1" x14ac:dyDescent="0.25"/>
    <row r="2097" ht="12.75" customHeight="1" x14ac:dyDescent="0.25"/>
    <row r="2098" ht="12.75" customHeight="1" x14ac:dyDescent="0.25"/>
    <row r="2099" ht="12.75" customHeight="1" x14ac:dyDescent="0.25"/>
    <row r="2100" ht="12.75" customHeight="1" x14ac:dyDescent="0.25"/>
    <row r="2101" ht="12.75" customHeight="1" x14ac:dyDescent="0.25"/>
    <row r="2102" ht="12.75" customHeight="1" x14ac:dyDescent="0.25"/>
    <row r="2103" ht="12.75" customHeight="1" x14ac:dyDescent="0.25"/>
    <row r="2104" ht="12.75" customHeight="1" x14ac:dyDescent="0.25"/>
    <row r="2105" ht="12.75" customHeight="1" x14ac:dyDescent="0.25"/>
    <row r="2106" ht="12.75" customHeight="1" x14ac:dyDescent="0.25"/>
    <row r="2107" ht="12.75" customHeight="1" x14ac:dyDescent="0.25"/>
    <row r="2108" ht="12.75" customHeight="1" x14ac:dyDescent="0.25"/>
    <row r="2109" ht="12.75" customHeight="1" x14ac:dyDescent="0.25"/>
    <row r="2110" ht="12.75" customHeight="1" x14ac:dyDescent="0.25"/>
    <row r="2111" ht="12.75" customHeight="1" x14ac:dyDescent="0.25"/>
    <row r="2112" ht="12.75" customHeight="1" x14ac:dyDescent="0.25"/>
    <row r="2113" ht="12.75" customHeight="1" x14ac:dyDescent="0.25"/>
    <row r="2114" ht="12.75" customHeight="1" x14ac:dyDescent="0.25"/>
    <row r="2115" ht="12.75" customHeight="1" x14ac:dyDescent="0.25"/>
    <row r="2116" ht="12.75" customHeight="1" x14ac:dyDescent="0.25"/>
    <row r="2117" ht="12.75" customHeight="1" x14ac:dyDescent="0.25"/>
    <row r="2118" ht="12.75" customHeight="1" x14ac:dyDescent="0.25"/>
    <row r="2119" ht="12.75" customHeight="1" x14ac:dyDescent="0.25"/>
    <row r="2120" ht="12.75" customHeight="1" x14ac:dyDescent="0.25"/>
    <row r="2121" ht="12.75" customHeight="1" x14ac:dyDescent="0.25"/>
    <row r="2122" ht="12.75" customHeight="1" x14ac:dyDescent="0.25"/>
    <row r="2123" ht="12.75" customHeight="1" x14ac:dyDescent="0.25"/>
    <row r="2124" ht="12.75" customHeight="1" x14ac:dyDescent="0.25"/>
    <row r="2125" ht="12.75" customHeight="1" x14ac:dyDescent="0.25"/>
    <row r="2126" ht="12.75" customHeight="1" x14ac:dyDescent="0.25"/>
    <row r="2127" ht="12.75" customHeight="1" x14ac:dyDescent="0.25"/>
    <row r="2128" ht="12.75" customHeight="1" x14ac:dyDescent="0.25"/>
    <row r="2129" ht="12.75" customHeight="1" x14ac:dyDescent="0.25"/>
    <row r="2130" ht="12.75" customHeight="1" x14ac:dyDescent="0.25"/>
    <row r="2131" ht="12.75" customHeight="1" x14ac:dyDescent="0.25"/>
    <row r="2132" ht="12.75" customHeight="1" x14ac:dyDescent="0.25"/>
    <row r="2133" ht="12.75" customHeight="1" x14ac:dyDescent="0.25"/>
    <row r="2134" ht="12.75" customHeight="1" x14ac:dyDescent="0.25"/>
    <row r="2135" ht="12.75" customHeight="1" x14ac:dyDescent="0.25"/>
    <row r="2136" ht="12.75" customHeight="1" x14ac:dyDescent="0.25"/>
    <row r="2137" ht="12.75" customHeight="1" x14ac:dyDescent="0.25"/>
    <row r="2138" ht="12.75" customHeight="1" x14ac:dyDescent="0.25"/>
    <row r="2139" ht="12.75" customHeight="1" x14ac:dyDescent="0.25"/>
    <row r="2140" ht="12.75" customHeight="1" x14ac:dyDescent="0.25"/>
    <row r="2141" ht="12.75" customHeight="1" x14ac:dyDescent="0.25"/>
    <row r="2142" ht="12.75" customHeight="1" x14ac:dyDescent="0.25"/>
    <row r="2143" ht="12.75" customHeight="1" x14ac:dyDescent="0.25"/>
    <row r="2144" ht="12.75" customHeight="1" x14ac:dyDescent="0.25"/>
    <row r="2145" ht="12.75" customHeight="1" x14ac:dyDescent="0.25"/>
    <row r="2146" ht="12.75" customHeight="1" x14ac:dyDescent="0.25"/>
    <row r="2147" ht="12.75" customHeight="1" x14ac:dyDescent="0.25"/>
    <row r="2148" ht="12.75" customHeight="1" x14ac:dyDescent="0.25"/>
    <row r="2149" ht="12.75" customHeight="1" x14ac:dyDescent="0.25"/>
    <row r="2150" ht="12.75" customHeight="1" x14ac:dyDescent="0.25"/>
    <row r="2151" ht="12.75" customHeight="1" x14ac:dyDescent="0.25"/>
    <row r="2152" ht="12.75" customHeight="1" x14ac:dyDescent="0.25"/>
    <row r="2153" ht="12.75" customHeight="1" x14ac:dyDescent="0.25"/>
    <row r="2154" ht="12.75" customHeight="1" x14ac:dyDescent="0.25"/>
    <row r="2155" ht="12.75" customHeight="1" x14ac:dyDescent="0.25"/>
    <row r="2156" ht="12.75" customHeight="1" x14ac:dyDescent="0.25"/>
    <row r="2157" ht="12.75" customHeight="1" x14ac:dyDescent="0.25"/>
    <row r="2158" ht="12.75" customHeight="1" x14ac:dyDescent="0.25"/>
    <row r="2159" ht="12.75" customHeight="1" x14ac:dyDescent="0.25"/>
    <row r="2160" ht="12.75" customHeight="1" x14ac:dyDescent="0.25"/>
    <row r="2161" ht="12.75" customHeight="1" x14ac:dyDescent="0.25"/>
    <row r="2162" ht="12.75" customHeight="1" x14ac:dyDescent="0.25"/>
    <row r="2163" ht="12.75" customHeight="1" x14ac:dyDescent="0.25"/>
    <row r="2164" ht="12.75" customHeight="1" x14ac:dyDescent="0.25"/>
    <row r="2165" ht="12.75" customHeight="1" x14ac:dyDescent="0.25"/>
    <row r="2166" ht="12.75" customHeight="1" x14ac:dyDescent="0.25"/>
    <row r="2167" ht="12.75" customHeight="1" x14ac:dyDescent="0.25"/>
    <row r="2168" ht="12.75" customHeight="1" x14ac:dyDescent="0.25"/>
    <row r="2169" ht="12.75" customHeight="1" x14ac:dyDescent="0.25"/>
    <row r="2170" ht="12.75" customHeight="1" x14ac:dyDescent="0.25"/>
    <row r="2171" ht="12.75" customHeight="1" x14ac:dyDescent="0.25"/>
    <row r="2172" ht="12.75" customHeight="1" x14ac:dyDescent="0.25"/>
    <row r="2173" ht="12.75" customHeight="1" x14ac:dyDescent="0.25"/>
    <row r="2174" ht="12.75" customHeight="1" x14ac:dyDescent="0.25"/>
    <row r="2175" ht="12.75" customHeight="1" x14ac:dyDescent="0.25"/>
    <row r="2176" ht="12.75" customHeight="1" x14ac:dyDescent="0.25"/>
    <row r="2177" ht="12.75" customHeight="1" x14ac:dyDescent="0.25"/>
    <row r="2178" ht="12.75" customHeight="1" x14ac:dyDescent="0.25"/>
    <row r="2179" ht="12.75" customHeight="1" x14ac:dyDescent="0.25"/>
    <row r="2180" ht="12.75" customHeight="1" x14ac:dyDescent="0.25"/>
    <row r="2181" ht="12.75" customHeight="1" x14ac:dyDescent="0.25"/>
    <row r="2182" ht="12.75" customHeight="1" x14ac:dyDescent="0.25"/>
    <row r="2183" ht="12.75" customHeight="1" x14ac:dyDescent="0.25"/>
    <row r="2184" ht="12.75" customHeight="1" x14ac:dyDescent="0.25"/>
    <row r="2185" ht="12.75" customHeight="1" x14ac:dyDescent="0.25"/>
    <row r="2186" ht="12.75" customHeight="1" x14ac:dyDescent="0.25"/>
    <row r="2187" ht="12.75" customHeight="1" x14ac:dyDescent="0.25"/>
    <row r="2188" ht="12.75" customHeight="1" x14ac:dyDescent="0.25"/>
    <row r="2189" ht="12.75" customHeight="1" x14ac:dyDescent="0.25"/>
    <row r="2190" ht="12.75" customHeight="1" x14ac:dyDescent="0.25"/>
    <row r="2191" ht="12.75" customHeight="1" x14ac:dyDescent="0.25"/>
    <row r="2192" ht="12.75" customHeight="1" x14ac:dyDescent="0.25"/>
    <row r="2193" ht="12.75" customHeight="1" x14ac:dyDescent="0.25"/>
    <row r="2194" ht="12.75" customHeight="1" x14ac:dyDescent="0.25"/>
    <row r="2195" ht="12.75" customHeight="1" x14ac:dyDescent="0.25"/>
    <row r="2196" ht="12.75" customHeight="1" x14ac:dyDescent="0.25"/>
    <row r="2197" ht="12.75" customHeight="1" x14ac:dyDescent="0.25"/>
    <row r="2198" ht="12.75" customHeight="1" x14ac:dyDescent="0.25"/>
    <row r="2199" ht="12.75" customHeight="1" x14ac:dyDescent="0.25"/>
    <row r="2200" ht="12.75" customHeight="1" x14ac:dyDescent="0.25"/>
    <row r="2201" ht="12.75" customHeight="1" x14ac:dyDescent="0.25"/>
    <row r="2202" ht="12.75" customHeight="1" x14ac:dyDescent="0.25"/>
    <row r="2203" ht="12.75" customHeight="1" x14ac:dyDescent="0.25"/>
    <row r="2204" ht="12.75" customHeight="1" x14ac:dyDescent="0.25"/>
    <row r="2205" ht="12.75" customHeight="1" x14ac:dyDescent="0.25"/>
    <row r="2206" ht="12.75" customHeight="1" x14ac:dyDescent="0.25"/>
    <row r="2207" ht="12.75" customHeight="1" x14ac:dyDescent="0.25"/>
    <row r="2208" ht="12.75" customHeight="1" x14ac:dyDescent="0.25"/>
    <row r="2209" ht="12.75" customHeight="1" x14ac:dyDescent="0.25"/>
    <row r="2210" ht="12.75" customHeight="1" x14ac:dyDescent="0.25"/>
    <row r="2211" ht="12.75" customHeight="1" x14ac:dyDescent="0.25"/>
    <row r="2212" ht="12.75" customHeight="1" x14ac:dyDescent="0.25"/>
    <row r="2213" ht="12.75" customHeight="1" x14ac:dyDescent="0.25"/>
    <row r="2214" ht="12.75" customHeight="1" x14ac:dyDescent="0.25"/>
    <row r="2215" ht="12.75" customHeight="1" x14ac:dyDescent="0.25"/>
    <row r="2216" ht="12.75" customHeight="1" x14ac:dyDescent="0.25"/>
    <row r="2217" ht="12.75" customHeight="1" x14ac:dyDescent="0.25"/>
    <row r="2218" ht="12.75" customHeight="1" x14ac:dyDescent="0.25"/>
    <row r="2219" ht="12.75" customHeight="1" x14ac:dyDescent="0.25"/>
    <row r="2220" ht="12.75" customHeight="1" x14ac:dyDescent="0.25"/>
    <row r="2221" ht="12.75" customHeight="1" x14ac:dyDescent="0.25"/>
    <row r="2222" ht="12.75" customHeight="1" x14ac:dyDescent="0.25"/>
    <row r="2223" ht="12.75" customHeight="1" x14ac:dyDescent="0.25"/>
    <row r="2224" ht="12.75" customHeight="1" x14ac:dyDescent="0.25"/>
    <row r="2225" ht="12.75" customHeight="1" x14ac:dyDescent="0.25"/>
    <row r="2226" ht="12.75" customHeight="1" x14ac:dyDescent="0.25"/>
    <row r="2227" ht="12.75" customHeight="1" x14ac:dyDescent="0.25"/>
    <row r="2228" ht="12.75" customHeight="1" x14ac:dyDescent="0.25"/>
    <row r="2229" ht="12.75" customHeight="1" x14ac:dyDescent="0.25"/>
    <row r="2230" ht="12.75" customHeight="1" x14ac:dyDescent="0.25"/>
    <row r="2231" ht="12.75" customHeight="1" x14ac:dyDescent="0.25"/>
    <row r="2232" ht="12.75" customHeight="1" x14ac:dyDescent="0.25"/>
    <row r="2233" ht="12.75" customHeight="1" x14ac:dyDescent="0.25"/>
    <row r="2234" ht="12.75" customHeight="1" x14ac:dyDescent="0.25"/>
    <row r="2235" ht="12.75" customHeight="1" x14ac:dyDescent="0.25"/>
    <row r="2236" ht="12.75" customHeight="1" x14ac:dyDescent="0.25"/>
    <row r="2237" ht="12.75" customHeight="1" x14ac:dyDescent="0.25"/>
    <row r="2238" ht="12.75" customHeight="1" x14ac:dyDescent="0.25"/>
    <row r="2239" ht="12.75" customHeight="1" x14ac:dyDescent="0.25"/>
    <row r="2240" ht="12.75" customHeight="1" x14ac:dyDescent="0.25"/>
    <row r="2241" ht="12.75" customHeight="1" x14ac:dyDescent="0.25"/>
    <row r="2242" ht="12.75" customHeight="1" x14ac:dyDescent="0.25"/>
    <row r="2243" ht="12.75" customHeight="1" x14ac:dyDescent="0.25"/>
    <row r="2244" ht="12.75" customHeight="1" x14ac:dyDescent="0.25"/>
    <row r="2245" ht="12.75" customHeight="1" x14ac:dyDescent="0.25"/>
    <row r="2246" ht="12.75" customHeight="1" x14ac:dyDescent="0.25"/>
    <row r="2247" ht="12.75" customHeight="1" x14ac:dyDescent="0.25"/>
    <row r="2248" ht="12.75" customHeight="1" x14ac:dyDescent="0.25"/>
    <row r="2249" ht="12.75" customHeight="1" x14ac:dyDescent="0.25"/>
    <row r="2250" ht="12.75" customHeight="1" x14ac:dyDescent="0.25"/>
    <row r="2251" ht="12.75" customHeight="1" x14ac:dyDescent="0.25"/>
    <row r="2252" ht="12.75" customHeight="1" x14ac:dyDescent="0.25"/>
    <row r="2253" ht="12.75" customHeight="1" x14ac:dyDescent="0.25"/>
    <row r="2254" ht="12.75" customHeight="1" x14ac:dyDescent="0.25"/>
    <row r="2255" ht="12.75" customHeight="1" x14ac:dyDescent="0.25"/>
    <row r="2256" ht="12.75" customHeight="1" x14ac:dyDescent="0.25"/>
    <row r="2257" ht="12.75" customHeight="1" x14ac:dyDescent="0.25"/>
    <row r="2258" ht="12.75" customHeight="1" x14ac:dyDescent="0.25"/>
    <row r="2259" ht="12.75" customHeight="1" x14ac:dyDescent="0.25"/>
    <row r="2260" ht="12.75" customHeight="1" x14ac:dyDescent="0.25"/>
    <row r="2261" ht="12.75" customHeight="1" x14ac:dyDescent="0.25"/>
    <row r="2262" ht="12.75" customHeight="1" x14ac:dyDescent="0.25"/>
    <row r="2263" ht="12.75" customHeight="1" x14ac:dyDescent="0.25"/>
    <row r="2264" ht="12.75" customHeight="1" x14ac:dyDescent="0.25"/>
    <row r="2265" ht="12.75" customHeight="1" x14ac:dyDescent="0.25"/>
    <row r="2266" ht="12.75" customHeight="1" x14ac:dyDescent="0.25"/>
    <row r="2267" ht="12.75" customHeight="1" x14ac:dyDescent="0.25"/>
    <row r="2268" ht="12.75" customHeight="1" x14ac:dyDescent="0.25"/>
    <row r="2269" ht="12.75" customHeight="1" x14ac:dyDescent="0.25"/>
    <row r="2270" ht="12.75" customHeight="1" x14ac:dyDescent="0.25"/>
    <row r="2271" ht="12.75" customHeight="1" x14ac:dyDescent="0.25"/>
    <row r="2272" ht="12.75" customHeight="1" x14ac:dyDescent="0.25"/>
    <row r="2273" ht="12.75" customHeight="1" x14ac:dyDescent="0.25"/>
    <row r="2274" ht="12.75" customHeight="1" x14ac:dyDescent="0.25"/>
    <row r="2275" ht="12.75" customHeight="1" x14ac:dyDescent="0.25"/>
    <row r="2276" ht="12.75" customHeight="1" x14ac:dyDescent="0.25"/>
    <row r="2277" ht="12.75" customHeight="1" x14ac:dyDescent="0.25"/>
    <row r="2278" ht="12.75" customHeight="1" x14ac:dyDescent="0.25"/>
    <row r="2279" ht="12.75" customHeight="1" x14ac:dyDescent="0.25"/>
    <row r="2280" ht="12.75" customHeight="1" x14ac:dyDescent="0.25"/>
    <row r="2281" ht="12.75" customHeight="1" x14ac:dyDescent="0.25"/>
    <row r="2282" ht="12.75" customHeight="1" x14ac:dyDescent="0.25"/>
    <row r="2283" ht="12.75" customHeight="1" x14ac:dyDescent="0.25"/>
    <row r="2284" ht="12.75" customHeight="1" x14ac:dyDescent="0.25"/>
    <row r="2285" ht="12.75" customHeight="1" x14ac:dyDescent="0.25"/>
    <row r="2286" ht="12.75" customHeight="1" x14ac:dyDescent="0.25"/>
    <row r="2287" ht="12.75" customHeight="1" x14ac:dyDescent="0.25"/>
    <row r="2288" ht="12.75" customHeight="1" x14ac:dyDescent="0.25"/>
    <row r="2289" ht="12.75" customHeight="1" x14ac:dyDescent="0.25"/>
    <row r="2290" ht="12.75" customHeight="1" x14ac:dyDescent="0.25"/>
    <row r="2291" ht="12.75" customHeight="1" x14ac:dyDescent="0.25"/>
    <row r="2292" ht="12.75" customHeight="1" x14ac:dyDescent="0.25"/>
    <row r="2293" ht="12.75" customHeight="1" x14ac:dyDescent="0.25"/>
    <row r="2294" ht="12.75" customHeight="1" x14ac:dyDescent="0.25"/>
    <row r="2295" ht="12.75" customHeight="1" x14ac:dyDescent="0.25"/>
    <row r="2296" ht="12.75" customHeight="1" x14ac:dyDescent="0.25"/>
    <row r="2297" ht="12.75" customHeight="1" x14ac:dyDescent="0.25"/>
    <row r="2298" ht="12.75" customHeight="1" x14ac:dyDescent="0.25"/>
    <row r="2299" ht="12.75" customHeight="1" x14ac:dyDescent="0.25"/>
    <row r="2300" ht="12.75" customHeight="1" x14ac:dyDescent="0.25"/>
    <row r="2301" ht="12.75" customHeight="1" x14ac:dyDescent="0.25"/>
    <row r="2302" ht="12.75" customHeight="1" x14ac:dyDescent="0.25"/>
    <row r="2303" ht="12.75" customHeight="1" x14ac:dyDescent="0.25"/>
    <row r="2304" ht="12.75" customHeight="1" x14ac:dyDescent="0.25"/>
    <row r="2305" ht="12.75" customHeight="1" x14ac:dyDescent="0.25"/>
    <row r="2306" ht="12.75" customHeight="1" x14ac:dyDescent="0.25"/>
    <row r="2307" ht="12.75" customHeight="1" x14ac:dyDescent="0.25"/>
    <row r="2308" ht="12.75" customHeight="1" x14ac:dyDescent="0.25"/>
    <row r="2309" ht="12.75" customHeight="1" x14ac:dyDescent="0.25"/>
    <row r="2310" ht="12.75" customHeight="1" x14ac:dyDescent="0.25"/>
    <row r="2311" ht="12.75" customHeight="1" x14ac:dyDescent="0.25"/>
    <row r="2312" ht="12.75" customHeight="1" x14ac:dyDescent="0.25"/>
    <row r="2313" ht="12.75" customHeight="1" x14ac:dyDescent="0.25"/>
    <row r="2314" ht="12.75" customHeight="1" x14ac:dyDescent="0.25"/>
    <row r="2315" ht="12.75" customHeight="1" x14ac:dyDescent="0.25"/>
    <row r="2316" ht="12.75" customHeight="1" x14ac:dyDescent="0.25"/>
    <row r="2317" ht="12.75" customHeight="1" x14ac:dyDescent="0.25"/>
    <row r="2318" ht="12.75" customHeight="1" x14ac:dyDescent="0.25"/>
    <row r="2319" ht="12.75" customHeight="1" x14ac:dyDescent="0.25"/>
    <row r="2320" ht="12.75" customHeight="1" x14ac:dyDescent="0.25"/>
    <row r="2321" ht="12.75" customHeight="1" x14ac:dyDescent="0.25"/>
    <row r="2322" ht="12.75" customHeight="1" x14ac:dyDescent="0.25"/>
    <row r="2323" ht="12.75" customHeight="1" x14ac:dyDescent="0.25"/>
    <row r="2324" ht="12.75" customHeight="1" x14ac:dyDescent="0.25"/>
    <row r="2325" ht="12.75" customHeight="1" x14ac:dyDescent="0.25"/>
    <row r="2326" ht="12.75" customHeight="1" x14ac:dyDescent="0.25"/>
    <row r="2327" ht="12.75" customHeight="1" x14ac:dyDescent="0.25"/>
    <row r="2328" ht="12.75" customHeight="1" x14ac:dyDescent="0.25"/>
    <row r="2329" ht="12.75" customHeight="1" x14ac:dyDescent="0.25"/>
    <row r="2330" ht="12.75" customHeight="1" x14ac:dyDescent="0.25"/>
    <row r="2331" ht="12.75" customHeight="1" x14ac:dyDescent="0.25"/>
    <row r="2332" ht="12.75" customHeight="1" x14ac:dyDescent="0.25"/>
    <row r="2333" ht="12.75" customHeight="1" x14ac:dyDescent="0.25"/>
    <row r="2334" ht="12.75" customHeight="1" x14ac:dyDescent="0.25"/>
    <row r="2335" ht="12.75" customHeight="1" x14ac:dyDescent="0.25"/>
    <row r="2336" ht="12.75" customHeight="1" x14ac:dyDescent="0.25"/>
    <row r="2337" ht="12.75" customHeight="1" x14ac:dyDescent="0.25"/>
    <row r="2338" ht="12.75" customHeight="1" x14ac:dyDescent="0.25"/>
    <row r="2339" ht="12.75" customHeight="1" x14ac:dyDescent="0.25"/>
    <row r="2340" ht="12.75" customHeight="1" x14ac:dyDescent="0.25"/>
    <row r="2341" ht="12.75" customHeight="1" x14ac:dyDescent="0.25"/>
    <row r="2342" ht="12.75" customHeight="1" x14ac:dyDescent="0.25"/>
    <row r="2343" ht="12.75" customHeight="1" x14ac:dyDescent="0.25"/>
    <row r="2344" ht="12.75" customHeight="1" x14ac:dyDescent="0.25"/>
    <row r="2345" ht="12.75" customHeight="1" x14ac:dyDescent="0.25"/>
    <row r="2346" ht="12.75" customHeight="1" x14ac:dyDescent="0.25"/>
    <row r="2347" ht="12.75" customHeight="1" x14ac:dyDescent="0.25"/>
    <row r="2348" ht="12.75" customHeight="1" x14ac:dyDescent="0.25"/>
    <row r="2349" ht="12.75" customHeight="1" x14ac:dyDescent="0.25"/>
    <row r="2350" ht="12.75" customHeight="1" x14ac:dyDescent="0.25"/>
    <row r="2351" ht="12.75" customHeight="1" x14ac:dyDescent="0.25"/>
    <row r="2352" ht="12.75" customHeight="1" x14ac:dyDescent="0.25"/>
    <row r="2353" ht="12.75" customHeight="1" x14ac:dyDescent="0.25"/>
    <row r="2354" ht="12.75" customHeight="1" x14ac:dyDescent="0.25"/>
    <row r="2355" ht="12.75" customHeight="1" x14ac:dyDescent="0.25"/>
    <row r="2356" ht="12.75" customHeight="1" x14ac:dyDescent="0.25"/>
    <row r="2357" ht="12.75" customHeight="1" x14ac:dyDescent="0.25"/>
    <row r="2358" ht="12.75" customHeight="1" x14ac:dyDescent="0.25"/>
    <row r="2359" ht="12.75" customHeight="1" x14ac:dyDescent="0.25"/>
    <row r="2360" ht="12.75" customHeight="1" x14ac:dyDescent="0.25"/>
    <row r="2361" ht="12.75" customHeight="1" x14ac:dyDescent="0.25"/>
    <row r="2362" ht="12.75" customHeight="1" x14ac:dyDescent="0.25"/>
    <row r="2363" ht="12.75" customHeight="1" x14ac:dyDescent="0.25"/>
    <row r="2364" ht="12.75" customHeight="1" x14ac:dyDescent="0.25"/>
    <row r="2365" ht="12.75" customHeight="1" x14ac:dyDescent="0.25"/>
    <row r="2366" ht="12.75" customHeight="1" x14ac:dyDescent="0.25"/>
    <row r="2367" ht="12.75" customHeight="1" x14ac:dyDescent="0.25"/>
    <row r="2368" ht="12.75" customHeight="1" x14ac:dyDescent="0.25"/>
    <row r="2369" ht="12.75" customHeight="1" x14ac:dyDescent="0.25"/>
    <row r="2370" ht="12.75" customHeight="1" x14ac:dyDescent="0.25"/>
    <row r="2371" ht="12.75" customHeight="1" x14ac:dyDescent="0.25"/>
    <row r="2372" ht="12.75" customHeight="1" x14ac:dyDescent="0.25"/>
    <row r="2373" ht="12.75" customHeight="1" x14ac:dyDescent="0.25"/>
    <row r="2374" ht="12.75" customHeight="1" x14ac:dyDescent="0.25"/>
    <row r="2375" ht="12.75" customHeight="1" x14ac:dyDescent="0.25"/>
    <row r="2376" ht="12.75" customHeight="1" x14ac:dyDescent="0.25"/>
    <row r="2377" ht="12.75" customHeight="1" x14ac:dyDescent="0.25"/>
    <row r="2378" ht="12.75" customHeight="1" x14ac:dyDescent="0.25"/>
    <row r="2379" ht="12.75" customHeight="1" x14ac:dyDescent="0.25"/>
    <row r="2380" ht="12.75" customHeight="1" x14ac:dyDescent="0.25"/>
    <row r="2381" ht="12.75" customHeight="1" x14ac:dyDescent="0.25"/>
    <row r="2382" ht="12.75" customHeight="1" x14ac:dyDescent="0.25"/>
    <row r="2383" ht="12.75" customHeight="1" x14ac:dyDescent="0.25"/>
    <row r="2384" ht="12.75" customHeight="1" x14ac:dyDescent="0.25"/>
    <row r="2385" ht="12.75" customHeight="1" x14ac:dyDescent="0.25"/>
    <row r="2386" ht="12.75" customHeight="1" x14ac:dyDescent="0.25"/>
    <row r="2387" ht="12.75" customHeight="1" x14ac:dyDescent="0.25"/>
    <row r="2388" ht="12.75" customHeight="1" x14ac:dyDescent="0.25"/>
    <row r="2389" ht="12.75" customHeight="1" x14ac:dyDescent="0.25"/>
    <row r="2390" ht="12.75" customHeight="1" x14ac:dyDescent="0.25"/>
    <row r="2391" ht="12.75" customHeight="1" x14ac:dyDescent="0.25"/>
    <row r="2392" ht="12.75" customHeight="1" x14ac:dyDescent="0.25"/>
    <row r="2393" ht="12.75" customHeight="1" x14ac:dyDescent="0.25"/>
    <row r="2394" ht="12.75" customHeight="1" x14ac:dyDescent="0.25"/>
    <row r="2395" ht="12.75" customHeight="1" x14ac:dyDescent="0.25"/>
    <row r="2396" ht="12.75" customHeight="1" x14ac:dyDescent="0.25"/>
    <row r="2397" ht="12.75" customHeight="1" x14ac:dyDescent="0.25"/>
    <row r="2398" ht="12.75" customHeight="1" x14ac:dyDescent="0.25"/>
    <row r="2399" ht="12.75" customHeight="1" x14ac:dyDescent="0.25"/>
    <row r="2400" ht="12.75" customHeight="1" x14ac:dyDescent="0.25"/>
    <row r="2401" ht="12.75" customHeight="1" x14ac:dyDescent="0.25"/>
    <row r="2402" ht="12.75" customHeight="1" x14ac:dyDescent="0.25"/>
    <row r="2403" ht="12.75" customHeight="1" x14ac:dyDescent="0.25"/>
    <row r="2404" ht="12.75" customHeight="1" x14ac:dyDescent="0.25"/>
    <row r="2405" ht="12.75" customHeight="1" x14ac:dyDescent="0.25"/>
    <row r="2406" ht="12.75" customHeight="1" x14ac:dyDescent="0.25"/>
    <row r="2407" ht="12.75" customHeight="1" x14ac:dyDescent="0.25"/>
    <row r="2408" ht="12.75" customHeight="1" x14ac:dyDescent="0.25"/>
    <row r="2409" ht="12.75" customHeight="1" x14ac:dyDescent="0.25"/>
    <row r="2410" ht="12.75" customHeight="1" x14ac:dyDescent="0.25"/>
    <row r="2411" ht="12.75" customHeight="1" x14ac:dyDescent="0.25"/>
    <row r="2412" ht="12.75" customHeight="1" x14ac:dyDescent="0.25"/>
    <row r="2413" ht="12.75" customHeight="1" x14ac:dyDescent="0.25"/>
    <row r="2414" ht="12.75" customHeight="1" x14ac:dyDescent="0.25"/>
    <row r="2415" ht="12.75" customHeight="1" x14ac:dyDescent="0.25"/>
    <row r="2416" ht="12.75" customHeight="1" x14ac:dyDescent="0.25"/>
    <row r="2417" ht="12.75" customHeight="1" x14ac:dyDescent="0.25"/>
    <row r="2418" ht="12.75" customHeight="1" x14ac:dyDescent="0.25"/>
    <row r="2419" ht="12.75" customHeight="1" x14ac:dyDescent="0.25"/>
    <row r="2420" ht="12.75" customHeight="1" x14ac:dyDescent="0.25"/>
    <row r="2421" ht="12.75" customHeight="1" x14ac:dyDescent="0.25"/>
    <row r="2422" ht="12.75" customHeight="1" x14ac:dyDescent="0.25"/>
    <row r="2423" ht="12.75" customHeight="1" x14ac:dyDescent="0.25"/>
    <row r="2424" ht="12.75" customHeight="1" x14ac:dyDescent="0.25"/>
    <row r="2425" ht="12.75" customHeight="1" x14ac:dyDescent="0.25"/>
    <row r="2426" ht="12.75" customHeight="1" x14ac:dyDescent="0.25"/>
    <row r="2427" ht="12.75" customHeight="1" x14ac:dyDescent="0.25"/>
    <row r="2428" ht="12.75" customHeight="1" x14ac:dyDescent="0.25"/>
    <row r="2429" ht="12.75" customHeight="1" x14ac:dyDescent="0.25"/>
    <row r="2430" ht="12.75" customHeight="1" x14ac:dyDescent="0.25"/>
    <row r="2431" ht="12.75" customHeight="1" x14ac:dyDescent="0.25"/>
    <row r="2432" ht="12.75" customHeight="1" x14ac:dyDescent="0.25"/>
    <row r="2433" ht="12.75" customHeight="1" x14ac:dyDescent="0.25"/>
    <row r="2434" ht="12.75" customHeight="1" x14ac:dyDescent="0.25"/>
    <row r="2435" ht="12.75" customHeight="1" x14ac:dyDescent="0.25"/>
    <row r="2436" ht="12.75" customHeight="1" x14ac:dyDescent="0.25"/>
    <row r="2437" ht="12.75" customHeight="1" x14ac:dyDescent="0.25"/>
    <row r="2438" ht="12.75" customHeight="1" x14ac:dyDescent="0.25"/>
    <row r="2439" ht="12.75" customHeight="1" x14ac:dyDescent="0.25"/>
    <row r="2440" ht="12.75" customHeight="1" x14ac:dyDescent="0.25"/>
    <row r="2441" ht="12.75" customHeight="1" x14ac:dyDescent="0.25"/>
    <row r="2442" ht="12.75" customHeight="1" x14ac:dyDescent="0.25"/>
    <row r="2443" ht="12.75" customHeight="1" x14ac:dyDescent="0.25"/>
    <row r="2444" ht="12.75" customHeight="1" x14ac:dyDescent="0.25"/>
    <row r="2445" ht="12.75" customHeight="1" x14ac:dyDescent="0.25"/>
    <row r="2446" ht="12.75" customHeight="1" x14ac:dyDescent="0.25"/>
    <row r="2447" ht="12.75" customHeight="1" x14ac:dyDescent="0.25"/>
    <row r="2448" ht="12.75" customHeight="1" x14ac:dyDescent="0.25"/>
    <row r="2449" ht="12.75" customHeight="1" x14ac:dyDescent="0.25"/>
    <row r="2450" ht="12.75" customHeight="1" x14ac:dyDescent="0.25"/>
    <row r="2451" ht="12.75" customHeight="1" x14ac:dyDescent="0.25"/>
    <row r="2452" ht="12.75" customHeight="1" x14ac:dyDescent="0.25"/>
    <row r="2453" ht="12.75" customHeight="1" x14ac:dyDescent="0.25"/>
    <row r="2454" ht="12.75" customHeight="1" x14ac:dyDescent="0.25"/>
    <row r="2455" ht="12.75" customHeight="1" x14ac:dyDescent="0.25"/>
    <row r="2456" ht="12.75" customHeight="1" x14ac:dyDescent="0.25"/>
    <row r="2457" ht="12.75" customHeight="1" x14ac:dyDescent="0.25"/>
    <row r="2458" ht="12.75" customHeight="1" x14ac:dyDescent="0.25"/>
    <row r="2459" ht="12.75" customHeight="1" x14ac:dyDescent="0.25"/>
    <row r="2460" ht="12.75" customHeight="1" x14ac:dyDescent="0.25"/>
    <row r="2461" ht="12.75" customHeight="1" x14ac:dyDescent="0.25"/>
    <row r="2462" ht="12.75" customHeight="1" x14ac:dyDescent="0.25"/>
    <row r="2463" ht="12.75" customHeight="1" x14ac:dyDescent="0.25"/>
    <row r="2464" ht="12.75" customHeight="1" x14ac:dyDescent="0.25"/>
    <row r="2465" ht="12.75" customHeight="1" x14ac:dyDescent="0.25"/>
    <row r="2466" ht="12.75" customHeight="1" x14ac:dyDescent="0.25"/>
    <row r="2467" ht="12.75" customHeight="1" x14ac:dyDescent="0.25"/>
    <row r="2468" ht="12.75" customHeight="1" x14ac:dyDescent="0.25"/>
    <row r="2469" ht="12.75" customHeight="1" x14ac:dyDescent="0.25"/>
    <row r="2470" ht="12.75" customHeight="1" x14ac:dyDescent="0.25"/>
    <row r="2471" ht="12.75" customHeight="1" x14ac:dyDescent="0.25"/>
    <row r="2472" ht="12.75" customHeight="1" x14ac:dyDescent="0.25"/>
    <row r="2473" ht="12.75" customHeight="1" x14ac:dyDescent="0.25"/>
    <row r="2474" ht="12.75" customHeight="1" x14ac:dyDescent="0.25"/>
    <row r="2475" ht="12.75" customHeight="1" x14ac:dyDescent="0.25"/>
    <row r="2476" ht="12.75" customHeight="1" x14ac:dyDescent="0.25"/>
    <row r="2477" ht="12.75" customHeight="1" x14ac:dyDescent="0.25"/>
    <row r="2478" ht="12.75" customHeight="1" x14ac:dyDescent="0.25"/>
    <row r="2479" ht="12.75" customHeight="1" x14ac:dyDescent="0.25"/>
    <row r="2480" ht="12.75" customHeight="1" x14ac:dyDescent="0.25"/>
    <row r="2481" ht="12.75" customHeight="1" x14ac:dyDescent="0.25"/>
    <row r="2482" ht="12.75" customHeight="1" x14ac:dyDescent="0.25"/>
    <row r="2483" ht="12.75" customHeight="1" x14ac:dyDescent="0.25"/>
    <row r="2484" ht="12.75" customHeight="1" x14ac:dyDescent="0.25"/>
    <row r="2485" ht="12.75" customHeight="1" x14ac:dyDescent="0.25"/>
    <row r="2486" ht="12.75" customHeight="1" x14ac:dyDescent="0.25"/>
    <row r="2487" ht="12.75" customHeight="1" x14ac:dyDescent="0.25"/>
    <row r="2488" ht="12.75" customHeight="1" x14ac:dyDescent="0.25"/>
    <row r="2489" ht="12.75" customHeight="1" x14ac:dyDescent="0.25"/>
    <row r="2490" ht="12.75" customHeight="1" x14ac:dyDescent="0.25"/>
    <row r="2491" ht="12.75" customHeight="1" x14ac:dyDescent="0.25"/>
    <row r="2492" ht="12.75" customHeight="1" x14ac:dyDescent="0.25"/>
    <row r="2493" ht="12.75" customHeight="1" x14ac:dyDescent="0.25"/>
    <row r="2494" ht="12.75" customHeight="1" x14ac:dyDescent="0.25"/>
    <row r="2495" ht="12.75" customHeight="1" x14ac:dyDescent="0.25"/>
    <row r="2496" ht="12.75" customHeight="1" x14ac:dyDescent="0.25"/>
    <row r="2497" ht="12.75" customHeight="1" x14ac:dyDescent="0.25"/>
    <row r="2498" ht="12.75" customHeight="1" x14ac:dyDescent="0.25"/>
    <row r="2499" ht="12.75" customHeight="1" x14ac:dyDescent="0.25"/>
    <row r="2500" ht="12.75" customHeight="1" x14ac:dyDescent="0.25"/>
    <row r="2501" ht="12.75" customHeight="1" x14ac:dyDescent="0.25"/>
    <row r="2502" ht="12.75" customHeight="1" x14ac:dyDescent="0.25"/>
    <row r="2503" ht="12.75" customHeight="1" x14ac:dyDescent="0.25"/>
    <row r="2504" ht="12.75" customHeight="1" x14ac:dyDescent="0.25"/>
    <row r="2505" ht="12.75" customHeight="1" x14ac:dyDescent="0.25"/>
    <row r="2506" ht="12.75" customHeight="1" x14ac:dyDescent="0.25"/>
    <row r="2507" ht="12.75" customHeight="1" x14ac:dyDescent="0.25"/>
    <row r="2508" ht="12.75" customHeight="1" x14ac:dyDescent="0.25"/>
    <row r="2509" ht="12.75" customHeight="1" x14ac:dyDescent="0.25"/>
    <row r="2510" ht="12.75" customHeight="1" x14ac:dyDescent="0.25"/>
    <row r="2511" ht="12.75" customHeight="1" x14ac:dyDescent="0.25"/>
    <row r="2512" ht="12.75" customHeight="1" x14ac:dyDescent="0.25"/>
    <row r="2513" ht="12.75" customHeight="1" x14ac:dyDescent="0.25"/>
    <row r="2514" ht="12.75" customHeight="1" x14ac:dyDescent="0.25"/>
    <row r="2515" ht="12.75" customHeight="1" x14ac:dyDescent="0.25"/>
    <row r="2516" ht="12.75" customHeight="1" x14ac:dyDescent="0.25"/>
    <row r="2517" ht="12.75" customHeight="1" x14ac:dyDescent="0.25"/>
    <row r="2518" ht="12.75" customHeight="1" x14ac:dyDescent="0.25"/>
    <row r="2519" ht="12.75" customHeight="1" x14ac:dyDescent="0.25"/>
    <row r="2520" ht="12.75" customHeight="1" x14ac:dyDescent="0.25"/>
    <row r="2521" ht="12.75" customHeight="1" x14ac:dyDescent="0.25"/>
    <row r="2522" ht="12.75" customHeight="1" x14ac:dyDescent="0.25"/>
    <row r="2523" ht="12.75" customHeight="1" x14ac:dyDescent="0.25"/>
    <row r="2524" ht="12.75" customHeight="1" x14ac:dyDescent="0.25"/>
    <row r="2525" ht="12.75" customHeight="1" x14ac:dyDescent="0.25"/>
    <row r="2526" ht="12.75" customHeight="1" x14ac:dyDescent="0.25"/>
    <row r="2527" ht="12.75" customHeight="1" x14ac:dyDescent="0.25"/>
    <row r="2528" ht="12.75" customHeight="1" x14ac:dyDescent="0.25"/>
    <row r="2529" ht="12.75" customHeight="1" x14ac:dyDescent="0.25"/>
    <row r="2530" ht="12.75" customHeight="1" x14ac:dyDescent="0.25"/>
    <row r="2531" ht="12.75" customHeight="1" x14ac:dyDescent="0.25"/>
    <row r="2532" ht="12.75" customHeight="1" x14ac:dyDescent="0.25"/>
    <row r="2533" ht="12.75" customHeight="1" x14ac:dyDescent="0.25"/>
    <row r="2534" ht="12.75" customHeight="1" x14ac:dyDescent="0.25"/>
    <row r="2535" ht="12.75" customHeight="1" x14ac:dyDescent="0.25"/>
    <row r="2536" ht="12.75" customHeight="1" x14ac:dyDescent="0.25"/>
    <row r="2537" ht="12.75" customHeight="1" x14ac:dyDescent="0.25"/>
    <row r="2538" ht="12.75" customHeight="1" x14ac:dyDescent="0.25"/>
    <row r="2539" ht="12.75" customHeight="1" x14ac:dyDescent="0.25"/>
    <row r="2540" ht="12.75" customHeight="1" x14ac:dyDescent="0.25"/>
    <row r="2541" ht="12.75" customHeight="1" x14ac:dyDescent="0.25"/>
    <row r="2542" ht="12.75" customHeight="1" x14ac:dyDescent="0.25"/>
    <row r="2543" ht="12.75" customHeight="1" x14ac:dyDescent="0.25"/>
    <row r="2544" ht="12.75" customHeight="1" x14ac:dyDescent="0.25"/>
    <row r="2545" ht="12.75" customHeight="1" x14ac:dyDescent="0.25"/>
    <row r="2546" ht="12.75" customHeight="1" x14ac:dyDescent="0.25"/>
    <row r="2547" ht="12.75" customHeight="1" x14ac:dyDescent="0.25"/>
    <row r="2548" ht="12.75" customHeight="1" x14ac:dyDescent="0.25"/>
    <row r="2549" ht="12.75" customHeight="1" x14ac:dyDescent="0.25"/>
    <row r="2550" ht="12.75" customHeight="1" x14ac:dyDescent="0.25"/>
    <row r="2551" ht="12.75" customHeight="1" x14ac:dyDescent="0.25"/>
    <row r="2552" ht="12.75" customHeight="1" x14ac:dyDescent="0.25"/>
    <row r="2553" ht="12.75" customHeight="1" x14ac:dyDescent="0.25"/>
    <row r="2554" ht="12.75" customHeight="1" x14ac:dyDescent="0.25"/>
    <row r="2555" ht="12.75" customHeight="1" x14ac:dyDescent="0.25"/>
    <row r="2556" ht="12.75" customHeight="1" x14ac:dyDescent="0.25"/>
    <row r="2557" ht="12.75" customHeight="1" x14ac:dyDescent="0.25"/>
    <row r="2558" ht="12.75" customHeight="1" x14ac:dyDescent="0.25"/>
    <row r="2559" ht="12.75" customHeight="1" x14ac:dyDescent="0.25"/>
    <row r="2560" ht="12.75" customHeight="1" x14ac:dyDescent="0.25"/>
    <row r="2561" ht="12.75" customHeight="1" x14ac:dyDescent="0.25"/>
    <row r="2562" ht="12.75" customHeight="1" x14ac:dyDescent="0.25"/>
    <row r="2563" ht="12.75" customHeight="1" x14ac:dyDescent="0.25"/>
    <row r="2564" ht="12.75" customHeight="1" x14ac:dyDescent="0.25"/>
    <row r="2565" ht="12.75" customHeight="1" x14ac:dyDescent="0.25"/>
    <row r="2566" ht="12.75" customHeight="1" x14ac:dyDescent="0.25"/>
    <row r="2567" ht="12.75" customHeight="1" x14ac:dyDescent="0.25"/>
    <row r="2568" ht="12.75" customHeight="1" x14ac:dyDescent="0.25"/>
    <row r="2569" ht="12.75" customHeight="1" x14ac:dyDescent="0.25"/>
    <row r="2570" ht="12.75" customHeight="1" x14ac:dyDescent="0.25"/>
    <row r="2571" ht="12.75" customHeight="1" x14ac:dyDescent="0.25"/>
    <row r="2572" ht="12.75" customHeight="1" x14ac:dyDescent="0.25"/>
    <row r="2573" ht="12.75" customHeight="1" x14ac:dyDescent="0.25"/>
    <row r="2574" ht="12.75" customHeight="1" x14ac:dyDescent="0.25"/>
    <row r="2575" ht="12.75" customHeight="1" x14ac:dyDescent="0.25"/>
    <row r="2576" ht="12.75" customHeight="1" x14ac:dyDescent="0.25"/>
    <row r="2577" ht="12.75" customHeight="1" x14ac:dyDescent="0.25"/>
    <row r="2578" ht="12.75" customHeight="1" x14ac:dyDescent="0.25"/>
    <row r="2579" ht="12.75" customHeight="1" x14ac:dyDescent="0.25"/>
    <row r="2580" ht="12.75" customHeight="1" x14ac:dyDescent="0.25"/>
    <row r="2581" ht="12.75" customHeight="1" x14ac:dyDescent="0.25"/>
    <row r="2582" ht="12.75" customHeight="1" x14ac:dyDescent="0.25"/>
    <row r="2583" ht="12.75" customHeight="1" x14ac:dyDescent="0.25"/>
    <row r="2584" ht="12.75" customHeight="1" x14ac:dyDescent="0.25"/>
    <row r="2585" ht="12.75" customHeight="1" x14ac:dyDescent="0.25"/>
    <row r="2586" ht="12.75" customHeight="1" x14ac:dyDescent="0.25"/>
    <row r="2587" ht="12.75" customHeight="1" x14ac:dyDescent="0.25"/>
    <row r="2588" ht="12.75" customHeight="1" x14ac:dyDescent="0.25"/>
    <row r="2589" ht="12.75" customHeight="1" x14ac:dyDescent="0.25"/>
    <row r="2590" ht="12.75" customHeight="1" x14ac:dyDescent="0.25"/>
    <row r="2591" ht="12.75" customHeight="1" x14ac:dyDescent="0.25"/>
    <row r="2592" ht="12.75" customHeight="1" x14ac:dyDescent="0.25"/>
    <row r="2593" ht="12.75" customHeight="1" x14ac:dyDescent="0.25"/>
    <row r="2594" ht="12.75" customHeight="1" x14ac:dyDescent="0.25"/>
    <row r="2595" ht="12.75" customHeight="1" x14ac:dyDescent="0.25"/>
    <row r="2596" ht="12.75" customHeight="1" x14ac:dyDescent="0.25"/>
    <row r="2597" ht="12.75" customHeight="1" x14ac:dyDescent="0.25"/>
    <row r="2598" ht="12.75" customHeight="1" x14ac:dyDescent="0.25"/>
    <row r="2599" ht="12.75" customHeight="1" x14ac:dyDescent="0.25"/>
    <row r="2600" ht="12.75" customHeight="1" x14ac:dyDescent="0.25"/>
    <row r="2601" ht="12.75" customHeight="1" x14ac:dyDescent="0.25"/>
    <row r="2602" ht="12.75" customHeight="1" x14ac:dyDescent="0.25"/>
    <row r="2603" ht="12.75" customHeight="1" x14ac:dyDescent="0.25"/>
    <row r="2604" ht="12.75" customHeight="1" x14ac:dyDescent="0.25"/>
    <row r="2605" ht="12.75" customHeight="1" x14ac:dyDescent="0.25"/>
    <row r="2606" ht="12.75" customHeight="1" x14ac:dyDescent="0.25"/>
    <row r="2607" ht="12.75" customHeight="1" x14ac:dyDescent="0.25"/>
    <row r="2608" ht="12.75" customHeight="1" x14ac:dyDescent="0.25"/>
    <row r="2609" ht="12.75" customHeight="1" x14ac:dyDescent="0.25"/>
    <row r="2610" ht="12.75" customHeight="1" x14ac:dyDescent="0.25"/>
    <row r="2611" ht="12.75" customHeight="1" x14ac:dyDescent="0.25"/>
    <row r="2612" ht="12.75" customHeight="1" x14ac:dyDescent="0.25"/>
    <row r="2613" ht="12.75" customHeight="1" x14ac:dyDescent="0.25"/>
    <row r="2614" ht="12.75" customHeight="1" x14ac:dyDescent="0.25"/>
    <row r="2615" ht="12.75" customHeight="1" x14ac:dyDescent="0.25"/>
    <row r="2616" ht="12.75" customHeight="1" x14ac:dyDescent="0.25"/>
    <row r="2617" ht="12.75" customHeight="1" x14ac:dyDescent="0.25"/>
    <row r="2618" ht="12.75" customHeight="1" x14ac:dyDescent="0.25"/>
    <row r="2619" ht="12.75" customHeight="1" x14ac:dyDescent="0.25"/>
    <row r="2620" ht="12.75" customHeight="1" x14ac:dyDescent="0.25"/>
    <row r="2621" ht="12.75" customHeight="1" x14ac:dyDescent="0.25"/>
    <row r="2622" ht="12.75" customHeight="1" x14ac:dyDescent="0.25"/>
    <row r="2623" ht="12.75" customHeight="1" x14ac:dyDescent="0.25"/>
    <row r="2624" ht="12.75" customHeight="1" x14ac:dyDescent="0.25"/>
    <row r="2625" ht="12.75" customHeight="1" x14ac:dyDescent="0.25"/>
    <row r="2626" ht="12.75" customHeight="1" x14ac:dyDescent="0.25"/>
    <row r="2627" ht="12.75" customHeight="1" x14ac:dyDescent="0.25"/>
    <row r="2628" ht="12.75" customHeight="1" x14ac:dyDescent="0.25"/>
    <row r="2629" ht="12.75" customHeight="1" x14ac:dyDescent="0.25"/>
    <row r="2630" ht="12.75" customHeight="1" x14ac:dyDescent="0.25"/>
    <row r="2631" ht="12.75" customHeight="1" x14ac:dyDescent="0.25"/>
    <row r="2632" ht="12.75" customHeight="1" x14ac:dyDescent="0.25"/>
    <row r="2633" ht="12.75" customHeight="1" x14ac:dyDescent="0.25"/>
    <row r="2634" ht="12.75" customHeight="1" x14ac:dyDescent="0.25"/>
    <row r="2635" ht="12.75" customHeight="1" x14ac:dyDescent="0.25"/>
    <row r="2636" ht="12.75" customHeight="1" x14ac:dyDescent="0.25"/>
    <row r="2637" ht="12.75" customHeight="1" x14ac:dyDescent="0.25"/>
    <row r="2638" ht="12.75" customHeight="1" x14ac:dyDescent="0.25"/>
    <row r="2639" ht="12.75" customHeight="1" x14ac:dyDescent="0.25"/>
    <row r="2640" ht="12.75" customHeight="1" x14ac:dyDescent="0.25"/>
    <row r="2641" ht="12.75" customHeight="1" x14ac:dyDescent="0.25"/>
    <row r="2642" ht="12.75" customHeight="1" x14ac:dyDescent="0.25"/>
    <row r="2643" ht="12.75" customHeight="1" x14ac:dyDescent="0.25"/>
    <row r="2644" ht="12.75" customHeight="1" x14ac:dyDescent="0.25"/>
    <row r="2645" ht="12.75" customHeight="1" x14ac:dyDescent="0.25"/>
    <row r="2646" ht="12.75" customHeight="1" x14ac:dyDescent="0.25"/>
    <row r="2647" ht="12.75" customHeight="1" x14ac:dyDescent="0.25"/>
    <row r="2648" ht="12.75" customHeight="1" x14ac:dyDescent="0.25"/>
    <row r="2649" ht="12.75" customHeight="1" x14ac:dyDescent="0.25"/>
    <row r="2650" ht="12.75" customHeight="1" x14ac:dyDescent="0.25"/>
    <row r="2651" ht="12.75" customHeight="1" x14ac:dyDescent="0.25"/>
    <row r="2652" ht="12.75" customHeight="1" x14ac:dyDescent="0.25"/>
    <row r="2653" ht="12.75" customHeight="1" x14ac:dyDescent="0.25"/>
    <row r="2654" ht="12.75" customHeight="1" x14ac:dyDescent="0.25"/>
    <row r="2655" ht="12.75" customHeight="1" x14ac:dyDescent="0.25"/>
    <row r="2656" ht="12.75" customHeight="1" x14ac:dyDescent="0.25"/>
    <row r="2657" ht="12.75" customHeight="1" x14ac:dyDescent="0.25"/>
    <row r="2658" ht="12.75" customHeight="1" x14ac:dyDescent="0.25"/>
    <row r="2659" ht="12.75" customHeight="1" x14ac:dyDescent="0.25"/>
    <row r="2660" ht="12.75" customHeight="1" x14ac:dyDescent="0.25"/>
    <row r="2661" ht="12.75" customHeight="1" x14ac:dyDescent="0.25"/>
    <row r="2662" ht="12.75" customHeight="1" x14ac:dyDescent="0.25"/>
    <row r="2663" ht="12.75" customHeight="1" x14ac:dyDescent="0.25"/>
    <row r="2664" ht="12.75" customHeight="1" x14ac:dyDescent="0.25"/>
    <row r="2665" ht="12.75" customHeight="1" x14ac:dyDescent="0.25"/>
    <row r="2666" ht="12.75" customHeight="1" x14ac:dyDescent="0.25"/>
    <row r="2667" ht="12.75" customHeight="1" x14ac:dyDescent="0.25"/>
    <row r="2668" ht="12.75" customHeight="1" x14ac:dyDescent="0.25"/>
    <row r="2669" ht="12.75" customHeight="1" x14ac:dyDescent="0.25"/>
    <row r="2670" ht="12.75" customHeight="1" x14ac:dyDescent="0.25"/>
    <row r="2671" ht="12.75" customHeight="1" x14ac:dyDescent="0.25"/>
    <row r="2672" ht="12.75" customHeight="1" x14ac:dyDescent="0.25"/>
    <row r="2673" ht="12.75" customHeight="1" x14ac:dyDescent="0.25"/>
    <row r="2674" ht="12.75" customHeight="1" x14ac:dyDescent="0.25"/>
    <row r="2675" ht="12.75" customHeight="1" x14ac:dyDescent="0.25"/>
    <row r="2676" ht="12.75" customHeight="1" x14ac:dyDescent="0.25"/>
    <row r="2677" ht="12.75" customHeight="1" x14ac:dyDescent="0.25"/>
    <row r="2678" ht="12.75" customHeight="1" x14ac:dyDescent="0.25"/>
    <row r="2679" ht="12.75" customHeight="1" x14ac:dyDescent="0.25"/>
    <row r="2680" ht="12.75" customHeight="1" x14ac:dyDescent="0.25"/>
    <row r="2681" ht="12.75" customHeight="1" x14ac:dyDescent="0.25"/>
    <row r="2682" ht="12.75" customHeight="1" x14ac:dyDescent="0.25"/>
    <row r="2683" ht="12.75" customHeight="1" x14ac:dyDescent="0.25"/>
    <row r="2684" ht="12.75" customHeight="1" x14ac:dyDescent="0.25"/>
    <row r="2685" ht="12.75" customHeight="1" x14ac:dyDescent="0.25"/>
    <row r="2686" ht="12.75" customHeight="1" x14ac:dyDescent="0.25"/>
    <row r="2687" ht="12.75" customHeight="1" x14ac:dyDescent="0.25"/>
    <row r="2688" ht="12.75" customHeight="1" x14ac:dyDescent="0.25"/>
    <row r="2689" ht="12.75" customHeight="1" x14ac:dyDescent="0.25"/>
    <row r="2690" ht="12.75" customHeight="1" x14ac:dyDescent="0.25"/>
    <row r="2691" ht="12.75" customHeight="1" x14ac:dyDescent="0.25"/>
    <row r="2692" ht="12.75" customHeight="1" x14ac:dyDescent="0.25"/>
    <row r="2693" ht="12.75" customHeight="1" x14ac:dyDescent="0.25"/>
    <row r="2694" ht="12.75" customHeight="1" x14ac:dyDescent="0.25"/>
    <row r="2695" ht="12.75" customHeight="1" x14ac:dyDescent="0.25"/>
    <row r="2696" ht="12.75" customHeight="1" x14ac:dyDescent="0.25"/>
    <row r="2697" ht="12.75" customHeight="1" x14ac:dyDescent="0.25"/>
    <row r="2698" ht="12.75" customHeight="1" x14ac:dyDescent="0.25"/>
    <row r="2699" ht="12.75" customHeight="1" x14ac:dyDescent="0.25"/>
    <row r="2700" ht="12.75" customHeight="1" x14ac:dyDescent="0.25"/>
    <row r="2701" ht="12.75" customHeight="1" x14ac:dyDescent="0.25"/>
    <row r="2702" ht="12.75" customHeight="1" x14ac:dyDescent="0.25"/>
    <row r="2703" ht="12.75" customHeight="1" x14ac:dyDescent="0.25"/>
    <row r="2704" ht="12.75" customHeight="1" x14ac:dyDescent="0.25"/>
    <row r="2705" ht="12.75" customHeight="1" x14ac:dyDescent="0.25"/>
    <row r="2706" ht="12.75" customHeight="1" x14ac:dyDescent="0.25"/>
    <row r="2707" ht="12.75" customHeight="1" x14ac:dyDescent="0.25"/>
    <row r="2708" ht="12.75" customHeight="1" x14ac:dyDescent="0.25"/>
    <row r="2709" ht="12.75" customHeight="1" x14ac:dyDescent="0.25"/>
    <row r="2710" ht="12.75" customHeight="1" x14ac:dyDescent="0.25"/>
    <row r="2711" ht="12.75" customHeight="1" x14ac:dyDescent="0.25"/>
    <row r="2712" ht="12.75" customHeight="1" x14ac:dyDescent="0.25"/>
    <row r="2713" ht="12.75" customHeight="1" x14ac:dyDescent="0.25"/>
    <row r="2714" ht="12.75" customHeight="1" x14ac:dyDescent="0.25"/>
    <row r="2715" ht="12.75" customHeight="1" x14ac:dyDescent="0.25"/>
    <row r="2716" ht="12.75" customHeight="1" x14ac:dyDescent="0.25"/>
    <row r="2717" ht="12.75" customHeight="1" x14ac:dyDescent="0.25"/>
    <row r="2718" ht="12.75" customHeight="1" x14ac:dyDescent="0.25"/>
    <row r="2719" ht="12.75" customHeight="1" x14ac:dyDescent="0.25"/>
    <row r="2720" ht="12.75" customHeight="1" x14ac:dyDescent="0.25"/>
    <row r="2721" ht="12.75" customHeight="1" x14ac:dyDescent="0.25"/>
    <row r="2722" ht="12.75" customHeight="1" x14ac:dyDescent="0.25"/>
    <row r="2723" ht="12.75" customHeight="1" x14ac:dyDescent="0.25"/>
    <row r="2724" ht="12.75" customHeight="1" x14ac:dyDescent="0.25"/>
    <row r="2725" ht="12.75" customHeight="1" x14ac:dyDescent="0.25"/>
    <row r="2726" ht="12.75" customHeight="1" x14ac:dyDescent="0.25"/>
    <row r="2727" ht="12.75" customHeight="1" x14ac:dyDescent="0.25"/>
    <row r="2728" ht="12.75" customHeight="1" x14ac:dyDescent="0.25"/>
    <row r="2729" ht="12.75" customHeight="1" x14ac:dyDescent="0.25"/>
    <row r="2730" ht="12.75" customHeight="1" x14ac:dyDescent="0.25"/>
    <row r="2731" ht="12.75" customHeight="1" x14ac:dyDescent="0.25"/>
    <row r="2732" ht="12.75" customHeight="1" x14ac:dyDescent="0.25"/>
    <row r="2733" ht="12.75" customHeight="1" x14ac:dyDescent="0.25"/>
    <row r="2734" ht="12.75" customHeight="1" x14ac:dyDescent="0.25"/>
    <row r="2735" ht="12.75" customHeight="1" x14ac:dyDescent="0.25"/>
    <row r="2736" ht="12.75" customHeight="1" x14ac:dyDescent="0.25"/>
    <row r="2737" ht="12.75" customHeight="1" x14ac:dyDescent="0.25"/>
    <row r="2738" ht="12.75" customHeight="1" x14ac:dyDescent="0.25"/>
    <row r="2739" ht="12.75" customHeight="1" x14ac:dyDescent="0.25"/>
    <row r="2740" ht="12.75" customHeight="1" x14ac:dyDescent="0.25"/>
    <row r="2741" ht="12.75" customHeight="1" x14ac:dyDescent="0.25"/>
    <row r="2742" ht="12.75" customHeight="1" x14ac:dyDescent="0.25"/>
    <row r="2743" ht="12.75" customHeight="1" x14ac:dyDescent="0.25"/>
    <row r="2744" ht="12.75" customHeight="1" x14ac:dyDescent="0.25"/>
    <row r="2745" ht="12.75" customHeight="1" x14ac:dyDescent="0.25"/>
    <row r="2746" ht="12.75" customHeight="1" x14ac:dyDescent="0.25"/>
    <row r="2747" ht="12.75" customHeight="1" x14ac:dyDescent="0.25"/>
    <row r="2748" ht="12.75" customHeight="1" x14ac:dyDescent="0.25"/>
    <row r="2749" ht="12.75" customHeight="1" x14ac:dyDescent="0.25"/>
    <row r="2750" ht="12.75" customHeight="1" x14ac:dyDescent="0.25"/>
    <row r="2751" ht="12.75" customHeight="1" x14ac:dyDescent="0.25"/>
    <row r="2752" ht="12.75" customHeight="1" x14ac:dyDescent="0.25"/>
    <row r="2753" ht="12.75" customHeight="1" x14ac:dyDescent="0.25"/>
    <row r="2754" ht="12.75" customHeight="1" x14ac:dyDescent="0.25"/>
    <row r="2755" ht="12.75" customHeight="1" x14ac:dyDescent="0.25"/>
    <row r="2756" ht="12.75" customHeight="1" x14ac:dyDescent="0.25"/>
    <row r="2757" ht="12.75" customHeight="1" x14ac:dyDescent="0.25"/>
    <row r="2758" ht="12.75" customHeight="1" x14ac:dyDescent="0.25"/>
    <row r="2759" ht="12.75" customHeight="1" x14ac:dyDescent="0.25"/>
    <row r="2760" ht="12.75" customHeight="1" x14ac:dyDescent="0.25"/>
    <row r="2761" ht="12.75" customHeight="1" x14ac:dyDescent="0.25"/>
    <row r="2762" ht="12.75" customHeight="1" x14ac:dyDescent="0.25"/>
    <row r="2763" ht="12.75" customHeight="1" x14ac:dyDescent="0.25"/>
    <row r="2764" ht="12.75" customHeight="1" x14ac:dyDescent="0.25"/>
    <row r="2765" ht="12.75" customHeight="1" x14ac:dyDescent="0.25"/>
    <row r="2766" ht="12.75" customHeight="1" x14ac:dyDescent="0.25"/>
    <row r="2767" ht="12.75" customHeight="1" x14ac:dyDescent="0.25"/>
    <row r="2768" ht="12.75" customHeight="1" x14ac:dyDescent="0.25"/>
    <row r="2769" ht="12.75" customHeight="1" x14ac:dyDescent="0.25"/>
    <row r="2770" ht="12.75" customHeight="1" x14ac:dyDescent="0.25"/>
    <row r="2771" ht="12.75" customHeight="1" x14ac:dyDescent="0.25"/>
    <row r="2772" ht="12.75" customHeight="1" x14ac:dyDescent="0.25"/>
    <row r="2773" ht="12.75" customHeight="1" x14ac:dyDescent="0.25"/>
    <row r="2774" ht="12.75" customHeight="1" x14ac:dyDescent="0.25"/>
    <row r="2775" ht="12.75" customHeight="1" x14ac:dyDescent="0.25"/>
    <row r="2776" ht="12.75" customHeight="1" x14ac:dyDescent="0.25"/>
    <row r="2777" ht="12.75" customHeight="1" x14ac:dyDescent="0.25"/>
    <row r="2778" ht="12.75" customHeight="1" x14ac:dyDescent="0.25"/>
    <row r="2779" ht="12.75" customHeight="1" x14ac:dyDescent="0.25"/>
    <row r="2780" ht="12.75" customHeight="1" x14ac:dyDescent="0.25"/>
    <row r="2781" ht="12.75" customHeight="1" x14ac:dyDescent="0.25"/>
    <row r="2782" ht="12.75" customHeight="1" x14ac:dyDescent="0.25"/>
    <row r="2783" ht="12.75" customHeight="1" x14ac:dyDescent="0.25"/>
    <row r="2784" ht="12.75" customHeight="1" x14ac:dyDescent="0.25"/>
    <row r="2785" ht="12.75" customHeight="1" x14ac:dyDescent="0.25"/>
    <row r="2786" ht="12.75" customHeight="1" x14ac:dyDescent="0.25"/>
    <row r="2787" ht="12.75" customHeight="1" x14ac:dyDescent="0.25"/>
    <row r="2788" ht="12.75" customHeight="1" x14ac:dyDescent="0.25"/>
    <row r="2789" ht="12.75" customHeight="1" x14ac:dyDescent="0.25"/>
    <row r="2790" ht="12.75" customHeight="1" x14ac:dyDescent="0.25"/>
    <row r="2791" ht="12.75" customHeight="1" x14ac:dyDescent="0.25"/>
    <row r="2792" ht="12.75" customHeight="1" x14ac:dyDescent="0.25"/>
    <row r="2793" ht="12.75" customHeight="1" x14ac:dyDescent="0.25"/>
    <row r="2794" ht="12.75" customHeight="1" x14ac:dyDescent="0.25"/>
    <row r="2795" ht="12.75" customHeight="1" x14ac:dyDescent="0.25"/>
    <row r="2796" ht="12.75" customHeight="1" x14ac:dyDescent="0.25"/>
    <row r="2797" ht="12.75" customHeight="1" x14ac:dyDescent="0.25"/>
    <row r="2798" ht="12.75" customHeight="1" x14ac:dyDescent="0.25"/>
    <row r="2799" ht="12.75" customHeight="1" x14ac:dyDescent="0.25"/>
    <row r="2800" ht="12.75" customHeight="1" x14ac:dyDescent="0.25"/>
    <row r="2801" ht="12.75" customHeight="1" x14ac:dyDescent="0.25"/>
    <row r="2802" ht="12.75" customHeight="1" x14ac:dyDescent="0.25"/>
    <row r="2803" ht="12.75" customHeight="1" x14ac:dyDescent="0.25"/>
    <row r="2804" ht="12.75" customHeight="1" x14ac:dyDescent="0.25"/>
    <row r="2805" ht="12.75" customHeight="1" x14ac:dyDescent="0.25"/>
    <row r="2806" ht="12.75" customHeight="1" x14ac:dyDescent="0.25"/>
    <row r="2807" ht="12.75" customHeight="1" x14ac:dyDescent="0.25"/>
    <row r="2808" ht="12.75" customHeight="1" x14ac:dyDescent="0.25"/>
    <row r="2809" ht="12.75" customHeight="1" x14ac:dyDescent="0.25"/>
    <row r="2810" ht="12.75" customHeight="1" x14ac:dyDescent="0.25"/>
    <row r="2811" ht="12.75" customHeight="1" x14ac:dyDescent="0.25"/>
    <row r="2812" ht="12.75" customHeight="1" x14ac:dyDescent="0.25"/>
    <row r="2813" ht="12.75" customHeight="1" x14ac:dyDescent="0.25"/>
    <row r="2814" ht="12.75" customHeight="1" x14ac:dyDescent="0.25"/>
    <row r="2815" ht="12.75" customHeight="1" x14ac:dyDescent="0.25"/>
    <row r="2816" ht="12.75" customHeight="1" x14ac:dyDescent="0.25"/>
    <row r="2817" ht="12.75" customHeight="1" x14ac:dyDescent="0.25"/>
    <row r="2818" ht="12.75" customHeight="1" x14ac:dyDescent="0.25"/>
    <row r="2819" ht="12.75" customHeight="1" x14ac:dyDescent="0.25"/>
    <row r="2820" ht="12.75" customHeight="1" x14ac:dyDescent="0.25"/>
    <row r="2821" ht="12.75" customHeight="1" x14ac:dyDescent="0.25"/>
    <row r="2822" ht="12.75" customHeight="1" x14ac:dyDescent="0.25"/>
    <row r="2823" ht="12.75" customHeight="1" x14ac:dyDescent="0.25"/>
    <row r="2824" ht="12.75" customHeight="1" x14ac:dyDescent="0.25"/>
    <row r="2825" ht="12.75" customHeight="1" x14ac:dyDescent="0.25"/>
    <row r="2826" ht="12.75" customHeight="1" x14ac:dyDescent="0.25"/>
    <row r="2827" ht="12.75" customHeight="1" x14ac:dyDescent="0.25"/>
    <row r="2828" ht="12.75" customHeight="1" x14ac:dyDescent="0.25"/>
    <row r="2829" ht="12.75" customHeight="1" x14ac:dyDescent="0.25"/>
    <row r="2830" ht="12.75" customHeight="1" x14ac:dyDescent="0.25"/>
    <row r="2831" ht="12.75" customHeight="1" x14ac:dyDescent="0.25"/>
    <row r="2832" ht="12.75" customHeight="1" x14ac:dyDescent="0.25"/>
    <row r="2833" ht="12.75" customHeight="1" x14ac:dyDescent="0.25"/>
    <row r="2834" ht="12.75" customHeight="1" x14ac:dyDescent="0.25"/>
    <row r="2835" ht="12.75" customHeight="1" x14ac:dyDescent="0.25"/>
    <row r="2836" ht="12.75" customHeight="1" x14ac:dyDescent="0.25"/>
    <row r="2837" ht="12.75" customHeight="1" x14ac:dyDescent="0.25"/>
    <row r="2838" ht="12.75" customHeight="1" x14ac:dyDescent="0.25"/>
    <row r="2839" ht="12.75" customHeight="1" x14ac:dyDescent="0.25"/>
    <row r="2840" ht="12.75" customHeight="1" x14ac:dyDescent="0.25"/>
    <row r="2841" ht="12.75" customHeight="1" x14ac:dyDescent="0.25"/>
    <row r="2842" ht="12.75" customHeight="1" x14ac:dyDescent="0.25"/>
    <row r="2843" ht="12.75" customHeight="1" x14ac:dyDescent="0.25"/>
    <row r="2844" ht="12.75" customHeight="1" x14ac:dyDescent="0.25"/>
    <row r="2845" ht="12.75" customHeight="1" x14ac:dyDescent="0.25"/>
    <row r="2846" ht="12.75" customHeight="1" x14ac:dyDescent="0.25"/>
    <row r="2847" ht="12.75" customHeight="1" x14ac:dyDescent="0.25"/>
    <row r="2848" ht="12.75" customHeight="1" x14ac:dyDescent="0.25"/>
    <row r="2849" ht="12.75" customHeight="1" x14ac:dyDescent="0.25"/>
    <row r="2850" ht="12.75" customHeight="1" x14ac:dyDescent="0.25"/>
    <row r="2851" ht="12.75" customHeight="1" x14ac:dyDescent="0.25"/>
    <row r="2852" ht="12.75" customHeight="1" x14ac:dyDescent="0.25"/>
    <row r="2853" ht="12.75" customHeight="1" x14ac:dyDescent="0.25"/>
    <row r="2854" ht="12.75" customHeight="1" x14ac:dyDescent="0.25"/>
    <row r="2855" ht="12.75" customHeight="1" x14ac:dyDescent="0.25"/>
    <row r="2856" ht="12.75" customHeight="1" x14ac:dyDescent="0.25"/>
    <row r="2857" ht="12.75" customHeight="1" x14ac:dyDescent="0.25"/>
    <row r="2858" ht="12.75" customHeight="1" x14ac:dyDescent="0.25"/>
    <row r="2859" ht="12.75" customHeight="1" x14ac:dyDescent="0.25"/>
    <row r="2860" ht="12.75" customHeight="1" x14ac:dyDescent="0.25"/>
    <row r="2861" ht="12.75" customHeight="1" x14ac:dyDescent="0.25"/>
    <row r="2862" ht="12.75" customHeight="1" x14ac:dyDescent="0.25"/>
    <row r="2863" ht="12.75" customHeight="1" x14ac:dyDescent="0.25"/>
    <row r="2864" ht="12.75" customHeight="1" x14ac:dyDescent="0.25"/>
    <row r="2865" ht="12.75" customHeight="1" x14ac:dyDescent="0.25"/>
    <row r="2866" ht="12.75" customHeight="1" x14ac:dyDescent="0.25"/>
    <row r="2867" ht="12.75" customHeight="1" x14ac:dyDescent="0.25"/>
    <row r="2868" ht="12.75" customHeight="1" x14ac:dyDescent="0.25"/>
    <row r="2869" ht="12.75" customHeight="1" x14ac:dyDescent="0.25"/>
    <row r="2870" ht="12.75" customHeight="1" x14ac:dyDescent="0.25"/>
    <row r="2871" ht="12.75" customHeight="1" x14ac:dyDescent="0.25"/>
    <row r="2872" ht="12.75" customHeight="1" x14ac:dyDescent="0.25"/>
    <row r="2873" ht="12.75" customHeight="1" x14ac:dyDescent="0.25"/>
    <row r="2874" ht="12.75" customHeight="1" x14ac:dyDescent="0.25"/>
    <row r="2875" ht="12.75" customHeight="1" x14ac:dyDescent="0.25"/>
    <row r="2876" ht="12.75" customHeight="1" x14ac:dyDescent="0.25"/>
    <row r="2877" ht="12.75" customHeight="1" x14ac:dyDescent="0.25"/>
    <row r="2878" ht="12.75" customHeight="1" x14ac:dyDescent="0.25"/>
    <row r="2879" ht="12.75" customHeight="1" x14ac:dyDescent="0.25"/>
    <row r="2880" ht="12.75" customHeight="1" x14ac:dyDescent="0.25"/>
    <row r="2881" ht="12.75" customHeight="1" x14ac:dyDescent="0.25"/>
    <row r="2882" ht="12.75" customHeight="1" x14ac:dyDescent="0.25"/>
    <row r="2883" ht="12.75" customHeight="1" x14ac:dyDescent="0.25"/>
    <row r="2884" ht="12.75" customHeight="1" x14ac:dyDescent="0.25"/>
    <row r="2885" ht="12.75" customHeight="1" x14ac:dyDescent="0.25"/>
    <row r="2886" ht="12.75" customHeight="1" x14ac:dyDescent="0.25"/>
    <row r="2887" ht="12.75" customHeight="1" x14ac:dyDescent="0.25"/>
    <row r="2888" ht="12.75" customHeight="1" x14ac:dyDescent="0.25"/>
    <row r="2889" ht="12.75" customHeight="1" x14ac:dyDescent="0.25"/>
    <row r="2890" ht="12.75" customHeight="1" x14ac:dyDescent="0.25"/>
    <row r="2891" ht="12.75" customHeight="1" x14ac:dyDescent="0.25"/>
    <row r="2892" ht="12.75" customHeight="1" x14ac:dyDescent="0.25"/>
    <row r="2893" ht="12.75" customHeight="1" x14ac:dyDescent="0.25"/>
    <row r="2894" ht="12.75" customHeight="1" x14ac:dyDescent="0.25"/>
    <row r="2895" ht="12.75" customHeight="1" x14ac:dyDescent="0.25"/>
    <row r="2896" ht="12.75" customHeight="1" x14ac:dyDescent="0.25"/>
    <row r="2897" ht="12.75" customHeight="1" x14ac:dyDescent="0.25"/>
    <row r="2898" ht="12.75" customHeight="1" x14ac:dyDescent="0.25"/>
    <row r="2899" ht="12.75" customHeight="1" x14ac:dyDescent="0.25"/>
    <row r="2900" ht="12.75" customHeight="1" x14ac:dyDescent="0.25"/>
    <row r="2901" ht="12.75" customHeight="1" x14ac:dyDescent="0.25"/>
    <row r="2902" ht="12.75" customHeight="1" x14ac:dyDescent="0.25"/>
    <row r="2903" ht="12.75" customHeight="1" x14ac:dyDescent="0.25"/>
    <row r="2904" ht="12.75" customHeight="1" x14ac:dyDescent="0.25"/>
    <row r="2905" ht="12.75" customHeight="1" x14ac:dyDescent="0.25"/>
    <row r="2906" ht="12.75" customHeight="1" x14ac:dyDescent="0.25"/>
    <row r="2907" ht="12.75" customHeight="1" x14ac:dyDescent="0.25"/>
    <row r="2908" ht="12.75" customHeight="1" x14ac:dyDescent="0.25"/>
    <row r="2909" ht="12.75" customHeight="1" x14ac:dyDescent="0.25"/>
    <row r="2910" ht="12.75" customHeight="1" x14ac:dyDescent="0.25"/>
    <row r="2911" ht="12.75" customHeight="1" x14ac:dyDescent="0.25"/>
    <row r="2912" ht="12.75" customHeight="1" x14ac:dyDescent="0.25"/>
    <row r="2913" ht="12.75" customHeight="1" x14ac:dyDescent="0.25"/>
    <row r="2914" ht="12.75" customHeight="1" x14ac:dyDescent="0.25"/>
    <row r="2915" ht="12.75" customHeight="1" x14ac:dyDescent="0.25"/>
    <row r="2916" ht="12.75" customHeight="1" x14ac:dyDescent="0.25"/>
    <row r="2917" ht="12.75" customHeight="1" x14ac:dyDescent="0.25"/>
    <row r="2918" ht="12.75" customHeight="1" x14ac:dyDescent="0.25"/>
    <row r="2919" ht="12.75" customHeight="1" x14ac:dyDescent="0.25"/>
    <row r="2920" ht="12.75" customHeight="1" x14ac:dyDescent="0.25"/>
    <row r="2921" ht="12.75" customHeight="1" x14ac:dyDescent="0.25"/>
    <row r="2922" ht="12.75" customHeight="1" x14ac:dyDescent="0.25"/>
    <row r="2923" ht="12.75" customHeight="1" x14ac:dyDescent="0.25"/>
    <row r="2924" ht="12.75" customHeight="1" x14ac:dyDescent="0.25"/>
    <row r="2925" ht="12.75" customHeight="1" x14ac:dyDescent="0.25"/>
    <row r="2926" ht="12.75" customHeight="1" x14ac:dyDescent="0.25"/>
    <row r="2927" ht="12.75" customHeight="1" x14ac:dyDescent="0.25"/>
    <row r="2928" ht="12.75" customHeight="1" x14ac:dyDescent="0.25"/>
    <row r="2929" ht="12.75" customHeight="1" x14ac:dyDescent="0.25"/>
    <row r="2930" ht="12.75" customHeight="1" x14ac:dyDescent="0.25"/>
    <row r="2931" ht="12.75" customHeight="1" x14ac:dyDescent="0.25"/>
    <row r="2932" ht="12.75" customHeight="1" x14ac:dyDescent="0.25"/>
    <row r="2933" ht="12.75" customHeight="1" x14ac:dyDescent="0.25"/>
    <row r="2934" ht="12.75" customHeight="1" x14ac:dyDescent="0.25"/>
    <row r="2935" ht="12.75" customHeight="1" x14ac:dyDescent="0.25"/>
    <row r="2936" ht="12.75" customHeight="1" x14ac:dyDescent="0.25"/>
    <row r="2937" ht="12.75" customHeight="1" x14ac:dyDescent="0.25"/>
    <row r="2938" ht="12.75" customHeight="1" x14ac:dyDescent="0.25"/>
    <row r="2939" ht="12.75" customHeight="1" x14ac:dyDescent="0.25"/>
    <row r="2940" ht="12.75" customHeight="1" x14ac:dyDescent="0.25"/>
    <row r="2941" ht="12.75" customHeight="1" x14ac:dyDescent="0.25"/>
    <row r="2942" ht="12.75" customHeight="1" x14ac:dyDescent="0.25"/>
    <row r="2943" ht="12.75" customHeight="1" x14ac:dyDescent="0.25"/>
    <row r="2944" ht="12.75" customHeight="1" x14ac:dyDescent="0.25"/>
    <row r="2945" ht="12.75" customHeight="1" x14ac:dyDescent="0.25"/>
    <row r="2946" ht="12.75" customHeight="1" x14ac:dyDescent="0.25"/>
    <row r="2947" ht="12.75" customHeight="1" x14ac:dyDescent="0.25"/>
    <row r="2948" ht="12.75" customHeight="1" x14ac:dyDescent="0.25"/>
    <row r="2949" ht="12.75" customHeight="1" x14ac:dyDescent="0.25"/>
    <row r="2950" ht="12.75" customHeight="1" x14ac:dyDescent="0.25"/>
    <row r="2951" ht="12.75" customHeight="1" x14ac:dyDescent="0.25"/>
    <row r="2952" ht="12.75" customHeight="1" x14ac:dyDescent="0.25"/>
    <row r="2953" ht="12.75" customHeight="1" x14ac:dyDescent="0.25"/>
    <row r="2954" ht="12.75" customHeight="1" x14ac:dyDescent="0.25"/>
    <row r="2955" ht="12.75" customHeight="1" x14ac:dyDescent="0.25"/>
    <row r="2956" ht="12.75" customHeight="1" x14ac:dyDescent="0.25"/>
    <row r="2957" ht="12.75" customHeight="1" x14ac:dyDescent="0.25"/>
    <row r="2958" ht="12.75" customHeight="1" x14ac:dyDescent="0.25"/>
    <row r="2959" ht="12.75" customHeight="1" x14ac:dyDescent="0.25"/>
    <row r="2960" ht="12.75" customHeight="1" x14ac:dyDescent="0.25"/>
    <row r="2961" ht="12.75" customHeight="1" x14ac:dyDescent="0.25"/>
    <row r="2962" ht="12.75" customHeight="1" x14ac:dyDescent="0.25"/>
    <row r="2963" ht="12.75" customHeight="1" x14ac:dyDescent="0.25"/>
    <row r="2964" ht="12.75" customHeight="1" x14ac:dyDescent="0.25"/>
    <row r="2965" ht="12.75" customHeight="1" x14ac:dyDescent="0.25"/>
    <row r="2966" ht="12.75" customHeight="1" x14ac:dyDescent="0.25"/>
    <row r="2967" ht="12.75" customHeight="1" x14ac:dyDescent="0.25"/>
    <row r="2968" ht="12.75" customHeight="1" x14ac:dyDescent="0.25"/>
    <row r="2969" ht="12.75" customHeight="1" x14ac:dyDescent="0.25"/>
    <row r="2970" ht="12.75" customHeight="1" x14ac:dyDescent="0.25"/>
    <row r="2971" ht="12.75" customHeight="1" x14ac:dyDescent="0.25"/>
    <row r="2972" ht="12.75" customHeight="1" x14ac:dyDescent="0.25"/>
    <row r="2973" ht="12.75" customHeight="1" x14ac:dyDescent="0.25"/>
    <row r="2974" ht="12.75" customHeight="1" x14ac:dyDescent="0.25"/>
    <row r="2975" ht="12.75" customHeight="1" x14ac:dyDescent="0.25"/>
    <row r="2976" ht="12.75" customHeight="1" x14ac:dyDescent="0.25"/>
    <row r="2977" ht="12.75" customHeight="1" x14ac:dyDescent="0.25"/>
    <row r="2978" ht="12.75" customHeight="1" x14ac:dyDescent="0.25"/>
    <row r="2979" ht="12.75" customHeight="1" x14ac:dyDescent="0.25"/>
    <row r="2980" ht="12.75" customHeight="1" x14ac:dyDescent="0.25"/>
    <row r="2981" ht="12.75" customHeight="1" x14ac:dyDescent="0.25"/>
    <row r="2982" ht="12.75" customHeight="1" x14ac:dyDescent="0.25"/>
    <row r="2983" ht="12.75" customHeight="1" x14ac:dyDescent="0.25"/>
    <row r="2984" ht="12.75" customHeight="1" x14ac:dyDescent="0.25"/>
    <row r="2985" ht="12.75" customHeight="1" x14ac:dyDescent="0.25"/>
    <row r="2986" ht="12.75" customHeight="1" x14ac:dyDescent="0.25"/>
    <row r="2987" ht="12.75" customHeight="1" x14ac:dyDescent="0.25"/>
    <row r="2988" ht="12.75" customHeight="1" x14ac:dyDescent="0.25"/>
    <row r="2989" ht="12.75" customHeight="1" x14ac:dyDescent="0.25"/>
    <row r="2990" ht="12.75" customHeight="1" x14ac:dyDescent="0.25"/>
    <row r="2991" ht="12.75" customHeight="1" x14ac:dyDescent="0.25"/>
    <row r="2992" ht="12.75" customHeight="1" x14ac:dyDescent="0.25"/>
    <row r="2993" ht="12.75" customHeight="1" x14ac:dyDescent="0.25"/>
    <row r="2994" ht="12.75" customHeight="1" x14ac:dyDescent="0.25"/>
    <row r="2995" ht="12.75" customHeight="1" x14ac:dyDescent="0.25"/>
    <row r="2996" ht="12.75" customHeight="1" x14ac:dyDescent="0.25"/>
    <row r="2997" ht="12.75" customHeight="1" x14ac:dyDescent="0.25"/>
    <row r="2998" ht="12.75" customHeight="1" x14ac:dyDescent="0.25"/>
    <row r="2999" ht="12.75" customHeight="1" x14ac:dyDescent="0.25"/>
    <row r="3000" ht="12.75" customHeight="1" x14ac:dyDescent="0.25"/>
    <row r="3001" ht="12.75" customHeight="1" x14ac:dyDescent="0.25"/>
    <row r="3002" ht="12.75" customHeight="1" x14ac:dyDescent="0.25"/>
    <row r="3003" ht="12.75" customHeight="1" x14ac:dyDescent="0.25"/>
    <row r="3004" ht="12.75" customHeight="1" x14ac:dyDescent="0.25"/>
    <row r="3005" ht="12.75" customHeight="1" x14ac:dyDescent="0.25"/>
    <row r="3006" ht="12.75" customHeight="1" x14ac:dyDescent="0.25"/>
    <row r="3007" ht="12.75" customHeight="1" x14ac:dyDescent="0.25"/>
    <row r="3008" ht="12.75" customHeight="1" x14ac:dyDescent="0.25"/>
    <row r="3009" ht="12.75" customHeight="1" x14ac:dyDescent="0.25"/>
    <row r="3010" ht="12.75" customHeight="1" x14ac:dyDescent="0.25"/>
    <row r="3011" ht="12.75" customHeight="1" x14ac:dyDescent="0.25"/>
    <row r="3012" ht="12.75" customHeight="1" x14ac:dyDescent="0.25"/>
    <row r="3013" ht="12.75" customHeight="1" x14ac:dyDescent="0.25"/>
    <row r="3014" ht="12.75" customHeight="1" x14ac:dyDescent="0.25"/>
    <row r="3015" ht="12.75" customHeight="1" x14ac:dyDescent="0.25"/>
    <row r="3016" ht="12.75" customHeight="1" x14ac:dyDescent="0.25"/>
    <row r="3017" ht="12.75" customHeight="1" x14ac:dyDescent="0.25"/>
    <row r="3018" ht="12.75" customHeight="1" x14ac:dyDescent="0.25"/>
    <row r="3019" ht="12.75" customHeight="1" x14ac:dyDescent="0.25"/>
    <row r="3020" ht="12.75" customHeight="1" x14ac:dyDescent="0.25"/>
    <row r="3021" ht="12.75" customHeight="1" x14ac:dyDescent="0.25"/>
    <row r="3022" ht="12.75" customHeight="1" x14ac:dyDescent="0.25"/>
    <row r="3023" ht="12.75" customHeight="1" x14ac:dyDescent="0.25"/>
    <row r="3024" ht="12.75" customHeight="1" x14ac:dyDescent="0.25"/>
    <row r="3025" ht="12.75" customHeight="1" x14ac:dyDescent="0.25"/>
    <row r="3026" ht="12.75" customHeight="1" x14ac:dyDescent="0.25"/>
    <row r="3027" ht="12.75" customHeight="1" x14ac:dyDescent="0.25"/>
    <row r="3028" ht="12.75" customHeight="1" x14ac:dyDescent="0.25"/>
    <row r="3029" ht="12.75" customHeight="1" x14ac:dyDescent="0.25"/>
    <row r="3030" ht="12.75" customHeight="1" x14ac:dyDescent="0.25"/>
    <row r="3031" ht="12.75" customHeight="1" x14ac:dyDescent="0.25"/>
    <row r="3032" ht="12.75" customHeight="1" x14ac:dyDescent="0.25"/>
    <row r="3033" ht="12.75" customHeight="1" x14ac:dyDescent="0.25"/>
    <row r="3034" ht="12.75" customHeight="1" x14ac:dyDescent="0.25"/>
    <row r="3035" ht="12.75" customHeight="1" x14ac:dyDescent="0.25"/>
    <row r="3036" ht="12.75" customHeight="1" x14ac:dyDescent="0.25"/>
    <row r="3037" ht="12.75" customHeight="1" x14ac:dyDescent="0.25"/>
    <row r="3038" ht="12.75" customHeight="1" x14ac:dyDescent="0.25"/>
    <row r="3039" ht="12.75" customHeight="1" x14ac:dyDescent="0.25"/>
    <row r="3040" ht="12.75" customHeight="1" x14ac:dyDescent="0.25"/>
    <row r="3041" ht="12.75" customHeight="1" x14ac:dyDescent="0.25"/>
    <row r="3042" ht="12.75" customHeight="1" x14ac:dyDescent="0.25"/>
    <row r="3043" ht="12.75" customHeight="1" x14ac:dyDescent="0.25"/>
    <row r="3044" ht="12.75" customHeight="1" x14ac:dyDescent="0.25"/>
    <row r="3045" ht="12.75" customHeight="1" x14ac:dyDescent="0.25"/>
    <row r="3046" ht="12.75" customHeight="1" x14ac:dyDescent="0.25"/>
    <row r="3047" ht="12.75" customHeight="1" x14ac:dyDescent="0.25"/>
    <row r="3048" ht="12.75" customHeight="1" x14ac:dyDescent="0.25"/>
    <row r="3049" ht="12.75" customHeight="1" x14ac:dyDescent="0.25"/>
    <row r="3050" ht="12.75" customHeight="1" x14ac:dyDescent="0.25"/>
    <row r="3051" ht="12.75" customHeight="1" x14ac:dyDescent="0.25"/>
    <row r="3052" ht="12.75" customHeight="1" x14ac:dyDescent="0.25"/>
    <row r="3053" ht="12.75" customHeight="1" x14ac:dyDescent="0.25"/>
    <row r="3054" ht="12.75" customHeight="1" x14ac:dyDescent="0.25"/>
    <row r="3055" ht="12.75" customHeight="1" x14ac:dyDescent="0.25"/>
    <row r="3056" ht="12.75" customHeight="1" x14ac:dyDescent="0.25"/>
    <row r="3057" ht="12.75" customHeight="1" x14ac:dyDescent="0.25"/>
    <row r="3058" ht="12.75" customHeight="1" x14ac:dyDescent="0.25"/>
    <row r="3059" ht="12.75" customHeight="1" x14ac:dyDescent="0.25"/>
    <row r="3060" ht="12.75" customHeight="1" x14ac:dyDescent="0.25"/>
    <row r="3061" ht="12.75" customHeight="1" x14ac:dyDescent="0.25"/>
    <row r="3062" ht="12.75" customHeight="1" x14ac:dyDescent="0.25"/>
    <row r="3063" ht="12.75" customHeight="1" x14ac:dyDescent="0.25"/>
    <row r="3064" ht="12.75" customHeight="1" x14ac:dyDescent="0.25"/>
    <row r="3065" ht="12.75" customHeight="1" x14ac:dyDescent="0.25"/>
    <row r="3066" ht="12.75" customHeight="1" x14ac:dyDescent="0.25"/>
    <row r="3067" ht="12.75" customHeight="1" x14ac:dyDescent="0.25"/>
    <row r="3068" ht="12.75" customHeight="1" x14ac:dyDescent="0.25"/>
    <row r="3069" ht="12.75" customHeight="1" x14ac:dyDescent="0.25"/>
    <row r="3070" ht="12.75" customHeight="1" x14ac:dyDescent="0.25"/>
    <row r="3071" ht="12.75" customHeight="1" x14ac:dyDescent="0.25"/>
    <row r="3072" ht="12.75" customHeight="1" x14ac:dyDescent="0.25"/>
    <row r="3073" ht="12.75" customHeight="1" x14ac:dyDescent="0.25"/>
    <row r="3074" ht="12.75" customHeight="1" x14ac:dyDescent="0.25"/>
    <row r="3075" ht="12.75" customHeight="1" x14ac:dyDescent="0.25"/>
    <row r="3076" ht="12.75" customHeight="1" x14ac:dyDescent="0.25"/>
    <row r="3077" ht="12.75" customHeight="1" x14ac:dyDescent="0.25"/>
    <row r="3078" ht="12.75" customHeight="1" x14ac:dyDescent="0.25"/>
    <row r="3079" ht="12.75" customHeight="1" x14ac:dyDescent="0.25"/>
    <row r="3080" ht="12.75" customHeight="1" x14ac:dyDescent="0.25"/>
    <row r="3081" ht="12.75" customHeight="1" x14ac:dyDescent="0.25"/>
    <row r="3082" ht="12.75" customHeight="1" x14ac:dyDescent="0.25"/>
    <row r="3083" ht="12.75" customHeight="1" x14ac:dyDescent="0.25"/>
    <row r="3084" ht="12.75" customHeight="1" x14ac:dyDescent="0.25"/>
    <row r="3085" ht="12.75" customHeight="1" x14ac:dyDescent="0.25"/>
    <row r="3086" ht="12.75" customHeight="1" x14ac:dyDescent="0.25"/>
    <row r="3087" ht="12.75" customHeight="1" x14ac:dyDescent="0.25"/>
    <row r="3088" ht="12.75" customHeight="1" x14ac:dyDescent="0.25"/>
    <row r="3089" ht="12.75" customHeight="1" x14ac:dyDescent="0.25"/>
    <row r="3090" ht="12.75" customHeight="1" x14ac:dyDescent="0.25"/>
    <row r="3091" ht="12.75" customHeight="1" x14ac:dyDescent="0.25"/>
    <row r="3092" ht="12.75" customHeight="1" x14ac:dyDescent="0.25"/>
    <row r="3093" ht="12.75" customHeight="1" x14ac:dyDescent="0.25"/>
    <row r="3094" ht="12.75" customHeight="1" x14ac:dyDescent="0.25"/>
    <row r="3095" ht="12.75" customHeight="1" x14ac:dyDescent="0.25"/>
    <row r="3096" ht="12.75" customHeight="1" x14ac:dyDescent="0.25"/>
    <row r="3097" ht="12.75" customHeight="1" x14ac:dyDescent="0.25"/>
    <row r="3098" ht="12.75" customHeight="1" x14ac:dyDescent="0.25"/>
    <row r="3099" ht="12.75" customHeight="1" x14ac:dyDescent="0.25"/>
    <row r="3100" ht="12.75" customHeight="1" x14ac:dyDescent="0.25"/>
    <row r="3101" ht="12.75" customHeight="1" x14ac:dyDescent="0.25"/>
    <row r="3102" ht="12.75" customHeight="1" x14ac:dyDescent="0.25"/>
    <row r="3103" ht="12.75" customHeight="1" x14ac:dyDescent="0.25"/>
    <row r="3104" ht="12.75" customHeight="1" x14ac:dyDescent="0.25"/>
    <row r="3105" ht="12.75" customHeight="1" x14ac:dyDescent="0.25"/>
    <row r="3106" ht="12.75" customHeight="1" x14ac:dyDescent="0.25"/>
    <row r="3107" ht="12.75" customHeight="1" x14ac:dyDescent="0.25"/>
    <row r="3108" ht="12.75" customHeight="1" x14ac:dyDescent="0.25"/>
    <row r="3109" ht="12.75" customHeight="1" x14ac:dyDescent="0.25"/>
    <row r="3110" ht="12.75" customHeight="1" x14ac:dyDescent="0.25"/>
    <row r="3111" ht="12.75" customHeight="1" x14ac:dyDescent="0.25"/>
    <row r="3112" ht="12.75" customHeight="1" x14ac:dyDescent="0.25"/>
    <row r="3113" ht="12.75" customHeight="1" x14ac:dyDescent="0.25"/>
    <row r="3114" ht="12.75" customHeight="1" x14ac:dyDescent="0.25"/>
    <row r="3115" ht="12.75" customHeight="1" x14ac:dyDescent="0.25"/>
    <row r="3116" ht="12.75" customHeight="1" x14ac:dyDescent="0.25"/>
    <row r="3117" ht="12.75" customHeight="1" x14ac:dyDescent="0.25"/>
    <row r="3118" ht="12.75" customHeight="1" x14ac:dyDescent="0.25"/>
    <row r="3119" ht="12.75" customHeight="1" x14ac:dyDescent="0.25"/>
    <row r="3120" ht="12.75" customHeight="1" x14ac:dyDescent="0.25"/>
    <row r="3121" ht="12.75" customHeight="1" x14ac:dyDescent="0.25"/>
    <row r="3122" ht="12.75" customHeight="1" x14ac:dyDescent="0.25"/>
    <row r="3123" ht="12.75" customHeight="1" x14ac:dyDescent="0.25"/>
    <row r="3124" ht="12.75" customHeight="1" x14ac:dyDescent="0.25"/>
    <row r="3125" ht="12.75" customHeight="1" x14ac:dyDescent="0.25"/>
    <row r="3126" ht="12.75" customHeight="1" x14ac:dyDescent="0.25"/>
    <row r="3127" ht="12.75" customHeight="1" x14ac:dyDescent="0.25"/>
    <row r="3128" ht="12.75" customHeight="1" x14ac:dyDescent="0.25"/>
    <row r="3129" ht="12.75" customHeight="1" x14ac:dyDescent="0.25"/>
    <row r="3130" ht="12.75" customHeight="1" x14ac:dyDescent="0.25"/>
    <row r="3131" ht="12.75" customHeight="1" x14ac:dyDescent="0.25"/>
    <row r="3132" ht="12.75" customHeight="1" x14ac:dyDescent="0.25"/>
    <row r="3133" ht="12.75" customHeight="1" x14ac:dyDescent="0.25"/>
    <row r="3134" ht="12.75" customHeight="1" x14ac:dyDescent="0.25"/>
    <row r="3135" ht="12.75" customHeight="1" x14ac:dyDescent="0.25"/>
    <row r="3136" ht="12.75" customHeight="1" x14ac:dyDescent="0.25"/>
    <row r="3137" ht="12.75" customHeight="1" x14ac:dyDescent="0.25"/>
    <row r="3138" ht="12.75" customHeight="1" x14ac:dyDescent="0.25"/>
    <row r="3139" ht="12.75" customHeight="1" x14ac:dyDescent="0.25"/>
    <row r="3140" ht="12.75" customHeight="1" x14ac:dyDescent="0.25"/>
    <row r="3141" ht="12.75" customHeight="1" x14ac:dyDescent="0.25"/>
    <row r="3142" ht="12.75" customHeight="1" x14ac:dyDescent="0.25"/>
    <row r="3143" ht="12.75" customHeight="1" x14ac:dyDescent="0.25"/>
    <row r="3144" ht="12.75" customHeight="1" x14ac:dyDescent="0.25"/>
    <row r="3145" ht="12.75" customHeight="1" x14ac:dyDescent="0.25"/>
    <row r="3146" ht="12.75" customHeight="1" x14ac:dyDescent="0.25"/>
    <row r="3147" ht="12.75" customHeight="1" x14ac:dyDescent="0.25"/>
    <row r="3148" ht="12.75" customHeight="1" x14ac:dyDescent="0.25"/>
    <row r="3149" ht="12.75" customHeight="1" x14ac:dyDescent="0.25"/>
    <row r="3150" ht="12.75" customHeight="1" x14ac:dyDescent="0.25"/>
    <row r="3151" ht="12.75" customHeight="1" x14ac:dyDescent="0.25"/>
    <row r="3152" ht="12.75" customHeight="1" x14ac:dyDescent="0.25"/>
    <row r="3153" ht="12.75" customHeight="1" x14ac:dyDescent="0.25"/>
    <row r="3154" ht="12.75" customHeight="1" x14ac:dyDescent="0.25"/>
    <row r="3155" ht="12.75" customHeight="1" x14ac:dyDescent="0.25"/>
    <row r="3156" ht="12.75" customHeight="1" x14ac:dyDescent="0.25"/>
    <row r="3157" ht="12.75" customHeight="1" x14ac:dyDescent="0.25"/>
    <row r="3158" ht="12.75" customHeight="1" x14ac:dyDescent="0.25"/>
    <row r="3159" ht="12.75" customHeight="1" x14ac:dyDescent="0.25"/>
    <row r="3160" ht="12.75" customHeight="1" x14ac:dyDescent="0.25"/>
    <row r="3161" ht="12.75" customHeight="1" x14ac:dyDescent="0.25"/>
    <row r="3162" ht="12.75" customHeight="1" x14ac:dyDescent="0.25"/>
    <row r="3163" ht="12.75" customHeight="1" x14ac:dyDescent="0.25"/>
    <row r="3164" ht="12.75" customHeight="1" x14ac:dyDescent="0.25"/>
    <row r="3165" ht="12.75" customHeight="1" x14ac:dyDescent="0.25"/>
    <row r="3166" ht="12.75" customHeight="1" x14ac:dyDescent="0.25"/>
    <row r="3167" ht="12.75" customHeight="1" x14ac:dyDescent="0.25"/>
    <row r="3168" ht="12.75" customHeight="1" x14ac:dyDescent="0.25"/>
    <row r="3169" ht="12.75" customHeight="1" x14ac:dyDescent="0.25"/>
    <row r="3170" ht="12.75" customHeight="1" x14ac:dyDescent="0.25"/>
    <row r="3171" ht="12.75" customHeight="1" x14ac:dyDescent="0.25"/>
    <row r="3172" ht="12.75" customHeight="1" x14ac:dyDescent="0.25"/>
    <row r="3173" ht="12.75" customHeight="1" x14ac:dyDescent="0.25"/>
    <row r="3174" ht="12.75" customHeight="1" x14ac:dyDescent="0.25"/>
    <row r="3175" ht="12.75" customHeight="1" x14ac:dyDescent="0.25"/>
    <row r="3176" ht="12.75" customHeight="1" x14ac:dyDescent="0.25"/>
    <row r="3177" ht="12.75" customHeight="1" x14ac:dyDescent="0.25"/>
    <row r="3178" ht="12.75" customHeight="1" x14ac:dyDescent="0.25"/>
    <row r="3179" ht="12.75" customHeight="1" x14ac:dyDescent="0.25"/>
    <row r="3180" ht="12.75" customHeight="1" x14ac:dyDescent="0.25"/>
    <row r="3181" ht="12.75" customHeight="1" x14ac:dyDescent="0.25"/>
    <row r="3182" ht="12.75" customHeight="1" x14ac:dyDescent="0.25"/>
    <row r="3183" ht="12.75" customHeight="1" x14ac:dyDescent="0.25"/>
    <row r="3184" ht="12.75" customHeight="1" x14ac:dyDescent="0.25"/>
    <row r="3185" ht="12.75" customHeight="1" x14ac:dyDescent="0.25"/>
    <row r="3186" ht="12.75" customHeight="1" x14ac:dyDescent="0.25"/>
    <row r="3187" ht="12.75" customHeight="1" x14ac:dyDescent="0.25"/>
    <row r="3188" ht="12.75" customHeight="1" x14ac:dyDescent="0.25"/>
    <row r="3189" ht="12.75" customHeight="1" x14ac:dyDescent="0.25"/>
    <row r="3190" ht="12.75" customHeight="1" x14ac:dyDescent="0.25"/>
    <row r="3191" ht="12.75" customHeight="1" x14ac:dyDescent="0.25"/>
    <row r="3192" ht="12.75" customHeight="1" x14ac:dyDescent="0.25"/>
    <row r="3193" ht="12.75" customHeight="1" x14ac:dyDescent="0.25"/>
    <row r="3194" ht="12.75" customHeight="1" x14ac:dyDescent="0.25"/>
    <row r="3195" ht="12.75" customHeight="1" x14ac:dyDescent="0.25"/>
    <row r="3196" ht="12.75" customHeight="1" x14ac:dyDescent="0.25"/>
    <row r="3197" ht="12.75" customHeight="1" x14ac:dyDescent="0.25"/>
    <row r="3198" ht="12.75" customHeight="1" x14ac:dyDescent="0.25"/>
    <row r="3199" ht="12.75" customHeight="1" x14ac:dyDescent="0.25"/>
    <row r="3200" ht="12.75" customHeight="1" x14ac:dyDescent="0.25"/>
    <row r="3201" ht="12.75" customHeight="1" x14ac:dyDescent="0.25"/>
    <row r="3202" ht="12.75" customHeight="1" x14ac:dyDescent="0.25"/>
    <row r="3203" ht="12.75" customHeight="1" x14ac:dyDescent="0.25"/>
    <row r="3204" ht="12.75" customHeight="1" x14ac:dyDescent="0.25"/>
    <row r="3205" ht="12.75" customHeight="1" x14ac:dyDescent="0.25"/>
    <row r="3206" ht="12.75" customHeight="1" x14ac:dyDescent="0.25"/>
    <row r="3207" ht="12.75" customHeight="1" x14ac:dyDescent="0.25"/>
    <row r="3208" ht="12.75" customHeight="1" x14ac:dyDescent="0.25"/>
    <row r="3209" ht="12.75" customHeight="1" x14ac:dyDescent="0.25"/>
    <row r="3210" ht="12.75" customHeight="1" x14ac:dyDescent="0.25"/>
    <row r="3211" ht="12.75" customHeight="1" x14ac:dyDescent="0.25"/>
    <row r="3212" ht="12.75" customHeight="1" x14ac:dyDescent="0.25"/>
    <row r="3213" ht="12.75" customHeight="1" x14ac:dyDescent="0.25"/>
    <row r="3214" ht="12.75" customHeight="1" x14ac:dyDescent="0.25"/>
    <row r="3215" ht="12.75" customHeight="1" x14ac:dyDescent="0.25"/>
    <row r="3216" ht="12.75" customHeight="1" x14ac:dyDescent="0.25"/>
    <row r="3217" ht="12.75" customHeight="1" x14ac:dyDescent="0.25"/>
    <row r="3218" ht="12.75" customHeight="1" x14ac:dyDescent="0.25"/>
    <row r="3219" ht="12.75" customHeight="1" x14ac:dyDescent="0.25"/>
    <row r="3220" ht="12.75" customHeight="1" x14ac:dyDescent="0.25"/>
    <row r="3221" ht="12.75" customHeight="1" x14ac:dyDescent="0.25"/>
    <row r="3222" ht="12.75" customHeight="1" x14ac:dyDescent="0.25"/>
    <row r="3223" ht="12.75" customHeight="1" x14ac:dyDescent="0.25"/>
    <row r="3224" ht="12.75" customHeight="1" x14ac:dyDescent="0.25"/>
    <row r="3225" ht="12.75" customHeight="1" x14ac:dyDescent="0.25"/>
    <row r="3226" ht="12.75" customHeight="1" x14ac:dyDescent="0.25"/>
    <row r="3227" ht="12.75" customHeight="1" x14ac:dyDescent="0.25"/>
    <row r="3228" ht="12.75" customHeight="1" x14ac:dyDescent="0.25"/>
    <row r="3229" ht="12.75" customHeight="1" x14ac:dyDescent="0.25"/>
    <row r="3230" ht="12.75" customHeight="1" x14ac:dyDescent="0.25"/>
    <row r="3231" ht="12.75" customHeight="1" x14ac:dyDescent="0.25"/>
    <row r="3232" ht="12.75" customHeight="1" x14ac:dyDescent="0.25"/>
    <row r="3233" ht="12.75" customHeight="1" x14ac:dyDescent="0.25"/>
    <row r="3234" ht="12.75" customHeight="1" x14ac:dyDescent="0.25"/>
    <row r="3235" ht="12.75" customHeight="1" x14ac:dyDescent="0.25"/>
    <row r="3236" ht="12.75" customHeight="1" x14ac:dyDescent="0.25"/>
    <row r="3237" ht="12.75" customHeight="1" x14ac:dyDescent="0.25"/>
    <row r="3238" ht="12.75" customHeight="1" x14ac:dyDescent="0.25"/>
    <row r="3239" ht="12.75" customHeight="1" x14ac:dyDescent="0.25"/>
    <row r="3240" ht="12.75" customHeight="1" x14ac:dyDescent="0.25"/>
    <row r="3241" ht="12.75" customHeight="1" x14ac:dyDescent="0.25"/>
    <row r="3242" ht="12.75" customHeight="1" x14ac:dyDescent="0.25"/>
    <row r="3243" ht="12.75" customHeight="1" x14ac:dyDescent="0.25"/>
    <row r="3244" ht="12.75" customHeight="1" x14ac:dyDescent="0.25"/>
    <row r="3245" ht="12.75" customHeight="1" x14ac:dyDescent="0.25"/>
    <row r="3246" ht="12.75" customHeight="1" x14ac:dyDescent="0.25"/>
    <row r="3247" ht="12.75" customHeight="1" x14ac:dyDescent="0.25"/>
    <row r="3248" ht="12.75" customHeight="1" x14ac:dyDescent="0.25"/>
    <row r="3249" ht="12.75" customHeight="1" x14ac:dyDescent="0.25"/>
    <row r="3250" ht="12.75" customHeight="1" x14ac:dyDescent="0.25"/>
    <row r="3251" ht="12.75" customHeight="1" x14ac:dyDescent="0.25"/>
    <row r="3252" ht="12.75" customHeight="1" x14ac:dyDescent="0.25"/>
    <row r="3253" ht="12.75" customHeight="1" x14ac:dyDescent="0.25"/>
    <row r="3254" ht="12.75" customHeight="1" x14ac:dyDescent="0.25"/>
    <row r="3255" ht="12.75" customHeight="1" x14ac:dyDescent="0.25"/>
    <row r="3256" ht="12.75" customHeight="1" x14ac:dyDescent="0.25"/>
    <row r="3257" ht="12.75" customHeight="1" x14ac:dyDescent="0.25"/>
    <row r="3258" ht="12.75" customHeight="1" x14ac:dyDescent="0.25"/>
    <row r="3259" ht="12.75" customHeight="1" x14ac:dyDescent="0.25"/>
    <row r="3260" ht="12.75" customHeight="1" x14ac:dyDescent="0.25"/>
    <row r="3261" ht="12.75" customHeight="1" x14ac:dyDescent="0.25"/>
    <row r="3262" ht="12.75" customHeight="1" x14ac:dyDescent="0.25"/>
    <row r="3263" ht="12.75" customHeight="1" x14ac:dyDescent="0.25"/>
    <row r="3264" ht="12.75" customHeight="1" x14ac:dyDescent="0.25"/>
    <row r="3265" ht="12.75" customHeight="1" x14ac:dyDescent="0.25"/>
    <row r="3266" ht="12.75" customHeight="1" x14ac:dyDescent="0.25"/>
    <row r="3267" ht="12.75" customHeight="1" x14ac:dyDescent="0.25"/>
    <row r="3268" ht="12.75" customHeight="1" x14ac:dyDescent="0.25"/>
    <row r="3269" ht="12.75" customHeight="1" x14ac:dyDescent="0.25"/>
    <row r="3270" ht="12.75" customHeight="1" x14ac:dyDescent="0.25"/>
    <row r="3271" ht="12.75" customHeight="1" x14ac:dyDescent="0.25"/>
    <row r="3272" ht="12.75" customHeight="1" x14ac:dyDescent="0.25"/>
    <row r="3273" ht="12.75" customHeight="1" x14ac:dyDescent="0.25"/>
    <row r="3274" ht="12.75" customHeight="1" x14ac:dyDescent="0.25"/>
    <row r="3275" ht="12.75" customHeight="1" x14ac:dyDescent="0.25"/>
    <row r="3276" ht="12.75" customHeight="1" x14ac:dyDescent="0.25"/>
    <row r="3277" ht="12.75" customHeight="1" x14ac:dyDescent="0.25"/>
    <row r="3278" ht="12.75" customHeight="1" x14ac:dyDescent="0.25"/>
    <row r="3279" ht="12.75" customHeight="1" x14ac:dyDescent="0.25"/>
    <row r="3280" ht="12.75" customHeight="1" x14ac:dyDescent="0.25"/>
    <row r="3281" ht="12.75" customHeight="1" x14ac:dyDescent="0.25"/>
    <row r="3282" ht="12.75" customHeight="1" x14ac:dyDescent="0.25"/>
    <row r="3283" ht="12.75" customHeight="1" x14ac:dyDescent="0.25"/>
    <row r="3284" ht="12.75" customHeight="1" x14ac:dyDescent="0.25"/>
    <row r="3285" ht="12.75" customHeight="1" x14ac:dyDescent="0.25"/>
    <row r="3286" ht="12.75" customHeight="1" x14ac:dyDescent="0.25"/>
    <row r="3287" ht="12.75" customHeight="1" x14ac:dyDescent="0.25"/>
    <row r="3288" ht="12.75" customHeight="1" x14ac:dyDescent="0.25"/>
    <row r="3289" ht="12.75" customHeight="1" x14ac:dyDescent="0.25"/>
    <row r="3290" ht="12.75" customHeight="1" x14ac:dyDescent="0.25"/>
    <row r="3291" ht="12.75" customHeight="1" x14ac:dyDescent="0.25"/>
    <row r="3292" ht="12.75" customHeight="1" x14ac:dyDescent="0.25"/>
    <row r="3293" ht="12.75" customHeight="1" x14ac:dyDescent="0.25"/>
    <row r="3294" ht="12.75" customHeight="1" x14ac:dyDescent="0.25"/>
    <row r="3295" ht="12.75" customHeight="1" x14ac:dyDescent="0.25"/>
    <row r="3296" ht="12.75" customHeight="1" x14ac:dyDescent="0.25"/>
    <row r="3297" ht="12.75" customHeight="1" x14ac:dyDescent="0.25"/>
    <row r="3298" ht="12.75" customHeight="1" x14ac:dyDescent="0.25"/>
    <row r="3299" ht="12.75" customHeight="1" x14ac:dyDescent="0.25"/>
    <row r="3300" ht="12.75" customHeight="1" x14ac:dyDescent="0.25"/>
    <row r="3301" ht="12.75" customHeight="1" x14ac:dyDescent="0.25"/>
    <row r="3302" ht="12.75" customHeight="1" x14ac:dyDescent="0.25"/>
    <row r="3303" ht="12.75" customHeight="1" x14ac:dyDescent="0.25"/>
    <row r="3304" ht="12.75" customHeight="1" x14ac:dyDescent="0.25"/>
    <row r="3305" ht="12.75" customHeight="1" x14ac:dyDescent="0.25"/>
    <row r="3306" ht="12.75" customHeight="1" x14ac:dyDescent="0.25"/>
    <row r="3307" ht="12.75" customHeight="1" x14ac:dyDescent="0.25"/>
    <row r="3308" ht="12.75" customHeight="1" x14ac:dyDescent="0.25"/>
    <row r="3309" ht="12.75" customHeight="1" x14ac:dyDescent="0.25"/>
    <row r="3310" ht="12.75" customHeight="1" x14ac:dyDescent="0.25"/>
    <row r="3311" ht="12.75" customHeight="1" x14ac:dyDescent="0.25"/>
    <row r="3312" ht="12.75" customHeight="1" x14ac:dyDescent="0.25"/>
    <row r="3313" ht="12.75" customHeight="1" x14ac:dyDescent="0.25"/>
    <row r="3314" ht="12.75" customHeight="1" x14ac:dyDescent="0.25"/>
    <row r="3315" ht="12.75" customHeight="1" x14ac:dyDescent="0.25"/>
    <row r="3316" ht="12.75" customHeight="1" x14ac:dyDescent="0.25"/>
    <row r="3317" ht="12.75" customHeight="1" x14ac:dyDescent="0.25"/>
    <row r="3318" ht="12.75" customHeight="1" x14ac:dyDescent="0.25"/>
    <row r="3319" ht="12.75" customHeight="1" x14ac:dyDescent="0.25"/>
    <row r="3320" ht="12.75" customHeight="1" x14ac:dyDescent="0.25"/>
    <row r="3321" ht="12.75" customHeight="1" x14ac:dyDescent="0.25"/>
    <row r="3322" ht="12.75" customHeight="1" x14ac:dyDescent="0.25"/>
    <row r="3323" ht="12.75" customHeight="1" x14ac:dyDescent="0.25"/>
    <row r="3324" ht="12.75" customHeight="1" x14ac:dyDescent="0.25"/>
    <row r="3325" ht="12.75" customHeight="1" x14ac:dyDescent="0.25"/>
    <row r="3326" ht="12.75" customHeight="1" x14ac:dyDescent="0.25"/>
    <row r="3327" ht="12.75" customHeight="1" x14ac:dyDescent="0.25"/>
    <row r="3328" ht="12.75" customHeight="1" x14ac:dyDescent="0.25"/>
    <row r="3329" ht="12.75" customHeight="1" x14ac:dyDescent="0.25"/>
    <row r="3330" ht="12.75" customHeight="1" x14ac:dyDescent="0.25"/>
    <row r="3331" ht="12.75" customHeight="1" x14ac:dyDescent="0.25"/>
    <row r="3332" ht="12.75" customHeight="1" x14ac:dyDescent="0.25"/>
    <row r="3333" ht="12.75" customHeight="1" x14ac:dyDescent="0.25"/>
    <row r="3334" ht="12.75" customHeight="1" x14ac:dyDescent="0.25"/>
    <row r="3335" ht="12.75" customHeight="1" x14ac:dyDescent="0.25"/>
    <row r="3336" ht="12.75" customHeight="1" x14ac:dyDescent="0.25"/>
    <row r="3337" ht="12.75" customHeight="1" x14ac:dyDescent="0.25"/>
    <row r="3338" ht="12.75" customHeight="1" x14ac:dyDescent="0.25"/>
    <row r="3339" ht="12.75" customHeight="1" x14ac:dyDescent="0.25"/>
    <row r="3340" ht="12.75" customHeight="1" x14ac:dyDescent="0.25"/>
    <row r="3341" ht="12.75" customHeight="1" x14ac:dyDescent="0.25"/>
    <row r="3342" ht="12.75" customHeight="1" x14ac:dyDescent="0.25"/>
    <row r="3343" ht="12.75" customHeight="1" x14ac:dyDescent="0.25"/>
    <row r="3344" ht="12.75" customHeight="1" x14ac:dyDescent="0.25"/>
    <row r="3345" ht="12.75" customHeight="1" x14ac:dyDescent="0.25"/>
    <row r="3346" ht="12.75" customHeight="1" x14ac:dyDescent="0.25"/>
    <row r="3347" ht="12.75" customHeight="1" x14ac:dyDescent="0.25"/>
    <row r="3348" ht="12.75" customHeight="1" x14ac:dyDescent="0.25"/>
    <row r="3349" ht="12.75" customHeight="1" x14ac:dyDescent="0.25"/>
    <row r="3350" ht="12.75" customHeight="1" x14ac:dyDescent="0.25"/>
    <row r="3351" ht="12.75" customHeight="1" x14ac:dyDescent="0.25"/>
    <row r="3352" ht="12.75" customHeight="1" x14ac:dyDescent="0.25"/>
    <row r="3353" ht="12.75" customHeight="1" x14ac:dyDescent="0.25"/>
    <row r="3354" ht="12.75" customHeight="1" x14ac:dyDescent="0.25"/>
    <row r="3355" ht="12.75" customHeight="1" x14ac:dyDescent="0.25"/>
    <row r="3356" ht="12.75" customHeight="1" x14ac:dyDescent="0.25"/>
    <row r="3357" ht="12.75" customHeight="1" x14ac:dyDescent="0.25"/>
    <row r="3358" ht="12.75" customHeight="1" x14ac:dyDescent="0.25"/>
    <row r="3359" ht="12.75" customHeight="1" x14ac:dyDescent="0.25"/>
    <row r="3360" ht="12.75" customHeight="1" x14ac:dyDescent="0.25"/>
    <row r="3361" ht="12.75" customHeight="1" x14ac:dyDescent="0.25"/>
    <row r="3362" ht="12.75" customHeight="1" x14ac:dyDescent="0.25"/>
    <row r="3363" ht="12.75" customHeight="1" x14ac:dyDescent="0.25"/>
    <row r="3364" ht="12.75" customHeight="1" x14ac:dyDescent="0.25"/>
    <row r="3365" ht="12.75" customHeight="1" x14ac:dyDescent="0.25"/>
    <row r="3366" ht="12.75" customHeight="1" x14ac:dyDescent="0.25"/>
    <row r="3367" ht="12.75" customHeight="1" x14ac:dyDescent="0.25"/>
    <row r="3368" ht="12.75" customHeight="1" x14ac:dyDescent="0.25"/>
    <row r="3369" ht="12.75" customHeight="1" x14ac:dyDescent="0.25"/>
    <row r="3370" ht="12.75" customHeight="1" x14ac:dyDescent="0.25"/>
    <row r="3371" ht="12.75" customHeight="1" x14ac:dyDescent="0.25"/>
    <row r="3372" ht="12.75" customHeight="1" x14ac:dyDescent="0.25"/>
    <row r="3373" ht="12.75" customHeight="1" x14ac:dyDescent="0.25"/>
    <row r="3374" ht="12.75" customHeight="1" x14ac:dyDescent="0.25"/>
    <row r="3375" ht="12.75" customHeight="1" x14ac:dyDescent="0.25"/>
    <row r="3376" ht="12.75" customHeight="1" x14ac:dyDescent="0.25"/>
    <row r="3377" ht="12.75" customHeight="1" x14ac:dyDescent="0.25"/>
    <row r="3378" ht="12.75" customHeight="1" x14ac:dyDescent="0.25"/>
    <row r="3379" ht="12.75" customHeight="1" x14ac:dyDescent="0.25"/>
    <row r="3380" ht="12.75" customHeight="1" x14ac:dyDescent="0.25"/>
    <row r="3381" ht="12.75" customHeight="1" x14ac:dyDescent="0.25"/>
    <row r="3382" ht="12.75" customHeight="1" x14ac:dyDescent="0.25"/>
    <row r="3383" ht="12.75" customHeight="1" x14ac:dyDescent="0.25"/>
    <row r="3384" ht="12.75" customHeight="1" x14ac:dyDescent="0.25"/>
    <row r="3385" ht="12.75" customHeight="1" x14ac:dyDescent="0.25"/>
    <row r="3386" ht="12.75" customHeight="1" x14ac:dyDescent="0.25"/>
    <row r="3387" ht="12.75" customHeight="1" x14ac:dyDescent="0.25"/>
    <row r="3388" ht="12.75" customHeight="1" x14ac:dyDescent="0.25"/>
    <row r="3389" ht="12.75" customHeight="1" x14ac:dyDescent="0.25"/>
    <row r="3390" ht="12.75" customHeight="1" x14ac:dyDescent="0.25"/>
    <row r="3391" ht="12.75" customHeight="1" x14ac:dyDescent="0.25"/>
    <row r="3392" ht="12.75" customHeight="1" x14ac:dyDescent="0.25"/>
    <row r="3393" ht="12.75" customHeight="1" x14ac:dyDescent="0.25"/>
    <row r="3394" ht="12.75" customHeight="1" x14ac:dyDescent="0.25"/>
    <row r="3395" ht="12.75" customHeight="1" x14ac:dyDescent="0.25"/>
    <row r="3396" ht="12.75" customHeight="1" x14ac:dyDescent="0.25"/>
    <row r="3397" ht="12.75" customHeight="1" x14ac:dyDescent="0.25"/>
    <row r="3398" ht="12.75" customHeight="1" x14ac:dyDescent="0.25"/>
    <row r="3399" ht="12.75" customHeight="1" x14ac:dyDescent="0.25"/>
    <row r="3400" ht="12.75" customHeight="1" x14ac:dyDescent="0.25"/>
    <row r="3401" ht="12.75" customHeight="1" x14ac:dyDescent="0.25"/>
    <row r="3402" ht="12.75" customHeight="1" x14ac:dyDescent="0.25"/>
    <row r="3403" ht="12.75" customHeight="1" x14ac:dyDescent="0.25"/>
    <row r="3404" ht="12.75" customHeight="1" x14ac:dyDescent="0.25"/>
    <row r="3405" ht="12.75" customHeight="1" x14ac:dyDescent="0.25"/>
    <row r="3406" ht="12.75" customHeight="1" x14ac:dyDescent="0.25"/>
    <row r="3407" ht="12.75" customHeight="1" x14ac:dyDescent="0.25"/>
    <row r="3408" ht="12.75" customHeight="1" x14ac:dyDescent="0.25"/>
    <row r="3409" ht="12.75" customHeight="1" x14ac:dyDescent="0.25"/>
    <row r="3410" ht="12.75" customHeight="1" x14ac:dyDescent="0.25"/>
    <row r="3411" ht="12.75" customHeight="1" x14ac:dyDescent="0.25"/>
    <row r="3412" ht="12.75" customHeight="1" x14ac:dyDescent="0.25"/>
    <row r="3413" ht="12.75" customHeight="1" x14ac:dyDescent="0.25"/>
    <row r="3414" ht="12.75" customHeight="1" x14ac:dyDescent="0.25"/>
    <row r="3415" ht="12.75" customHeight="1" x14ac:dyDescent="0.25"/>
    <row r="3416" ht="12.75" customHeight="1" x14ac:dyDescent="0.25"/>
    <row r="3417" ht="12.75" customHeight="1" x14ac:dyDescent="0.25"/>
    <row r="3418" ht="12.75" customHeight="1" x14ac:dyDescent="0.25"/>
    <row r="3419" ht="12.75" customHeight="1" x14ac:dyDescent="0.25"/>
    <row r="3420" ht="12.75" customHeight="1" x14ac:dyDescent="0.25"/>
    <row r="3421" ht="12.75" customHeight="1" x14ac:dyDescent="0.25"/>
    <row r="3422" ht="12.75" customHeight="1" x14ac:dyDescent="0.25"/>
    <row r="3423" ht="12.75" customHeight="1" x14ac:dyDescent="0.25"/>
    <row r="3424" ht="12.75" customHeight="1" x14ac:dyDescent="0.25"/>
    <row r="3425" ht="12.75" customHeight="1" x14ac:dyDescent="0.25"/>
    <row r="3426" ht="12.75" customHeight="1" x14ac:dyDescent="0.25"/>
    <row r="3427" ht="12.75" customHeight="1" x14ac:dyDescent="0.25"/>
    <row r="3428" ht="12.75" customHeight="1" x14ac:dyDescent="0.25"/>
    <row r="3429" ht="12.75" customHeight="1" x14ac:dyDescent="0.25"/>
    <row r="3430" ht="12.75" customHeight="1" x14ac:dyDescent="0.25"/>
    <row r="3431" ht="12.75" customHeight="1" x14ac:dyDescent="0.25"/>
    <row r="3432" ht="12.75" customHeight="1" x14ac:dyDescent="0.25"/>
    <row r="3433" ht="12.75" customHeight="1" x14ac:dyDescent="0.25"/>
    <row r="3434" ht="12.75" customHeight="1" x14ac:dyDescent="0.25"/>
    <row r="3435" ht="12.75" customHeight="1" x14ac:dyDescent="0.25"/>
    <row r="3436" ht="12.75" customHeight="1" x14ac:dyDescent="0.25"/>
    <row r="3437" ht="12.75" customHeight="1" x14ac:dyDescent="0.25"/>
    <row r="3438" ht="12.75" customHeight="1" x14ac:dyDescent="0.25"/>
    <row r="3439" ht="12.75" customHeight="1" x14ac:dyDescent="0.25"/>
    <row r="3440" ht="12.75" customHeight="1" x14ac:dyDescent="0.25"/>
    <row r="3441" ht="12.75" customHeight="1" x14ac:dyDescent="0.25"/>
    <row r="3442" ht="12.75" customHeight="1" x14ac:dyDescent="0.25"/>
    <row r="3443" ht="12.75" customHeight="1" x14ac:dyDescent="0.25"/>
    <row r="3444" ht="12.75" customHeight="1" x14ac:dyDescent="0.25"/>
    <row r="3445" ht="12.75" customHeight="1" x14ac:dyDescent="0.25"/>
    <row r="3446" ht="12.75" customHeight="1" x14ac:dyDescent="0.25"/>
    <row r="3447" ht="12.75" customHeight="1" x14ac:dyDescent="0.25"/>
    <row r="3448" ht="12.75" customHeight="1" x14ac:dyDescent="0.25"/>
    <row r="3449" ht="12.75" customHeight="1" x14ac:dyDescent="0.25"/>
    <row r="3450" ht="12.75" customHeight="1" x14ac:dyDescent="0.25"/>
    <row r="3451" ht="12.75" customHeight="1" x14ac:dyDescent="0.25"/>
    <row r="3452" ht="12.75" customHeight="1" x14ac:dyDescent="0.25"/>
    <row r="3453" ht="12.75" customHeight="1" x14ac:dyDescent="0.25"/>
    <row r="3454" ht="12.75" customHeight="1" x14ac:dyDescent="0.25"/>
    <row r="3455" ht="12.75" customHeight="1" x14ac:dyDescent="0.25"/>
    <row r="3456" ht="12.75" customHeight="1" x14ac:dyDescent="0.25"/>
    <row r="3457" ht="12.75" customHeight="1" x14ac:dyDescent="0.25"/>
    <row r="3458" ht="12.75" customHeight="1" x14ac:dyDescent="0.25"/>
    <row r="3459" ht="12.75" customHeight="1" x14ac:dyDescent="0.25"/>
    <row r="3460" ht="12.75" customHeight="1" x14ac:dyDescent="0.25"/>
    <row r="3461" ht="12.75" customHeight="1" x14ac:dyDescent="0.25"/>
    <row r="3462" ht="12.75" customHeight="1" x14ac:dyDescent="0.25"/>
    <row r="3463" ht="12.75" customHeight="1" x14ac:dyDescent="0.25"/>
    <row r="3464" ht="12.75" customHeight="1" x14ac:dyDescent="0.25"/>
    <row r="3465" ht="12.75" customHeight="1" x14ac:dyDescent="0.25"/>
    <row r="3466" ht="12.75" customHeight="1" x14ac:dyDescent="0.25"/>
    <row r="3467" ht="12.75" customHeight="1" x14ac:dyDescent="0.25"/>
    <row r="3468" ht="12.75" customHeight="1" x14ac:dyDescent="0.25"/>
    <row r="3469" ht="12.75" customHeight="1" x14ac:dyDescent="0.25"/>
    <row r="3470" ht="12.75" customHeight="1" x14ac:dyDescent="0.25"/>
    <row r="3471" ht="12.75" customHeight="1" x14ac:dyDescent="0.25"/>
    <row r="3472" ht="12.75" customHeight="1" x14ac:dyDescent="0.25"/>
    <row r="3473" ht="12.75" customHeight="1" x14ac:dyDescent="0.25"/>
    <row r="3474" ht="12.75" customHeight="1" x14ac:dyDescent="0.25"/>
    <row r="3475" ht="12.75" customHeight="1" x14ac:dyDescent="0.25"/>
    <row r="3476" ht="12.75" customHeight="1" x14ac:dyDescent="0.25"/>
    <row r="3477" ht="12.75" customHeight="1" x14ac:dyDescent="0.25"/>
    <row r="3478" ht="12.75" customHeight="1" x14ac:dyDescent="0.25"/>
    <row r="3479" ht="12.75" customHeight="1" x14ac:dyDescent="0.25"/>
    <row r="3480" ht="12.75" customHeight="1" x14ac:dyDescent="0.25"/>
    <row r="3481" ht="12.75" customHeight="1" x14ac:dyDescent="0.25"/>
    <row r="3482" ht="12.75" customHeight="1" x14ac:dyDescent="0.25"/>
    <row r="3483" ht="12.75" customHeight="1" x14ac:dyDescent="0.25"/>
    <row r="3484" ht="12.75" customHeight="1" x14ac:dyDescent="0.25"/>
    <row r="3485" ht="12.75" customHeight="1" x14ac:dyDescent="0.25"/>
    <row r="3486" ht="12.75" customHeight="1" x14ac:dyDescent="0.25"/>
    <row r="3487" ht="12.75" customHeight="1" x14ac:dyDescent="0.25"/>
    <row r="3488" ht="12.75" customHeight="1" x14ac:dyDescent="0.25"/>
    <row r="3489" ht="12.75" customHeight="1" x14ac:dyDescent="0.25"/>
    <row r="3490" ht="12.75" customHeight="1" x14ac:dyDescent="0.25"/>
    <row r="3491" ht="12.75" customHeight="1" x14ac:dyDescent="0.25"/>
    <row r="3492" ht="12.75" customHeight="1" x14ac:dyDescent="0.25"/>
    <row r="3493" ht="12.75" customHeight="1" x14ac:dyDescent="0.25"/>
    <row r="3494" ht="12.75" customHeight="1" x14ac:dyDescent="0.25"/>
    <row r="3495" ht="12.75" customHeight="1" x14ac:dyDescent="0.25"/>
    <row r="3496" ht="12.75" customHeight="1" x14ac:dyDescent="0.25"/>
    <row r="3497" ht="12.75" customHeight="1" x14ac:dyDescent="0.25"/>
    <row r="3498" ht="12.75" customHeight="1" x14ac:dyDescent="0.25"/>
    <row r="3499" ht="12.75" customHeight="1" x14ac:dyDescent="0.25"/>
    <row r="3500" ht="12.75" customHeight="1" x14ac:dyDescent="0.25"/>
    <row r="3501" ht="12.75" customHeight="1" x14ac:dyDescent="0.25"/>
    <row r="3502" ht="12.75" customHeight="1" x14ac:dyDescent="0.25"/>
    <row r="3503" ht="12.75" customHeight="1" x14ac:dyDescent="0.25"/>
    <row r="3504" ht="12.75" customHeight="1" x14ac:dyDescent="0.25"/>
    <row r="3505" ht="12.75" customHeight="1" x14ac:dyDescent="0.25"/>
    <row r="3506" ht="12.75" customHeight="1" x14ac:dyDescent="0.25"/>
    <row r="3507" ht="12.75" customHeight="1" x14ac:dyDescent="0.25"/>
    <row r="3508" ht="12.75" customHeight="1" x14ac:dyDescent="0.25"/>
    <row r="3509" ht="12.75" customHeight="1" x14ac:dyDescent="0.25"/>
    <row r="3510" ht="12.75" customHeight="1" x14ac:dyDescent="0.25"/>
    <row r="3511" ht="12.75" customHeight="1" x14ac:dyDescent="0.25"/>
    <row r="3512" ht="12.75" customHeight="1" x14ac:dyDescent="0.25"/>
    <row r="3513" ht="12.75" customHeight="1" x14ac:dyDescent="0.25"/>
    <row r="3514" ht="12.75" customHeight="1" x14ac:dyDescent="0.25"/>
    <row r="3515" ht="12.75" customHeight="1" x14ac:dyDescent="0.25"/>
    <row r="3516" ht="12.75" customHeight="1" x14ac:dyDescent="0.25"/>
    <row r="3517" ht="12.75" customHeight="1" x14ac:dyDescent="0.25"/>
    <row r="3518" ht="12.75" customHeight="1" x14ac:dyDescent="0.25"/>
    <row r="3519" ht="12.75" customHeight="1" x14ac:dyDescent="0.25"/>
    <row r="3520" ht="12.75" customHeight="1" x14ac:dyDescent="0.25"/>
    <row r="3521" ht="12.75" customHeight="1" x14ac:dyDescent="0.25"/>
    <row r="3522" ht="12.75" customHeight="1" x14ac:dyDescent="0.25"/>
    <row r="3523" ht="12.75" customHeight="1" x14ac:dyDescent="0.25"/>
    <row r="3524" ht="12.75" customHeight="1" x14ac:dyDescent="0.25"/>
    <row r="3525" ht="12.75" customHeight="1" x14ac:dyDescent="0.25"/>
    <row r="3526" ht="12.75" customHeight="1" x14ac:dyDescent="0.25"/>
    <row r="3527" ht="12.75" customHeight="1" x14ac:dyDescent="0.25"/>
    <row r="3528" ht="12.75" customHeight="1" x14ac:dyDescent="0.25"/>
    <row r="3529" ht="12.75" customHeight="1" x14ac:dyDescent="0.25"/>
    <row r="3530" ht="12.75" customHeight="1" x14ac:dyDescent="0.25"/>
    <row r="3531" ht="12.75" customHeight="1" x14ac:dyDescent="0.25"/>
    <row r="3532" ht="12.75" customHeight="1" x14ac:dyDescent="0.25"/>
    <row r="3533" ht="12.75" customHeight="1" x14ac:dyDescent="0.25"/>
    <row r="3534" ht="12.75" customHeight="1" x14ac:dyDescent="0.25"/>
    <row r="3535" ht="12.75" customHeight="1" x14ac:dyDescent="0.25"/>
    <row r="3536" ht="12.75" customHeight="1" x14ac:dyDescent="0.25"/>
    <row r="3537" ht="12.75" customHeight="1" x14ac:dyDescent="0.25"/>
    <row r="3538" ht="12.75" customHeight="1" x14ac:dyDescent="0.25"/>
    <row r="3539" ht="12.75" customHeight="1" x14ac:dyDescent="0.25"/>
    <row r="3540" ht="12.75" customHeight="1" x14ac:dyDescent="0.25"/>
    <row r="3541" ht="12.75" customHeight="1" x14ac:dyDescent="0.25"/>
    <row r="3542" ht="12.75" customHeight="1" x14ac:dyDescent="0.25"/>
    <row r="3543" ht="12.75" customHeight="1" x14ac:dyDescent="0.25"/>
    <row r="3544" ht="12.75" customHeight="1" x14ac:dyDescent="0.25"/>
    <row r="3545" ht="12.75" customHeight="1" x14ac:dyDescent="0.25"/>
    <row r="3546" ht="12.75" customHeight="1" x14ac:dyDescent="0.25"/>
    <row r="3547" ht="12.75" customHeight="1" x14ac:dyDescent="0.25"/>
    <row r="3548" ht="12.75" customHeight="1" x14ac:dyDescent="0.25"/>
    <row r="3549" ht="12.75" customHeight="1" x14ac:dyDescent="0.25"/>
    <row r="3550" ht="12.75" customHeight="1" x14ac:dyDescent="0.25"/>
    <row r="3551" ht="12.75" customHeight="1" x14ac:dyDescent="0.25"/>
    <row r="3552" ht="12.75" customHeight="1" x14ac:dyDescent="0.25"/>
    <row r="3553" ht="12.75" customHeight="1" x14ac:dyDescent="0.25"/>
    <row r="3554" ht="12.75" customHeight="1" x14ac:dyDescent="0.25"/>
    <row r="3555" ht="12.75" customHeight="1" x14ac:dyDescent="0.25"/>
    <row r="3556" ht="12.75" customHeight="1" x14ac:dyDescent="0.25"/>
    <row r="3557" ht="12.75" customHeight="1" x14ac:dyDescent="0.25"/>
    <row r="3558" ht="12.75" customHeight="1" x14ac:dyDescent="0.25"/>
    <row r="3559" ht="12.75" customHeight="1" x14ac:dyDescent="0.25"/>
    <row r="3560" ht="12.75" customHeight="1" x14ac:dyDescent="0.25"/>
    <row r="3561" ht="12.75" customHeight="1" x14ac:dyDescent="0.25"/>
    <row r="3562" ht="12.75" customHeight="1" x14ac:dyDescent="0.25"/>
    <row r="3563" ht="12.75" customHeight="1" x14ac:dyDescent="0.25"/>
    <row r="3564" ht="12.75" customHeight="1" x14ac:dyDescent="0.25"/>
    <row r="3565" ht="12.75" customHeight="1" x14ac:dyDescent="0.25"/>
    <row r="3566" ht="12.75" customHeight="1" x14ac:dyDescent="0.25"/>
    <row r="3567" ht="12.75" customHeight="1" x14ac:dyDescent="0.25"/>
    <row r="3568" ht="12.75" customHeight="1" x14ac:dyDescent="0.25"/>
    <row r="3569" ht="12.75" customHeight="1" x14ac:dyDescent="0.25"/>
    <row r="3570" ht="12.75" customHeight="1" x14ac:dyDescent="0.25"/>
    <row r="3571" ht="12.75" customHeight="1" x14ac:dyDescent="0.25"/>
    <row r="3572" ht="12.75" customHeight="1" x14ac:dyDescent="0.25"/>
    <row r="3573" ht="12.75" customHeight="1" x14ac:dyDescent="0.25"/>
    <row r="3574" ht="12.75" customHeight="1" x14ac:dyDescent="0.25"/>
    <row r="3575" ht="12.75" customHeight="1" x14ac:dyDescent="0.25"/>
    <row r="3576" ht="12.75" customHeight="1" x14ac:dyDescent="0.25"/>
    <row r="3577" ht="12.75" customHeight="1" x14ac:dyDescent="0.25"/>
    <row r="3578" ht="12.75" customHeight="1" x14ac:dyDescent="0.25"/>
    <row r="3579" ht="12.75" customHeight="1" x14ac:dyDescent="0.25"/>
    <row r="3580" ht="12.75" customHeight="1" x14ac:dyDescent="0.25"/>
    <row r="3581" ht="12.75" customHeight="1" x14ac:dyDescent="0.25"/>
    <row r="3582" ht="12.75" customHeight="1" x14ac:dyDescent="0.25"/>
    <row r="3583" ht="12.75" customHeight="1" x14ac:dyDescent="0.25"/>
    <row r="3584" ht="12.75" customHeight="1" x14ac:dyDescent="0.25"/>
    <row r="3585" ht="12.75" customHeight="1" x14ac:dyDescent="0.25"/>
    <row r="3586" ht="12.75" customHeight="1" x14ac:dyDescent="0.25"/>
    <row r="3587" ht="12.75" customHeight="1" x14ac:dyDescent="0.25"/>
    <row r="3588" ht="12.75" customHeight="1" x14ac:dyDescent="0.25"/>
    <row r="3589" ht="12.75" customHeight="1" x14ac:dyDescent="0.25"/>
    <row r="3590" ht="12.75" customHeight="1" x14ac:dyDescent="0.25"/>
    <row r="3591" ht="12.75" customHeight="1" x14ac:dyDescent="0.25"/>
    <row r="3592" ht="12.75" customHeight="1" x14ac:dyDescent="0.25"/>
    <row r="3593" ht="12.75" customHeight="1" x14ac:dyDescent="0.25"/>
    <row r="3594" ht="12.75" customHeight="1" x14ac:dyDescent="0.25"/>
    <row r="3595" ht="12.75" customHeight="1" x14ac:dyDescent="0.25"/>
    <row r="3596" ht="12.75" customHeight="1" x14ac:dyDescent="0.25"/>
    <row r="3597" ht="12.75" customHeight="1" x14ac:dyDescent="0.25"/>
    <row r="3598" ht="12.75" customHeight="1" x14ac:dyDescent="0.25"/>
    <row r="3599" ht="12.75" customHeight="1" x14ac:dyDescent="0.25"/>
    <row r="3600" ht="12.75" customHeight="1" x14ac:dyDescent="0.25"/>
    <row r="3601" ht="12.75" customHeight="1" x14ac:dyDescent="0.25"/>
    <row r="3602" ht="12.75" customHeight="1" x14ac:dyDescent="0.25"/>
    <row r="3603" ht="12.75" customHeight="1" x14ac:dyDescent="0.25"/>
    <row r="3604" ht="12.75" customHeight="1" x14ac:dyDescent="0.25"/>
    <row r="3605" ht="12.75" customHeight="1" x14ac:dyDescent="0.25"/>
    <row r="3606" ht="12.75" customHeight="1" x14ac:dyDescent="0.25"/>
    <row r="3607" ht="12.75" customHeight="1" x14ac:dyDescent="0.25"/>
    <row r="3608" ht="12.75" customHeight="1" x14ac:dyDescent="0.25"/>
    <row r="3609" ht="12.75" customHeight="1" x14ac:dyDescent="0.25"/>
    <row r="3610" ht="12.75" customHeight="1" x14ac:dyDescent="0.25"/>
    <row r="3611" ht="12.75" customHeight="1" x14ac:dyDescent="0.25"/>
    <row r="3612" ht="12.75" customHeight="1" x14ac:dyDescent="0.25"/>
    <row r="3613" ht="12.75" customHeight="1" x14ac:dyDescent="0.25"/>
    <row r="3614" ht="12.75" customHeight="1" x14ac:dyDescent="0.25"/>
    <row r="3615" ht="12.75" customHeight="1" x14ac:dyDescent="0.25"/>
    <row r="3616" ht="12.75" customHeight="1" x14ac:dyDescent="0.25"/>
    <row r="3617" ht="12.75" customHeight="1" x14ac:dyDescent="0.25"/>
    <row r="3618" ht="12.75" customHeight="1" x14ac:dyDescent="0.25"/>
    <row r="3619" ht="12.75" customHeight="1" x14ac:dyDescent="0.25"/>
    <row r="3620" ht="12.75" customHeight="1" x14ac:dyDescent="0.25"/>
    <row r="3621" ht="12.75" customHeight="1" x14ac:dyDescent="0.25"/>
    <row r="3622" ht="12.75" customHeight="1" x14ac:dyDescent="0.25"/>
    <row r="3623" ht="12.75" customHeight="1" x14ac:dyDescent="0.25"/>
    <row r="3624" ht="12.75" customHeight="1" x14ac:dyDescent="0.25"/>
    <row r="3625" ht="12.75" customHeight="1" x14ac:dyDescent="0.25"/>
    <row r="3626" ht="12.75" customHeight="1" x14ac:dyDescent="0.25"/>
    <row r="3627" ht="12.75" customHeight="1" x14ac:dyDescent="0.25"/>
    <row r="3628" ht="12.75" customHeight="1" x14ac:dyDescent="0.25"/>
    <row r="3629" ht="12.75" customHeight="1" x14ac:dyDescent="0.25"/>
    <row r="3630" ht="12.75" customHeight="1" x14ac:dyDescent="0.25"/>
    <row r="3631" ht="12.75" customHeight="1" x14ac:dyDescent="0.25"/>
    <row r="3632" ht="12.75" customHeight="1" x14ac:dyDescent="0.25"/>
    <row r="3633" ht="12.75" customHeight="1" x14ac:dyDescent="0.25"/>
    <row r="3634" ht="12.75" customHeight="1" x14ac:dyDescent="0.25"/>
    <row r="3635" ht="12.75" customHeight="1" x14ac:dyDescent="0.25"/>
    <row r="3636" ht="12.75" customHeight="1" x14ac:dyDescent="0.25"/>
    <row r="3637" ht="12.75" customHeight="1" x14ac:dyDescent="0.25"/>
    <row r="3638" ht="12.75" customHeight="1" x14ac:dyDescent="0.25"/>
    <row r="3639" ht="12.75" customHeight="1" x14ac:dyDescent="0.25"/>
    <row r="3640" ht="12.75" customHeight="1" x14ac:dyDescent="0.25"/>
    <row r="3641" ht="12.75" customHeight="1" x14ac:dyDescent="0.25"/>
    <row r="3642" ht="12.75" customHeight="1" x14ac:dyDescent="0.25"/>
    <row r="3643" ht="12.75" customHeight="1" x14ac:dyDescent="0.25"/>
    <row r="3644" ht="12.75" customHeight="1" x14ac:dyDescent="0.25"/>
    <row r="3645" ht="12.75" customHeight="1" x14ac:dyDescent="0.25"/>
    <row r="3646" ht="12.75" customHeight="1" x14ac:dyDescent="0.25"/>
    <row r="3647" ht="12.75" customHeight="1" x14ac:dyDescent="0.25"/>
    <row r="3648" ht="12.75" customHeight="1" x14ac:dyDescent="0.25"/>
    <row r="3649" ht="12.75" customHeight="1" x14ac:dyDescent="0.25"/>
    <row r="3650" ht="12.75" customHeight="1" x14ac:dyDescent="0.25"/>
    <row r="3651" ht="12.75" customHeight="1" x14ac:dyDescent="0.25"/>
    <row r="3652" ht="12.75" customHeight="1" x14ac:dyDescent="0.25"/>
    <row r="3653" ht="12.75" customHeight="1" x14ac:dyDescent="0.25"/>
    <row r="3654" ht="12.75" customHeight="1" x14ac:dyDescent="0.25"/>
    <row r="3655" ht="12.75" customHeight="1" x14ac:dyDescent="0.25"/>
    <row r="3656" ht="12.75" customHeight="1" x14ac:dyDescent="0.25"/>
    <row r="3657" ht="12.75" customHeight="1" x14ac:dyDescent="0.25"/>
    <row r="3658" ht="12.75" customHeight="1" x14ac:dyDescent="0.25"/>
    <row r="3659" ht="12.75" customHeight="1" x14ac:dyDescent="0.25"/>
    <row r="3660" ht="12.75" customHeight="1" x14ac:dyDescent="0.25"/>
    <row r="3661" ht="12.75" customHeight="1" x14ac:dyDescent="0.25"/>
    <row r="3662" ht="12.75" customHeight="1" x14ac:dyDescent="0.25"/>
    <row r="3663" ht="12.75" customHeight="1" x14ac:dyDescent="0.25"/>
    <row r="3664" ht="12.75" customHeight="1" x14ac:dyDescent="0.25"/>
    <row r="3665" ht="12.75" customHeight="1" x14ac:dyDescent="0.25"/>
    <row r="3666" ht="12.75" customHeight="1" x14ac:dyDescent="0.25"/>
    <row r="3667" ht="12.75" customHeight="1" x14ac:dyDescent="0.25"/>
    <row r="3668" ht="12.75" customHeight="1" x14ac:dyDescent="0.25"/>
    <row r="3669" ht="12.75" customHeight="1" x14ac:dyDescent="0.25"/>
    <row r="3670" ht="12.75" customHeight="1" x14ac:dyDescent="0.25"/>
    <row r="3671" ht="12.75" customHeight="1" x14ac:dyDescent="0.25"/>
    <row r="3672" ht="12.75" customHeight="1" x14ac:dyDescent="0.25"/>
    <row r="3673" ht="12.75" customHeight="1" x14ac:dyDescent="0.25"/>
    <row r="3674" ht="12.75" customHeight="1" x14ac:dyDescent="0.25"/>
    <row r="3675" ht="12.75" customHeight="1" x14ac:dyDescent="0.25"/>
    <row r="3676" ht="12.75" customHeight="1" x14ac:dyDescent="0.25"/>
    <row r="3677" ht="12.75" customHeight="1" x14ac:dyDescent="0.25"/>
    <row r="3678" ht="12.75" customHeight="1" x14ac:dyDescent="0.25"/>
    <row r="3679" ht="12.75" customHeight="1" x14ac:dyDescent="0.25"/>
    <row r="3680" ht="12.75" customHeight="1" x14ac:dyDescent="0.25"/>
    <row r="3681" ht="12.75" customHeight="1" x14ac:dyDescent="0.25"/>
    <row r="3682" ht="12.75" customHeight="1" x14ac:dyDescent="0.25"/>
    <row r="3683" ht="12.75" customHeight="1" x14ac:dyDescent="0.25"/>
    <row r="3684" ht="12.75" customHeight="1" x14ac:dyDescent="0.25"/>
    <row r="3685" ht="12.75" customHeight="1" x14ac:dyDescent="0.25"/>
    <row r="3686" ht="12.75" customHeight="1" x14ac:dyDescent="0.25"/>
    <row r="3687" ht="12.75" customHeight="1" x14ac:dyDescent="0.25"/>
    <row r="3688" ht="12.75" customHeight="1" x14ac:dyDescent="0.25"/>
    <row r="3689" ht="12.75" customHeight="1" x14ac:dyDescent="0.25"/>
    <row r="3690" ht="12.75" customHeight="1" x14ac:dyDescent="0.25"/>
    <row r="3691" ht="12.75" customHeight="1" x14ac:dyDescent="0.25"/>
    <row r="3692" ht="12.75" customHeight="1" x14ac:dyDescent="0.25"/>
    <row r="3693" ht="12.75" customHeight="1" x14ac:dyDescent="0.25"/>
    <row r="3694" ht="12.75" customHeight="1" x14ac:dyDescent="0.25"/>
    <row r="3695" ht="12.75" customHeight="1" x14ac:dyDescent="0.25"/>
    <row r="3696" ht="12.75" customHeight="1" x14ac:dyDescent="0.25"/>
    <row r="3697" ht="12.75" customHeight="1" x14ac:dyDescent="0.25"/>
    <row r="3698" ht="12.75" customHeight="1" x14ac:dyDescent="0.25"/>
    <row r="3699" ht="12.75" customHeight="1" x14ac:dyDescent="0.25"/>
    <row r="3700" ht="12.75" customHeight="1" x14ac:dyDescent="0.25"/>
    <row r="3701" ht="12.75" customHeight="1" x14ac:dyDescent="0.25"/>
    <row r="3702" ht="12.75" customHeight="1" x14ac:dyDescent="0.25"/>
    <row r="3703" ht="12.75" customHeight="1" x14ac:dyDescent="0.25"/>
    <row r="3704" ht="12.75" customHeight="1" x14ac:dyDescent="0.25"/>
    <row r="3705" ht="12.75" customHeight="1" x14ac:dyDescent="0.25"/>
    <row r="3706" ht="12.75" customHeight="1" x14ac:dyDescent="0.25"/>
    <row r="3707" ht="12.75" customHeight="1" x14ac:dyDescent="0.25"/>
    <row r="3708" ht="12.75" customHeight="1" x14ac:dyDescent="0.25"/>
    <row r="3709" ht="12.75" customHeight="1" x14ac:dyDescent="0.25"/>
    <row r="3710" ht="12.75" customHeight="1" x14ac:dyDescent="0.25"/>
    <row r="3711" ht="12.75" customHeight="1" x14ac:dyDescent="0.25"/>
    <row r="3712" ht="12.75" customHeight="1" x14ac:dyDescent="0.25"/>
    <row r="3713" ht="12.75" customHeight="1" x14ac:dyDescent="0.25"/>
    <row r="3714" ht="12.75" customHeight="1" x14ac:dyDescent="0.25"/>
    <row r="3715" ht="12.75" customHeight="1" x14ac:dyDescent="0.25"/>
    <row r="3716" ht="12.75" customHeight="1" x14ac:dyDescent="0.25"/>
    <row r="3717" ht="12.75" customHeight="1" x14ac:dyDescent="0.25"/>
    <row r="3718" ht="12.75" customHeight="1" x14ac:dyDescent="0.25"/>
    <row r="3719" ht="12.75" customHeight="1" x14ac:dyDescent="0.25"/>
    <row r="3720" ht="12.75" customHeight="1" x14ac:dyDescent="0.25"/>
    <row r="3721" ht="12.75" customHeight="1" x14ac:dyDescent="0.25"/>
    <row r="3722" ht="12.75" customHeight="1" x14ac:dyDescent="0.25"/>
    <row r="3723" ht="12.75" customHeight="1" x14ac:dyDescent="0.25"/>
    <row r="3724" ht="12.75" customHeight="1" x14ac:dyDescent="0.25"/>
    <row r="3725" ht="12.75" customHeight="1" x14ac:dyDescent="0.25"/>
    <row r="3726" ht="12.75" customHeight="1" x14ac:dyDescent="0.25"/>
    <row r="3727" ht="12.75" customHeight="1" x14ac:dyDescent="0.25"/>
    <row r="3728" ht="12.75" customHeight="1" x14ac:dyDescent="0.25"/>
    <row r="3729" ht="12.75" customHeight="1" x14ac:dyDescent="0.25"/>
    <row r="3730" ht="12.75" customHeight="1" x14ac:dyDescent="0.25"/>
    <row r="3731" ht="12.75" customHeight="1" x14ac:dyDescent="0.25"/>
    <row r="3732" ht="12.75" customHeight="1" x14ac:dyDescent="0.25"/>
    <row r="3733" ht="12.75" customHeight="1" x14ac:dyDescent="0.25"/>
    <row r="3734" ht="12.75" customHeight="1" x14ac:dyDescent="0.25"/>
    <row r="3735" ht="12.75" customHeight="1" x14ac:dyDescent="0.25"/>
    <row r="3736" ht="12.75" customHeight="1" x14ac:dyDescent="0.25"/>
    <row r="3737" ht="12.75" customHeight="1" x14ac:dyDescent="0.25"/>
    <row r="3738" ht="12.75" customHeight="1" x14ac:dyDescent="0.25"/>
    <row r="3739" ht="12.75" customHeight="1" x14ac:dyDescent="0.25"/>
    <row r="3740" ht="12.75" customHeight="1" x14ac:dyDescent="0.25"/>
    <row r="3741" ht="12.75" customHeight="1" x14ac:dyDescent="0.25"/>
    <row r="3742" ht="12.75" customHeight="1" x14ac:dyDescent="0.25"/>
    <row r="3743" ht="12.75" customHeight="1" x14ac:dyDescent="0.25"/>
    <row r="3744" ht="12.75" customHeight="1" x14ac:dyDescent="0.25"/>
    <row r="3745" ht="12.75" customHeight="1" x14ac:dyDescent="0.25"/>
    <row r="3746" ht="12.75" customHeight="1" x14ac:dyDescent="0.25"/>
    <row r="3747" ht="12.75" customHeight="1" x14ac:dyDescent="0.25"/>
    <row r="3748" ht="12.75" customHeight="1" x14ac:dyDescent="0.25"/>
    <row r="3749" ht="12.75" customHeight="1" x14ac:dyDescent="0.25"/>
    <row r="3750" ht="12.75" customHeight="1" x14ac:dyDescent="0.25"/>
    <row r="3751" ht="12.75" customHeight="1" x14ac:dyDescent="0.25"/>
    <row r="3752" ht="12.75" customHeight="1" x14ac:dyDescent="0.25"/>
    <row r="3753" ht="12.75" customHeight="1" x14ac:dyDescent="0.25"/>
    <row r="3754" ht="12.75" customHeight="1" x14ac:dyDescent="0.25"/>
    <row r="3755" ht="12.75" customHeight="1" x14ac:dyDescent="0.25"/>
    <row r="3756" ht="12.75" customHeight="1" x14ac:dyDescent="0.25"/>
    <row r="3757" ht="12.75" customHeight="1" x14ac:dyDescent="0.25"/>
    <row r="3758" ht="12.75" customHeight="1" x14ac:dyDescent="0.25"/>
    <row r="3759" ht="12.75" customHeight="1" x14ac:dyDescent="0.25"/>
    <row r="3760" ht="12.75" customHeight="1" x14ac:dyDescent="0.25"/>
    <row r="3761" ht="12.75" customHeight="1" x14ac:dyDescent="0.25"/>
    <row r="3762" ht="12.75" customHeight="1" x14ac:dyDescent="0.25"/>
    <row r="3763" ht="12.75" customHeight="1" x14ac:dyDescent="0.25"/>
    <row r="3764" ht="12.75" customHeight="1" x14ac:dyDescent="0.25"/>
    <row r="3765" ht="12.75" customHeight="1" x14ac:dyDescent="0.25"/>
    <row r="3766" ht="12.75" customHeight="1" x14ac:dyDescent="0.25"/>
    <row r="3767" ht="12.75" customHeight="1" x14ac:dyDescent="0.25"/>
    <row r="3768" ht="12.75" customHeight="1" x14ac:dyDescent="0.25"/>
    <row r="3769" ht="12.75" customHeight="1" x14ac:dyDescent="0.25"/>
    <row r="3770" ht="12.75" customHeight="1" x14ac:dyDescent="0.25"/>
    <row r="3771" ht="12.75" customHeight="1" x14ac:dyDescent="0.25"/>
    <row r="3772" ht="12.75" customHeight="1" x14ac:dyDescent="0.25"/>
    <row r="3773" ht="12.75" customHeight="1" x14ac:dyDescent="0.25"/>
    <row r="3774" ht="12.75" customHeight="1" x14ac:dyDescent="0.25"/>
    <row r="3775" ht="12.75" customHeight="1" x14ac:dyDescent="0.25"/>
    <row r="3776" ht="12.75" customHeight="1" x14ac:dyDescent="0.25"/>
    <row r="3777" ht="12.75" customHeight="1" x14ac:dyDescent="0.25"/>
    <row r="3778" ht="12.75" customHeight="1" x14ac:dyDescent="0.25"/>
    <row r="3779" ht="12.75" customHeight="1" x14ac:dyDescent="0.25"/>
    <row r="3780" ht="12.75" customHeight="1" x14ac:dyDescent="0.25"/>
    <row r="3781" ht="12.75" customHeight="1" x14ac:dyDescent="0.25"/>
    <row r="3782" ht="12.75" customHeight="1" x14ac:dyDescent="0.25"/>
    <row r="3783" ht="12.75" customHeight="1" x14ac:dyDescent="0.25"/>
    <row r="3784" ht="12.75" customHeight="1" x14ac:dyDescent="0.25"/>
    <row r="3785" ht="12.75" customHeight="1" x14ac:dyDescent="0.25"/>
    <row r="3786" ht="12.75" customHeight="1" x14ac:dyDescent="0.25"/>
    <row r="3787" ht="12.75" customHeight="1" x14ac:dyDescent="0.25"/>
    <row r="3788" ht="12.75" customHeight="1" x14ac:dyDescent="0.25"/>
    <row r="3789" ht="12.75" customHeight="1" x14ac:dyDescent="0.25"/>
    <row r="3790" ht="12.75" customHeight="1" x14ac:dyDescent="0.25"/>
    <row r="3791" ht="12.75" customHeight="1" x14ac:dyDescent="0.25"/>
    <row r="3792" ht="12.75" customHeight="1" x14ac:dyDescent="0.25"/>
    <row r="3793" ht="12.75" customHeight="1" x14ac:dyDescent="0.25"/>
    <row r="3794" ht="12.75" customHeight="1" x14ac:dyDescent="0.25"/>
    <row r="3795" ht="12.75" customHeight="1" x14ac:dyDescent="0.25"/>
    <row r="3796" ht="12.75" customHeight="1" x14ac:dyDescent="0.25"/>
    <row r="3797" ht="12.75" customHeight="1" x14ac:dyDescent="0.25"/>
    <row r="3798" ht="12.75" customHeight="1" x14ac:dyDescent="0.25"/>
    <row r="3799" ht="12.75" customHeight="1" x14ac:dyDescent="0.25"/>
    <row r="3800" ht="12.75" customHeight="1" x14ac:dyDescent="0.25"/>
    <row r="3801" ht="12.75" customHeight="1" x14ac:dyDescent="0.25"/>
    <row r="3802" ht="12.75" customHeight="1" x14ac:dyDescent="0.25"/>
    <row r="3803" ht="12.75" customHeight="1" x14ac:dyDescent="0.25"/>
    <row r="3804" ht="12.75" customHeight="1" x14ac:dyDescent="0.25"/>
    <row r="3805" ht="12.75" customHeight="1" x14ac:dyDescent="0.25"/>
    <row r="3806" ht="12.75" customHeight="1" x14ac:dyDescent="0.25"/>
    <row r="3807" ht="12.75" customHeight="1" x14ac:dyDescent="0.25"/>
    <row r="3808" ht="12.75" customHeight="1" x14ac:dyDescent="0.25"/>
    <row r="3809" ht="12.75" customHeight="1" x14ac:dyDescent="0.25"/>
    <row r="3810" ht="12.75" customHeight="1" x14ac:dyDescent="0.25"/>
    <row r="3811" ht="12.75" customHeight="1" x14ac:dyDescent="0.25"/>
    <row r="3812" ht="12.75" customHeight="1" x14ac:dyDescent="0.25"/>
    <row r="3813" ht="12.75" customHeight="1" x14ac:dyDescent="0.25"/>
    <row r="3814" ht="12.75" customHeight="1" x14ac:dyDescent="0.25"/>
    <row r="3815" ht="12.75" customHeight="1" x14ac:dyDescent="0.25"/>
    <row r="3816" ht="12.75" customHeight="1" x14ac:dyDescent="0.25"/>
    <row r="3817" ht="12.75" customHeight="1" x14ac:dyDescent="0.25"/>
    <row r="3818" ht="12.75" customHeight="1" x14ac:dyDescent="0.25"/>
    <row r="3819" ht="12.75" customHeight="1" x14ac:dyDescent="0.25"/>
    <row r="3820" ht="12.75" customHeight="1" x14ac:dyDescent="0.25"/>
    <row r="3821" ht="12.75" customHeight="1" x14ac:dyDescent="0.25"/>
    <row r="3822" ht="12.75" customHeight="1" x14ac:dyDescent="0.25"/>
    <row r="3823" ht="12.75" customHeight="1" x14ac:dyDescent="0.25"/>
    <row r="3824" ht="12.75" customHeight="1" x14ac:dyDescent="0.25"/>
    <row r="3825" ht="12.75" customHeight="1" x14ac:dyDescent="0.25"/>
    <row r="3826" ht="12.75" customHeight="1" x14ac:dyDescent="0.25"/>
    <row r="3827" ht="12.75" customHeight="1" x14ac:dyDescent="0.25"/>
    <row r="3828" ht="12.75" customHeight="1" x14ac:dyDescent="0.25"/>
    <row r="3829" ht="12.75" customHeight="1" x14ac:dyDescent="0.25"/>
    <row r="3830" ht="12.75" customHeight="1" x14ac:dyDescent="0.25"/>
    <row r="3831" ht="12.75" customHeight="1" x14ac:dyDescent="0.25"/>
    <row r="3832" ht="12.75" customHeight="1" x14ac:dyDescent="0.25"/>
    <row r="3833" ht="12.75" customHeight="1" x14ac:dyDescent="0.25"/>
    <row r="3834" ht="12.75" customHeight="1" x14ac:dyDescent="0.25"/>
    <row r="3835" ht="12.75" customHeight="1" x14ac:dyDescent="0.25"/>
    <row r="3836" ht="12.75" customHeight="1" x14ac:dyDescent="0.25"/>
    <row r="3837" ht="12.75" customHeight="1" x14ac:dyDescent="0.25"/>
    <row r="3838" ht="12.75" customHeight="1" x14ac:dyDescent="0.25"/>
    <row r="3839" ht="12.75" customHeight="1" x14ac:dyDescent="0.25"/>
    <row r="3840" ht="12.75" customHeight="1" x14ac:dyDescent="0.25"/>
    <row r="3841" ht="12.75" customHeight="1" x14ac:dyDescent="0.25"/>
    <row r="3842" ht="12.75" customHeight="1" x14ac:dyDescent="0.25"/>
    <row r="3843" ht="12.75" customHeight="1" x14ac:dyDescent="0.25"/>
    <row r="3844" ht="12.75" customHeight="1" x14ac:dyDescent="0.25"/>
    <row r="3845" ht="12.75" customHeight="1" x14ac:dyDescent="0.25"/>
    <row r="3846" ht="12.75" customHeight="1" x14ac:dyDescent="0.25"/>
    <row r="3847" ht="12.75" customHeight="1" x14ac:dyDescent="0.25"/>
    <row r="3848" ht="12.75" customHeight="1" x14ac:dyDescent="0.25"/>
    <row r="3849" ht="12.75" customHeight="1" x14ac:dyDescent="0.25"/>
    <row r="3850" ht="12.75" customHeight="1" x14ac:dyDescent="0.25"/>
    <row r="3851" ht="12.75" customHeight="1" x14ac:dyDescent="0.25"/>
    <row r="3852" ht="12.75" customHeight="1" x14ac:dyDescent="0.25"/>
    <row r="3853" ht="12.75" customHeight="1" x14ac:dyDescent="0.25"/>
    <row r="3854" ht="12.75" customHeight="1" x14ac:dyDescent="0.25"/>
    <row r="3855" ht="12.75" customHeight="1" x14ac:dyDescent="0.25"/>
    <row r="3856" ht="12.75" customHeight="1" x14ac:dyDescent="0.25"/>
    <row r="3857" ht="12.75" customHeight="1" x14ac:dyDescent="0.25"/>
    <row r="3858" ht="12.75" customHeight="1" x14ac:dyDescent="0.25"/>
    <row r="3859" ht="12.75" customHeight="1" x14ac:dyDescent="0.25"/>
    <row r="3860" ht="12.75" customHeight="1" x14ac:dyDescent="0.25"/>
    <row r="3861" ht="12.75" customHeight="1" x14ac:dyDescent="0.25"/>
    <row r="3862" ht="12.75" customHeight="1" x14ac:dyDescent="0.25"/>
    <row r="3863" ht="12.75" customHeight="1" x14ac:dyDescent="0.25"/>
    <row r="3864" ht="12.75" customHeight="1" x14ac:dyDescent="0.25"/>
    <row r="3865" ht="12.75" customHeight="1" x14ac:dyDescent="0.25"/>
    <row r="3866" ht="12.75" customHeight="1" x14ac:dyDescent="0.25"/>
    <row r="3867" ht="12.75" customHeight="1" x14ac:dyDescent="0.25"/>
    <row r="3868" ht="12.75" customHeight="1" x14ac:dyDescent="0.25"/>
    <row r="3869" ht="12.75" customHeight="1" x14ac:dyDescent="0.25"/>
    <row r="3870" ht="12.75" customHeight="1" x14ac:dyDescent="0.25"/>
    <row r="3871" ht="12.75" customHeight="1" x14ac:dyDescent="0.25"/>
    <row r="3872" ht="12.75" customHeight="1" x14ac:dyDescent="0.25"/>
    <row r="3873" ht="12.75" customHeight="1" x14ac:dyDescent="0.25"/>
    <row r="3874" ht="12.75" customHeight="1" x14ac:dyDescent="0.25"/>
    <row r="3875" ht="12.75" customHeight="1" x14ac:dyDescent="0.25"/>
    <row r="3876" ht="12.75" customHeight="1" x14ac:dyDescent="0.25"/>
    <row r="3877" ht="12.75" customHeight="1" x14ac:dyDescent="0.25"/>
    <row r="3878" ht="12.75" customHeight="1" x14ac:dyDescent="0.25"/>
    <row r="3879" ht="12.75" customHeight="1" x14ac:dyDescent="0.25"/>
    <row r="3880" ht="12.75" customHeight="1" x14ac:dyDescent="0.25"/>
    <row r="3881" ht="12.75" customHeight="1" x14ac:dyDescent="0.25"/>
    <row r="3882" ht="12.75" customHeight="1" x14ac:dyDescent="0.25"/>
    <row r="3883" ht="12.75" customHeight="1" x14ac:dyDescent="0.25"/>
    <row r="3884" ht="12.75" customHeight="1" x14ac:dyDescent="0.25"/>
    <row r="3885" ht="12.75" customHeight="1" x14ac:dyDescent="0.25"/>
    <row r="3886" ht="12.75" customHeight="1" x14ac:dyDescent="0.25"/>
    <row r="3887" ht="12.75" customHeight="1" x14ac:dyDescent="0.25"/>
    <row r="3888" ht="12.75" customHeight="1" x14ac:dyDescent="0.25"/>
    <row r="3889" ht="12.75" customHeight="1" x14ac:dyDescent="0.25"/>
    <row r="3890" ht="12.75" customHeight="1" x14ac:dyDescent="0.25"/>
    <row r="3891" ht="12.75" customHeight="1" x14ac:dyDescent="0.25"/>
    <row r="3892" ht="12.75" customHeight="1" x14ac:dyDescent="0.25"/>
    <row r="3893" ht="12.75" customHeight="1" x14ac:dyDescent="0.25"/>
    <row r="3894" ht="12.75" customHeight="1" x14ac:dyDescent="0.25"/>
    <row r="3895" ht="12.75" customHeight="1" x14ac:dyDescent="0.25"/>
    <row r="3896" ht="12.75" customHeight="1" x14ac:dyDescent="0.25"/>
    <row r="3897" ht="12.75" customHeight="1" x14ac:dyDescent="0.25"/>
    <row r="3898" ht="12.75" customHeight="1" x14ac:dyDescent="0.25"/>
    <row r="3899" ht="12.75" customHeight="1" x14ac:dyDescent="0.25"/>
    <row r="3900" ht="12.75" customHeight="1" x14ac:dyDescent="0.25"/>
    <row r="3901" ht="12.75" customHeight="1" x14ac:dyDescent="0.25"/>
    <row r="3902" ht="12.75" customHeight="1" x14ac:dyDescent="0.25"/>
    <row r="3903" ht="12.75" customHeight="1" x14ac:dyDescent="0.25"/>
    <row r="3904" ht="12.75" customHeight="1" x14ac:dyDescent="0.25"/>
    <row r="3905" ht="12.75" customHeight="1" x14ac:dyDescent="0.25"/>
    <row r="3906" ht="12.75" customHeight="1" x14ac:dyDescent="0.25"/>
    <row r="3907" ht="12.75" customHeight="1" x14ac:dyDescent="0.25"/>
    <row r="3908" ht="12.75" customHeight="1" x14ac:dyDescent="0.25"/>
    <row r="3909" ht="12.75" customHeight="1" x14ac:dyDescent="0.25"/>
    <row r="3910" ht="12.75" customHeight="1" x14ac:dyDescent="0.25"/>
    <row r="3911" ht="12.75" customHeight="1" x14ac:dyDescent="0.25"/>
    <row r="3912" ht="12.75" customHeight="1" x14ac:dyDescent="0.25"/>
    <row r="3913" ht="12.75" customHeight="1" x14ac:dyDescent="0.25"/>
    <row r="3914" ht="12.75" customHeight="1" x14ac:dyDescent="0.25"/>
    <row r="3915" ht="12.75" customHeight="1" x14ac:dyDescent="0.25"/>
    <row r="3916" ht="12.75" customHeight="1" x14ac:dyDescent="0.25"/>
    <row r="3917" ht="12.75" customHeight="1" x14ac:dyDescent="0.25"/>
    <row r="3918" ht="12.75" customHeight="1" x14ac:dyDescent="0.25"/>
    <row r="3919" ht="12.75" customHeight="1" x14ac:dyDescent="0.25"/>
    <row r="3920" ht="12.75" customHeight="1" x14ac:dyDescent="0.25"/>
    <row r="3921" ht="12.75" customHeight="1" x14ac:dyDescent="0.25"/>
    <row r="3922" ht="12.75" customHeight="1" x14ac:dyDescent="0.25"/>
    <row r="3923" ht="12.75" customHeight="1" x14ac:dyDescent="0.25"/>
    <row r="3924" ht="12.75" customHeight="1" x14ac:dyDescent="0.25"/>
    <row r="3925" ht="12.75" customHeight="1" x14ac:dyDescent="0.25"/>
    <row r="3926" ht="12.75" customHeight="1" x14ac:dyDescent="0.25"/>
    <row r="3927" ht="12.75" customHeight="1" x14ac:dyDescent="0.25"/>
    <row r="3928" ht="12.75" customHeight="1" x14ac:dyDescent="0.25"/>
    <row r="3929" ht="12.75" customHeight="1" x14ac:dyDescent="0.25"/>
    <row r="3930" ht="12.75" customHeight="1" x14ac:dyDescent="0.25"/>
    <row r="3931" ht="12.75" customHeight="1" x14ac:dyDescent="0.25"/>
    <row r="3932" ht="12.75" customHeight="1" x14ac:dyDescent="0.25"/>
    <row r="3933" ht="12.75" customHeight="1" x14ac:dyDescent="0.25"/>
    <row r="3934" ht="12.75" customHeight="1" x14ac:dyDescent="0.25"/>
    <row r="3935" ht="12.75" customHeight="1" x14ac:dyDescent="0.25"/>
    <row r="3936" ht="12.75" customHeight="1" x14ac:dyDescent="0.25"/>
    <row r="3937" ht="12.75" customHeight="1" x14ac:dyDescent="0.25"/>
    <row r="3938" ht="12.75" customHeight="1" x14ac:dyDescent="0.25"/>
    <row r="3939" ht="12.75" customHeight="1" x14ac:dyDescent="0.25"/>
    <row r="3940" ht="12.75" customHeight="1" x14ac:dyDescent="0.25"/>
    <row r="3941" ht="12.75" customHeight="1" x14ac:dyDescent="0.25"/>
    <row r="3942" ht="12.75" customHeight="1" x14ac:dyDescent="0.25"/>
    <row r="3943" ht="12.75" customHeight="1" x14ac:dyDescent="0.25"/>
    <row r="3944" ht="12.75" customHeight="1" x14ac:dyDescent="0.25"/>
    <row r="3945" ht="12.75" customHeight="1" x14ac:dyDescent="0.25"/>
    <row r="3946" ht="12.75" customHeight="1" x14ac:dyDescent="0.25"/>
    <row r="3947" ht="12.75" customHeight="1" x14ac:dyDescent="0.25"/>
    <row r="3948" ht="12.75" customHeight="1" x14ac:dyDescent="0.25"/>
    <row r="3949" ht="12.75" customHeight="1" x14ac:dyDescent="0.25"/>
    <row r="3950" ht="12.75" customHeight="1" x14ac:dyDescent="0.25"/>
    <row r="3951" ht="12.75" customHeight="1" x14ac:dyDescent="0.25"/>
    <row r="3952" ht="12.75" customHeight="1" x14ac:dyDescent="0.25"/>
    <row r="3953" ht="12.75" customHeight="1" x14ac:dyDescent="0.25"/>
    <row r="3954" ht="12.75" customHeight="1" x14ac:dyDescent="0.25"/>
    <row r="3955" ht="12.75" customHeight="1" x14ac:dyDescent="0.25"/>
    <row r="3956" ht="12.75" customHeight="1" x14ac:dyDescent="0.25"/>
    <row r="3957" ht="12.75" customHeight="1" x14ac:dyDescent="0.25"/>
    <row r="3958" ht="12.75" customHeight="1" x14ac:dyDescent="0.25"/>
    <row r="3959" ht="12.75" customHeight="1" x14ac:dyDescent="0.25"/>
    <row r="3960" ht="12.75" customHeight="1" x14ac:dyDescent="0.25"/>
    <row r="3961" ht="12.75" customHeight="1" x14ac:dyDescent="0.25"/>
    <row r="3962" ht="12.75" customHeight="1" x14ac:dyDescent="0.25"/>
    <row r="3963" ht="12.75" customHeight="1" x14ac:dyDescent="0.25"/>
    <row r="3964" ht="12.75" customHeight="1" x14ac:dyDescent="0.25"/>
    <row r="3965" ht="12.75" customHeight="1" x14ac:dyDescent="0.25"/>
    <row r="3966" ht="12.75" customHeight="1" x14ac:dyDescent="0.25"/>
    <row r="3967" ht="12.75" customHeight="1" x14ac:dyDescent="0.25"/>
    <row r="3968" ht="12.75" customHeight="1" x14ac:dyDescent="0.25"/>
    <row r="3969" ht="12.75" customHeight="1" x14ac:dyDescent="0.25"/>
    <row r="3970" ht="12.75" customHeight="1" x14ac:dyDescent="0.25"/>
    <row r="3971" ht="12.75" customHeight="1" x14ac:dyDescent="0.25"/>
    <row r="3972" ht="12.75" customHeight="1" x14ac:dyDescent="0.25"/>
    <row r="3973" ht="12.75" customHeight="1" x14ac:dyDescent="0.25"/>
    <row r="3974" ht="12.75" customHeight="1" x14ac:dyDescent="0.25"/>
    <row r="3975" ht="12.75" customHeight="1" x14ac:dyDescent="0.25"/>
    <row r="3976" ht="12.75" customHeight="1" x14ac:dyDescent="0.25"/>
    <row r="3977" ht="12.75" customHeight="1" x14ac:dyDescent="0.25"/>
    <row r="3978" ht="12.75" customHeight="1" x14ac:dyDescent="0.25"/>
    <row r="3979" ht="12.75" customHeight="1" x14ac:dyDescent="0.25"/>
    <row r="3980" ht="12.75" customHeight="1" x14ac:dyDescent="0.25"/>
    <row r="3981" ht="12.75" customHeight="1" x14ac:dyDescent="0.25"/>
    <row r="3982" ht="12.75" customHeight="1" x14ac:dyDescent="0.25"/>
    <row r="3983" ht="12.75" customHeight="1" x14ac:dyDescent="0.25"/>
    <row r="3984" ht="12.75" customHeight="1" x14ac:dyDescent="0.25"/>
    <row r="3985" ht="12.75" customHeight="1" x14ac:dyDescent="0.25"/>
    <row r="3986" ht="12.75" customHeight="1" x14ac:dyDescent="0.25"/>
    <row r="3987" ht="12.75" customHeight="1" x14ac:dyDescent="0.25"/>
    <row r="3988" ht="12.75" customHeight="1" x14ac:dyDescent="0.25"/>
    <row r="3989" ht="12.75" customHeight="1" x14ac:dyDescent="0.25"/>
    <row r="3990" ht="12.75" customHeight="1" x14ac:dyDescent="0.25"/>
    <row r="3991" ht="12.75" customHeight="1" x14ac:dyDescent="0.25"/>
    <row r="3992" ht="12.75" customHeight="1" x14ac:dyDescent="0.25"/>
    <row r="3993" ht="12.75" customHeight="1" x14ac:dyDescent="0.25"/>
    <row r="3994" ht="12.75" customHeight="1" x14ac:dyDescent="0.25"/>
    <row r="3995" ht="12.75" customHeight="1" x14ac:dyDescent="0.25"/>
    <row r="3996" ht="12.75" customHeight="1" x14ac:dyDescent="0.25"/>
    <row r="3997" ht="12.75" customHeight="1" x14ac:dyDescent="0.25"/>
    <row r="3998" ht="12.75" customHeight="1" x14ac:dyDescent="0.25"/>
    <row r="3999" ht="12.75" customHeight="1" x14ac:dyDescent="0.25"/>
    <row r="4000" ht="12.75" customHeight="1" x14ac:dyDescent="0.25"/>
    <row r="4001" ht="12.75" customHeight="1" x14ac:dyDescent="0.25"/>
    <row r="4002" ht="12.75" customHeight="1" x14ac:dyDescent="0.25"/>
    <row r="4003" ht="12.75" customHeight="1" x14ac:dyDescent="0.25"/>
    <row r="4004" ht="12.75" customHeight="1" x14ac:dyDescent="0.25"/>
    <row r="4005" ht="12.75" customHeight="1" x14ac:dyDescent="0.25"/>
    <row r="4006" ht="12.75" customHeight="1" x14ac:dyDescent="0.25"/>
    <row r="4007" ht="12.75" customHeight="1" x14ac:dyDescent="0.25"/>
    <row r="4008" ht="12.75" customHeight="1" x14ac:dyDescent="0.25"/>
    <row r="4009" ht="12.75" customHeight="1" x14ac:dyDescent="0.25"/>
    <row r="4010" ht="12.75" customHeight="1" x14ac:dyDescent="0.25"/>
    <row r="4011" ht="12.75" customHeight="1" x14ac:dyDescent="0.25"/>
    <row r="4012" ht="12.75" customHeight="1" x14ac:dyDescent="0.25"/>
    <row r="4013" ht="12.75" customHeight="1" x14ac:dyDescent="0.25"/>
    <row r="4014" ht="12.75" customHeight="1" x14ac:dyDescent="0.25"/>
    <row r="4015" ht="12.75" customHeight="1" x14ac:dyDescent="0.25"/>
    <row r="4016" ht="12.75" customHeight="1" x14ac:dyDescent="0.25"/>
    <row r="4017" ht="12.75" customHeight="1" x14ac:dyDescent="0.25"/>
    <row r="4018" ht="12.75" customHeight="1" x14ac:dyDescent="0.25"/>
    <row r="4019" ht="12.75" customHeight="1" x14ac:dyDescent="0.25"/>
    <row r="4020" ht="12.75" customHeight="1" x14ac:dyDescent="0.25"/>
    <row r="4021" ht="12.75" customHeight="1" x14ac:dyDescent="0.25"/>
    <row r="4022" ht="12.75" customHeight="1" x14ac:dyDescent="0.25"/>
    <row r="4023" ht="12.75" customHeight="1" x14ac:dyDescent="0.25"/>
    <row r="4024" ht="12.75" customHeight="1" x14ac:dyDescent="0.25"/>
    <row r="4025" ht="12.75" customHeight="1" x14ac:dyDescent="0.25"/>
    <row r="4026" ht="12.75" customHeight="1" x14ac:dyDescent="0.25"/>
    <row r="4027" ht="12.75" customHeight="1" x14ac:dyDescent="0.25"/>
    <row r="4028" ht="12.75" customHeight="1" x14ac:dyDescent="0.25"/>
    <row r="4029" ht="12.75" customHeight="1" x14ac:dyDescent="0.25"/>
    <row r="4030" ht="12.75" customHeight="1" x14ac:dyDescent="0.25"/>
    <row r="4031" ht="12.75" customHeight="1" x14ac:dyDescent="0.25"/>
    <row r="4032" ht="12.75" customHeight="1" x14ac:dyDescent="0.25"/>
    <row r="4033" ht="12.75" customHeight="1" x14ac:dyDescent="0.25"/>
    <row r="4034" ht="12.75" customHeight="1" x14ac:dyDescent="0.25"/>
    <row r="4035" ht="12.75" customHeight="1" x14ac:dyDescent="0.25"/>
    <row r="4036" ht="12.75" customHeight="1" x14ac:dyDescent="0.25"/>
    <row r="4037" ht="12.75" customHeight="1" x14ac:dyDescent="0.25"/>
    <row r="4038" ht="12.75" customHeight="1" x14ac:dyDescent="0.25"/>
    <row r="4039" ht="12.75" customHeight="1" x14ac:dyDescent="0.25"/>
    <row r="4040" ht="12.75" customHeight="1" x14ac:dyDescent="0.25"/>
    <row r="4041" ht="12.75" customHeight="1" x14ac:dyDescent="0.25"/>
    <row r="4042" ht="12.75" customHeight="1" x14ac:dyDescent="0.25"/>
    <row r="4043" ht="12.75" customHeight="1" x14ac:dyDescent="0.25"/>
    <row r="4044" ht="12.75" customHeight="1" x14ac:dyDescent="0.25"/>
    <row r="4045" ht="12.75" customHeight="1" x14ac:dyDescent="0.25"/>
    <row r="4046" ht="12.75" customHeight="1" x14ac:dyDescent="0.25"/>
    <row r="4047" ht="12.75" customHeight="1" x14ac:dyDescent="0.25"/>
    <row r="4048" ht="12.75" customHeight="1" x14ac:dyDescent="0.25"/>
    <row r="4049" ht="12.75" customHeight="1" x14ac:dyDescent="0.25"/>
    <row r="4050" ht="12.75" customHeight="1" x14ac:dyDescent="0.25"/>
    <row r="4051" ht="12.75" customHeight="1" x14ac:dyDescent="0.25"/>
    <row r="4052" ht="12.75" customHeight="1" x14ac:dyDescent="0.25"/>
    <row r="4053" ht="12.75" customHeight="1" x14ac:dyDescent="0.25"/>
    <row r="4054" ht="12.75" customHeight="1" x14ac:dyDescent="0.25"/>
    <row r="4055" ht="12.75" customHeight="1" x14ac:dyDescent="0.25"/>
    <row r="4056" ht="12.75" customHeight="1" x14ac:dyDescent="0.25"/>
    <row r="4057" ht="12.75" customHeight="1" x14ac:dyDescent="0.25"/>
    <row r="4058" ht="12.75" customHeight="1" x14ac:dyDescent="0.25"/>
    <row r="4059" ht="12.75" customHeight="1" x14ac:dyDescent="0.25"/>
    <row r="4060" ht="12.75" customHeight="1" x14ac:dyDescent="0.25"/>
    <row r="4061" ht="12.75" customHeight="1" x14ac:dyDescent="0.25"/>
    <row r="4062" ht="12.75" customHeight="1" x14ac:dyDescent="0.25"/>
    <row r="4063" ht="12.75" customHeight="1" x14ac:dyDescent="0.25"/>
    <row r="4064" ht="12.75" customHeight="1" x14ac:dyDescent="0.25"/>
    <row r="4065" ht="12.75" customHeight="1" x14ac:dyDescent="0.25"/>
    <row r="4066" ht="12.75" customHeight="1" x14ac:dyDescent="0.25"/>
    <row r="4067" ht="12.75" customHeight="1" x14ac:dyDescent="0.25"/>
    <row r="4068" ht="12.75" customHeight="1" x14ac:dyDescent="0.25"/>
    <row r="4069" ht="12.75" customHeight="1" x14ac:dyDescent="0.25"/>
    <row r="4070" ht="12.75" customHeight="1" x14ac:dyDescent="0.25"/>
    <row r="4071" ht="12.75" customHeight="1" x14ac:dyDescent="0.25"/>
    <row r="4072" ht="12.75" customHeight="1" x14ac:dyDescent="0.25"/>
    <row r="4073" ht="12.75" customHeight="1" x14ac:dyDescent="0.25"/>
    <row r="4074" ht="12.75" customHeight="1" x14ac:dyDescent="0.25"/>
    <row r="4075" ht="12.75" customHeight="1" x14ac:dyDescent="0.25"/>
    <row r="4076" ht="12.75" customHeight="1" x14ac:dyDescent="0.25"/>
    <row r="4077" ht="12.75" customHeight="1" x14ac:dyDescent="0.25"/>
    <row r="4078" ht="12.75" customHeight="1" x14ac:dyDescent="0.25"/>
    <row r="4079" ht="12.75" customHeight="1" x14ac:dyDescent="0.25"/>
    <row r="4080" ht="12.75" customHeight="1" x14ac:dyDescent="0.25"/>
    <row r="4081" ht="12.75" customHeight="1" x14ac:dyDescent="0.25"/>
    <row r="4082" ht="12.75" customHeight="1" x14ac:dyDescent="0.25"/>
    <row r="4083" ht="12.75" customHeight="1" x14ac:dyDescent="0.25"/>
    <row r="4084" ht="12.75" customHeight="1" x14ac:dyDescent="0.25"/>
    <row r="4085" ht="12.75" customHeight="1" x14ac:dyDescent="0.25"/>
    <row r="4086" ht="12.75" customHeight="1" x14ac:dyDescent="0.25"/>
    <row r="4087" ht="12.75" customHeight="1" x14ac:dyDescent="0.25"/>
    <row r="4088" ht="12.75" customHeight="1" x14ac:dyDescent="0.25"/>
    <row r="4089" ht="12.75" customHeight="1" x14ac:dyDescent="0.25"/>
    <row r="4090" ht="12.75" customHeight="1" x14ac:dyDescent="0.25"/>
    <row r="4091" ht="12.75" customHeight="1" x14ac:dyDescent="0.25"/>
    <row r="4092" ht="12.75" customHeight="1" x14ac:dyDescent="0.25"/>
    <row r="4093" ht="12.75" customHeight="1" x14ac:dyDescent="0.25"/>
    <row r="4094" ht="12.75" customHeight="1" x14ac:dyDescent="0.25"/>
    <row r="4095" ht="12.75" customHeight="1" x14ac:dyDescent="0.25"/>
    <row r="4096" ht="12.75" customHeight="1" x14ac:dyDescent="0.25"/>
    <row r="4097" ht="12.75" customHeight="1" x14ac:dyDescent="0.25"/>
    <row r="4098" ht="12.75" customHeight="1" x14ac:dyDescent="0.25"/>
    <row r="4099" ht="12.75" customHeight="1" x14ac:dyDescent="0.25"/>
    <row r="4100" ht="12.75" customHeight="1" x14ac:dyDescent="0.25"/>
    <row r="4101" ht="12.75" customHeight="1" x14ac:dyDescent="0.25"/>
    <row r="4102" ht="12.75" customHeight="1" x14ac:dyDescent="0.25"/>
    <row r="4103" ht="12.75" customHeight="1" x14ac:dyDescent="0.25"/>
    <row r="4104" ht="12.75" customHeight="1" x14ac:dyDescent="0.25"/>
    <row r="4105" ht="12.75" customHeight="1" x14ac:dyDescent="0.25"/>
    <row r="4106" ht="12.75" customHeight="1" x14ac:dyDescent="0.25"/>
    <row r="4107" ht="12.75" customHeight="1" x14ac:dyDescent="0.25"/>
    <row r="4108" ht="12.75" customHeight="1" x14ac:dyDescent="0.25"/>
    <row r="4109" ht="12.75" customHeight="1" x14ac:dyDescent="0.25"/>
    <row r="4110" ht="12.75" customHeight="1" x14ac:dyDescent="0.25"/>
    <row r="4111" ht="12.75" customHeight="1" x14ac:dyDescent="0.25"/>
    <row r="4112" ht="12.75" customHeight="1" x14ac:dyDescent="0.25"/>
    <row r="4113" ht="12.75" customHeight="1" x14ac:dyDescent="0.25"/>
    <row r="4114" ht="12.75" customHeight="1" x14ac:dyDescent="0.25"/>
    <row r="4115" ht="12.75" customHeight="1" x14ac:dyDescent="0.25"/>
    <row r="4116" ht="12.75" customHeight="1" x14ac:dyDescent="0.25"/>
    <row r="4117" ht="12.75" customHeight="1" x14ac:dyDescent="0.25"/>
    <row r="4118" ht="12.75" customHeight="1" x14ac:dyDescent="0.25"/>
    <row r="4119" ht="12.75" customHeight="1" x14ac:dyDescent="0.25"/>
    <row r="4120" ht="12.75" customHeight="1" x14ac:dyDescent="0.25"/>
    <row r="4121" ht="12.75" customHeight="1" x14ac:dyDescent="0.25"/>
    <row r="4122" ht="12.75" customHeight="1" x14ac:dyDescent="0.25"/>
    <row r="4123" ht="12.75" customHeight="1" x14ac:dyDescent="0.25"/>
    <row r="4124" ht="12.75" customHeight="1" x14ac:dyDescent="0.25"/>
    <row r="4125" ht="12.75" customHeight="1" x14ac:dyDescent="0.25"/>
    <row r="4126" ht="12.75" customHeight="1" x14ac:dyDescent="0.25"/>
    <row r="4127" ht="12.75" customHeight="1" x14ac:dyDescent="0.25"/>
    <row r="4128" ht="12.75" customHeight="1" x14ac:dyDescent="0.25"/>
    <row r="4129" ht="12.75" customHeight="1" x14ac:dyDescent="0.25"/>
    <row r="4130" ht="12.75" customHeight="1" x14ac:dyDescent="0.25"/>
    <row r="4131" ht="12.75" customHeight="1" x14ac:dyDescent="0.25"/>
    <row r="4132" ht="12.75" customHeight="1" x14ac:dyDescent="0.25"/>
    <row r="4133" ht="12.75" customHeight="1" x14ac:dyDescent="0.25"/>
    <row r="4134" ht="12.75" customHeight="1" x14ac:dyDescent="0.25"/>
    <row r="4135" ht="12.75" customHeight="1" x14ac:dyDescent="0.25"/>
    <row r="4136" ht="12.75" customHeight="1" x14ac:dyDescent="0.25"/>
    <row r="4137" ht="12.75" customHeight="1" x14ac:dyDescent="0.25"/>
    <row r="4138" ht="12.75" customHeight="1" x14ac:dyDescent="0.25"/>
    <row r="4139" ht="12.75" customHeight="1" x14ac:dyDescent="0.25"/>
    <row r="4140" ht="12.75" customHeight="1" x14ac:dyDescent="0.25"/>
    <row r="4141" ht="12.75" customHeight="1" x14ac:dyDescent="0.25"/>
    <row r="4142" ht="12.75" customHeight="1" x14ac:dyDescent="0.25"/>
    <row r="4143" ht="12.75" customHeight="1" x14ac:dyDescent="0.25"/>
    <row r="4144" ht="12.75" customHeight="1" x14ac:dyDescent="0.25"/>
    <row r="4145" ht="12.75" customHeight="1" x14ac:dyDescent="0.25"/>
    <row r="4146" ht="12.75" customHeight="1" x14ac:dyDescent="0.25"/>
    <row r="4147" ht="12.75" customHeight="1" x14ac:dyDescent="0.25"/>
    <row r="4148" ht="12.75" customHeight="1" x14ac:dyDescent="0.25"/>
    <row r="4149" ht="12.75" customHeight="1" x14ac:dyDescent="0.25"/>
    <row r="4150" ht="12.75" customHeight="1" x14ac:dyDescent="0.25"/>
    <row r="4151" ht="12.75" customHeight="1" x14ac:dyDescent="0.25"/>
    <row r="4152" ht="12.75" customHeight="1" x14ac:dyDescent="0.25"/>
    <row r="4153" ht="12.75" customHeight="1" x14ac:dyDescent="0.25"/>
    <row r="4154" ht="12.75" customHeight="1" x14ac:dyDescent="0.25"/>
    <row r="4155" ht="12.75" customHeight="1" x14ac:dyDescent="0.25"/>
    <row r="4156" ht="12.75" customHeight="1" x14ac:dyDescent="0.25"/>
    <row r="4157" ht="12.75" customHeight="1" x14ac:dyDescent="0.25"/>
    <row r="4158" ht="12.75" customHeight="1" x14ac:dyDescent="0.25"/>
    <row r="4159" ht="12.75" customHeight="1" x14ac:dyDescent="0.25"/>
    <row r="4160" ht="12.75" customHeight="1" x14ac:dyDescent="0.25"/>
    <row r="4161" ht="12.75" customHeight="1" x14ac:dyDescent="0.25"/>
    <row r="4162" ht="12.75" customHeight="1" x14ac:dyDescent="0.25"/>
    <row r="4163" ht="12.75" customHeight="1" x14ac:dyDescent="0.25"/>
    <row r="4164" ht="12.75" customHeight="1" x14ac:dyDescent="0.25"/>
    <row r="4165" ht="12.75" customHeight="1" x14ac:dyDescent="0.25"/>
    <row r="4166" ht="12.75" customHeight="1" x14ac:dyDescent="0.25"/>
    <row r="4167" ht="12.75" customHeight="1" x14ac:dyDescent="0.25"/>
    <row r="4168" ht="12.75" customHeight="1" x14ac:dyDescent="0.25"/>
    <row r="4169" ht="12.75" customHeight="1" x14ac:dyDescent="0.25"/>
    <row r="4170" ht="12.75" customHeight="1" x14ac:dyDescent="0.25"/>
    <row r="4171" ht="12.75" customHeight="1" x14ac:dyDescent="0.25"/>
    <row r="4172" ht="12.75" customHeight="1" x14ac:dyDescent="0.25"/>
    <row r="4173" ht="12.75" customHeight="1" x14ac:dyDescent="0.25"/>
    <row r="4174" ht="12.75" customHeight="1" x14ac:dyDescent="0.25"/>
    <row r="4175" ht="12.75" customHeight="1" x14ac:dyDescent="0.25"/>
    <row r="4176" ht="12.75" customHeight="1" x14ac:dyDescent="0.25"/>
    <row r="4177" ht="12.75" customHeight="1" x14ac:dyDescent="0.25"/>
    <row r="4178" ht="12.75" customHeight="1" x14ac:dyDescent="0.25"/>
    <row r="4179" ht="12.75" customHeight="1" x14ac:dyDescent="0.25"/>
    <row r="4180" ht="12.75" customHeight="1" x14ac:dyDescent="0.25"/>
    <row r="4181" ht="12.75" customHeight="1" x14ac:dyDescent="0.25"/>
    <row r="4182" ht="12.75" customHeight="1" x14ac:dyDescent="0.25"/>
    <row r="4183" ht="12.75" customHeight="1" x14ac:dyDescent="0.25"/>
    <row r="4184" ht="12.75" customHeight="1" x14ac:dyDescent="0.25"/>
    <row r="4185" ht="12.75" customHeight="1" x14ac:dyDescent="0.25"/>
    <row r="4186" ht="12.75" customHeight="1" x14ac:dyDescent="0.25"/>
    <row r="4187" ht="12.75" customHeight="1" x14ac:dyDescent="0.25"/>
    <row r="4188" ht="12.75" customHeight="1" x14ac:dyDescent="0.25"/>
    <row r="4189" ht="12.75" customHeight="1" x14ac:dyDescent="0.25"/>
    <row r="4190" ht="12.75" customHeight="1" x14ac:dyDescent="0.25"/>
    <row r="4191" ht="12.75" customHeight="1" x14ac:dyDescent="0.25"/>
    <row r="4192" ht="12.75" customHeight="1" x14ac:dyDescent="0.25"/>
    <row r="4193" ht="12.75" customHeight="1" x14ac:dyDescent="0.25"/>
    <row r="4194" ht="12.75" customHeight="1" x14ac:dyDescent="0.25"/>
    <row r="4195" ht="12.75" customHeight="1" x14ac:dyDescent="0.25"/>
    <row r="4196" ht="12.75" customHeight="1" x14ac:dyDescent="0.25"/>
    <row r="4197" ht="12.75" customHeight="1" x14ac:dyDescent="0.25"/>
    <row r="4198" ht="12.75" customHeight="1" x14ac:dyDescent="0.25"/>
    <row r="4199" ht="12.75" customHeight="1" x14ac:dyDescent="0.25"/>
    <row r="4200" ht="12.75" customHeight="1" x14ac:dyDescent="0.25"/>
    <row r="4201" ht="12.75" customHeight="1" x14ac:dyDescent="0.25"/>
    <row r="4202" ht="12.75" customHeight="1" x14ac:dyDescent="0.25"/>
    <row r="4203" ht="12.75" customHeight="1" x14ac:dyDescent="0.25"/>
    <row r="4204" ht="12.75" customHeight="1" x14ac:dyDescent="0.25"/>
    <row r="4205" ht="12.75" customHeight="1" x14ac:dyDescent="0.25"/>
    <row r="4206" ht="12.75" customHeight="1" x14ac:dyDescent="0.25"/>
    <row r="4207" ht="12.75" customHeight="1" x14ac:dyDescent="0.25"/>
    <row r="4208" ht="12.75" customHeight="1" x14ac:dyDescent="0.25"/>
    <row r="4209" ht="12.75" customHeight="1" x14ac:dyDescent="0.25"/>
    <row r="4210" ht="12.75" customHeight="1" x14ac:dyDescent="0.25"/>
    <row r="4211" ht="12.75" customHeight="1" x14ac:dyDescent="0.25"/>
    <row r="4212" ht="12.75" customHeight="1" x14ac:dyDescent="0.25"/>
    <row r="4213" ht="12.75" customHeight="1" x14ac:dyDescent="0.25"/>
    <row r="4214" ht="12.75" customHeight="1" x14ac:dyDescent="0.25"/>
    <row r="4215" ht="12.75" customHeight="1" x14ac:dyDescent="0.25"/>
    <row r="4216" ht="12.75" customHeight="1" x14ac:dyDescent="0.25"/>
    <row r="4217" ht="12.75" customHeight="1" x14ac:dyDescent="0.25"/>
    <row r="4218" ht="12.75" customHeight="1" x14ac:dyDescent="0.25"/>
    <row r="4219" ht="12.75" customHeight="1" x14ac:dyDescent="0.25"/>
    <row r="4220" ht="12.75" customHeight="1" x14ac:dyDescent="0.25"/>
    <row r="4221" ht="12.75" customHeight="1" x14ac:dyDescent="0.25"/>
    <row r="4222" ht="12.75" customHeight="1" x14ac:dyDescent="0.25"/>
    <row r="4223" ht="12.75" customHeight="1" x14ac:dyDescent="0.25"/>
    <row r="4224" ht="12.75" customHeight="1" x14ac:dyDescent="0.25"/>
    <row r="4225" ht="12.75" customHeight="1" x14ac:dyDescent="0.25"/>
    <row r="4226" ht="12.75" customHeight="1" x14ac:dyDescent="0.25"/>
    <row r="4227" ht="12.75" customHeight="1" x14ac:dyDescent="0.25"/>
    <row r="4228" ht="12.75" customHeight="1" x14ac:dyDescent="0.25"/>
    <row r="4229" ht="12.75" customHeight="1" x14ac:dyDescent="0.25"/>
    <row r="4230" ht="12.75" customHeight="1" x14ac:dyDescent="0.25"/>
    <row r="4231" ht="12.75" customHeight="1" x14ac:dyDescent="0.25"/>
    <row r="4232" ht="12.75" customHeight="1" x14ac:dyDescent="0.25"/>
    <row r="4233" ht="12.75" customHeight="1" x14ac:dyDescent="0.25"/>
    <row r="4234" ht="12.75" customHeight="1" x14ac:dyDescent="0.25"/>
    <row r="4235" ht="12.75" customHeight="1" x14ac:dyDescent="0.25"/>
    <row r="4236" ht="12.75" customHeight="1" x14ac:dyDescent="0.25"/>
    <row r="4237" ht="12.75" customHeight="1" x14ac:dyDescent="0.25"/>
    <row r="4238" ht="12.75" customHeight="1" x14ac:dyDescent="0.25"/>
    <row r="4239" ht="12.75" customHeight="1" x14ac:dyDescent="0.25"/>
    <row r="4240" ht="12.75" customHeight="1" x14ac:dyDescent="0.25"/>
    <row r="4241" ht="12.75" customHeight="1" x14ac:dyDescent="0.25"/>
  </sheetData>
  <sheetProtection selectLockedCells="1" selectUnlockedCells="1"/>
  <mergeCells count="4">
    <mergeCell ref="A211:F211"/>
    <mergeCell ref="A212:F212"/>
    <mergeCell ref="A213:F213"/>
    <mergeCell ref="G1:H4"/>
  </mergeCells>
  <hyperlinks>
    <hyperlink ref="A212" r:id="rId1" xr:uid="{00000000-0004-0000-0100-000000000000}"/>
  </hyperlinks>
  <pageMargins left="0.7" right="0.7" top="0.78749999999999998" bottom="0.78749999999999998" header="0.51180555555555551" footer="0.51180555555555551"/>
  <pageSetup paperSize="9" scale="52" firstPageNumber="0" orientation="landscape" r:id="rId2"/>
  <headerFooter alignWithMargins="0"/>
  <colBreaks count="1" manualBreakCount="1">
    <brk id="7" max="1119" man="1"/>
  </colBreaks>
  <ignoredErrors>
    <ignoredError sqref="G7 G12 G39 G86:G87 G76:G78 G80:G84 G97 G204:G207 G100:G146 G191:G196 G91:G94 G62:G67 G70:G73 G148:G187" formula="1"/>
    <ignoredError sqref="C7:C10 C11:C21" numberStoredAsText="1"/>
  </ignoredErrors>
  <drawing r:id="rId3"/>
  <extLst>
    <ext xmlns:x14="http://schemas.microsoft.com/office/spreadsheetml/2009/9/main" uri="{CCE6A557-97BC-4b89-ADB6-D9C93CAAB3DF}">
      <x14:dataValidations xmlns:xm="http://schemas.microsoft.com/office/excel/2006/main" count="1">
        <x14:dataValidation allowBlank="1" showInputMessage="1" showErrorMessage="1" errorTitle="Chyba" error="Musíte vložit číslo 0 až ....." prompt="Vložte číslo" xr:uid="{00000000-0002-0000-0100-000000000000}">
          <x14:formula1>
            <xm:f>0</xm:f>
          </x14:formula1>
          <x14:formula2>
            <xm:f>0</xm:f>
          </x14:formula2>
          <xm:sqref>H6:H7 JD7 SZ7 ACV7 AMR7 AWN7 BGJ7 BQF7 CAB7 CJX7 CTT7 DDP7 DNL7 DXH7 EHD7 EQZ7 FAV7 FKR7 FUN7 GEJ7 GOF7 GYB7 HHX7 HRT7 IBP7 ILL7 IVH7 JFD7 JOZ7 JYV7 KIR7 KSN7 LCJ7 LMF7 LWB7 MFX7 MPT7 MZP7 NJL7 NTH7 ODD7 OMZ7 OWV7 PGR7 PQN7 QAJ7 QKF7 QUB7 RDX7 RNT7 RXP7 SHL7 SRH7 TBD7 TKZ7 TUV7 UER7 UON7 UYJ7 VIF7 VSB7 WBX7 WLT7 WVP7 H65551 JD65551 SZ65551 ACV65551 AMR65551 AWN65551 BGJ65551 BQF65551 CAB65551 CJX65551 CTT65551 DDP65551 DNL65551 DXH65551 EHD65551 EQZ65551 FAV65551 FKR65551 FUN65551 GEJ65551 GOF65551 GYB65551 HHX65551 HRT65551 IBP65551 ILL65551 IVH65551 JFD65551 JOZ65551 JYV65551 KIR65551 KSN65551 LCJ65551 LMF65551 LWB65551 MFX65551 MPT65551 MZP65551 NJL65551 NTH65551 ODD65551 OMZ65551 OWV65551 PGR65551 PQN65551 QAJ65551 QKF65551 QUB65551 RDX65551 RNT65551 RXP65551 SHL65551 SRH65551 TBD65551 TKZ65551 TUV65551 UER65551 UON65551 UYJ65551 VIF65551 VSB65551 WBX65551 WLT65551 WVP65551 H131087 JD131087 SZ131087 ACV131087 AMR131087 AWN131087 BGJ131087 BQF131087 CAB131087 CJX131087 CTT131087 DDP131087 DNL131087 DXH131087 EHD131087 EQZ131087 FAV131087 FKR131087 FUN131087 GEJ131087 GOF131087 GYB131087 HHX131087 HRT131087 IBP131087 ILL131087 IVH131087 JFD131087 JOZ131087 JYV131087 KIR131087 KSN131087 LCJ131087 LMF131087 LWB131087 MFX131087 MPT131087 MZP131087 NJL131087 NTH131087 ODD131087 OMZ131087 OWV131087 PGR131087 PQN131087 QAJ131087 QKF131087 QUB131087 RDX131087 RNT131087 RXP131087 SHL131087 SRH131087 TBD131087 TKZ131087 TUV131087 UER131087 UON131087 UYJ131087 VIF131087 VSB131087 WBX131087 WLT131087 WVP131087 H196623 JD196623 SZ196623 ACV196623 AMR196623 AWN196623 BGJ196623 BQF196623 CAB196623 CJX196623 CTT196623 DDP196623 DNL196623 DXH196623 EHD196623 EQZ196623 FAV196623 FKR196623 FUN196623 GEJ196623 GOF196623 GYB196623 HHX196623 HRT196623 IBP196623 ILL196623 IVH196623 JFD196623 JOZ196623 JYV196623 KIR196623 KSN196623 LCJ196623 LMF196623 LWB196623 MFX196623 MPT196623 MZP196623 NJL196623 NTH196623 ODD196623 OMZ196623 OWV196623 PGR196623 PQN196623 QAJ196623 QKF196623 QUB196623 RDX196623 RNT196623 RXP196623 SHL196623 SRH196623 TBD196623 TKZ196623 TUV196623 UER196623 UON196623 UYJ196623 VIF196623 VSB196623 WBX196623 WLT196623 WVP196623 H262159 JD262159 SZ262159 ACV262159 AMR262159 AWN262159 BGJ262159 BQF262159 CAB262159 CJX262159 CTT262159 DDP262159 DNL262159 DXH262159 EHD262159 EQZ262159 FAV262159 FKR262159 FUN262159 GEJ262159 GOF262159 GYB262159 HHX262159 HRT262159 IBP262159 ILL262159 IVH262159 JFD262159 JOZ262159 JYV262159 KIR262159 KSN262159 LCJ262159 LMF262159 LWB262159 MFX262159 MPT262159 MZP262159 NJL262159 NTH262159 ODD262159 OMZ262159 OWV262159 PGR262159 PQN262159 QAJ262159 QKF262159 QUB262159 RDX262159 RNT262159 RXP262159 SHL262159 SRH262159 TBD262159 TKZ262159 TUV262159 UER262159 UON262159 UYJ262159 VIF262159 VSB262159 WBX262159 WLT262159 WVP262159 H327695 JD327695 SZ327695 ACV327695 AMR327695 AWN327695 BGJ327695 BQF327695 CAB327695 CJX327695 CTT327695 DDP327695 DNL327695 DXH327695 EHD327695 EQZ327695 FAV327695 FKR327695 FUN327695 GEJ327695 GOF327695 GYB327695 HHX327695 HRT327695 IBP327695 ILL327695 IVH327695 JFD327695 JOZ327695 JYV327695 KIR327695 KSN327695 LCJ327695 LMF327695 LWB327695 MFX327695 MPT327695 MZP327695 NJL327695 NTH327695 ODD327695 OMZ327695 OWV327695 PGR327695 PQN327695 QAJ327695 QKF327695 QUB327695 RDX327695 RNT327695 RXP327695 SHL327695 SRH327695 TBD327695 TKZ327695 TUV327695 UER327695 UON327695 UYJ327695 VIF327695 VSB327695 WBX327695 WLT327695 WVP327695 H393231 JD393231 SZ393231 ACV393231 AMR393231 AWN393231 BGJ393231 BQF393231 CAB393231 CJX393231 CTT393231 DDP393231 DNL393231 DXH393231 EHD393231 EQZ393231 FAV393231 FKR393231 FUN393231 GEJ393231 GOF393231 GYB393231 HHX393231 HRT393231 IBP393231 ILL393231 IVH393231 JFD393231 JOZ393231 JYV393231 KIR393231 KSN393231 LCJ393231 LMF393231 LWB393231 MFX393231 MPT393231 MZP393231 NJL393231 NTH393231 ODD393231 OMZ393231 OWV393231 PGR393231 PQN393231 QAJ393231 QKF393231 QUB393231 RDX393231 RNT393231 RXP393231 SHL393231 SRH393231 TBD393231 TKZ393231 TUV393231 UER393231 UON393231 UYJ393231 VIF393231 VSB393231 WBX393231 WLT393231 WVP393231 H458767 JD458767 SZ458767 ACV458767 AMR458767 AWN458767 BGJ458767 BQF458767 CAB458767 CJX458767 CTT458767 DDP458767 DNL458767 DXH458767 EHD458767 EQZ458767 FAV458767 FKR458767 FUN458767 GEJ458767 GOF458767 GYB458767 HHX458767 HRT458767 IBP458767 ILL458767 IVH458767 JFD458767 JOZ458767 JYV458767 KIR458767 KSN458767 LCJ458767 LMF458767 LWB458767 MFX458767 MPT458767 MZP458767 NJL458767 NTH458767 ODD458767 OMZ458767 OWV458767 PGR458767 PQN458767 QAJ458767 QKF458767 QUB458767 RDX458767 RNT458767 RXP458767 SHL458767 SRH458767 TBD458767 TKZ458767 TUV458767 UER458767 UON458767 UYJ458767 VIF458767 VSB458767 WBX458767 WLT458767 WVP458767 H524303 JD524303 SZ524303 ACV524303 AMR524303 AWN524303 BGJ524303 BQF524303 CAB524303 CJX524303 CTT524303 DDP524303 DNL524303 DXH524303 EHD524303 EQZ524303 FAV524303 FKR524303 FUN524303 GEJ524303 GOF524303 GYB524303 HHX524303 HRT524303 IBP524303 ILL524303 IVH524303 JFD524303 JOZ524303 JYV524303 KIR524303 KSN524303 LCJ524303 LMF524303 LWB524303 MFX524303 MPT524303 MZP524303 NJL524303 NTH524303 ODD524303 OMZ524303 OWV524303 PGR524303 PQN524303 QAJ524303 QKF524303 QUB524303 RDX524303 RNT524303 RXP524303 SHL524303 SRH524303 TBD524303 TKZ524303 TUV524303 UER524303 UON524303 UYJ524303 VIF524303 VSB524303 WBX524303 WLT524303 WVP524303 H589839 JD589839 SZ589839 ACV589839 AMR589839 AWN589839 BGJ589839 BQF589839 CAB589839 CJX589839 CTT589839 DDP589839 DNL589839 DXH589839 EHD589839 EQZ589839 FAV589839 FKR589839 FUN589839 GEJ589839 GOF589839 GYB589839 HHX589839 HRT589839 IBP589839 ILL589839 IVH589839 JFD589839 JOZ589839 JYV589839 KIR589839 KSN589839 LCJ589839 LMF589839 LWB589839 MFX589839 MPT589839 MZP589839 NJL589839 NTH589839 ODD589839 OMZ589839 OWV589839 PGR589839 PQN589839 QAJ589839 QKF589839 QUB589839 RDX589839 RNT589839 RXP589839 SHL589839 SRH589839 TBD589839 TKZ589839 TUV589839 UER589839 UON589839 UYJ589839 VIF589839 VSB589839 WBX589839 WLT589839 WVP589839 H655375 JD655375 SZ655375 ACV655375 AMR655375 AWN655375 BGJ655375 BQF655375 CAB655375 CJX655375 CTT655375 DDP655375 DNL655375 DXH655375 EHD655375 EQZ655375 FAV655375 FKR655375 FUN655375 GEJ655375 GOF655375 GYB655375 HHX655375 HRT655375 IBP655375 ILL655375 IVH655375 JFD655375 JOZ655375 JYV655375 KIR655375 KSN655375 LCJ655375 LMF655375 LWB655375 MFX655375 MPT655375 MZP655375 NJL655375 NTH655375 ODD655375 OMZ655375 OWV655375 PGR655375 PQN655375 QAJ655375 QKF655375 QUB655375 RDX655375 RNT655375 RXP655375 SHL655375 SRH655375 TBD655375 TKZ655375 TUV655375 UER655375 UON655375 UYJ655375 VIF655375 VSB655375 WBX655375 WLT655375 WVP655375 H720911 JD720911 SZ720911 ACV720911 AMR720911 AWN720911 BGJ720911 BQF720911 CAB720911 CJX720911 CTT720911 DDP720911 DNL720911 DXH720911 EHD720911 EQZ720911 FAV720911 FKR720911 FUN720911 GEJ720911 GOF720911 GYB720911 HHX720911 HRT720911 IBP720911 ILL720911 IVH720911 JFD720911 JOZ720911 JYV720911 KIR720911 KSN720911 LCJ720911 LMF720911 LWB720911 MFX720911 MPT720911 MZP720911 NJL720911 NTH720911 ODD720911 OMZ720911 OWV720911 PGR720911 PQN720911 QAJ720911 QKF720911 QUB720911 RDX720911 RNT720911 RXP720911 SHL720911 SRH720911 TBD720911 TKZ720911 TUV720911 UER720911 UON720911 UYJ720911 VIF720911 VSB720911 WBX720911 WLT720911 WVP720911 H786447 JD786447 SZ786447 ACV786447 AMR786447 AWN786447 BGJ786447 BQF786447 CAB786447 CJX786447 CTT786447 DDP786447 DNL786447 DXH786447 EHD786447 EQZ786447 FAV786447 FKR786447 FUN786447 GEJ786447 GOF786447 GYB786447 HHX786447 HRT786447 IBP786447 ILL786447 IVH786447 JFD786447 JOZ786447 JYV786447 KIR786447 KSN786447 LCJ786447 LMF786447 LWB786447 MFX786447 MPT786447 MZP786447 NJL786447 NTH786447 ODD786447 OMZ786447 OWV786447 PGR786447 PQN786447 QAJ786447 QKF786447 QUB786447 RDX786447 RNT786447 RXP786447 SHL786447 SRH786447 TBD786447 TKZ786447 TUV786447 UER786447 UON786447 UYJ786447 VIF786447 VSB786447 WBX786447 WLT786447 WVP786447 H851983 JD851983 SZ851983 ACV851983 AMR851983 AWN851983 BGJ851983 BQF851983 CAB851983 CJX851983 CTT851983 DDP851983 DNL851983 DXH851983 EHD851983 EQZ851983 FAV851983 FKR851983 FUN851983 GEJ851983 GOF851983 GYB851983 HHX851983 HRT851983 IBP851983 ILL851983 IVH851983 JFD851983 JOZ851983 JYV851983 KIR851983 KSN851983 LCJ851983 LMF851983 LWB851983 MFX851983 MPT851983 MZP851983 NJL851983 NTH851983 ODD851983 OMZ851983 OWV851983 PGR851983 PQN851983 QAJ851983 QKF851983 QUB851983 RDX851983 RNT851983 RXP851983 SHL851983 SRH851983 TBD851983 TKZ851983 TUV851983 UER851983 UON851983 UYJ851983 VIF851983 VSB851983 WBX851983 WLT851983 WVP851983 H917519 JD917519 SZ917519 ACV917519 AMR917519 AWN917519 BGJ917519 BQF917519 CAB917519 CJX917519 CTT917519 DDP917519 DNL917519 DXH917519 EHD917519 EQZ917519 FAV917519 FKR917519 FUN917519 GEJ917519 GOF917519 GYB917519 HHX917519 HRT917519 IBP917519 ILL917519 IVH917519 JFD917519 JOZ917519 JYV917519 KIR917519 KSN917519 LCJ917519 LMF917519 LWB917519 MFX917519 MPT917519 MZP917519 NJL917519 NTH917519 ODD917519 OMZ917519 OWV917519 PGR917519 PQN917519 QAJ917519 QKF917519 QUB917519 RDX917519 RNT917519 RXP917519 SHL917519 SRH917519 TBD917519 TKZ917519 TUV917519 UER917519 UON917519 UYJ917519 VIF917519 VSB917519 WBX917519 WLT917519 WVP917519 H983055 JD983055 SZ983055 ACV983055 AMR983055 AWN983055 BGJ983055 BQF983055 CAB983055 CJX983055 CTT983055 DDP983055 DNL983055 DXH983055 EHD983055 EQZ983055 FAV983055 FKR983055 FUN983055 GEJ983055 GOF983055 GYB983055 HHX983055 HRT983055 IBP983055 ILL983055 IVH983055 JFD983055 JOZ983055 JYV983055 KIR983055 KSN983055 LCJ983055 LMF983055 LWB983055 MFX983055 MPT983055 MZP983055 NJL983055 NTH983055 ODD983055 OMZ983055 OWV983055 PGR983055 PQN983055 QAJ983055 QKF983055 QUB983055 RDX983055 RNT983055 RXP983055 SHL983055 SRH983055 TBD983055 TKZ983055 TUV983055 UER983055 UON983055 UYJ983055 VIF983055 VSB983055 WBX983055 WLT983055 WVP983055 H65553:H65563 JD65553:JD65563 SZ65553:SZ65563 ACV65553:ACV65563 AMR65553:AMR65563 AWN65553:AWN65563 BGJ65553:BGJ65563 BQF65553:BQF65563 CAB65553:CAB65563 CJX65553:CJX65563 CTT65553:CTT65563 DDP65553:DDP65563 DNL65553:DNL65563 DXH65553:DXH65563 EHD65553:EHD65563 EQZ65553:EQZ65563 FAV65553:FAV65563 FKR65553:FKR65563 FUN65553:FUN65563 GEJ65553:GEJ65563 GOF65553:GOF65563 GYB65553:GYB65563 HHX65553:HHX65563 HRT65553:HRT65563 IBP65553:IBP65563 ILL65553:ILL65563 IVH65553:IVH65563 JFD65553:JFD65563 JOZ65553:JOZ65563 JYV65553:JYV65563 KIR65553:KIR65563 KSN65553:KSN65563 LCJ65553:LCJ65563 LMF65553:LMF65563 LWB65553:LWB65563 MFX65553:MFX65563 MPT65553:MPT65563 MZP65553:MZP65563 NJL65553:NJL65563 NTH65553:NTH65563 ODD65553:ODD65563 OMZ65553:OMZ65563 OWV65553:OWV65563 PGR65553:PGR65563 PQN65553:PQN65563 QAJ65553:QAJ65563 QKF65553:QKF65563 QUB65553:QUB65563 RDX65553:RDX65563 RNT65553:RNT65563 RXP65553:RXP65563 SHL65553:SHL65563 SRH65553:SRH65563 TBD65553:TBD65563 TKZ65553:TKZ65563 TUV65553:TUV65563 UER65553:UER65563 UON65553:UON65563 UYJ65553:UYJ65563 VIF65553:VIF65563 VSB65553:VSB65563 WBX65553:WBX65563 WLT65553:WLT65563 WVP65553:WVP65563 H131089:H131099 JD131089:JD131099 SZ131089:SZ131099 ACV131089:ACV131099 AMR131089:AMR131099 AWN131089:AWN131099 BGJ131089:BGJ131099 BQF131089:BQF131099 CAB131089:CAB131099 CJX131089:CJX131099 CTT131089:CTT131099 DDP131089:DDP131099 DNL131089:DNL131099 DXH131089:DXH131099 EHD131089:EHD131099 EQZ131089:EQZ131099 FAV131089:FAV131099 FKR131089:FKR131099 FUN131089:FUN131099 GEJ131089:GEJ131099 GOF131089:GOF131099 GYB131089:GYB131099 HHX131089:HHX131099 HRT131089:HRT131099 IBP131089:IBP131099 ILL131089:ILL131099 IVH131089:IVH131099 JFD131089:JFD131099 JOZ131089:JOZ131099 JYV131089:JYV131099 KIR131089:KIR131099 KSN131089:KSN131099 LCJ131089:LCJ131099 LMF131089:LMF131099 LWB131089:LWB131099 MFX131089:MFX131099 MPT131089:MPT131099 MZP131089:MZP131099 NJL131089:NJL131099 NTH131089:NTH131099 ODD131089:ODD131099 OMZ131089:OMZ131099 OWV131089:OWV131099 PGR131089:PGR131099 PQN131089:PQN131099 QAJ131089:QAJ131099 QKF131089:QKF131099 QUB131089:QUB131099 RDX131089:RDX131099 RNT131089:RNT131099 RXP131089:RXP131099 SHL131089:SHL131099 SRH131089:SRH131099 TBD131089:TBD131099 TKZ131089:TKZ131099 TUV131089:TUV131099 UER131089:UER131099 UON131089:UON131099 UYJ131089:UYJ131099 VIF131089:VIF131099 VSB131089:VSB131099 WBX131089:WBX131099 WLT131089:WLT131099 WVP131089:WVP131099 H196625:H196635 JD196625:JD196635 SZ196625:SZ196635 ACV196625:ACV196635 AMR196625:AMR196635 AWN196625:AWN196635 BGJ196625:BGJ196635 BQF196625:BQF196635 CAB196625:CAB196635 CJX196625:CJX196635 CTT196625:CTT196635 DDP196625:DDP196635 DNL196625:DNL196635 DXH196625:DXH196635 EHD196625:EHD196635 EQZ196625:EQZ196635 FAV196625:FAV196635 FKR196625:FKR196635 FUN196625:FUN196635 GEJ196625:GEJ196635 GOF196625:GOF196635 GYB196625:GYB196635 HHX196625:HHX196635 HRT196625:HRT196635 IBP196625:IBP196635 ILL196625:ILL196635 IVH196625:IVH196635 JFD196625:JFD196635 JOZ196625:JOZ196635 JYV196625:JYV196635 KIR196625:KIR196635 KSN196625:KSN196635 LCJ196625:LCJ196635 LMF196625:LMF196635 LWB196625:LWB196635 MFX196625:MFX196635 MPT196625:MPT196635 MZP196625:MZP196635 NJL196625:NJL196635 NTH196625:NTH196635 ODD196625:ODD196635 OMZ196625:OMZ196635 OWV196625:OWV196635 PGR196625:PGR196635 PQN196625:PQN196635 QAJ196625:QAJ196635 QKF196625:QKF196635 QUB196625:QUB196635 RDX196625:RDX196635 RNT196625:RNT196635 RXP196625:RXP196635 SHL196625:SHL196635 SRH196625:SRH196635 TBD196625:TBD196635 TKZ196625:TKZ196635 TUV196625:TUV196635 UER196625:UER196635 UON196625:UON196635 UYJ196625:UYJ196635 VIF196625:VIF196635 VSB196625:VSB196635 WBX196625:WBX196635 WLT196625:WLT196635 WVP196625:WVP196635 H262161:H262171 JD262161:JD262171 SZ262161:SZ262171 ACV262161:ACV262171 AMR262161:AMR262171 AWN262161:AWN262171 BGJ262161:BGJ262171 BQF262161:BQF262171 CAB262161:CAB262171 CJX262161:CJX262171 CTT262161:CTT262171 DDP262161:DDP262171 DNL262161:DNL262171 DXH262161:DXH262171 EHD262161:EHD262171 EQZ262161:EQZ262171 FAV262161:FAV262171 FKR262161:FKR262171 FUN262161:FUN262171 GEJ262161:GEJ262171 GOF262161:GOF262171 GYB262161:GYB262171 HHX262161:HHX262171 HRT262161:HRT262171 IBP262161:IBP262171 ILL262161:ILL262171 IVH262161:IVH262171 JFD262161:JFD262171 JOZ262161:JOZ262171 JYV262161:JYV262171 KIR262161:KIR262171 KSN262161:KSN262171 LCJ262161:LCJ262171 LMF262161:LMF262171 LWB262161:LWB262171 MFX262161:MFX262171 MPT262161:MPT262171 MZP262161:MZP262171 NJL262161:NJL262171 NTH262161:NTH262171 ODD262161:ODD262171 OMZ262161:OMZ262171 OWV262161:OWV262171 PGR262161:PGR262171 PQN262161:PQN262171 QAJ262161:QAJ262171 QKF262161:QKF262171 QUB262161:QUB262171 RDX262161:RDX262171 RNT262161:RNT262171 RXP262161:RXP262171 SHL262161:SHL262171 SRH262161:SRH262171 TBD262161:TBD262171 TKZ262161:TKZ262171 TUV262161:TUV262171 UER262161:UER262171 UON262161:UON262171 UYJ262161:UYJ262171 VIF262161:VIF262171 VSB262161:VSB262171 WBX262161:WBX262171 WLT262161:WLT262171 WVP262161:WVP262171 H327697:H327707 JD327697:JD327707 SZ327697:SZ327707 ACV327697:ACV327707 AMR327697:AMR327707 AWN327697:AWN327707 BGJ327697:BGJ327707 BQF327697:BQF327707 CAB327697:CAB327707 CJX327697:CJX327707 CTT327697:CTT327707 DDP327697:DDP327707 DNL327697:DNL327707 DXH327697:DXH327707 EHD327697:EHD327707 EQZ327697:EQZ327707 FAV327697:FAV327707 FKR327697:FKR327707 FUN327697:FUN327707 GEJ327697:GEJ327707 GOF327697:GOF327707 GYB327697:GYB327707 HHX327697:HHX327707 HRT327697:HRT327707 IBP327697:IBP327707 ILL327697:ILL327707 IVH327697:IVH327707 JFD327697:JFD327707 JOZ327697:JOZ327707 JYV327697:JYV327707 KIR327697:KIR327707 KSN327697:KSN327707 LCJ327697:LCJ327707 LMF327697:LMF327707 LWB327697:LWB327707 MFX327697:MFX327707 MPT327697:MPT327707 MZP327697:MZP327707 NJL327697:NJL327707 NTH327697:NTH327707 ODD327697:ODD327707 OMZ327697:OMZ327707 OWV327697:OWV327707 PGR327697:PGR327707 PQN327697:PQN327707 QAJ327697:QAJ327707 QKF327697:QKF327707 QUB327697:QUB327707 RDX327697:RDX327707 RNT327697:RNT327707 RXP327697:RXP327707 SHL327697:SHL327707 SRH327697:SRH327707 TBD327697:TBD327707 TKZ327697:TKZ327707 TUV327697:TUV327707 UER327697:UER327707 UON327697:UON327707 UYJ327697:UYJ327707 VIF327697:VIF327707 VSB327697:VSB327707 WBX327697:WBX327707 WLT327697:WLT327707 WVP327697:WVP327707 H393233:H393243 JD393233:JD393243 SZ393233:SZ393243 ACV393233:ACV393243 AMR393233:AMR393243 AWN393233:AWN393243 BGJ393233:BGJ393243 BQF393233:BQF393243 CAB393233:CAB393243 CJX393233:CJX393243 CTT393233:CTT393243 DDP393233:DDP393243 DNL393233:DNL393243 DXH393233:DXH393243 EHD393233:EHD393243 EQZ393233:EQZ393243 FAV393233:FAV393243 FKR393233:FKR393243 FUN393233:FUN393243 GEJ393233:GEJ393243 GOF393233:GOF393243 GYB393233:GYB393243 HHX393233:HHX393243 HRT393233:HRT393243 IBP393233:IBP393243 ILL393233:ILL393243 IVH393233:IVH393243 JFD393233:JFD393243 JOZ393233:JOZ393243 JYV393233:JYV393243 KIR393233:KIR393243 KSN393233:KSN393243 LCJ393233:LCJ393243 LMF393233:LMF393243 LWB393233:LWB393243 MFX393233:MFX393243 MPT393233:MPT393243 MZP393233:MZP393243 NJL393233:NJL393243 NTH393233:NTH393243 ODD393233:ODD393243 OMZ393233:OMZ393243 OWV393233:OWV393243 PGR393233:PGR393243 PQN393233:PQN393243 QAJ393233:QAJ393243 QKF393233:QKF393243 QUB393233:QUB393243 RDX393233:RDX393243 RNT393233:RNT393243 RXP393233:RXP393243 SHL393233:SHL393243 SRH393233:SRH393243 TBD393233:TBD393243 TKZ393233:TKZ393243 TUV393233:TUV393243 UER393233:UER393243 UON393233:UON393243 UYJ393233:UYJ393243 VIF393233:VIF393243 VSB393233:VSB393243 WBX393233:WBX393243 WLT393233:WLT393243 WVP393233:WVP393243 H458769:H458779 JD458769:JD458779 SZ458769:SZ458779 ACV458769:ACV458779 AMR458769:AMR458779 AWN458769:AWN458779 BGJ458769:BGJ458779 BQF458769:BQF458779 CAB458769:CAB458779 CJX458769:CJX458779 CTT458769:CTT458779 DDP458769:DDP458779 DNL458769:DNL458779 DXH458769:DXH458779 EHD458769:EHD458779 EQZ458769:EQZ458779 FAV458769:FAV458779 FKR458769:FKR458779 FUN458769:FUN458779 GEJ458769:GEJ458779 GOF458769:GOF458779 GYB458769:GYB458779 HHX458769:HHX458779 HRT458769:HRT458779 IBP458769:IBP458779 ILL458769:ILL458779 IVH458769:IVH458779 JFD458769:JFD458779 JOZ458769:JOZ458779 JYV458769:JYV458779 KIR458769:KIR458779 KSN458769:KSN458779 LCJ458769:LCJ458779 LMF458769:LMF458779 LWB458769:LWB458779 MFX458769:MFX458779 MPT458769:MPT458779 MZP458769:MZP458779 NJL458769:NJL458779 NTH458769:NTH458779 ODD458769:ODD458779 OMZ458769:OMZ458779 OWV458769:OWV458779 PGR458769:PGR458779 PQN458769:PQN458779 QAJ458769:QAJ458779 QKF458769:QKF458779 QUB458769:QUB458779 RDX458769:RDX458779 RNT458769:RNT458779 RXP458769:RXP458779 SHL458769:SHL458779 SRH458769:SRH458779 TBD458769:TBD458779 TKZ458769:TKZ458779 TUV458769:TUV458779 UER458769:UER458779 UON458769:UON458779 UYJ458769:UYJ458779 VIF458769:VIF458779 VSB458769:VSB458779 WBX458769:WBX458779 WLT458769:WLT458779 WVP458769:WVP458779 H524305:H524315 JD524305:JD524315 SZ524305:SZ524315 ACV524305:ACV524315 AMR524305:AMR524315 AWN524305:AWN524315 BGJ524305:BGJ524315 BQF524305:BQF524315 CAB524305:CAB524315 CJX524305:CJX524315 CTT524305:CTT524315 DDP524305:DDP524315 DNL524305:DNL524315 DXH524305:DXH524315 EHD524305:EHD524315 EQZ524305:EQZ524315 FAV524305:FAV524315 FKR524305:FKR524315 FUN524305:FUN524315 GEJ524305:GEJ524315 GOF524305:GOF524315 GYB524305:GYB524315 HHX524305:HHX524315 HRT524305:HRT524315 IBP524305:IBP524315 ILL524305:ILL524315 IVH524305:IVH524315 JFD524305:JFD524315 JOZ524305:JOZ524315 JYV524305:JYV524315 KIR524305:KIR524315 KSN524305:KSN524315 LCJ524305:LCJ524315 LMF524305:LMF524315 LWB524305:LWB524315 MFX524305:MFX524315 MPT524305:MPT524315 MZP524305:MZP524315 NJL524305:NJL524315 NTH524305:NTH524315 ODD524305:ODD524315 OMZ524305:OMZ524315 OWV524305:OWV524315 PGR524305:PGR524315 PQN524305:PQN524315 QAJ524305:QAJ524315 QKF524305:QKF524315 QUB524305:QUB524315 RDX524305:RDX524315 RNT524305:RNT524315 RXP524305:RXP524315 SHL524305:SHL524315 SRH524305:SRH524315 TBD524305:TBD524315 TKZ524305:TKZ524315 TUV524305:TUV524315 UER524305:UER524315 UON524305:UON524315 UYJ524305:UYJ524315 VIF524305:VIF524315 VSB524305:VSB524315 WBX524305:WBX524315 WLT524305:WLT524315 WVP524305:WVP524315 H589841:H589851 JD589841:JD589851 SZ589841:SZ589851 ACV589841:ACV589851 AMR589841:AMR589851 AWN589841:AWN589851 BGJ589841:BGJ589851 BQF589841:BQF589851 CAB589841:CAB589851 CJX589841:CJX589851 CTT589841:CTT589851 DDP589841:DDP589851 DNL589841:DNL589851 DXH589841:DXH589851 EHD589841:EHD589851 EQZ589841:EQZ589851 FAV589841:FAV589851 FKR589841:FKR589851 FUN589841:FUN589851 GEJ589841:GEJ589851 GOF589841:GOF589851 GYB589841:GYB589851 HHX589841:HHX589851 HRT589841:HRT589851 IBP589841:IBP589851 ILL589841:ILL589851 IVH589841:IVH589851 JFD589841:JFD589851 JOZ589841:JOZ589851 JYV589841:JYV589851 KIR589841:KIR589851 KSN589841:KSN589851 LCJ589841:LCJ589851 LMF589841:LMF589851 LWB589841:LWB589851 MFX589841:MFX589851 MPT589841:MPT589851 MZP589841:MZP589851 NJL589841:NJL589851 NTH589841:NTH589851 ODD589841:ODD589851 OMZ589841:OMZ589851 OWV589841:OWV589851 PGR589841:PGR589851 PQN589841:PQN589851 QAJ589841:QAJ589851 QKF589841:QKF589851 QUB589841:QUB589851 RDX589841:RDX589851 RNT589841:RNT589851 RXP589841:RXP589851 SHL589841:SHL589851 SRH589841:SRH589851 TBD589841:TBD589851 TKZ589841:TKZ589851 TUV589841:TUV589851 UER589841:UER589851 UON589841:UON589851 UYJ589841:UYJ589851 VIF589841:VIF589851 VSB589841:VSB589851 WBX589841:WBX589851 WLT589841:WLT589851 WVP589841:WVP589851 H655377:H655387 JD655377:JD655387 SZ655377:SZ655387 ACV655377:ACV655387 AMR655377:AMR655387 AWN655377:AWN655387 BGJ655377:BGJ655387 BQF655377:BQF655387 CAB655377:CAB655387 CJX655377:CJX655387 CTT655377:CTT655387 DDP655377:DDP655387 DNL655377:DNL655387 DXH655377:DXH655387 EHD655377:EHD655387 EQZ655377:EQZ655387 FAV655377:FAV655387 FKR655377:FKR655387 FUN655377:FUN655387 GEJ655377:GEJ655387 GOF655377:GOF655387 GYB655377:GYB655387 HHX655377:HHX655387 HRT655377:HRT655387 IBP655377:IBP655387 ILL655377:ILL655387 IVH655377:IVH655387 JFD655377:JFD655387 JOZ655377:JOZ655387 JYV655377:JYV655387 KIR655377:KIR655387 KSN655377:KSN655387 LCJ655377:LCJ655387 LMF655377:LMF655387 LWB655377:LWB655387 MFX655377:MFX655387 MPT655377:MPT655387 MZP655377:MZP655387 NJL655377:NJL655387 NTH655377:NTH655387 ODD655377:ODD655387 OMZ655377:OMZ655387 OWV655377:OWV655387 PGR655377:PGR655387 PQN655377:PQN655387 QAJ655377:QAJ655387 QKF655377:QKF655387 QUB655377:QUB655387 RDX655377:RDX655387 RNT655377:RNT655387 RXP655377:RXP655387 SHL655377:SHL655387 SRH655377:SRH655387 TBD655377:TBD655387 TKZ655377:TKZ655387 TUV655377:TUV655387 UER655377:UER655387 UON655377:UON655387 UYJ655377:UYJ655387 VIF655377:VIF655387 VSB655377:VSB655387 WBX655377:WBX655387 WLT655377:WLT655387 WVP655377:WVP655387 H720913:H720923 JD720913:JD720923 SZ720913:SZ720923 ACV720913:ACV720923 AMR720913:AMR720923 AWN720913:AWN720923 BGJ720913:BGJ720923 BQF720913:BQF720923 CAB720913:CAB720923 CJX720913:CJX720923 CTT720913:CTT720923 DDP720913:DDP720923 DNL720913:DNL720923 DXH720913:DXH720923 EHD720913:EHD720923 EQZ720913:EQZ720923 FAV720913:FAV720923 FKR720913:FKR720923 FUN720913:FUN720923 GEJ720913:GEJ720923 GOF720913:GOF720923 GYB720913:GYB720923 HHX720913:HHX720923 HRT720913:HRT720923 IBP720913:IBP720923 ILL720913:ILL720923 IVH720913:IVH720923 JFD720913:JFD720923 JOZ720913:JOZ720923 JYV720913:JYV720923 KIR720913:KIR720923 KSN720913:KSN720923 LCJ720913:LCJ720923 LMF720913:LMF720923 LWB720913:LWB720923 MFX720913:MFX720923 MPT720913:MPT720923 MZP720913:MZP720923 NJL720913:NJL720923 NTH720913:NTH720923 ODD720913:ODD720923 OMZ720913:OMZ720923 OWV720913:OWV720923 PGR720913:PGR720923 PQN720913:PQN720923 QAJ720913:QAJ720923 QKF720913:QKF720923 QUB720913:QUB720923 RDX720913:RDX720923 RNT720913:RNT720923 RXP720913:RXP720923 SHL720913:SHL720923 SRH720913:SRH720923 TBD720913:TBD720923 TKZ720913:TKZ720923 TUV720913:TUV720923 UER720913:UER720923 UON720913:UON720923 UYJ720913:UYJ720923 VIF720913:VIF720923 VSB720913:VSB720923 WBX720913:WBX720923 WLT720913:WLT720923 WVP720913:WVP720923 H786449:H786459 JD786449:JD786459 SZ786449:SZ786459 ACV786449:ACV786459 AMR786449:AMR786459 AWN786449:AWN786459 BGJ786449:BGJ786459 BQF786449:BQF786459 CAB786449:CAB786459 CJX786449:CJX786459 CTT786449:CTT786459 DDP786449:DDP786459 DNL786449:DNL786459 DXH786449:DXH786459 EHD786449:EHD786459 EQZ786449:EQZ786459 FAV786449:FAV786459 FKR786449:FKR786459 FUN786449:FUN786459 GEJ786449:GEJ786459 GOF786449:GOF786459 GYB786449:GYB786459 HHX786449:HHX786459 HRT786449:HRT786459 IBP786449:IBP786459 ILL786449:ILL786459 IVH786449:IVH786459 JFD786449:JFD786459 JOZ786449:JOZ786459 JYV786449:JYV786459 KIR786449:KIR786459 KSN786449:KSN786459 LCJ786449:LCJ786459 LMF786449:LMF786459 LWB786449:LWB786459 MFX786449:MFX786459 MPT786449:MPT786459 MZP786449:MZP786459 NJL786449:NJL786459 NTH786449:NTH786459 ODD786449:ODD786459 OMZ786449:OMZ786459 OWV786449:OWV786459 PGR786449:PGR786459 PQN786449:PQN786459 QAJ786449:QAJ786459 QKF786449:QKF786459 QUB786449:QUB786459 RDX786449:RDX786459 RNT786449:RNT786459 RXP786449:RXP786459 SHL786449:SHL786459 SRH786449:SRH786459 TBD786449:TBD786459 TKZ786449:TKZ786459 TUV786449:TUV786459 UER786449:UER786459 UON786449:UON786459 UYJ786449:UYJ786459 VIF786449:VIF786459 VSB786449:VSB786459 WBX786449:WBX786459 WLT786449:WLT786459 WVP786449:WVP786459 H851985:H851995 JD851985:JD851995 SZ851985:SZ851995 ACV851985:ACV851995 AMR851985:AMR851995 AWN851985:AWN851995 BGJ851985:BGJ851995 BQF851985:BQF851995 CAB851985:CAB851995 CJX851985:CJX851995 CTT851985:CTT851995 DDP851985:DDP851995 DNL851985:DNL851995 DXH851985:DXH851995 EHD851985:EHD851995 EQZ851985:EQZ851995 FAV851985:FAV851995 FKR851985:FKR851995 FUN851985:FUN851995 GEJ851985:GEJ851995 GOF851985:GOF851995 GYB851985:GYB851995 HHX851985:HHX851995 HRT851985:HRT851995 IBP851985:IBP851995 ILL851985:ILL851995 IVH851985:IVH851995 JFD851985:JFD851995 JOZ851985:JOZ851995 JYV851985:JYV851995 KIR851985:KIR851995 KSN851985:KSN851995 LCJ851985:LCJ851995 LMF851985:LMF851995 LWB851985:LWB851995 MFX851985:MFX851995 MPT851985:MPT851995 MZP851985:MZP851995 NJL851985:NJL851995 NTH851985:NTH851995 ODD851985:ODD851995 OMZ851985:OMZ851995 OWV851985:OWV851995 PGR851985:PGR851995 PQN851985:PQN851995 QAJ851985:QAJ851995 QKF851985:QKF851995 QUB851985:QUB851995 RDX851985:RDX851995 RNT851985:RNT851995 RXP851985:RXP851995 SHL851985:SHL851995 SRH851985:SRH851995 TBD851985:TBD851995 TKZ851985:TKZ851995 TUV851985:TUV851995 UER851985:UER851995 UON851985:UON851995 UYJ851985:UYJ851995 VIF851985:VIF851995 VSB851985:VSB851995 WBX851985:WBX851995 WLT851985:WLT851995 WVP851985:WVP851995 H917521:H917531 JD917521:JD917531 SZ917521:SZ917531 ACV917521:ACV917531 AMR917521:AMR917531 AWN917521:AWN917531 BGJ917521:BGJ917531 BQF917521:BQF917531 CAB917521:CAB917531 CJX917521:CJX917531 CTT917521:CTT917531 DDP917521:DDP917531 DNL917521:DNL917531 DXH917521:DXH917531 EHD917521:EHD917531 EQZ917521:EQZ917531 FAV917521:FAV917531 FKR917521:FKR917531 FUN917521:FUN917531 GEJ917521:GEJ917531 GOF917521:GOF917531 GYB917521:GYB917531 HHX917521:HHX917531 HRT917521:HRT917531 IBP917521:IBP917531 ILL917521:ILL917531 IVH917521:IVH917531 JFD917521:JFD917531 JOZ917521:JOZ917531 JYV917521:JYV917531 KIR917521:KIR917531 KSN917521:KSN917531 LCJ917521:LCJ917531 LMF917521:LMF917531 LWB917521:LWB917531 MFX917521:MFX917531 MPT917521:MPT917531 MZP917521:MZP917531 NJL917521:NJL917531 NTH917521:NTH917531 ODD917521:ODD917531 OMZ917521:OMZ917531 OWV917521:OWV917531 PGR917521:PGR917531 PQN917521:PQN917531 QAJ917521:QAJ917531 QKF917521:QKF917531 QUB917521:QUB917531 RDX917521:RDX917531 RNT917521:RNT917531 RXP917521:RXP917531 SHL917521:SHL917531 SRH917521:SRH917531 TBD917521:TBD917531 TKZ917521:TKZ917531 TUV917521:TUV917531 UER917521:UER917531 UON917521:UON917531 UYJ917521:UYJ917531 VIF917521:VIF917531 VSB917521:VSB917531 WBX917521:WBX917531 WLT917521:WLT917531 WVP917521:WVP917531 H983057:H983067 JD983057:JD983067 SZ983057:SZ983067 ACV983057:ACV983067 AMR983057:AMR983067 AWN983057:AWN983067 BGJ983057:BGJ983067 BQF983057:BQF983067 CAB983057:CAB983067 CJX983057:CJX983067 CTT983057:CTT983067 DDP983057:DDP983067 DNL983057:DNL983067 DXH983057:DXH983067 EHD983057:EHD983067 EQZ983057:EQZ983067 FAV983057:FAV983067 FKR983057:FKR983067 FUN983057:FUN983067 GEJ983057:GEJ983067 GOF983057:GOF983067 GYB983057:GYB983067 HHX983057:HHX983067 HRT983057:HRT983067 IBP983057:IBP983067 ILL983057:ILL983067 IVH983057:IVH983067 JFD983057:JFD983067 JOZ983057:JOZ983067 JYV983057:JYV983067 KIR983057:KIR983067 KSN983057:KSN983067 LCJ983057:LCJ983067 LMF983057:LMF983067 LWB983057:LWB983067 MFX983057:MFX983067 MPT983057:MPT983067 MZP983057:MZP983067 NJL983057:NJL983067 NTH983057:NTH983067 ODD983057:ODD983067 OMZ983057:OMZ983067 OWV983057:OWV983067 PGR983057:PGR983067 PQN983057:PQN983067 QAJ983057:QAJ983067 QKF983057:QKF983067 QUB983057:QUB983067 RDX983057:RDX983067 RNT983057:RNT983067 RXP983057:RXP983067 SHL983057:SHL983067 SRH983057:SRH983067 TBD983057:TBD983067 TKZ983057:TKZ983067 TUV983057:TUV983067 UER983057:UER983067 UON983057:UON983067 UYJ983057:UYJ983067 VIF983057:VIF983067 VSB983057:VSB983067 WBX983057:WBX983067 WLT983057:WLT983067 WVP983057:WVP983067 F983:I983 JB983:JE983 SX983:TA983 ACT983:ACW983 AMP983:AMS983 AWL983:AWO983 BGH983:BGK983 BQD983:BQG983 BZZ983:CAC983 CJV983:CJY983 CTR983:CTU983 DDN983:DDQ983 DNJ983:DNM983 DXF983:DXI983 EHB983:EHE983 EQX983:ERA983 FAT983:FAW983 FKP983:FKS983 FUL983:FUO983 GEH983:GEK983 GOD983:GOG983 GXZ983:GYC983 HHV983:HHY983 HRR983:HRU983 IBN983:IBQ983 ILJ983:ILM983 IVF983:IVI983 JFB983:JFE983 JOX983:JPA983 JYT983:JYW983 KIP983:KIS983 KSL983:KSO983 LCH983:LCK983 LMD983:LMG983 LVZ983:LWC983 MFV983:MFY983 MPR983:MPU983 MZN983:MZQ983 NJJ983:NJM983 NTF983:NTI983 ODB983:ODE983 OMX983:ONA983 OWT983:OWW983 PGP983:PGS983 PQL983:PQO983 QAH983:QAK983 QKD983:QKG983 QTZ983:QUC983 RDV983:RDY983 RNR983:RNU983 RXN983:RXQ983 SHJ983:SHM983 SRF983:SRI983 TBB983:TBE983 TKX983:TLA983 TUT983:TUW983 UEP983:UES983 UOL983:UOO983 UYH983:UYK983 VID983:VIG983 VRZ983:VSC983 WBV983:WBY983 WLR983:WLU983 WVN983:WVQ983 F66519:I66519 JB66519:JE66519 SX66519:TA66519 ACT66519:ACW66519 AMP66519:AMS66519 AWL66519:AWO66519 BGH66519:BGK66519 BQD66519:BQG66519 BZZ66519:CAC66519 CJV66519:CJY66519 CTR66519:CTU66519 DDN66519:DDQ66519 DNJ66519:DNM66519 DXF66519:DXI66519 EHB66519:EHE66519 EQX66519:ERA66519 FAT66519:FAW66519 FKP66519:FKS66519 FUL66519:FUO66519 GEH66519:GEK66519 GOD66519:GOG66519 GXZ66519:GYC66519 HHV66519:HHY66519 HRR66519:HRU66519 IBN66519:IBQ66519 ILJ66519:ILM66519 IVF66519:IVI66519 JFB66519:JFE66519 JOX66519:JPA66519 JYT66519:JYW66519 KIP66519:KIS66519 KSL66519:KSO66519 LCH66519:LCK66519 LMD66519:LMG66519 LVZ66519:LWC66519 MFV66519:MFY66519 MPR66519:MPU66519 MZN66519:MZQ66519 NJJ66519:NJM66519 NTF66519:NTI66519 ODB66519:ODE66519 OMX66519:ONA66519 OWT66519:OWW66519 PGP66519:PGS66519 PQL66519:PQO66519 QAH66519:QAK66519 QKD66519:QKG66519 QTZ66519:QUC66519 RDV66519:RDY66519 RNR66519:RNU66519 RXN66519:RXQ66519 SHJ66519:SHM66519 SRF66519:SRI66519 TBB66519:TBE66519 TKX66519:TLA66519 TUT66519:TUW66519 UEP66519:UES66519 UOL66519:UOO66519 UYH66519:UYK66519 VID66519:VIG66519 VRZ66519:VSC66519 WBV66519:WBY66519 WLR66519:WLU66519 WVN66519:WVQ66519 F132055:I132055 JB132055:JE132055 SX132055:TA132055 ACT132055:ACW132055 AMP132055:AMS132055 AWL132055:AWO132055 BGH132055:BGK132055 BQD132055:BQG132055 BZZ132055:CAC132055 CJV132055:CJY132055 CTR132055:CTU132055 DDN132055:DDQ132055 DNJ132055:DNM132055 DXF132055:DXI132055 EHB132055:EHE132055 EQX132055:ERA132055 FAT132055:FAW132055 FKP132055:FKS132055 FUL132055:FUO132055 GEH132055:GEK132055 GOD132055:GOG132055 GXZ132055:GYC132055 HHV132055:HHY132055 HRR132055:HRU132055 IBN132055:IBQ132055 ILJ132055:ILM132055 IVF132055:IVI132055 JFB132055:JFE132055 JOX132055:JPA132055 JYT132055:JYW132055 KIP132055:KIS132055 KSL132055:KSO132055 LCH132055:LCK132055 LMD132055:LMG132055 LVZ132055:LWC132055 MFV132055:MFY132055 MPR132055:MPU132055 MZN132055:MZQ132055 NJJ132055:NJM132055 NTF132055:NTI132055 ODB132055:ODE132055 OMX132055:ONA132055 OWT132055:OWW132055 PGP132055:PGS132055 PQL132055:PQO132055 QAH132055:QAK132055 QKD132055:QKG132055 QTZ132055:QUC132055 RDV132055:RDY132055 RNR132055:RNU132055 RXN132055:RXQ132055 SHJ132055:SHM132055 SRF132055:SRI132055 TBB132055:TBE132055 TKX132055:TLA132055 TUT132055:TUW132055 UEP132055:UES132055 UOL132055:UOO132055 UYH132055:UYK132055 VID132055:VIG132055 VRZ132055:VSC132055 WBV132055:WBY132055 WLR132055:WLU132055 WVN132055:WVQ132055 F197591:I197591 JB197591:JE197591 SX197591:TA197591 ACT197591:ACW197591 AMP197591:AMS197591 AWL197591:AWO197591 BGH197591:BGK197591 BQD197591:BQG197591 BZZ197591:CAC197591 CJV197591:CJY197591 CTR197591:CTU197591 DDN197591:DDQ197591 DNJ197591:DNM197591 DXF197591:DXI197591 EHB197591:EHE197591 EQX197591:ERA197591 FAT197591:FAW197591 FKP197591:FKS197591 FUL197591:FUO197591 GEH197591:GEK197591 GOD197591:GOG197591 GXZ197591:GYC197591 HHV197591:HHY197591 HRR197591:HRU197591 IBN197591:IBQ197591 ILJ197591:ILM197591 IVF197591:IVI197591 JFB197591:JFE197591 JOX197591:JPA197591 JYT197591:JYW197591 KIP197591:KIS197591 KSL197591:KSO197591 LCH197591:LCK197591 LMD197591:LMG197591 LVZ197591:LWC197591 MFV197591:MFY197591 MPR197591:MPU197591 MZN197591:MZQ197591 NJJ197591:NJM197591 NTF197591:NTI197591 ODB197591:ODE197591 OMX197591:ONA197591 OWT197591:OWW197591 PGP197591:PGS197591 PQL197591:PQO197591 QAH197591:QAK197591 QKD197591:QKG197591 QTZ197591:QUC197591 RDV197591:RDY197591 RNR197591:RNU197591 RXN197591:RXQ197591 SHJ197591:SHM197591 SRF197591:SRI197591 TBB197591:TBE197591 TKX197591:TLA197591 TUT197591:TUW197591 UEP197591:UES197591 UOL197591:UOO197591 UYH197591:UYK197591 VID197591:VIG197591 VRZ197591:VSC197591 WBV197591:WBY197591 WLR197591:WLU197591 WVN197591:WVQ197591 F263127:I263127 JB263127:JE263127 SX263127:TA263127 ACT263127:ACW263127 AMP263127:AMS263127 AWL263127:AWO263127 BGH263127:BGK263127 BQD263127:BQG263127 BZZ263127:CAC263127 CJV263127:CJY263127 CTR263127:CTU263127 DDN263127:DDQ263127 DNJ263127:DNM263127 DXF263127:DXI263127 EHB263127:EHE263127 EQX263127:ERA263127 FAT263127:FAW263127 FKP263127:FKS263127 FUL263127:FUO263127 GEH263127:GEK263127 GOD263127:GOG263127 GXZ263127:GYC263127 HHV263127:HHY263127 HRR263127:HRU263127 IBN263127:IBQ263127 ILJ263127:ILM263127 IVF263127:IVI263127 JFB263127:JFE263127 JOX263127:JPA263127 JYT263127:JYW263127 KIP263127:KIS263127 KSL263127:KSO263127 LCH263127:LCK263127 LMD263127:LMG263127 LVZ263127:LWC263127 MFV263127:MFY263127 MPR263127:MPU263127 MZN263127:MZQ263127 NJJ263127:NJM263127 NTF263127:NTI263127 ODB263127:ODE263127 OMX263127:ONA263127 OWT263127:OWW263127 PGP263127:PGS263127 PQL263127:PQO263127 QAH263127:QAK263127 QKD263127:QKG263127 QTZ263127:QUC263127 RDV263127:RDY263127 RNR263127:RNU263127 RXN263127:RXQ263127 SHJ263127:SHM263127 SRF263127:SRI263127 TBB263127:TBE263127 TKX263127:TLA263127 TUT263127:TUW263127 UEP263127:UES263127 UOL263127:UOO263127 UYH263127:UYK263127 VID263127:VIG263127 VRZ263127:VSC263127 WBV263127:WBY263127 WLR263127:WLU263127 WVN263127:WVQ263127 F328663:I328663 JB328663:JE328663 SX328663:TA328663 ACT328663:ACW328663 AMP328663:AMS328663 AWL328663:AWO328663 BGH328663:BGK328663 BQD328663:BQG328663 BZZ328663:CAC328663 CJV328663:CJY328663 CTR328663:CTU328663 DDN328663:DDQ328663 DNJ328663:DNM328663 DXF328663:DXI328663 EHB328663:EHE328663 EQX328663:ERA328663 FAT328663:FAW328663 FKP328663:FKS328663 FUL328663:FUO328663 GEH328663:GEK328663 GOD328663:GOG328663 GXZ328663:GYC328663 HHV328663:HHY328663 HRR328663:HRU328663 IBN328663:IBQ328663 ILJ328663:ILM328663 IVF328663:IVI328663 JFB328663:JFE328663 JOX328663:JPA328663 JYT328663:JYW328663 KIP328663:KIS328663 KSL328663:KSO328663 LCH328663:LCK328663 LMD328663:LMG328663 LVZ328663:LWC328663 MFV328663:MFY328663 MPR328663:MPU328663 MZN328663:MZQ328663 NJJ328663:NJM328663 NTF328663:NTI328663 ODB328663:ODE328663 OMX328663:ONA328663 OWT328663:OWW328663 PGP328663:PGS328663 PQL328663:PQO328663 QAH328663:QAK328663 QKD328663:QKG328663 QTZ328663:QUC328663 RDV328663:RDY328663 RNR328663:RNU328663 RXN328663:RXQ328663 SHJ328663:SHM328663 SRF328663:SRI328663 TBB328663:TBE328663 TKX328663:TLA328663 TUT328663:TUW328663 UEP328663:UES328663 UOL328663:UOO328663 UYH328663:UYK328663 VID328663:VIG328663 VRZ328663:VSC328663 WBV328663:WBY328663 WLR328663:WLU328663 WVN328663:WVQ328663 F394199:I394199 JB394199:JE394199 SX394199:TA394199 ACT394199:ACW394199 AMP394199:AMS394199 AWL394199:AWO394199 BGH394199:BGK394199 BQD394199:BQG394199 BZZ394199:CAC394199 CJV394199:CJY394199 CTR394199:CTU394199 DDN394199:DDQ394199 DNJ394199:DNM394199 DXF394199:DXI394199 EHB394199:EHE394199 EQX394199:ERA394199 FAT394199:FAW394199 FKP394199:FKS394199 FUL394199:FUO394199 GEH394199:GEK394199 GOD394199:GOG394199 GXZ394199:GYC394199 HHV394199:HHY394199 HRR394199:HRU394199 IBN394199:IBQ394199 ILJ394199:ILM394199 IVF394199:IVI394199 JFB394199:JFE394199 JOX394199:JPA394199 JYT394199:JYW394199 KIP394199:KIS394199 KSL394199:KSO394199 LCH394199:LCK394199 LMD394199:LMG394199 LVZ394199:LWC394199 MFV394199:MFY394199 MPR394199:MPU394199 MZN394199:MZQ394199 NJJ394199:NJM394199 NTF394199:NTI394199 ODB394199:ODE394199 OMX394199:ONA394199 OWT394199:OWW394199 PGP394199:PGS394199 PQL394199:PQO394199 QAH394199:QAK394199 QKD394199:QKG394199 QTZ394199:QUC394199 RDV394199:RDY394199 RNR394199:RNU394199 RXN394199:RXQ394199 SHJ394199:SHM394199 SRF394199:SRI394199 TBB394199:TBE394199 TKX394199:TLA394199 TUT394199:TUW394199 UEP394199:UES394199 UOL394199:UOO394199 UYH394199:UYK394199 VID394199:VIG394199 VRZ394199:VSC394199 WBV394199:WBY394199 WLR394199:WLU394199 WVN394199:WVQ394199 F459735:I459735 JB459735:JE459735 SX459735:TA459735 ACT459735:ACW459735 AMP459735:AMS459735 AWL459735:AWO459735 BGH459735:BGK459735 BQD459735:BQG459735 BZZ459735:CAC459735 CJV459735:CJY459735 CTR459735:CTU459735 DDN459735:DDQ459735 DNJ459735:DNM459735 DXF459735:DXI459735 EHB459735:EHE459735 EQX459735:ERA459735 FAT459735:FAW459735 FKP459735:FKS459735 FUL459735:FUO459735 GEH459735:GEK459735 GOD459735:GOG459735 GXZ459735:GYC459735 HHV459735:HHY459735 HRR459735:HRU459735 IBN459735:IBQ459735 ILJ459735:ILM459735 IVF459735:IVI459735 JFB459735:JFE459735 JOX459735:JPA459735 JYT459735:JYW459735 KIP459735:KIS459735 KSL459735:KSO459735 LCH459735:LCK459735 LMD459735:LMG459735 LVZ459735:LWC459735 MFV459735:MFY459735 MPR459735:MPU459735 MZN459735:MZQ459735 NJJ459735:NJM459735 NTF459735:NTI459735 ODB459735:ODE459735 OMX459735:ONA459735 OWT459735:OWW459735 PGP459735:PGS459735 PQL459735:PQO459735 QAH459735:QAK459735 QKD459735:QKG459735 QTZ459735:QUC459735 RDV459735:RDY459735 RNR459735:RNU459735 RXN459735:RXQ459735 SHJ459735:SHM459735 SRF459735:SRI459735 TBB459735:TBE459735 TKX459735:TLA459735 TUT459735:TUW459735 UEP459735:UES459735 UOL459735:UOO459735 UYH459735:UYK459735 VID459735:VIG459735 VRZ459735:VSC459735 WBV459735:WBY459735 WLR459735:WLU459735 WVN459735:WVQ459735 F525271:I525271 JB525271:JE525271 SX525271:TA525271 ACT525271:ACW525271 AMP525271:AMS525271 AWL525271:AWO525271 BGH525271:BGK525271 BQD525271:BQG525271 BZZ525271:CAC525271 CJV525271:CJY525271 CTR525271:CTU525271 DDN525271:DDQ525271 DNJ525271:DNM525271 DXF525271:DXI525271 EHB525271:EHE525271 EQX525271:ERA525271 FAT525271:FAW525271 FKP525271:FKS525271 FUL525271:FUO525271 GEH525271:GEK525271 GOD525271:GOG525271 GXZ525271:GYC525271 HHV525271:HHY525271 HRR525271:HRU525271 IBN525271:IBQ525271 ILJ525271:ILM525271 IVF525271:IVI525271 JFB525271:JFE525271 JOX525271:JPA525271 JYT525271:JYW525271 KIP525271:KIS525271 KSL525271:KSO525271 LCH525271:LCK525271 LMD525271:LMG525271 LVZ525271:LWC525271 MFV525271:MFY525271 MPR525271:MPU525271 MZN525271:MZQ525271 NJJ525271:NJM525271 NTF525271:NTI525271 ODB525271:ODE525271 OMX525271:ONA525271 OWT525271:OWW525271 PGP525271:PGS525271 PQL525271:PQO525271 QAH525271:QAK525271 QKD525271:QKG525271 QTZ525271:QUC525271 RDV525271:RDY525271 RNR525271:RNU525271 RXN525271:RXQ525271 SHJ525271:SHM525271 SRF525271:SRI525271 TBB525271:TBE525271 TKX525271:TLA525271 TUT525271:TUW525271 UEP525271:UES525271 UOL525271:UOO525271 UYH525271:UYK525271 VID525271:VIG525271 VRZ525271:VSC525271 WBV525271:WBY525271 WLR525271:WLU525271 WVN525271:WVQ525271 F590807:I590807 JB590807:JE590807 SX590807:TA590807 ACT590807:ACW590807 AMP590807:AMS590807 AWL590807:AWO590807 BGH590807:BGK590807 BQD590807:BQG590807 BZZ590807:CAC590807 CJV590807:CJY590807 CTR590807:CTU590807 DDN590807:DDQ590807 DNJ590807:DNM590807 DXF590807:DXI590807 EHB590807:EHE590807 EQX590807:ERA590807 FAT590807:FAW590807 FKP590807:FKS590807 FUL590807:FUO590807 GEH590807:GEK590807 GOD590807:GOG590807 GXZ590807:GYC590807 HHV590807:HHY590807 HRR590807:HRU590807 IBN590807:IBQ590807 ILJ590807:ILM590807 IVF590807:IVI590807 JFB590807:JFE590807 JOX590807:JPA590807 JYT590807:JYW590807 KIP590807:KIS590807 KSL590807:KSO590807 LCH590807:LCK590807 LMD590807:LMG590807 LVZ590807:LWC590807 MFV590807:MFY590807 MPR590807:MPU590807 MZN590807:MZQ590807 NJJ590807:NJM590807 NTF590807:NTI590807 ODB590807:ODE590807 OMX590807:ONA590807 OWT590807:OWW590807 PGP590807:PGS590807 PQL590807:PQO590807 QAH590807:QAK590807 QKD590807:QKG590807 QTZ590807:QUC590807 RDV590807:RDY590807 RNR590807:RNU590807 RXN590807:RXQ590807 SHJ590807:SHM590807 SRF590807:SRI590807 TBB590807:TBE590807 TKX590807:TLA590807 TUT590807:TUW590807 UEP590807:UES590807 UOL590807:UOO590807 UYH590807:UYK590807 VID590807:VIG590807 VRZ590807:VSC590807 WBV590807:WBY590807 WLR590807:WLU590807 WVN590807:WVQ590807 F656343:I656343 JB656343:JE656343 SX656343:TA656343 ACT656343:ACW656343 AMP656343:AMS656343 AWL656343:AWO656343 BGH656343:BGK656343 BQD656343:BQG656343 BZZ656343:CAC656343 CJV656343:CJY656343 CTR656343:CTU656343 DDN656343:DDQ656343 DNJ656343:DNM656343 DXF656343:DXI656343 EHB656343:EHE656343 EQX656343:ERA656343 FAT656343:FAW656343 FKP656343:FKS656343 FUL656343:FUO656343 GEH656343:GEK656343 GOD656343:GOG656343 GXZ656343:GYC656343 HHV656343:HHY656343 HRR656343:HRU656343 IBN656343:IBQ656343 ILJ656343:ILM656343 IVF656343:IVI656343 JFB656343:JFE656343 JOX656343:JPA656343 JYT656343:JYW656343 KIP656343:KIS656343 KSL656343:KSO656343 LCH656343:LCK656343 LMD656343:LMG656343 LVZ656343:LWC656343 MFV656343:MFY656343 MPR656343:MPU656343 MZN656343:MZQ656343 NJJ656343:NJM656343 NTF656343:NTI656343 ODB656343:ODE656343 OMX656343:ONA656343 OWT656343:OWW656343 PGP656343:PGS656343 PQL656343:PQO656343 QAH656343:QAK656343 QKD656343:QKG656343 QTZ656343:QUC656343 RDV656343:RDY656343 RNR656343:RNU656343 RXN656343:RXQ656343 SHJ656343:SHM656343 SRF656343:SRI656343 TBB656343:TBE656343 TKX656343:TLA656343 TUT656343:TUW656343 UEP656343:UES656343 UOL656343:UOO656343 UYH656343:UYK656343 VID656343:VIG656343 VRZ656343:VSC656343 WBV656343:WBY656343 WLR656343:WLU656343 WVN656343:WVQ656343 F721879:I721879 JB721879:JE721879 SX721879:TA721879 ACT721879:ACW721879 AMP721879:AMS721879 AWL721879:AWO721879 BGH721879:BGK721879 BQD721879:BQG721879 BZZ721879:CAC721879 CJV721879:CJY721879 CTR721879:CTU721879 DDN721879:DDQ721879 DNJ721879:DNM721879 DXF721879:DXI721879 EHB721879:EHE721879 EQX721879:ERA721879 FAT721879:FAW721879 FKP721879:FKS721879 FUL721879:FUO721879 GEH721879:GEK721879 GOD721879:GOG721879 GXZ721879:GYC721879 HHV721879:HHY721879 HRR721879:HRU721879 IBN721879:IBQ721879 ILJ721879:ILM721879 IVF721879:IVI721879 JFB721879:JFE721879 JOX721879:JPA721879 JYT721879:JYW721879 KIP721879:KIS721879 KSL721879:KSO721879 LCH721879:LCK721879 LMD721879:LMG721879 LVZ721879:LWC721879 MFV721879:MFY721879 MPR721879:MPU721879 MZN721879:MZQ721879 NJJ721879:NJM721879 NTF721879:NTI721879 ODB721879:ODE721879 OMX721879:ONA721879 OWT721879:OWW721879 PGP721879:PGS721879 PQL721879:PQO721879 QAH721879:QAK721879 QKD721879:QKG721879 QTZ721879:QUC721879 RDV721879:RDY721879 RNR721879:RNU721879 RXN721879:RXQ721879 SHJ721879:SHM721879 SRF721879:SRI721879 TBB721879:TBE721879 TKX721879:TLA721879 TUT721879:TUW721879 UEP721879:UES721879 UOL721879:UOO721879 UYH721879:UYK721879 VID721879:VIG721879 VRZ721879:VSC721879 WBV721879:WBY721879 WLR721879:WLU721879 WVN721879:WVQ721879 F787415:I787415 JB787415:JE787415 SX787415:TA787415 ACT787415:ACW787415 AMP787415:AMS787415 AWL787415:AWO787415 BGH787415:BGK787415 BQD787415:BQG787415 BZZ787415:CAC787415 CJV787415:CJY787415 CTR787415:CTU787415 DDN787415:DDQ787415 DNJ787415:DNM787415 DXF787415:DXI787415 EHB787415:EHE787415 EQX787415:ERA787415 FAT787415:FAW787415 FKP787415:FKS787415 FUL787415:FUO787415 GEH787415:GEK787415 GOD787415:GOG787415 GXZ787415:GYC787415 HHV787415:HHY787415 HRR787415:HRU787415 IBN787415:IBQ787415 ILJ787415:ILM787415 IVF787415:IVI787415 JFB787415:JFE787415 JOX787415:JPA787415 JYT787415:JYW787415 KIP787415:KIS787415 KSL787415:KSO787415 LCH787415:LCK787415 LMD787415:LMG787415 LVZ787415:LWC787415 MFV787415:MFY787415 MPR787415:MPU787415 MZN787415:MZQ787415 NJJ787415:NJM787415 NTF787415:NTI787415 ODB787415:ODE787415 OMX787415:ONA787415 OWT787415:OWW787415 PGP787415:PGS787415 PQL787415:PQO787415 QAH787415:QAK787415 QKD787415:QKG787415 QTZ787415:QUC787415 RDV787415:RDY787415 RNR787415:RNU787415 RXN787415:RXQ787415 SHJ787415:SHM787415 SRF787415:SRI787415 TBB787415:TBE787415 TKX787415:TLA787415 TUT787415:TUW787415 UEP787415:UES787415 UOL787415:UOO787415 UYH787415:UYK787415 VID787415:VIG787415 VRZ787415:VSC787415 WBV787415:WBY787415 WLR787415:WLU787415 WVN787415:WVQ787415 F852951:I852951 JB852951:JE852951 SX852951:TA852951 ACT852951:ACW852951 AMP852951:AMS852951 AWL852951:AWO852951 BGH852951:BGK852951 BQD852951:BQG852951 BZZ852951:CAC852951 CJV852951:CJY852951 CTR852951:CTU852951 DDN852951:DDQ852951 DNJ852951:DNM852951 DXF852951:DXI852951 EHB852951:EHE852951 EQX852951:ERA852951 FAT852951:FAW852951 FKP852951:FKS852951 FUL852951:FUO852951 GEH852951:GEK852951 GOD852951:GOG852951 GXZ852951:GYC852951 HHV852951:HHY852951 HRR852951:HRU852951 IBN852951:IBQ852951 ILJ852951:ILM852951 IVF852951:IVI852951 JFB852951:JFE852951 JOX852951:JPA852951 JYT852951:JYW852951 KIP852951:KIS852951 KSL852951:KSO852951 LCH852951:LCK852951 LMD852951:LMG852951 LVZ852951:LWC852951 MFV852951:MFY852951 MPR852951:MPU852951 MZN852951:MZQ852951 NJJ852951:NJM852951 NTF852951:NTI852951 ODB852951:ODE852951 OMX852951:ONA852951 OWT852951:OWW852951 PGP852951:PGS852951 PQL852951:PQO852951 QAH852951:QAK852951 QKD852951:QKG852951 QTZ852951:QUC852951 RDV852951:RDY852951 RNR852951:RNU852951 RXN852951:RXQ852951 SHJ852951:SHM852951 SRF852951:SRI852951 TBB852951:TBE852951 TKX852951:TLA852951 TUT852951:TUW852951 UEP852951:UES852951 UOL852951:UOO852951 UYH852951:UYK852951 VID852951:VIG852951 VRZ852951:VSC852951 WBV852951:WBY852951 WLR852951:WLU852951 WVN852951:WVQ852951 F918487:I918487 JB918487:JE918487 SX918487:TA918487 ACT918487:ACW918487 AMP918487:AMS918487 AWL918487:AWO918487 BGH918487:BGK918487 BQD918487:BQG918487 BZZ918487:CAC918487 CJV918487:CJY918487 CTR918487:CTU918487 DDN918487:DDQ918487 DNJ918487:DNM918487 DXF918487:DXI918487 EHB918487:EHE918487 EQX918487:ERA918487 FAT918487:FAW918487 FKP918487:FKS918487 FUL918487:FUO918487 GEH918487:GEK918487 GOD918487:GOG918487 GXZ918487:GYC918487 HHV918487:HHY918487 HRR918487:HRU918487 IBN918487:IBQ918487 ILJ918487:ILM918487 IVF918487:IVI918487 JFB918487:JFE918487 JOX918487:JPA918487 JYT918487:JYW918487 KIP918487:KIS918487 KSL918487:KSO918487 LCH918487:LCK918487 LMD918487:LMG918487 LVZ918487:LWC918487 MFV918487:MFY918487 MPR918487:MPU918487 MZN918487:MZQ918487 NJJ918487:NJM918487 NTF918487:NTI918487 ODB918487:ODE918487 OMX918487:ONA918487 OWT918487:OWW918487 PGP918487:PGS918487 PQL918487:PQO918487 QAH918487:QAK918487 QKD918487:QKG918487 QTZ918487:QUC918487 RDV918487:RDY918487 RNR918487:RNU918487 RXN918487:RXQ918487 SHJ918487:SHM918487 SRF918487:SRI918487 TBB918487:TBE918487 TKX918487:TLA918487 TUT918487:TUW918487 UEP918487:UES918487 UOL918487:UOO918487 UYH918487:UYK918487 VID918487:VIG918487 VRZ918487:VSC918487 WBV918487:WBY918487 WLR918487:WLU918487 WVN918487:WVQ918487 F984023:I984023 JB984023:JE984023 SX984023:TA984023 ACT984023:ACW984023 AMP984023:AMS984023 AWL984023:AWO984023 BGH984023:BGK984023 BQD984023:BQG984023 BZZ984023:CAC984023 CJV984023:CJY984023 CTR984023:CTU984023 DDN984023:DDQ984023 DNJ984023:DNM984023 DXF984023:DXI984023 EHB984023:EHE984023 EQX984023:ERA984023 FAT984023:FAW984023 FKP984023:FKS984023 FUL984023:FUO984023 GEH984023:GEK984023 GOD984023:GOG984023 GXZ984023:GYC984023 HHV984023:HHY984023 HRR984023:HRU984023 IBN984023:IBQ984023 ILJ984023:ILM984023 IVF984023:IVI984023 JFB984023:JFE984023 JOX984023:JPA984023 JYT984023:JYW984023 KIP984023:KIS984023 KSL984023:KSO984023 LCH984023:LCK984023 LMD984023:LMG984023 LVZ984023:LWC984023 MFV984023:MFY984023 MPR984023:MPU984023 MZN984023:MZQ984023 NJJ984023:NJM984023 NTF984023:NTI984023 ODB984023:ODE984023 OMX984023:ONA984023 OWT984023:OWW984023 PGP984023:PGS984023 PQL984023:PQO984023 QAH984023:QAK984023 QKD984023:QKG984023 QTZ984023:QUC984023 RDV984023:RDY984023 RNR984023:RNU984023 RXN984023:RXQ984023 SHJ984023:SHM984023 SRF984023:SRI984023 TBB984023:TBE984023 TKX984023:TLA984023 TUT984023:TUW984023 UEP984023:UES984023 UOL984023:UOO984023 UYH984023:UYK984023 VID984023:VIG984023 VRZ984023:VSC984023 WBV984023:WBY984023 WLR984023:WLU984023 WVN984023:WVQ984023 F214:I973 JB214:JE973 SX214:TA973 ACT214:ACW973 AMP214:AMS973 AWL214:AWO973 BGH214:BGK973 BQD214:BQG973 BZZ214:CAC973 CJV214:CJY973 CTR214:CTU973 DDN214:DDQ973 DNJ214:DNM973 DXF214:DXI973 EHB214:EHE973 EQX214:ERA973 FAT214:FAW973 FKP214:FKS973 FUL214:FUO973 GEH214:GEK973 GOD214:GOG973 GXZ214:GYC973 HHV214:HHY973 HRR214:HRU973 IBN214:IBQ973 ILJ214:ILM973 IVF214:IVI973 JFB214:JFE973 JOX214:JPA973 JYT214:JYW973 KIP214:KIS973 KSL214:KSO973 LCH214:LCK973 LMD214:LMG973 LVZ214:LWC973 MFV214:MFY973 MPR214:MPU973 MZN214:MZQ973 NJJ214:NJM973 NTF214:NTI973 ODB214:ODE973 OMX214:ONA973 OWT214:OWW973 PGP214:PGS973 PQL214:PQO973 QAH214:QAK973 QKD214:QKG973 QTZ214:QUC973 RDV214:RDY973 RNR214:RNU973 RXN214:RXQ973 SHJ214:SHM973 SRF214:SRI973 TBB214:TBE973 TKX214:TLA973 TUT214:TUW973 UEP214:UES973 UOL214:UOO973 UYH214:UYK973 VID214:VIG973 VRZ214:VSC973 WBV214:WBY973 WLR214:WLU973 WVN214:WVQ973 F65750:I66509 JB65750:JE66509 SX65750:TA66509 ACT65750:ACW66509 AMP65750:AMS66509 AWL65750:AWO66509 BGH65750:BGK66509 BQD65750:BQG66509 BZZ65750:CAC66509 CJV65750:CJY66509 CTR65750:CTU66509 DDN65750:DDQ66509 DNJ65750:DNM66509 DXF65750:DXI66509 EHB65750:EHE66509 EQX65750:ERA66509 FAT65750:FAW66509 FKP65750:FKS66509 FUL65750:FUO66509 GEH65750:GEK66509 GOD65750:GOG66509 GXZ65750:GYC66509 HHV65750:HHY66509 HRR65750:HRU66509 IBN65750:IBQ66509 ILJ65750:ILM66509 IVF65750:IVI66509 JFB65750:JFE66509 JOX65750:JPA66509 JYT65750:JYW66509 KIP65750:KIS66509 KSL65750:KSO66509 LCH65750:LCK66509 LMD65750:LMG66509 LVZ65750:LWC66509 MFV65750:MFY66509 MPR65750:MPU66509 MZN65750:MZQ66509 NJJ65750:NJM66509 NTF65750:NTI66509 ODB65750:ODE66509 OMX65750:ONA66509 OWT65750:OWW66509 PGP65750:PGS66509 PQL65750:PQO66509 QAH65750:QAK66509 QKD65750:QKG66509 QTZ65750:QUC66509 RDV65750:RDY66509 RNR65750:RNU66509 RXN65750:RXQ66509 SHJ65750:SHM66509 SRF65750:SRI66509 TBB65750:TBE66509 TKX65750:TLA66509 TUT65750:TUW66509 UEP65750:UES66509 UOL65750:UOO66509 UYH65750:UYK66509 VID65750:VIG66509 VRZ65750:VSC66509 WBV65750:WBY66509 WLR65750:WLU66509 WVN65750:WVQ66509 F131286:I132045 JB131286:JE132045 SX131286:TA132045 ACT131286:ACW132045 AMP131286:AMS132045 AWL131286:AWO132045 BGH131286:BGK132045 BQD131286:BQG132045 BZZ131286:CAC132045 CJV131286:CJY132045 CTR131286:CTU132045 DDN131286:DDQ132045 DNJ131286:DNM132045 DXF131286:DXI132045 EHB131286:EHE132045 EQX131286:ERA132045 FAT131286:FAW132045 FKP131286:FKS132045 FUL131286:FUO132045 GEH131286:GEK132045 GOD131286:GOG132045 GXZ131286:GYC132045 HHV131286:HHY132045 HRR131286:HRU132045 IBN131286:IBQ132045 ILJ131286:ILM132045 IVF131286:IVI132045 JFB131286:JFE132045 JOX131286:JPA132045 JYT131286:JYW132045 KIP131286:KIS132045 KSL131286:KSO132045 LCH131286:LCK132045 LMD131286:LMG132045 LVZ131286:LWC132045 MFV131286:MFY132045 MPR131286:MPU132045 MZN131286:MZQ132045 NJJ131286:NJM132045 NTF131286:NTI132045 ODB131286:ODE132045 OMX131286:ONA132045 OWT131286:OWW132045 PGP131286:PGS132045 PQL131286:PQO132045 QAH131286:QAK132045 QKD131286:QKG132045 QTZ131286:QUC132045 RDV131286:RDY132045 RNR131286:RNU132045 RXN131286:RXQ132045 SHJ131286:SHM132045 SRF131286:SRI132045 TBB131286:TBE132045 TKX131286:TLA132045 TUT131286:TUW132045 UEP131286:UES132045 UOL131286:UOO132045 UYH131286:UYK132045 VID131286:VIG132045 VRZ131286:VSC132045 WBV131286:WBY132045 WLR131286:WLU132045 WVN131286:WVQ132045 F196822:I197581 JB196822:JE197581 SX196822:TA197581 ACT196822:ACW197581 AMP196822:AMS197581 AWL196822:AWO197581 BGH196822:BGK197581 BQD196822:BQG197581 BZZ196822:CAC197581 CJV196822:CJY197581 CTR196822:CTU197581 DDN196822:DDQ197581 DNJ196822:DNM197581 DXF196822:DXI197581 EHB196822:EHE197581 EQX196822:ERA197581 FAT196822:FAW197581 FKP196822:FKS197581 FUL196822:FUO197581 GEH196822:GEK197581 GOD196822:GOG197581 GXZ196822:GYC197581 HHV196822:HHY197581 HRR196822:HRU197581 IBN196822:IBQ197581 ILJ196822:ILM197581 IVF196822:IVI197581 JFB196822:JFE197581 JOX196822:JPA197581 JYT196822:JYW197581 KIP196822:KIS197581 KSL196822:KSO197581 LCH196822:LCK197581 LMD196822:LMG197581 LVZ196822:LWC197581 MFV196822:MFY197581 MPR196822:MPU197581 MZN196822:MZQ197581 NJJ196822:NJM197581 NTF196822:NTI197581 ODB196822:ODE197581 OMX196822:ONA197581 OWT196822:OWW197581 PGP196822:PGS197581 PQL196822:PQO197581 QAH196822:QAK197581 QKD196822:QKG197581 QTZ196822:QUC197581 RDV196822:RDY197581 RNR196822:RNU197581 RXN196822:RXQ197581 SHJ196822:SHM197581 SRF196822:SRI197581 TBB196822:TBE197581 TKX196822:TLA197581 TUT196822:TUW197581 UEP196822:UES197581 UOL196822:UOO197581 UYH196822:UYK197581 VID196822:VIG197581 VRZ196822:VSC197581 WBV196822:WBY197581 WLR196822:WLU197581 WVN196822:WVQ197581 F262358:I263117 JB262358:JE263117 SX262358:TA263117 ACT262358:ACW263117 AMP262358:AMS263117 AWL262358:AWO263117 BGH262358:BGK263117 BQD262358:BQG263117 BZZ262358:CAC263117 CJV262358:CJY263117 CTR262358:CTU263117 DDN262358:DDQ263117 DNJ262358:DNM263117 DXF262358:DXI263117 EHB262358:EHE263117 EQX262358:ERA263117 FAT262358:FAW263117 FKP262358:FKS263117 FUL262358:FUO263117 GEH262358:GEK263117 GOD262358:GOG263117 GXZ262358:GYC263117 HHV262358:HHY263117 HRR262358:HRU263117 IBN262358:IBQ263117 ILJ262358:ILM263117 IVF262358:IVI263117 JFB262358:JFE263117 JOX262358:JPA263117 JYT262358:JYW263117 KIP262358:KIS263117 KSL262358:KSO263117 LCH262358:LCK263117 LMD262358:LMG263117 LVZ262358:LWC263117 MFV262358:MFY263117 MPR262358:MPU263117 MZN262358:MZQ263117 NJJ262358:NJM263117 NTF262358:NTI263117 ODB262358:ODE263117 OMX262358:ONA263117 OWT262358:OWW263117 PGP262358:PGS263117 PQL262358:PQO263117 QAH262358:QAK263117 QKD262358:QKG263117 QTZ262358:QUC263117 RDV262358:RDY263117 RNR262358:RNU263117 RXN262358:RXQ263117 SHJ262358:SHM263117 SRF262358:SRI263117 TBB262358:TBE263117 TKX262358:TLA263117 TUT262358:TUW263117 UEP262358:UES263117 UOL262358:UOO263117 UYH262358:UYK263117 VID262358:VIG263117 VRZ262358:VSC263117 WBV262358:WBY263117 WLR262358:WLU263117 WVN262358:WVQ263117 F327894:I328653 JB327894:JE328653 SX327894:TA328653 ACT327894:ACW328653 AMP327894:AMS328653 AWL327894:AWO328653 BGH327894:BGK328653 BQD327894:BQG328653 BZZ327894:CAC328653 CJV327894:CJY328653 CTR327894:CTU328653 DDN327894:DDQ328653 DNJ327894:DNM328653 DXF327894:DXI328653 EHB327894:EHE328653 EQX327894:ERA328653 FAT327894:FAW328653 FKP327894:FKS328653 FUL327894:FUO328653 GEH327894:GEK328653 GOD327894:GOG328653 GXZ327894:GYC328653 HHV327894:HHY328653 HRR327894:HRU328653 IBN327894:IBQ328653 ILJ327894:ILM328653 IVF327894:IVI328653 JFB327894:JFE328653 JOX327894:JPA328653 JYT327894:JYW328653 KIP327894:KIS328653 KSL327894:KSO328653 LCH327894:LCK328653 LMD327894:LMG328653 LVZ327894:LWC328653 MFV327894:MFY328653 MPR327894:MPU328653 MZN327894:MZQ328653 NJJ327894:NJM328653 NTF327894:NTI328653 ODB327894:ODE328653 OMX327894:ONA328653 OWT327894:OWW328653 PGP327894:PGS328653 PQL327894:PQO328653 QAH327894:QAK328653 QKD327894:QKG328653 QTZ327894:QUC328653 RDV327894:RDY328653 RNR327894:RNU328653 RXN327894:RXQ328653 SHJ327894:SHM328653 SRF327894:SRI328653 TBB327894:TBE328653 TKX327894:TLA328653 TUT327894:TUW328653 UEP327894:UES328653 UOL327894:UOO328653 UYH327894:UYK328653 VID327894:VIG328653 VRZ327894:VSC328653 WBV327894:WBY328653 WLR327894:WLU328653 WVN327894:WVQ328653 F393430:I394189 JB393430:JE394189 SX393430:TA394189 ACT393430:ACW394189 AMP393430:AMS394189 AWL393430:AWO394189 BGH393430:BGK394189 BQD393430:BQG394189 BZZ393430:CAC394189 CJV393430:CJY394189 CTR393430:CTU394189 DDN393430:DDQ394189 DNJ393430:DNM394189 DXF393430:DXI394189 EHB393430:EHE394189 EQX393430:ERA394189 FAT393430:FAW394189 FKP393430:FKS394189 FUL393430:FUO394189 GEH393430:GEK394189 GOD393430:GOG394189 GXZ393430:GYC394189 HHV393430:HHY394189 HRR393430:HRU394189 IBN393430:IBQ394189 ILJ393430:ILM394189 IVF393430:IVI394189 JFB393430:JFE394189 JOX393430:JPA394189 JYT393430:JYW394189 KIP393430:KIS394189 KSL393430:KSO394189 LCH393430:LCK394189 LMD393430:LMG394189 LVZ393430:LWC394189 MFV393430:MFY394189 MPR393430:MPU394189 MZN393430:MZQ394189 NJJ393430:NJM394189 NTF393430:NTI394189 ODB393430:ODE394189 OMX393430:ONA394189 OWT393430:OWW394189 PGP393430:PGS394189 PQL393430:PQO394189 QAH393430:QAK394189 QKD393430:QKG394189 QTZ393430:QUC394189 RDV393430:RDY394189 RNR393430:RNU394189 RXN393430:RXQ394189 SHJ393430:SHM394189 SRF393430:SRI394189 TBB393430:TBE394189 TKX393430:TLA394189 TUT393430:TUW394189 UEP393430:UES394189 UOL393430:UOO394189 UYH393430:UYK394189 VID393430:VIG394189 VRZ393430:VSC394189 WBV393430:WBY394189 WLR393430:WLU394189 WVN393430:WVQ394189 F458966:I459725 JB458966:JE459725 SX458966:TA459725 ACT458966:ACW459725 AMP458966:AMS459725 AWL458966:AWO459725 BGH458966:BGK459725 BQD458966:BQG459725 BZZ458966:CAC459725 CJV458966:CJY459725 CTR458966:CTU459725 DDN458966:DDQ459725 DNJ458966:DNM459725 DXF458966:DXI459725 EHB458966:EHE459725 EQX458966:ERA459725 FAT458966:FAW459725 FKP458966:FKS459725 FUL458966:FUO459725 GEH458966:GEK459725 GOD458966:GOG459725 GXZ458966:GYC459725 HHV458966:HHY459725 HRR458966:HRU459725 IBN458966:IBQ459725 ILJ458966:ILM459725 IVF458966:IVI459725 JFB458966:JFE459725 JOX458966:JPA459725 JYT458966:JYW459725 KIP458966:KIS459725 KSL458966:KSO459725 LCH458966:LCK459725 LMD458966:LMG459725 LVZ458966:LWC459725 MFV458966:MFY459725 MPR458966:MPU459725 MZN458966:MZQ459725 NJJ458966:NJM459725 NTF458966:NTI459725 ODB458966:ODE459725 OMX458966:ONA459725 OWT458966:OWW459725 PGP458966:PGS459725 PQL458966:PQO459725 QAH458966:QAK459725 QKD458966:QKG459725 QTZ458966:QUC459725 RDV458966:RDY459725 RNR458966:RNU459725 RXN458966:RXQ459725 SHJ458966:SHM459725 SRF458966:SRI459725 TBB458966:TBE459725 TKX458966:TLA459725 TUT458966:TUW459725 UEP458966:UES459725 UOL458966:UOO459725 UYH458966:UYK459725 VID458966:VIG459725 VRZ458966:VSC459725 WBV458966:WBY459725 WLR458966:WLU459725 WVN458966:WVQ459725 F524502:I525261 JB524502:JE525261 SX524502:TA525261 ACT524502:ACW525261 AMP524502:AMS525261 AWL524502:AWO525261 BGH524502:BGK525261 BQD524502:BQG525261 BZZ524502:CAC525261 CJV524502:CJY525261 CTR524502:CTU525261 DDN524502:DDQ525261 DNJ524502:DNM525261 DXF524502:DXI525261 EHB524502:EHE525261 EQX524502:ERA525261 FAT524502:FAW525261 FKP524502:FKS525261 FUL524502:FUO525261 GEH524502:GEK525261 GOD524502:GOG525261 GXZ524502:GYC525261 HHV524502:HHY525261 HRR524502:HRU525261 IBN524502:IBQ525261 ILJ524502:ILM525261 IVF524502:IVI525261 JFB524502:JFE525261 JOX524502:JPA525261 JYT524502:JYW525261 KIP524502:KIS525261 KSL524502:KSO525261 LCH524502:LCK525261 LMD524502:LMG525261 LVZ524502:LWC525261 MFV524502:MFY525261 MPR524502:MPU525261 MZN524502:MZQ525261 NJJ524502:NJM525261 NTF524502:NTI525261 ODB524502:ODE525261 OMX524502:ONA525261 OWT524502:OWW525261 PGP524502:PGS525261 PQL524502:PQO525261 QAH524502:QAK525261 QKD524502:QKG525261 QTZ524502:QUC525261 RDV524502:RDY525261 RNR524502:RNU525261 RXN524502:RXQ525261 SHJ524502:SHM525261 SRF524502:SRI525261 TBB524502:TBE525261 TKX524502:TLA525261 TUT524502:TUW525261 UEP524502:UES525261 UOL524502:UOO525261 UYH524502:UYK525261 VID524502:VIG525261 VRZ524502:VSC525261 WBV524502:WBY525261 WLR524502:WLU525261 WVN524502:WVQ525261 F590038:I590797 JB590038:JE590797 SX590038:TA590797 ACT590038:ACW590797 AMP590038:AMS590797 AWL590038:AWO590797 BGH590038:BGK590797 BQD590038:BQG590797 BZZ590038:CAC590797 CJV590038:CJY590797 CTR590038:CTU590797 DDN590038:DDQ590797 DNJ590038:DNM590797 DXF590038:DXI590797 EHB590038:EHE590797 EQX590038:ERA590797 FAT590038:FAW590797 FKP590038:FKS590797 FUL590038:FUO590797 GEH590038:GEK590797 GOD590038:GOG590797 GXZ590038:GYC590797 HHV590038:HHY590797 HRR590038:HRU590797 IBN590038:IBQ590797 ILJ590038:ILM590797 IVF590038:IVI590797 JFB590038:JFE590797 JOX590038:JPA590797 JYT590038:JYW590797 KIP590038:KIS590797 KSL590038:KSO590797 LCH590038:LCK590797 LMD590038:LMG590797 LVZ590038:LWC590797 MFV590038:MFY590797 MPR590038:MPU590797 MZN590038:MZQ590797 NJJ590038:NJM590797 NTF590038:NTI590797 ODB590038:ODE590797 OMX590038:ONA590797 OWT590038:OWW590797 PGP590038:PGS590797 PQL590038:PQO590797 QAH590038:QAK590797 QKD590038:QKG590797 QTZ590038:QUC590797 RDV590038:RDY590797 RNR590038:RNU590797 RXN590038:RXQ590797 SHJ590038:SHM590797 SRF590038:SRI590797 TBB590038:TBE590797 TKX590038:TLA590797 TUT590038:TUW590797 UEP590038:UES590797 UOL590038:UOO590797 UYH590038:UYK590797 VID590038:VIG590797 VRZ590038:VSC590797 WBV590038:WBY590797 WLR590038:WLU590797 WVN590038:WVQ590797 F655574:I656333 JB655574:JE656333 SX655574:TA656333 ACT655574:ACW656333 AMP655574:AMS656333 AWL655574:AWO656333 BGH655574:BGK656333 BQD655574:BQG656333 BZZ655574:CAC656333 CJV655574:CJY656333 CTR655574:CTU656333 DDN655574:DDQ656333 DNJ655574:DNM656333 DXF655574:DXI656333 EHB655574:EHE656333 EQX655574:ERA656333 FAT655574:FAW656333 FKP655574:FKS656333 FUL655574:FUO656333 GEH655574:GEK656333 GOD655574:GOG656333 GXZ655574:GYC656333 HHV655574:HHY656333 HRR655574:HRU656333 IBN655574:IBQ656333 ILJ655574:ILM656333 IVF655574:IVI656333 JFB655574:JFE656333 JOX655574:JPA656333 JYT655574:JYW656333 KIP655574:KIS656333 KSL655574:KSO656333 LCH655574:LCK656333 LMD655574:LMG656333 LVZ655574:LWC656333 MFV655574:MFY656333 MPR655574:MPU656333 MZN655574:MZQ656333 NJJ655574:NJM656333 NTF655574:NTI656333 ODB655574:ODE656333 OMX655574:ONA656333 OWT655574:OWW656333 PGP655574:PGS656333 PQL655574:PQO656333 QAH655574:QAK656333 QKD655574:QKG656333 QTZ655574:QUC656333 RDV655574:RDY656333 RNR655574:RNU656333 RXN655574:RXQ656333 SHJ655574:SHM656333 SRF655574:SRI656333 TBB655574:TBE656333 TKX655574:TLA656333 TUT655574:TUW656333 UEP655574:UES656333 UOL655574:UOO656333 UYH655574:UYK656333 VID655574:VIG656333 VRZ655574:VSC656333 WBV655574:WBY656333 WLR655574:WLU656333 WVN655574:WVQ656333 F721110:I721869 JB721110:JE721869 SX721110:TA721869 ACT721110:ACW721869 AMP721110:AMS721869 AWL721110:AWO721869 BGH721110:BGK721869 BQD721110:BQG721869 BZZ721110:CAC721869 CJV721110:CJY721869 CTR721110:CTU721869 DDN721110:DDQ721869 DNJ721110:DNM721869 DXF721110:DXI721869 EHB721110:EHE721869 EQX721110:ERA721869 FAT721110:FAW721869 FKP721110:FKS721869 FUL721110:FUO721869 GEH721110:GEK721869 GOD721110:GOG721869 GXZ721110:GYC721869 HHV721110:HHY721869 HRR721110:HRU721869 IBN721110:IBQ721869 ILJ721110:ILM721869 IVF721110:IVI721869 JFB721110:JFE721869 JOX721110:JPA721869 JYT721110:JYW721869 KIP721110:KIS721869 KSL721110:KSO721869 LCH721110:LCK721869 LMD721110:LMG721869 LVZ721110:LWC721869 MFV721110:MFY721869 MPR721110:MPU721869 MZN721110:MZQ721869 NJJ721110:NJM721869 NTF721110:NTI721869 ODB721110:ODE721869 OMX721110:ONA721869 OWT721110:OWW721869 PGP721110:PGS721869 PQL721110:PQO721869 QAH721110:QAK721869 QKD721110:QKG721869 QTZ721110:QUC721869 RDV721110:RDY721869 RNR721110:RNU721869 RXN721110:RXQ721869 SHJ721110:SHM721869 SRF721110:SRI721869 TBB721110:TBE721869 TKX721110:TLA721869 TUT721110:TUW721869 UEP721110:UES721869 UOL721110:UOO721869 UYH721110:UYK721869 VID721110:VIG721869 VRZ721110:VSC721869 WBV721110:WBY721869 WLR721110:WLU721869 WVN721110:WVQ721869 F786646:I787405 JB786646:JE787405 SX786646:TA787405 ACT786646:ACW787405 AMP786646:AMS787405 AWL786646:AWO787405 BGH786646:BGK787405 BQD786646:BQG787405 BZZ786646:CAC787405 CJV786646:CJY787405 CTR786646:CTU787405 DDN786646:DDQ787405 DNJ786646:DNM787405 DXF786646:DXI787405 EHB786646:EHE787405 EQX786646:ERA787405 FAT786646:FAW787405 FKP786646:FKS787405 FUL786646:FUO787405 GEH786646:GEK787405 GOD786646:GOG787405 GXZ786646:GYC787405 HHV786646:HHY787405 HRR786646:HRU787405 IBN786646:IBQ787405 ILJ786646:ILM787405 IVF786646:IVI787405 JFB786646:JFE787405 JOX786646:JPA787405 JYT786646:JYW787405 KIP786646:KIS787405 KSL786646:KSO787405 LCH786646:LCK787405 LMD786646:LMG787405 LVZ786646:LWC787405 MFV786646:MFY787405 MPR786646:MPU787405 MZN786646:MZQ787405 NJJ786646:NJM787405 NTF786646:NTI787405 ODB786646:ODE787405 OMX786646:ONA787405 OWT786646:OWW787405 PGP786646:PGS787405 PQL786646:PQO787405 QAH786646:QAK787405 QKD786646:QKG787405 QTZ786646:QUC787405 RDV786646:RDY787405 RNR786646:RNU787405 RXN786646:RXQ787405 SHJ786646:SHM787405 SRF786646:SRI787405 TBB786646:TBE787405 TKX786646:TLA787405 TUT786646:TUW787405 UEP786646:UES787405 UOL786646:UOO787405 UYH786646:UYK787405 VID786646:VIG787405 VRZ786646:VSC787405 WBV786646:WBY787405 WLR786646:WLU787405 WVN786646:WVQ787405 F852182:I852941 JB852182:JE852941 SX852182:TA852941 ACT852182:ACW852941 AMP852182:AMS852941 AWL852182:AWO852941 BGH852182:BGK852941 BQD852182:BQG852941 BZZ852182:CAC852941 CJV852182:CJY852941 CTR852182:CTU852941 DDN852182:DDQ852941 DNJ852182:DNM852941 DXF852182:DXI852941 EHB852182:EHE852941 EQX852182:ERA852941 FAT852182:FAW852941 FKP852182:FKS852941 FUL852182:FUO852941 GEH852182:GEK852941 GOD852182:GOG852941 GXZ852182:GYC852941 HHV852182:HHY852941 HRR852182:HRU852941 IBN852182:IBQ852941 ILJ852182:ILM852941 IVF852182:IVI852941 JFB852182:JFE852941 JOX852182:JPA852941 JYT852182:JYW852941 KIP852182:KIS852941 KSL852182:KSO852941 LCH852182:LCK852941 LMD852182:LMG852941 LVZ852182:LWC852941 MFV852182:MFY852941 MPR852182:MPU852941 MZN852182:MZQ852941 NJJ852182:NJM852941 NTF852182:NTI852941 ODB852182:ODE852941 OMX852182:ONA852941 OWT852182:OWW852941 PGP852182:PGS852941 PQL852182:PQO852941 QAH852182:QAK852941 QKD852182:QKG852941 QTZ852182:QUC852941 RDV852182:RDY852941 RNR852182:RNU852941 RXN852182:RXQ852941 SHJ852182:SHM852941 SRF852182:SRI852941 TBB852182:TBE852941 TKX852182:TLA852941 TUT852182:TUW852941 UEP852182:UES852941 UOL852182:UOO852941 UYH852182:UYK852941 VID852182:VIG852941 VRZ852182:VSC852941 WBV852182:WBY852941 WLR852182:WLU852941 WVN852182:WVQ852941 F917718:I918477 JB917718:JE918477 SX917718:TA918477 ACT917718:ACW918477 AMP917718:AMS918477 AWL917718:AWO918477 BGH917718:BGK918477 BQD917718:BQG918477 BZZ917718:CAC918477 CJV917718:CJY918477 CTR917718:CTU918477 DDN917718:DDQ918477 DNJ917718:DNM918477 DXF917718:DXI918477 EHB917718:EHE918477 EQX917718:ERA918477 FAT917718:FAW918477 FKP917718:FKS918477 FUL917718:FUO918477 GEH917718:GEK918477 GOD917718:GOG918477 GXZ917718:GYC918477 HHV917718:HHY918477 HRR917718:HRU918477 IBN917718:IBQ918477 ILJ917718:ILM918477 IVF917718:IVI918477 JFB917718:JFE918477 JOX917718:JPA918477 JYT917718:JYW918477 KIP917718:KIS918477 KSL917718:KSO918477 LCH917718:LCK918477 LMD917718:LMG918477 LVZ917718:LWC918477 MFV917718:MFY918477 MPR917718:MPU918477 MZN917718:MZQ918477 NJJ917718:NJM918477 NTF917718:NTI918477 ODB917718:ODE918477 OMX917718:ONA918477 OWT917718:OWW918477 PGP917718:PGS918477 PQL917718:PQO918477 QAH917718:QAK918477 QKD917718:QKG918477 QTZ917718:QUC918477 RDV917718:RDY918477 RNR917718:RNU918477 RXN917718:RXQ918477 SHJ917718:SHM918477 SRF917718:SRI918477 TBB917718:TBE918477 TKX917718:TLA918477 TUT917718:TUW918477 UEP917718:UES918477 UOL917718:UOO918477 UYH917718:UYK918477 VID917718:VIG918477 VRZ917718:VSC918477 WBV917718:WBY918477 WLR917718:WLU918477 WVN917718:WVQ918477 F983254:I984013 JB983254:JE984013 SX983254:TA984013 ACT983254:ACW984013 AMP983254:AMS984013 AWL983254:AWO984013 BGH983254:BGK984013 BQD983254:BQG984013 BZZ983254:CAC984013 CJV983254:CJY984013 CTR983254:CTU984013 DDN983254:DDQ984013 DNJ983254:DNM984013 DXF983254:DXI984013 EHB983254:EHE984013 EQX983254:ERA984013 FAT983254:FAW984013 FKP983254:FKS984013 FUL983254:FUO984013 GEH983254:GEK984013 GOD983254:GOG984013 GXZ983254:GYC984013 HHV983254:HHY984013 HRR983254:HRU984013 IBN983254:IBQ984013 ILJ983254:ILM984013 IVF983254:IVI984013 JFB983254:JFE984013 JOX983254:JPA984013 JYT983254:JYW984013 KIP983254:KIS984013 KSL983254:KSO984013 LCH983254:LCK984013 LMD983254:LMG984013 LVZ983254:LWC984013 MFV983254:MFY984013 MPR983254:MPU984013 MZN983254:MZQ984013 NJJ983254:NJM984013 NTF983254:NTI984013 ODB983254:ODE984013 OMX983254:ONA984013 OWT983254:OWW984013 PGP983254:PGS984013 PQL983254:PQO984013 QAH983254:QAK984013 QKD983254:QKG984013 QTZ983254:QUC984013 RDV983254:RDY984013 RNR983254:RNU984013 RXN983254:RXQ984013 SHJ983254:SHM984013 SRF983254:SRI984013 TBB983254:TBE984013 TKX983254:TLA984013 TUT983254:TUW984013 UEP983254:UES984013 UOL983254:UOO984013 UYH983254:UYK984013 VID983254:VIG984013 VRZ983254:VSC984013 WBV983254:WBY984013 WLR983254:WLU984013 WVN983254:WVQ984013 F210 H65593:H65629 JD65593:JD65629 SZ65593:SZ65629 ACV65593:ACV65629 AMR65593:AMR65629 AWN65593:AWN65629 BGJ65593:BGJ65629 BQF65593:BQF65629 CAB65593:CAB65629 CJX65593:CJX65629 CTT65593:CTT65629 DDP65593:DDP65629 DNL65593:DNL65629 DXH65593:DXH65629 EHD65593:EHD65629 EQZ65593:EQZ65629 FAV65593:FAV65629 FKR65593:FKR65629 FUN65593:FUN65629 GEJ65593:GEJ65629 GOF65593:GOF65629 GYB65593:GYB65629 HHX65593:HHX65629 HRT65593:HRT65629 IBP65593:IBP65629 ILL65593:ILL65629 IVH65593:IVH65629 JFD65593:JFD65629 JOZ65593:JOZ65629 JYV65593:JYV65629 KIR65593:KIR65629 KSN65593:KSN65629 LCJ65593:LCJ65629 LMF65593:LMF65629 LWB65593:LWB65629 MFX65593:MFX65629 MPT65593:MPT65629 MZP65593:MZP65629 NJL65593:NJL65629 NTH65593:NTH65629 ODD65593:ODD65629 OMZ65593:OMZ65629 OWV65593:OWV65629 PGR65593:PGR65629 PQN65593:PQN65629 QAJ65593:QAJ65629 QKF65593:QKF65629 QUB65593:QUB65629 RDX65593:RDX65629 RNT65593:RNT65629 RXP65593:RXP65629 SHL65593:SHL65629 SRH65593:SRH65629 TBD65593:TBD65629 TKZ65593:TKZ65629 TUV65593:TUV65629 UER65593:UER65629 UON65593:UON65629 UYJ65593:UYJ65629 VIF65593:VIF65629 VSB65593:VSB65629 WBX65593:WBX65629 WLT65593:WLT65629 WVP65593:WVP65629 H131129:H131165 JD131129:JD131165 SZ131129:SZ131165 ACV131129:ACV131165 AMR131129:AMR131165 AWN131129:AWN131165 BGJ131129:BGJ131165 BQF131129:BQF131165 CAB131129:CAB131165 CJX131129:CJX131165 CTT131129:CTT131165 DDP131129:DDP131165 DNL131129:DNL131165 DXH131129:DXH131165 EHD131129:EHD131165 EQZ131129:EQZ131165 FAV131129:FAV131165 FKR131129:FKR131165 FUN131129:FUN131165 GEJ131129:GEJ131165 GOF131129:GOF131165 GYB131129:GYB131165 HHX131129:HHX131165 HRT131129:HRT131165 IBP131129:IBP131165 ILL131129:ILL131165 IVH131129:IVH131165 JFD131129:JFD131165 JOZ131129:JOZ131165 JYV131129:JYV131165 KIR131129:KIR131165 KSN131129:KSN131165 LCJ131129:LCJ131165 LMF131129:LMF131165 LWB131129:LWB131165 MFX131129:MFX131165 MPT131129:MPT131165 MZP131129:MZP131165 NJL131129:NJL131165 NTH131129:NTH131165 ODD131129:ODD131165 OMZ131129:OMZ131165 OWV131129:OWV131165 PGR131129:PGR131165 PQN131129:PQN131165 QAJ131129:QAJ131165 QKF131129:QKF131165 QUB131129:QUB131165 RDX131129:RDX131165 RNT131129:RNT131165 RXP131129:RXP131165 SHL131129:SHL131165 SRH131129:SRH131165 TBD131129:TBD131165 TKZ131129:TKZ131165 TUV131129:TUV131165 UER131129:UER131165 UON131129:UON131165 UYJ131129:UYJ131165 VIF131129:VIF131165 VSB131129:VSB131165 WBX131129:WBX131165 WLT131129:WLT131165 WVP131129:WVP131165 H196665:H196701 JD196665:JD196701 SZ196665:SZ196701 ACV196665:ACV196701 AMR196665:AMR196701 AWN196665:AWN196701 BGJ196665:BGJ196701 BQF196665:BQF196701 CAB196665:CAB196701 CJX196665:CJX196701 CTT196665:CTT196701 DDP196665:DDP196701 DNL196665:DNL196701 DXH196665:DXH196701 EHD196665:EHD196701 EQZ196665:EQZ196701 FAV196665:FAV196701 FKR196665:FKR196701 FUN196665:FUN196701 GEJ196665:GEJ196701 GOF196665:GOF196701 GYB196665:GYB196701 HHX196665:HHX196701 HRT196665:HRT196701 IBP196665:IBP196701 ILL196665:ILL196701 IVH196665:IVH196701 JFD196665:JFD196701 JOZ196665:JOZ196701 JYV196665:JYV196701 KIR196665:KIR196701 KSN196665:KSN196701 LCJ196665:LCJ196701 LMF196665:LMF196701 LWB196665:LWB196701 MFX196665:MFX196701 MPT196665:MPT196701 MZP196665:MZP196701 NJL196665:NJL196701 NTH196665:NTH196701 ODD196665:ODD196701 OMZ196665:OMZ196701 OWV196665:OWV196701 PGR196665:PGR196701 PQN196665:PQN196701 QAJ196665:QAJ196701 QKF196665:QKF196701 QUB196665:QUB196701 RDX196665:RDX196701 RNT196665:RNT196701 RXP196665:RXP196701 SHL196665:SHL196701 SRH196665:SRH196701 TBD196665:TBD196701 TKZ196665:TKZ196701 TUV196665:TUV196701 UER196665:UER196701 UON196665:UON196701 UYJ196665:UYJ196701 VIF196665:VIF196701 VSB196665:VSB196701 WBX196665:WBX196701 WLT196665:WLT196701 WVP196665:WVP196701 H262201:H262237 JD262201:JD262237 SZ262201:SZ262237 ACV262201:ACV262237 AMR262201:AMR262237 AWN262201:AWN262237 BGJ262201:BGJ262237 BQF262201:BQF262237 CAB262201:CAB262237 CJX262201:CJX262237 CTT262201:CTT262237 DDP262201:DDP262237 DNL262201:DNL262237 DXH262201:DXH262237 EHD262201:EHD262237 EQZ262201:EQZ262237 FAV262201:FAV262237 FKR262201:FKR262237 FUN262201:FUN262237 GEJ262201:GEJ262237 GOF262201:GOF262237 GYB262201:GYB262237 HHX262201:HHX262237 HRT262201:HRT262237 IBP262201:IBP262237 ILL262201:ILL262237 IVH262201:IVH262237 JFD262201:JFD262237 JOZ262201:JOZ262237 JYV262201:JYV262237 KIR262201:KIR262237 KSN262201:KSN262237 LCJ262201:LCJ262237 LMF262201:LMF262237 LWB262201:LWB262237 MFX262201:MFX262237 MPT262201:MPT262237 MZP262201:MZP262237 NJL262201:NJL262237 NTH262201:NTH262237 ODD262201:ODD262237 OMZ262201:OMZ262237 OWV262201:OWV262237 PGR262201:PGR262237 PQN262201:PQN262237 QAJ262201:QAJ262237 QKF262201:QKF262237 QUB262201:QUB262237 RDX262201:RDX262237 RNT262201:RNT262237 RXP262201:RXP262237 SHL262201:SHL262237 SRH262201:SRH262237 TBD262201:TBD262237 TKZ262201:TKZ262237 TUV262201:TUV262237 UER262201:UER262237 UON262201:UON262237 UYJ262201:UYJ262237 VIF262201:VIF262237 VSB262201:VSB262237 WBX262201:WBX262237 WLT262201:WLT262237 WVP262201:WVP262237 H327737:H327773 JD327737:JD327773 SZ327737:SZ327773 ACV327737:ACV327773 AMR327737:AMR327773 AWN327737:AWN327773 BGJ327737:BGJ327773 BQF327737:BQF327773 CAB327737:CAB327773 CJX327737:CJX327773 CTT327737:CTT327773 DDP327737:DDP327773 DNL327737:DNL327773 DXH327737:DXH327773 EHD327737:EHD327773 EQZ327737:EQZ327773 FAV327737:FAV327773 FKR327737:FKR327773 FUN327737:FUN327773 GEJ327737:GEJ327773 GOF327737:GOF327773 GYB327737:GYB327773 HHX327737:HHX327773 HRT327737:HRT327773 IBP327737:IBP327773 ILL327737:ILL327773 IVH327737:IVH327773 JFD327737:JFD327773 JOZ327737:JOZ327773 JYV327737:JYV327773 KIR327737:KIR327773 KSN327737:KSN327773 LCJ327737:LCJ327773 LMF327737:LMF327773 LWB327737:LWB327773 MFX327737:MFX327773 MPT327737:MPT327773 MZP327737:MZP327773 NJL327737:NJL327773 NTH327737:NTH327773 ODD327737:ODD327773 OMZ327737:OMZ327773 OWV327737:OWV327773 PGR327737:PGR327773 PQN327737:PQN327773 QAJ327737:QAJ327773 QKF327737:QKF327773 QUB327737:QUB327773 RDX327737:RDX327773 RNT327737:RNT327773 RXP327737:RXP327773 SHL327737:SHL327773 SRH327737:SRH327773 TBD327737:TBD327773 TKZ327737:TKZ327773 TUV327737:TUV327773 UER327737:UER327773 UON327737:UON327773 UYJ327737:UYJ327773 VIF327737:VIF327773 VSB327737:VSB327773 WBX327737:WBX327773 WLT327737:WLT327773 WVP327737:WVP327773 H393273:H393309 JD393273:JD393309 SZ393273:SZ393309 ACV393273:ACV393309 AMR393273:AMR393309 AWN393273:AWN393309 BGJ393273:BGJ393309 BQF393273:BQF393309 CAB393273:CAB393309 CJX393273:CJX393309 CTT393273:CTT393309 DDP393273:DDP393309 DNL393273:DNL393309 DXH393273:DXH393309 EHD393273:EHD393309 EQZ393273:EQZ393309 FAV393273:FAV393309 FKR393273:FKR393309 FUN393273:FUN393309 GEJ393273:GEJ393309 GOF393273:GOF393309 GYB393273:GYB393309 HHX393273:HHX393309 HRT393273:HRT393309 IBP393273:IBP393309 ILL393273:ILL393309 IVH393273:IVH393309 JFD393273:JFD393309 JOZ393273:JOZ393309 JYV393273:JYV393309 KIR393273:KIR393309 KSN393273:KSN393309 LCJ393273:LCJ393309 LMF393273:LMF393309 LWB393273:LWB393309 MFX393273:MFX393309 MPT393273:MPT393309 MZP393273:MZP393309 NJL393273:NJL393309 NTH393273:NTH393309 ODD393273:ODD393309 OMZ393273:OMZ393309 OWV393273:OWV393309 PGR393273:PGR393309 PQN393273:PQN393309 QAJ393273:QAJ393309 QKF393273:QKF393309 QUB393273:QUB393309 RDX393273:RDX393309 RNT393273:RNT393309 RXP393273:RXP393309 SHL393273:SHL393309 SRH393273:SRH393309 TBD393273:TBD393309 TKZ393273:TKZ393309 TUV393273:TUV393309 UER393273:UER393309 UON393273:UON393309 UYJ393273:UYJ393309 VIF393273:VIF393309 VSB393273:VSB393309 WBX393273:WBX393309 WLT393273:WLT393309 WVP393273:WVP393309 H458809:H458845 JD458809:JD458845 SZ458809:SZ458845 ACV458809:ACV458845 AMR458809:AMR458845 AWN458809:AWN458845 BGJ458809:BGJ458845 BQF458809:BQF458845 CAB458809:CAB458845 CJX458809:CJX458845 CTT458809:CTT458845 DDP458809:DDP458845 DNL458809:DNL458845 DXH458809:DXH458845 EHD458809:EHD458845 EQZ458809:EQZ458845 FAV458809:FAV458845 FKR458809:FKR458845 FUN458809:FUN458845 GEJ458809:GEJ458845 GOF458809:GOF458845 GYB458809:GYB458845 HHX458809:HHX458845 HRT458809:HRT458845 IBP458809:IBP458845 ILL458809:ILL458845 IVH458809:IVH458845 JFD458809:JFD458845 JOZ458809:JOZ458845 JYV458809:JYV458845 KIR458809:KIR458845 KSN458809:KSN458845 LCJ458809:LCJ458845 LMF458809:LMF458845 LWB458809:LWB458845 MFX458809:MFX458845 MPT458809:MPT458845 MZP458809:MZP458845 NJL458809:NJL458845 NTH458809:NTH458845 ODD458809:ODD458845 OMZ458809:OMZ458845 OWV458809:OWV458845 PGR458809:PGR458845 PQN458809:PQN458845 QAJ458809:QAJ458845 QKF458809:QKF458845 QUB458809:QUB458845 RDX458809:RDX458845 RNT458809:RNT458845 RXP458809:RXP458845 SHL458809:SHL458845 SRH458809:SRH458845 TBD458809:TBD458845 TKZ458809:TKZ458845 TUV458809:TUV458845 UER458809:UER458845 UON458809:UON458845 UYJ458809:UYJ458845 VIF458809:VIF458845 VSB458809:VSB458845 WBX458809:WBX458845 WLT458809:WLT458845 WVP458809:WVP458845 H524345:H524381 JD524345:JD524381 SZ524345:SZ524381 ACV524345:ACV524381 AMR524345:AMR524381 AWN524345:AWN524381 BGJ524345:BGJ524381 BQF524345:BQF524381 CAB524345:CAB524381 CJX524345:CJX524381 CTT524345:CTT524381 DDP524345:DDP524381 DNL524345:DNL524381 DXH524345:DXH524381 EHD524345:EHD524381 EQZ524345:EQZ524381 FAV524345:FAV524381 FKR524345:FKR524381 FUN524345:FUN524381 GEJ524345:GEJ524381 GOF524345:GOF524381 GYB524345:GYB524381 HHX524345:HHX524381 HRT524345:HRT524381 IBP524345:IBP524381 ILL524345:ILL524381 IVH524345:IVH524381 JFD524345:JFD524381 JOZ524345:JOZ524381 JYV524345:JYV524381 KIR524345:KIR524381 KSN524345:KSN524381 LCJ524345:LCJ524381 LMF524345:LMF524381 LWB524345:LWB524381 MFX524345:MFX524381 MPT524345:MPT524381 MZP524345:MZP524381 NJL524345:NJL524381 NTH524345:NTH524381 ODD524345:ODD524381 OMZ524345:OMZ524381 OWV524345:OWV524381 PGR524345:PGR524381 PQN524345:PQN524381 QAJ524345:QAJ524381 QKF524345:QKF524381 QUB524345:QUB524381 RDX524345:RDX524381 RNT524345:RNT524381 RXP524345:RXP524381 SHL524345:SHL524381 SRH524345:SRH524381 TBD524345:TBD524381 TKZ524345:TKZ524381 TUV524345:TUV524381 UER524345:UER524381 UON524345:UON524381 UYJ524345:UYJ524381 VIF524345:VIF524381 VSB524345:VSB524381 WBX524345:WBX524381 WLT524345:WLT524381 WVP524345:WVP524381 H589881:H589917 JD589881:JD589917 SZ589881:SZ589917 ACV589881:ACV589917 AMR589881:AMR589917 AWN589881:AWN589917 BGJ589881:BGJ589917 BQF589881:BQF589917 CAB589881:CAB589917 CJX589881:CJX589917 CTT589881:CTT589917 DDP589881:DDP589917 DNL589881:DNL589917 DXH589881:DXH589917 EHD589881:EHD589917 EQZ589881:EQZ589917 FAV589881:FAV589917 FKR589881:FKR589917 FUN589881:FUN589917 GEJ589881:GEJ589917 GOF589881:GOF589917 GYB589881:GYB589917 HHX589881:HHX589917 HRT589881:HRT589917 IBP589881:IBP589917 ILL589881:ILL589917 IVH589881:IVH589917 JFD589881:JFD589917 JOZ589881:JOZ589917 JYV589881:JYV589917 KIR589881:KIR589917 KSN589881:KSN589917 LCJ589881:LCJ589917 LMF589881:LMF589917 LWB589881:LWB589917 MFX589881:MFX589917 MPT589881:MPT589917 MZP589881:MZP589917 NJL589881:NJL589917 NTH589881:NTH589917 ODD589881:ODD589917 OMZ589881:OMZ589917 OWV589881:OWV589917 PGR589881:PGR589917 PQN589881:PQN589917 QAJ589881:QAJ589917 QKF589881:QKF589917 QUB589881:QUB589917 RDX589881:RDX589917 RNT589881:RNT589917 RXP589881:RXP589917 SHL589881:SHL589917 SRH589881:SRH589917 TBD589881:TBD589917 TKZ589881:TKZ589917 TUV589881:TUV589917 UER589881:UER589917 UON589881:UON589917 UYJ589881:UYJ589917 VIF589881:VIF589917 VSB589881:VSB589917 WBX589881:WBX589917 WLT589881:WLT589917 WVP589881:WVP589917 H655417:H655453 JD655417:JD655453 SZ655417:SZ655453 ACV655417:ACV655453 AMR655417:AMR655453 AWN655417:AWN655453 BGJ655417:BGJ655453 BQF655417:BQF655453 CAB655417:CAB655453 CJX655417:CJX655453 CTT655417:CTT655453 DDP655417:DDP655453 DNL655417:DNL655453 DXH655417:DXH655453 EHD655417:EHD655453 EQZ655417:EQZ655453 FAV655417:FAV655453 FKR655417:FKR655453 FUN655417:FUN655453 GEJ655417:GEJ655453 GOF655417:GOF655453 GYB655417:GYB655453 HHX655417:HHX655453 HRT655417:HRT655453 IBP655417:IBP655453 ILL655417:ILL655453 IVH655417:IVH655453 JFD655417:JFD655453 JOZ655417:JOZ655453 JYV655417:JYV655453 KIR655417:KIR655453 KSN655417:KSN655453 LCJ655417:LCJ655453 LMF655417:LMF655453 LWB655417:LWB655453 MFX655417:MFX655453 MPT655417:MPT655453 MZP655417:MZP655453 NJL655417:NJL655453 NTH655417:NTH655453 ODD655417:ODD655453 OMZ655417:OMZ655453 OWV655417:OWV655453 PGR655417:PGR655453 PQN655417:PQN655453 QAJ655417:QAJ655453 QKF655417:QKF655453 QUB655417:QUB655453 RDX655417:RDX655453 RNT655417:RNT655453 RXP655417:RXP655453 SHL655417:SHL655453 SRH655417:SRH655453 TBD655417:TBD655453 TKZ655417:TKZ655453 TUV655417:TUV655453 UER655417:UER655453 UON655417:UON655453 UYJ655417:UYJ655453 VIF655417:VIF655453 VSB655417:VSB655453 WBX655417:WBX655453 WLT655417:WLT655453 WVP655417:WVP655453 H720953:H720989 JD720953:JD720989 SZ720953:SZ720989 ACV720953:ACV720989 AMR720953:AMR720989 AWN720953:AWN720989 BGJ720953:BGJ720989 BQF720953:BQF720989 CAB720953:CAB720989 CJX720953:CJX720989 CTT720953:CTT720989 DDP720953:DDP720989 DNL720953:DNL720989 DXH720953:DXH720989 EHD720953:EHD720989 EQZ720953:EQZ720989 FAV720953:FAV720989 FKR720953:FKR720989 FUN720953:FUN720989 GEJ720953:GEJ720989 GOF720953:GOF720989 GYB720953:GYB720989 HHX720953:HHX720989 HRT720953:HRT720989 IBP720953:IBP720989 ILL720953:ILL720989 IVH720953:IVH720989 JFD720953:JFD720989 JOZ720953:JOZ720989 JYV720953:JYV720989 KIR720953:KIR720989 KSN720953:KSN720989 LCJ720953:LCJ720989 LMF720953:LMF720989 LWB720953:LWB720989 MFX720953:MFX720989 MPT720953:MPT720989 MZP720953:MZP720989 NJL720953:NJL720989 NTH720953:NTH720989 ODD720953:ODD720989 OMZ720953:OMZ720989 OWV720953:OWV720989 PGR720953:PGR720989 PQN720953:PQN720989 QAJ720953:QAJ720989 QKF720953:QKF720989 QUB720953:QUB720989 RDX720953:RDX720989 RNT720953:RNT720989 RXP720953:RXP720989 SHL720953:SHL720989 SRH720953:SRH720989 TBD720953:TBD720989 TKZ720953:TKZ720989 TUV720953:TUV720989 UER720953:UER720989 UON720953:UON720989 UYJ720953:UYJ720989 VIF720953:VIF720989 VSB720953:VSB720989 WBX720953:WBX720989 WLT720953:WLT720989 WVP720953:WVP720989 H786489:H786525 JD786489:JD786525 SZ786489:SZ786525 ACV786489:ACV786525 AMR786489:AMR786525 AWN786489:AWN786525 BGJ786489:BGJ786525 BQF786489:BQF786525 CAB786489:CAB786525 CJX786489:CJX786525 CTT786489:CTT786525 DDP786489:DDP786525 DNL786489:DNL786525 DXH786489:DXH786525 EHD786489:EHD786525 EQZ786489:EQZ786525 FAV786489:FAV786525 FKR786489:FKR786525 FUN786489:FUN786525 GEJ786489:GEJ786525 GOF786489:GOF786525 GYB786489:GYB786525 HHX786489:HHX786525 HRT786489:HRT786525 IBP786489:IBP786525 ILL786489:ILL786525 IVH786489:IVH786525 JFD786489:JFD786525 JOZ786489:JOZ786525 JYV786489:JYV786525 KIR786489:KIR786525 KSN786489:KSN786525 LCJ786489:LCJ786525 LMF786489:LMF786525 LWB786489:LWB786525 MFX786489:MFX786525 MPT786489:MPT786525 MZP786489:MZP786525 NJL786489:NJL786525 NTH786489:NTH786525 ODD786489:ODD786525 OMZ786489:OMZ786525 OWV786489:OWV786525 PGR786489:PGR786525 PQN786489:PQN786525 QAJ786489:QAJ786525 QKF786489:QKF786525 QUB786489:QUB786525 RDX786489:RDX786525 RNT786489:RNT786525 RXP786489:RXP786525 SHL786489:SHL786525 SRH786489:SRH786525 TBD786489:TBD786525 TKZ786489:TKZ786525 TUV786489:TUV786525 UER786489:UER786525 UON786489:UON786525 UYJ786489:UYJ786525 VIF786489:VIF786525 VSB786489:VSB786525 WBX786489:WBX786525 WLT786489:WLT786525 WVP786489:WVP786525 H852025:H852061 JD852025:JD852061 SZ852025:SZ852061 ACV852025:ACV852061 AMR852025:AMR852061 AWN852025:AWN852061 BGJ852025:BGJ852061 BQF852025:BQF852061 CAB852025:CAB852061 CJX852025:CJX852061 CTT852025:CTT852061 DDP852025:DDP852061 DNL852025:DNL852061 DXH852025:DXH852061 EHD852025:EHD852061 EQZ852025:EQZ852061 FAV852025:FAV852061 FKR852025:FKR852061 FUN852025:FUN852061 GEJ852025:GEJ852061 GOF852025:GOF852061 GYB852025:GYB852061 HHX852025:HHX852061 HRT852025:HRT852061 IBP852025:IBP852061 ILL852025:ILL852061 IVH852025:IVH852061 JFD852025:JFD852061 JOZ852025:JOZ852061 JYV852025:JYV852061 KIR852025:KIR852061 KSN852025:KSN852061 LCJ852025:LCJ852061 LMF852025:LMF852061 LWB852025:LWB852061 MFX852025:MFX852061 MPT852025:MPT852061 MZP852025:MZP852061 NJL852025:NJL852061 NTH852025:NTH852061 ODD852025:ODD852061 OMZ852025:OMZ852061 OWV852025:OWV852061 PGR852025:PGR852061 PQN852025:PQN852061 QAJ852025:QAJ852061 QKF852025:QKF852061 QUB852025:QUB852061 RDX852025:RDX852061 RNT852025:RNT852061 RXP852025:RXP852061 SHL852025:SHL852061 SRH852025:SRH852061 TBD852025:TBD852061 TKZ852025:TKZ852061 TUV852025:TUV852061 UER852025:UER852061 UON852025:UON852061 UYJ852025:UYJ852061 VIF852025:VIF852061 VSB852025:VSB852061 WBX852025:WBX852061 WLT852025:WLT852061 WVP852025:WVP852061 H917561:H917597 JD917561:JD917597 SZ917561:SZ917597 ACV917561:ACV917597 AMR917561:AMR917597 AWN917561:AWN917597 BGJ917561:BGJ917597 BQF917561:BQF917597 CAB917561:CAB917597 CJX917561:CJX917597 CTT917561:CTT917597 DDP917561:DDP917597 DNL917561:DNL917597 DXH917561:DXH917597 EHD917561:EHD917597 EQZ917561:EQZ917597 FAV917561:FAV917597 FKR917561:FKR917597 FUN917561:FUN917597 GEJ917561:GEJ917597 GOF917561:GOF917597 GYB917561:GYB917597 HHX917561:HHX917597 HRT917561:HRT917597 IBP917561:IBP917597 ILL917561:ILL917597 IVH917561:IVH917597 JFD917561:JFD917597 JOZ917561:JOZ917597 JYV917561:JYV917597 KIR917561:KIR917597 KSN917561:KSN917597 LCJ917561:LCJ917597 LMF917561:LMF917597 LWB917561:LWB917597 MFX917561:MFX917597 MPT917561:MPT917597 MZP917561:MZP917597 NJL917561:NJL917597 NTH917561:NTH917597 ODD917561:ODD917597 OMZ917561:OMZ917597 OWV917561:OWV917597 PGR917561:PGR917597 PQN917561:PQN917597 QAJ917561:QAJ917597 QKF917561:QKF917597 QUB917561:QUB917597 RDX917561:RDX917597 RNT917561:RNT917597 RXP917561:RXP917597 SHL917561:SHL917597 SRH917561:SRH917597 TBD917561:TBD917597 TKZ917561:TKZ917597 TUV917561:TUV917597 UER917561:UER917597 UON917561:UON917597 UYJ917561:UYJ917597 VIF917561:VIF917597 VSB917561:VSB917597 WBX917561:WBX917597 WLT917561:WLT917597 WVP917561:WVP917597 H983097:H983133 JD983097:JD983133 SZ983097:SZ983133 ACV983097:ACV983133 AMR983097:AMR983133 AWN983097:AWN983133 BGJ983097:BGJ983133 BQF983097:BQF983133 CAB983097:CAB983133 CJX983097:CJX983133 CTT983097:CTT983133 DDP983097:DDP983133 DNL983097:DNL983133 DXH983097:DXH983133 EHD983097:EHD983133 EQZ983097:EQZ983133 FAV983097:FAV983133 FKR983097:FKR983133 FUN983097:FUN983133 GEJ983097:GEJ983133 GOF983097:GOF983133 GYB983097:GYB983133 HHX983097:HHX983133 HRT983097:HRT983133 IBP983097:IBP983133 ILL983097:ILL983133 IVH983097:IVH983133 JFD983097:JFD983133 JOZ983097:JOZ983133 JYV983097:JYV983133 KIR983097:KIR983133 KSN983097:KSN983133 LCJ983097:LCJ983133 LMF983097:LMF983133 LWB983097:LWB983133 MFX983097:MFX983133 MPT983097:MPT983133 MZP983097:MZP983133 NJL983097:NJL983133 NTH983097:NTH983133 ODD983097:ODD983133 OMZ983097:OMZ983133 OWV983097:OWV983133 PGR983097:PGR983133 PQN983097:PQN983133 QAJ983097:QAJ983133 QKF983097:QKF983133 QUB983097:QUB983133 RDX983097:RDX983133 RNT983097:RNT983133 RXP983097:RXP983133 SHL983097:SHL983133 SRH983097:SRH983133 TBD983097:TBD983133 TKZ983097:TKZ983133 TUV983097:TUV983133 UER983097:UER983133 UON983097:UON983133 UYJ983097:UYJ983133 VIF983097:VIF983133 VSB983097:VSB983133 WBX983097:WBX983133 WLT983097:WLT983133 WVP983097:WVP983133 JD19:JD47 SZ19:SZ47 ACV19:ACV47 AMR19:AMR47 AWN19:AWN47 BGJ19:BGJ47 BQF19:BQF47 CAB19:CAB47 CJX19:CJX47 CTT19:CTT47 DDP19:DDP47 DNL19:DNL47 DXH19:DXH47 EHD19:EHD47 EQZ19:EQZ47 FAV19:FAV47 FKR19:FKR47 FUN19:FUN47 GEJ19:GEJ47 GOF19:GOF47 GYB19:GYB47 HHX19:HHX47 HRT19:HRT47 IBP19:IBP47 ILL19:ILL47 IVH19:IVH47 JFD19:JFD47 JOZ19:JOZ47 JYV19:JYV47 KIR19:KIR47 KSN19:KSN47 LCJ19:LCJ47 LMF19:LMF47 LWB19:LWB47 MFX19:MFX47 MPT19:MPT47 MZP19:MZP47 NJL19:NJL47 NTH19:NTH47 ODD19:ODD47 OMZ19:OMZ47 OWV19:OWV47 PGR19:PGR47 PQN19:PQN47 QAJ19:QAJ47 QKF19:QKF47 QUB19:QUB47 RDX19:RDX47 RNT19:RNT47 RXP19:RXP47 SHL19:SHL47 SRH19:SRH47 TBD19:TBD47 TKZ19:TKZ47 TUV19:TUV47 UER19:UER47 UON19:UON47 UYJ19:UYJ47 VIF19:VIF47 VSB19:VSB47 WBX19:WBX47 WLT19:WLT47 WVP19:WVP47 H65565:H65591 JD65565:JD65591 SZ65565:SZ65591 ACV65565:ACV65591 AMR65565:AMR65591 AWN65565:AWN65591 BGJ65565:BGJ65591 BQF65565:BQF65591 CAB65565:CAB65591 CJX65565:CJX65591 CTT65565:CTT65591 DDP65565:DDP65591 DNL65565:DNL65591 DXH65565:DXH65591 EHD65565:EHD65591 EQZ65565:EQZ65591 FAV65565:FAV65591 FKR65565:FKR65591 FUN65565:FUN65591 GEJ65565:GEJ65591 GOF65565:GOF65591 GYB65565:GYB65591 HHX65565:HHX65591 HRT65565:HRT65591 IBP65565:IBP65591 ILL65565:ILL65591 IVH65565:IVH65591 JFD65565:JFD65591 JOZ65565:JOZ65591 JYV65565:JYV65591 KIR65565:KIR65591 KSN65565:KSN65591 LCJ65565:LCJ65591 LMF65565:LMF65591 LWB65565:LWB65591 MFX65565:MFX65591 MPT65565:MPT65591 MZP65565:MZP65591 NJL65565:NJL65591 NTH65565:NTH65591 ODD65565:ODD65591 OMZ65565:OMZ65591 OWV65565:OWV65591 PGR65565:PGR65591 PQN65565:PQN65591 QAJ65565:QAJ65591 QKF65565:QKF65591 QUB65565:QUB65591 RDX65565:RDX65591 RNT65565:RNT65591 RXP65565:RXP65591 SHL65565:SHL65591 SRH65565:SRH65591 TBD65565:TBD65591 TKZ65565:TKZ65591 TUV65565:TUV65591 UER65565:UER65591 UON65565:UON65591 UYJ65565:UYJ65591 VIF65565:VIF65591 VSB65565:VSB65591 WBX65565:WBX65591 WLT65565:WLT65591 WVP65565:WVP65591 H131101:H131127 JD131101:JD131127 SZ131101:SZ131127 ACV131101:ACV131127 AMR131101:AMR131127 AWN131101:AWN131127 BGJ131101:BGJ131127 BQF131101:BQF131127 CAB131101:CAB131127 CJX131101:CJX131127 CTT131101:CTT131127 DDP131101:DDP131127 DNL131101:DNL131127 DXH131101:DXH131127 EHD131101:EHD131127 EQZ131101:EQZ131127 FAV131101:FAV131127 FKR131101:FKR131127 FUN131101:FUN131127 GEJ131101:GEJ131127 GOF131101:GOF131127 GYB131101:GYB131127 HHX131101:HHX131127 HRT131101:HRT131127 IBP131101:IBP131127 ILL131101:ILL131127 IVH131101:IVH131127 JFD131101:JFD131127 JOZ131101:JOZ131127 JYV131101:JYV131127 KIR131101:KIR131127 KSN131101:KSN131127 LCJ131101:LCJ131127 LMF131101:LMF131127 LWB131101:LWB131127 MFX131101:MFX131127 MPT131101:MPT131127 MZP131101:MZP131127 NJL131101:NJL131127 NTH131101:NTH131127 ODD131101:ODD131127 OMZ131101:OMZ131127 OWV131101:OWV131127 PGR131101:PGR131127 PQN131101:PQN131127 QAJ131101:QAJ131127 QKF131101:QKF131127 QUB131101:QUB131127 RDX131101:RDX131127 RNT131101:RNT131127 RXP131101:RXP131127 SHL131101:SHL131127 SRH131101:SRH131127 TBD131101:TBD131127 TKZ131101:TKZ131127 TUV131101:TUV131127 UER131101:UER131127 UON131101:UON131127 UYJ131101:UYJ131127 VIF131101:VIF131127 VSB131101:VSB131127 WBX131101:WBX131127 WLT131101:WLT131127 WVP131101:WVP131127 H196637:H196663 JD196637:JD196663 SZ196637:SZ196663 ACV196637:ACV196663 AMR196637:AMR196663 AWN196637:AWN196663 BGJ196637:BGJ196663 BQF196637:BQF196663 CAB196637:CAB196663 CJX196637:CJX196663 CTT196637:CTT196663 DDP196637:DDP196663 DNL196637:DNL196663 DXH196637:DXH196663 EHD196637:EHD196663 EQZ196637:EQZ196663 FAV196637:FAV196663 FKR196637:FKR196663 FUN196637:FUN196663 GEJ196637:GEJ196663 GOF196637:GOF196663 GYB196637:GYB196663 HHX196637:HHX196663 HRT196637:HRT196663 IBP196637:IBP196663 ILL196637:ILL196663 IVH196637:IVH196663 JFD196637:JFD196663 JOZ196637:JOZ196663 JYV196637:JYV196663 KIR196637:KIR196663 KSN196637:KSN196663 LCJ196637:LCJ196663 LMF196637:LMF196663 LWB196637:LWB196663 MFX196637:MFX196663 MPT196637:MPT196663 MZP196637:MZP196663 NJL196637:NJL196663 NTH196637:NTH196663 ODD196637:ODD196663 OMZ196637:OMZ196663 OWV196637:OWV196663 PGR196637:PGR196663 PQN196637:PQN196663 QAJ196637:QAJ196663 QKF196637:QKF196663 QUB196637:QUB196663 RDX196637:RDX196663 RNT196637:RNT196663 RXP196637:RXP196663 SHL196637:SHL196663 SRH196637:SRH196663 TBD196637:TBD196663 TKZ196637:TKZ196663 TUV196637:TUV196663 UER196637:UER196663 UON196637:UON196663 UYJ196637:UYJ196663 VIF196637:VIF196663 VSB196637:VSB196663 WBX196637:WBX196663 WLT196637:WLT196663 WVP196637:WVP196663 H262173:H262199 JD262173:JD262199 SZ262173:SZ262199 ACV262173:ACV262199 AMR262173:AMR262199 AWN262173:AWN262199 BGJ262173:BGJ262199 BQF262173:BQF262199 CAB262173:CAB262199 CJX262173:CJX262199 CTT262173:CTT262199 DDP262173:DDP262199 DNL262173:DNL262199 DXH262173:DXH262199 EHD262173:EHD262199 EQZ262173:EQZ262199 FAV262173:FAV262199 FKR262173:FKR262199 FUN262173:FUN262199 GEJ262173:GEJ262199 GOF262173:GOF262199 GYB262173:GYB262199 HHX262173:HHX262199 HRT262173:HRT262199 IBP262173:IBP262199 ILL262173:ILL262199 IVH262173:IVH262199 JFD262173:JFD262199 JOZ262173:JOZ262199 JYV262173:JYV262199 KIR262173:KIR262199 KSN262173:KSN262199 LCJ262173:LCJ262199 LMF262173:LMF262199 LWB262173:LWB262199 MFX262173:MFX262199 MPT262173:MPT262199 MZP262173:MZP262199 NJL262173:NJL262199 NTH262173:NTH262199 ODD262173:ODD262199 OMZ262173:OMZ262199 OWV262173:OWV262199 PGR262173:PGR262199 PQN262173:PQN262199 QAJ262173:QAJ262199 QKF262173:QKF262199 QUB262173:QUB262199 RDX262173:RDX262199 RNT262173:RNT262199 RXP262173:RXP262199 SHL262173:SHL262199 SRH262173:SRH262199 TBD262173:TBD262199 TKZ262173:TKZ262199 TUV262173:TUV262199 UER262173:UER262199 UON262173:UON262199 UYJ262173:UYJ262199 VIF262173:VIF262199 VSB262173:VSB262199 WBX262173:WBX262199 WLT262173:WLT262199 WVP262173:WVP262199 H327709:H327735 JD327709:JD327735 SZ327709:SZ327735 ACV327709:ACV327735 AMR327709:AMR327735 AWN327709:AWN327735 BGJ327709:BGJ327735 BQF327709:BQF327735 CAB327709:CAB327735 CJX327709:CJX327735 CTT327709:CTT327735 DDP327709:DDP327735 DNL327709:DNL327735 DXH327709:DXH327735 EHD327709:EHD327735 EQZ327709:EQZ327735 FAV327709:FAV327735 FKR327709:FKR327735 FUN327709:FUN327735 GEJ327709:GEJ327735 GOF327709:GOF327735 GYB327709:GYB327735 HHX327709:HHX327735 HRT327709:HRT327735 IBP327709:IBP327735 ILL327709:ILL327735 IVH327709:IVH327735 JFD327709:JFD327735 JOZ327709:JOZ327735 JYV327709:JYV327735 KIR327709:KIR327735 KSN327709:KSN327735 LCJ327709:LCJ327735 LMF327709:LMF327735 LWB327709:LWB327735 MFX327709:MFX327735 MPT327709:MPT327735 MZP327709:MZP327735 NJL327709:NJL327735 NTH327709:NTH327735 ODD327709:ODD327735 OMZ327709:OMZ327735 OWV327709:OWV327735 PGR327709:PGR327735 PQN327709:PQN327735 QAJ327709:QAJ327735 QKF327709:QKF327735 QUB327709:QUB327735 RDX327709:RDX327735 RNT327709:RNT327735 RXP327709:RXP327735 SHL327709:SHL327735 SRH327709:SRH327735 TBD327709:TBD327735 TKZ327709:TKZ327735 TUV327709:TUV327735 UER327709:UER327735 UON327709:UON327735 UYJ327709:UYJ327735 VIF327709:VIF327735 VSB327709:VSB327735 WBX327709:WBX327735 WLT327709:WLT327735 WVP327709:WVP327735 H393245:H393271 JD393245:JD393271 SZ393245:SZ393271 ACV393245:ACV393271 AMR393245:AMR393271 AWN393245:AWN393271 BGJ393245:BGJ393271 BQF393245:BQF393271 CAB393245:CAB393271 CJX393245:CJX393271 CTT393245:CTT393271 DDP393245:DDP393271 DNL393245:DNL393271 DXH393245:DXH393271 EHD393245:EHD393271 EQZ393245:EQZ393271 FAV393245:FAV393271 FKR393245:FKR393271 FUN393245:FUN393271 GEJ393245:GEJ393271 GOF393245:GOF393271 GYB393245:GYB393271 HHX393245:HHX393271 HRT393245:HRT393271 IBP393245:IBP393271 ILL393245:ILL393271 IVH393245:IVH393271 JFD393245:JFD393271 JOZ393245:JOZ393271 JYV393245:JYV393271 KIR393245:KIR393271 KSN393245:KSN393271 LCJ393245:LCJ393271 LMF393245:LMF393271 LWB393245:LWB393271 MFX393245:MFX393271 MPT393245:MPT393271 MZP393245:MZP393271 NJL393245:NJL393271 NTH393245:NTH393271 ODD393245:ODD393271 OMZ393245:OMZ393271 OWV393245:OWV393271 PGR393245:PGR393271 PQN393245:PQN393271 QAJ393245:QAJ393271 QKF393245:QKF393271 QUB393245:QUB393271 RDX393245:RDX393271 RNT393245:RNT393271 RXP393245:RXP393271 SHL393245:SHL393271 SRH393245:SRH393271 TBD393245:TBD393271 TKZ393245:TKZ393271 TUV393245:TUV393271 UER393245:UER393271 UON393245:UON393271 UYJ393245:UYJ393271 VIF393245:VIF393271 VSB393245:VSB393271 WBX393245:WBX393271 WLT393245:WLT393271 WVP393245:WVP393271 H458781:H458807 JD458781:JD458807 SZ458781:SZ458807 ACV458781:ACV458807 AMR458781:AMR458807 AWN458781:AWN458807 BGJ458781:BGJ458807 BQF458781:BQF458807 CAB458781:CAB458807 CJX458781:CJX458807 CTT458781:CTT458807 DDP458781:DDP458807 DNL458781:DNL458807 DXH458781:DXH458807 EHD458781:EHD458807 EQZ458781:EQZ458807 FAV458781:FAV458807 FKR458781:FKR458807 FUN458781:FUN458807 GEJ458781:GEJ458807 GOF458781:GOF458807 GYB458781:GYB458807 HHX458781:HHX458807 HRT458781:HRT458807 IBP458781:IBP458807 ILL458781:ILL458807 IVH458781:IVH458807 JFD458781:JFD458807 JOZ458781:JOZ458807 JYV458781:JYV458807 KIR458781:KIR458807 KSN458781:KSN458807 LCJ458781:LCJ458807 LMF458781:LMF458807 LWB458781:LWB458807 MFX458781:MFX458807 MPT458781:MPT458807 MZP458781:MZP458807 NJL458781:NJL458807 NTH458781:NTH458807 ODD458781:ODD458807 OMZ458781:OMZ458807 OWV458781:OWV458807 PGR458781:PGR458807 PQN458781:PQN458807 QAJ458781:QAJ458807 QKF458781:QKF458807 QUB458781:QUB458807 RDX458781:RDX458807 RNT458781:RNT458807 RXP458781:RXP458807 SHL458781:SHL458807 SRH458781:SRH458807 TBD458781:TBD458807 TKZ458781:TKZ458807 TUV458781:TUV458807 UER458781:UER458807 UON458781:UON458807 UYJ458781:UYJ458807 VIF458781:VIF458807 VSB458781:VSB458807 WBX458781:WBX458807 WLT458781:WLT458807 WVP458781:WVP458807 H524317:H524343 JD524317:JD524343 SZ524317:SZ524343 ACV524317:ACV524343 AMR524317:AMR524343 AWN524317:AWN524343 BGJ524317:BGJ524343 BQF524317:BQF524343 CAB524317:CAB524343 CJX524317:CJX524343 CTT524317:CTT524343 DDP524317:DDP524343 DNL524317:DNL524343 DXH524317:DXH524343 EHD524317:EHD524343 EQZ524317:EQZ524343 FAV524317:FAV524343 FKR524317:FKR524343 FUN524317:FUN524343 GEJ524317:GEJ524343 GOF524317:GOF524343 GYB524317:GYB524343 HHX524317:HHX524343 HRT524317:HRT524343 IBP524317:IBP524343 ILL524317:ILL524343 IVH524317:IVH524343 JFD524317:JFD524343 JOZ524317:JOZ524343 JYV524317:JYV524343 KIR524317:KIR524343 KSN524317:KSN524343 LCJ524317:LCJ524343 LMF524317:LMF524343 LWB524317:LWB524343 MFX524317:MFX524343 MPT524317:MPT524343 MZP524317:MZP524343 NJL524317:NJL524343 NTH524317:NTH524343 ODD524317:ODD524343 OMZ524317:OMZ524343 OWV524317:OWV524343 PGR524317:PGR524343 PQN524317:PQN524343 QAJ524317:QAJ524343 QKF524317:QKF524343 QUB524317:QUB524343 RDX524317:RDX524343 RNT524317:RNT524343 RXP524317:RXP524343 SHL524317:SHL524343 SRH524317:SRH524343 TBD524317:TBD524343 TKZ524317:TKZ524343 TUV524317:TUV524343 UER524317:UER524343 UON524317:UON524343 UYJ524317:UYJ524343 VIF524317:VIF524343 VSB524317:VSB524343 WBX524317:WBX524343 WLT524317:WLT524343 WVP524317:WVP524343 H589853:H589879 JD589853:JD589879 SZ589853:SZ589879 ACV589853:ACV589879 AMR589853:AMR589879 AWN589853:AWN589879 BGJ589853:BGJ589879 BQF589853:BQF589879 CAB589853:CAB589879 CJX589853:CJX589879 CTT589853:CTT589879 DDP589853:DDP589879 DNL589853:DNL589879 DXH589853:DXH589879 EHD589853:EHD589879 EQZ589853:EQZ589879 FAV589853:FAV589879 FKR589853:FKR589879 FUN589853:FUN589879 GEJ589853:GEJ589879 GOF589853:GOF589879 GYB589853:GYB589879 HHX589853:HHX589879 HRT589853:HRT589879 IBP589853:IBP589879 ILL589853:ILL589879 IVH589853:IVH589879 JFD589853:JFD589879 JOZ589853:JOZ589879 JYV589853:JYV589879 KIR589853:KIR589879 KSN589853:KSN589879 LCJ589853:LCJ589879 LMF589853:LMF589879 LWB589853:LWB589879 MFX589853:MFX589879 MPT589853:MPT589879 MZP589853:MZP589879 NJL589853:NJL589879 NTH589853:NTH589879 ODD589853:ODD589879 OMZ589853:OMZ589879 OWV589853:OWV589879 PGR589853:PGR589879 PQN589853:PQN589879 QAJ589853:QAJ589879 QKF589853:QKF589879 QUB589853:QUB589879 RDX589853:RDX589879 RNT589853:RNT589879 RXP589853:RXP589879 SHL589853:SHL589879 SRH589853:SRH589879 TBD589853:TBD589879 TKZ589853:TKZ589879 TUV589853:TUV589879 UER589853:UER589879 UON589853:UON589879 UYJ589853:UYJ589879 VIF589853:VIF589879 VSB589853:VSB589879 WBX589853:WBX589879 WLT589853:WLT589879 WVP589853:WVP589879 H655389:H655415 JD655389:JD655415 SZ655389:SZ655415 ACV655389:ACV655415 AMR655389:AMR655415 AWN655389:AWN655415 BGJ655389:BGJ655415 BQF655389:BQF655415 CAB655389:CAB655415 CJX655389:CJX655415 CTT655389:CTT655415 DDP655389:DDP655415 DNL655389:DNL655415 DXH655389:DXH655415 EHD655389:EHD655415 EQZ655389:EQZ655415 FAV655389:FAV655415 FKR655389:FKR655415 FUN655389:FUN655415 GEJ655389:GEJ655415 GOF655389:GOF655415 GYB655389:GYB655415 HHX655389:HHX655415 HRT655389:HRT655415 IBP655389:IBP655415 ILL655389:ILL655415 IVH655389:IVH655415 JFD655389:JFD655415 JOZ655389:JOZ655415 JYV655389:JYV655415 KIR655389:KIR655415 KSN655389:KSN655415 LCJ655389:LCJ655415 LMF655389:LMF655415 LWB655389:LWB655415 MFX655389:MFX655415 MPT655389:MPT655415 MZP655389:MZP655415 NJL655389:NJL655415 NTH655389:NTH655415 ODD655389:ODD655415 OMZ655389:OMZ655415 OWV655389:OWV655415 PGR655389:PGR655415 PQN655389:PQN655415 QAJ655389:QAJ655415 QKF655389:QKF655415 QUB655389:QUB655415 RDX655389:RDX655415 RNT655389:RNT655415 RXP655389:RXP655415 SHL655389:SHL655415 SRH655389:SRH655415 TBD655389:TBD655415 TKZ655389:TKZ655415 TUV655389:TUV655415 UER655389:UER655415 UON655389:UON655415 UYJ655389:UYJ655415 VIF655389:VIF655415 VSB655389:VSB655415 WBX655389:WBX655415 WLT655389:WLT655415 WVP655389:WVP655415 H720925:H720951 JD720925:JD720951 SZ720925:SZ720951 ACV720925:ACV720951 AMR720925:AMR720951 AWN720925:AWN720951 BGJ720925:BGJ720951 BQF720925:BQF720951 CAB720925:CAB720951 CJX720925:CJX720951 CTT720925:CTT720951 DDP720925:DDP720951 DNL720925:DNL720951 DXH720925:DXH720951 EHD720925:EHD720951 EQZ720925:EQZ720951 FAV720925:FAV720951 FKR720925:FKR720951 FUN720925:FUN720951 GEJ720925:GEJ720951 GOF720925:GOF720951 GYB720925:GYB720951 HHX720925:HHX720951 HRT720925:HRT720951 IBP720925:IBP720951 ILL720925:ILL720951 IVH720925:IVH720951 JFD720925:JFD720951 JOZ720925:JOZ720951 JYV720925:JYV720951 KIR720925:KIR720951 KSN720925:KSN720951 LCJ720925:LCJ720951 LMF720925:LMF720951 LWB720925:LWB720951 MFX720925:MFX720951 MPT720925:MPT720951 MZP720925:MZP720951 NJL720925:NJL720951 NTH720925:NTH720951 ODD720925:ODD720951 OMZ720925:OMZ720951 OWV720925:OWV720951 PGR720925:PGR720951 PQN720925:PQN720951 QAJ720925:QAJ720951 QKF720925:QKF720951 QUB720925:QUB720951 RDX720925:RDX720951 RNT720925:RNT720951 RXP720925:RXP720951 SHL720925:SHL720951 SRH720925:SRH720951 TBD720925:TBD720951 TKZ720925:TKZ720951 TUV720925:TUV720951 UER720925:UER720951 UON720925:UON720951 UYJ720925:UYJ720951 VIF720925:VIF720951 VSB720925:VSB720951 WBX720925:WBX720951 WLT720925:WLT720951 WVP720925:WVP720951 H786461:H786487 JD786461:JD786487 SZ786461:SZ786487 ACV786461:ACV786487 AMR786461:AMR786487 AWN786461:AWN786487 BGJ786461:BGJ786487 BQF786461:BQF786487 CAB786461:CAB786487 CJX786461:CJX786487 CTT786461:CTT786487 DDP786461:DDP786487 DNL786461:DNL786487 DXH786461:DXH786487 EHD786461:EHD786487 EQZ786461:EQZ786487 FAV786461:FAV786487 FKR786461:FKR786487 FUN786461:FUN786487 GEJ786461:GEJ786487 GOF786461:GOF786487 GYB786461:GYB786487 HHX786461:HHX786487 HRT786461:HRT786487 IBP786461:IBP786487 ILL786461:ILL786487 IVH786461:IVH786487 JFD786461:JFD786487 JOZ786461:JOZ786487 JYV786461:JYV786487 KIR786461:KIR786487 KSN786461:KSN786487 LCJ786461:LCJ786487 LMF786461:LMF786487 LWB786461:LWB786487 MFX786461:MFX786487 MPT786461:MPT786487 MZP786461:MZP786487 NJL786461:NJL786487 NTH786461:NTH786487 ODD786461:ODD786487 OMZ786461:OMZ786487 OWV786461:OWV786487 PGR786461:PGR786487 PQN786461:PQN786487 QAJ786461:QAJ786487 QKF786461:QKF786487 QUB786461:QUB786487 RDX786461:RDX786487 RNT786461:RNT786487 RXP786461:RXP786487 SHL786461:SHL786487 SRH786461:SRH786487 TBD786461:TBD786487 TKZ786461:TKZ786487 TUV786461:TUV786487 UER786461:UER786487 UON786461:UON786487 UYJ786461:UYJ786487 VIF786461:VIF786487 VSB786461:VSB786487 WBX786461:WBX786487 WLT786461:WLT786487 WVP786461:WVP786487 H851997:H852023 JD851997:JD852023 SZ851997:SZ852023 ACV851997:ACV852023 AMR851997:AMR852023 AWN851997:AWN852023 BGJ851997:BGJ852023 BQF851997:BQF852023 CAB851997:CAB852023 CJX851997:CJX852023 CTT851997:CTT852023 DDP851997:DDP852023 DNL851997:DNL852023 DXH851997:DXH852023 EHD851997:EHD852023 EQZ851997:EQZ852023 FAV851997:FAV852023 FKR851997:FKR852023 FUN851997:FUN852023 GEJ851997:GEJ852023 GOF851997:GOF852023 GYB851997:GYB852023 HHX851997:HHX852023 HRT851997:HRT852023 IBP851997:IBP852023 ILL851997:ILL852023 IVH851997:IVH852023 JFD851997:JFD852023 JOZ851997:JOZ852023 JYV851997:JYV852023 KIR851997:KIR852023 KSN851997:KSN852023 LCJ851997:LCJ852023 LMF851997:LMF852023 LWB851997:LWB852023 MFX851997:MFX852023 MPT851997:MPT852023 MZP851997:MZP852023 NJL851997:NJL852023 NTH851997:NTH852023 ODD851997:ODD852023 OMZ851997:OMZ852023 OWV851997:OWV852023 PGR851997:PGR852023 PQN851997:PQN852023 QAJ851997:QAJ852023 QKF851997:QKF852023 QUB851997:QUB852023 RDX851997:RDX852023 RNT851997:RNT852023 RXP851997:RXP852023 SHL851997:SHL852023 SRH851997:SRH852023 TBD851997:TBD852023 TKZ851997:TKZ852023 TUV851997:TUV852023 UER851997:UER852023 UON851997:UON852023 UYJ851997:UYJ852023 VIF851997:VIF852023 VSB851997:VSB852023 WBX851997:WBX852023 WLT851997:WLT852023 WVP851997:WVP852023 H917533:H917559 JD917533:JD917559 SZ917533:SZ917559 ACV917533:ACV917559 AMR917533:AMR917559 AWN917533:AWN917559 BGJ917533:BGJ917559 BQF917533:BQF917559 CAB917533:CAB917559 CJX917533:CJX917559 CTT917533:CTT917559 DDP917533:DDP917559 DNL917533:DNL917559 DXH917533:DXH917559 EHD917533:EHD917559 EQZ917533:EQZ917559 FAV917533:FAV917559 FKR917533:FKR917559 FUN917533:FUN917559 GEJ917533:GEJ917559 GOF917533:GOF917559 GYB917533:GYB917559 HHX917533:HHX917559 HRT917533:HRT917559 IBP917533:IBP917559 ILL917533:ILL917559 IVH917533:IVH917559 JFD917533:JFD917559 JOZ917533:JOZ917559 JYV917533:JYV917559 KIR917533:KIR917559 KSN917533:KSN917559 LCJ917533:LCJ917559 LMF917533:LMF917559 LWB917533:LWB917559 MFX917533:MFX917559 MPT917533:MPT917559 MZP917533:MZP917559 NJL917533:NJL917559 NTH917533:NTH917559 ODD917533:ODD917559 OMZ917533:OMZ917559 OWV917533:OWV917559 PGR917533:PGR917559 PQN917533:PQN917559 QAJ917533:QAJ917559 QKF917533:QKF917559 QUB917533:QUB917559 RDX917533:RDX917559 RNT917533:RNT917559 RXP917533:RXP917559 SHL917533:SHL917559 SRH917533:SRH917559 TBD917533:TBD917559 TKZ917533:TKZ917559 TUV917533:TUV917559 UER917533:UER917559 UON917533:UON917559 UYJ917533:UYJ917559 VIF917533:VIF917559 VSB917533:VSB917559 WBX917533:WBX917559 WLT917533:WLT917559 WVP917533:WVP917559 H983069:H983095 JD983069:JD983095 SZ983069:SZ983095 ACV983069:ACV983095 AMR983069:AMR983095 AWN983069:AWN983095 BGJ983069:BGJ983095 BQF983069:BQF983095 CAB983069:CAB983095 CJX983069:CJX983095 CTT983069:CTT983095 DDP983069:DDP983095 DNL983069:DNL983095 DXH983069:DXH983095 EHD983069:EHD983095 EQZ983069:EQZ983095 FAV983069:FAV983095 FKR983069:FKR983095 FUN983069:FUN983095 GEJ983069:GEJ983095 GOF983069:GOF983095 GYB983069:GYB983095 HHX983069:HHX983095 HRT983069:HRT983095 IBP983069:IBP983095 ILL983069:ILL983095 IVH983069:IVH983095 JFD983069:JFD983095 JOZ983069:JOZ983095 JYV983069:JYV983095 KIR983069:KIR983095 KSN983069:KSN983095 LCJ983069:LCJ983095 LMF983069:LMF983095 LWB983069:LWB983095 MFX983069:MFX983095 MPT983069:MPT983095 MZP983069:MZP983095 NJL983069:NJL983095 NTH983069:NTH983095 ODD983069:ODD983095 OMZ983069:OMZ983095 OWV983069:OWV983095 PGR983069:PGR983095 PQN983069:PQN983095 QAJ983069:QAJ983095 QKF983069:QKF983095 QUB983069:QUB983095 RDX983069:RDX983095 RNT983069:RNT983095 RXP983069:RXP983095 SHL983069:SHL983095 SRH983069:SRH983095 TBD983069:TBD983095 TKZ983069:TKZ983095 TUV983069:TUV983095 UER983069:UER983095 UON983069:UON983095 UYJ983069:UYJ983095 VIF983069:VIF983095 VSB983069:VSB983095 WBX983069:WBX983095 WLT983069:WLT983095 WVP983069:WVP983095 H65631:H65683 JD65631:JD65683 SZ65631:SZ65683 ACV65631:ACV65683 AMR65631:AMR65683 AWN65631:AWN65683 BGJ65631:BGJ65683 BQF65631:BQF65683 CAB65631:CAB65683 CJX65631:CJX65683 CTT65631:CTT65683 DDP65631:DDP65683 DNL65631:DNL65683 DXH65631:DXH65683 EHD65631:EHD65683 EQZ65631:EQZ65683 FAV65631:FAV65683 FKR65631:FKR65683 FUN65631:FUN65683 GEJ65631:GEJ65683 GOF65631:GOF65683 GYB65631:GYB65683 HHX65631:HHX65683 HRT65631:HRT65683 IBP65631:IBP65683 ILL65631:ILL65683 IVH65631:IVH65683 JFD65631:JFD65683 JOZ65631:JOZ65683 JYV65631:JYV65683 KIR65631:KIR65683 KSN65631:KSN65683 LCJ65631:LCJ65683 LMF65631:LMF65683 LWB65631:LWB65683 MFX65631:MFX65683 MPT65631:MPT65683 MZP65631:MZP65683 NJL65631:NJL65683 NTH65631:NTH65683 ODD65631:ODD65683 OMZ65631:OMZ65683 OWV65631:OWV65683 PGR65631:PGR65683 PQN65631:PQN65683 QAJ65631:QAJ65683 QKF65631:QKF65683 QUB65631:QUB65683 RDX65631:RDX65683 RNT65631:RNT65683 RXP65631:RXP65683 SHL65631:SHL65683 SRH65631:SRH65683 TBD65631:TBD65683 TKZ65631:TKZ65683 TUV65631:TUV65683 UER65631:UER65683 UON65631:UON65683 UYJ65631:UYJ65683 VIF65631:VIF65683 VSB65631:VSB65683 WBX65631:WBX65683 WLT65631:WLT65683 WVP65631:WVP65683 H131167:H131219 JD131167:JD131219 SZ131167:SZ131219 ACV131167:ACV131219 AMR131167:AMR131219 AWN131167:AWN131219 BGJ131167:BGJ131219 BQF131167:BQF131219 CAB131167:CAB131219 CJX131167:CJX131219 CTT131167:CTT131219 DDP131167:DDP131219 DNL131167:DNL131219 DXH131167:DXH131219 EHD131167:EHD131219 EQZ131167:EQZ131219 FAV131167:FAV131219 FKR131167:FKR131219 FUN131167:FUN131219 GEJ131167:GEJ131219 GOF131167:GOF131219 GYB131167:GYB131219 HHX131167:HHX131219 HRT131167:HRT131219 IBP131167:IBP131219 ILL131167:ILL131219 IVH131167:IVH131219 JFD131167:JFD131219 JOZ131167:JOZ131219 JYV131167:JYV131219 KIR131167:KIR131219 KSN131167:KSN131219 LCJ131167:LCJ131219 LMF131167:LMF131219 LWB131167:LWB131219 MFX131167:MFX131219 MPT131167:MPT131219 MZP131167:MZP131219 NJL131167:NJL131219 NTH131167:NTH131219 ODD131167:ODD131219 OMZ131167:OMZ131219 OWV131167:OWV131219 PGR131167:PGR131219 PQN131167:PQN131219 QAJ131167:QAJ131219 QKF131167:QKF131219 QUB131167:QUB131219 RDX131167:RDX131219 RNT131167:RNT131219 RXP131167:RXP131219 SHL131167:SHL131219 SRH131167:SRH131219 TBD131167:TBD131219 TKZ131167:TKZ131219 TUV131167:TUV131219 UER131167:UER131219 UON131167:UON131219 UYJ131167:UYJ131219 VIF131167:VIF131219 VSB131167:VSB131219 WBX131167:WBX131219 WLT131167:WLT131219 WVP131167:WVP131219 H196703:H196755 JD196703:JD196755 SZ196703:SZ196755 ACV196703:ACV196755 AMR196703:AMR196755 AWN196703:AWN196755 BGJ196703:BGJ196755 BQF196703:BQF196755 CAB196703:CAB196755 CJX196703:CJX196755 CTT196703:CTT196755 DDP196703:DDP196755 DNL196703:DNL196755 DXH196703:DXH196755 EHD196703:EHD196755 EQZ196703:EQZ196755 FAV196703:FAV196755 FKR196703:FKR196755 FUN196703:FUN196755 GEJ196703:GEJ196755 GOF196703:GOF196755 GYB196703:GYB196755 HHX196703:HHX196755 HRT196703:HRT196755 IBP196703:IBP196755 ILL196703:ILL196755 IVH196703:IVH196755 JFD196703:JFD196755 JOZ196703:JOZ196755 JYV196703:JYV196755 KIR196703:KIR196755 KSN196703:KSN196755 LCJ196703:LCJ196755 LMF196703:LMF196755 LWB196703:LWB196755 MFX196703:MFX196755 MPT196703:MPT196755 MZP196703:MZP196755 NJL196703:NJL196755 NTH196703:NTH196755 ODD196703:ODD196755 OMZ196703:OMZ196755 OWV196703:OWV196755 PGR196703:PGR196755 PQN196703:PQN196755 QAJ196703:QAJ196755 QKF196703:QKF196755 QUB196703:QUB196755 RDX196703:RDX196755 RNT196703:RNT196755 RXP196703:RXP196755 SHL196703:SHL196755 SRH196703:SRH196755 TBD196703:TBD196755 TKZ196703:TKZ196755 TUV196703:TUV196755 UER196703:UER196755 UON196703:UON196755 UYJ196703:UYJ196755 VIF196703:VIF196755 VSB196703:VSB196755 WBX196703:WBX196755 WLT196703:WLT196755 WVP196703:WVP196755 H262239:H262291 JD262239:JD262291 SZ262239:SZ262291 ACV262239:ACV262291 AMR262239:AMR262291 AWN262239:AWN262291 BGJ262239:BGJ262291 BQF262239:BQF262291 CAB262239:CAB262291 CJX262239:CJX262291 CTT262239:CTT262291 DDP262239:DDP262291 DNL262239:DNL262291 DXH262239:DXH262291 EHD262239:EHD262291 EQZ262239:EQZ262291 FAV262239:FAV262291 FKR262239:FKR262291 FUN262239:FUN262291 GEJ262239:GEJ262291 GOF262239:GOF262291 GYB262239:GYB262291 HHX262239:HHX262291 HRT262239:HRT262291 IBP262239:IBP262291 ILL262239:ILL262291 IVH262239:IVH262291 JFD262239:JFD262291 JOZ262239:JOZ262291 JYV262239:JYV262291 KIR262239:KIR262291 KSN262239:KSN262291 LCJ262239:LCJ262291 LMF262239:LMF262291 LWB262239:LWB262291 MFX262239:MFX262291 MPT262239:MPT262291 MZP262239:MZP262291 NJL262239:NJL262291 NTH262239:NTH262291 ODD262239:ODD262291 OMZ262239:OMZ262291 OWV262239:OWV262291 PGR262239:PGR262291 PQN262239:PQN262291 QAJ262239:QAJ262291 QKF262239:QKF262291 QUB262239:QUB262291 RDX262239:RDX262291 RNT262239:RNT262291 RXP262239:RXP262291 SHL262239:SHL262291 SRH262239:SRH262291 TBD262239:TBD262291 TKZ262239:TKZ262291 TUV262239:TUV262291 UER262239:UER262291 UON262239:UON262291 UYJ262239:UYJ262291 VIF262239:VIF262291 VSB262239:VSB262291 WBX262239:WBX262291 WLT262239:WLT262291 WVP262239:WVP262291 H327775:H327827 JD327775:JD327827 SZ327775:SZ327827 ACV327775:ACV327827 AMR327775:AMR327827 AWN327775:AWN327827 BGJ327775:BGJ327827 BQF327775:BQF327827 CAB327775:CAB327827 CJX327775:CJX327827 CTT327775:CTT327827 DDP327775:DDP327827 DNL327775:DNL327827 DXH327775:DXH327827 EHD327775:EHD327827 EQZ327775:EQZ327827 FAV327775:FAV327827 FKR327775:FKR327827 FUN327775:FUN327827 GEJ327775:GEJ327827 GOF327775:GOF327827 GYB327775:GYB327827 HHX327775:HHX327827 HRT327775:HRT327827 IBP327775:IBP327827 ILL327775:ILL327827 IVH327775:IVH327827 JFD327775:JFD327827 JOZ327775:JOZ327827 JYV327775:JYV327827 KIR327775:KIR327827 KSN327775:KSN327827 LCJ327775:LCJ327827 LMF327775:LMF327827 LWB327775:LWB327827 MFX327775:MFX327827 MPT327775:MPT327827 MZP327775:MZP327827 NJL327775:NJL327827 NTH327775:NTH327827 ODD327775:ODD327827 OMZ327775:OMZ327827 OWV327775:OWV327827 PGR327775:PGR327827 PQN327775:PQN327827 QAJ327775:QAJ327827 QKF327775:QKF327827 QUB327775:QUB327827 RDX327775:RDX327827 RNT327775:RNT327827 RXP327775:RXP327827 SHL327775:SHL327827 SRH327775:SRH327827 TBD327775:TBD327827 TKZ327775:TKZ327827 TUV327775:TUV327827 UER327775:UER327827 UON327775:UON327827 UYJ327775:UYJ327827 VIF327775:VIF327827 VSB327775:VSB327827 WBX327775:WBX327827 WLT327775:WLT327827 WVP327775:WVP327827 H393311:H393363 JD393311:JD393363 SZ393311:SZ393363 ACV393311:ACV393363 AMR393311:AMR393363 AWN393311:AWN393363 BGJ393311:BGJ393363 BQF393311:BQF393363 CAB393311:CAB393363 CJX393311:CJX393363 CTT393311:CTT393363 DDP393311:DDP393363 DNL393311:DNL393363 DXH393311:DXH393363 EHD393311:EHD393363 EQZ393311:EQZ393363 FAV393311:FAV393363 FKR393311:FKR393363 FUN393311:FUN393363 GEJ393311:GEJ393363 GOF393311:GOF393363 GYB393311:GYB393363 HHX393311:HHX393363 HRT393311:HRT393363 IBP393311:IBP393363 ILL393311:ILL393363 IVH393311:IVH393363 JFD393311:JFD393363 JOZ393311:JOZ393363 JYV393311:JYV393363 KIR393311:KIR393363 KSN393311:KSN393363 LCJ393311:LCJ393363 LMF393311:LMF393363 LWB393311:LWB393363 MFX393311:MFX393363 MPT393311:MPT393363 MZP393311:MZP393363 NJL393311:NJL393363 NTH393311:NTH393363 ODD393311:ODD393363 OMZ393311:OMZ393363 OWV393311:OWV393363 PGR393311:PGR393363 PQN393311:PQN393363 QAJ393311:QAJ393363 QKF393311:QKF393363 QUB393311:QUB393363 RDX393311:RDX393363 RNT393311:RNT393363 RXP393311:RXP393363 SHL393311:SHL393363 SRH393311:SRH393363 TBD393311:TBD393363 TKZ393311:TKZ393363 TUV393311:TUV393363 UER393311:UER393363 UON393311:UON393363 UYJ393311:UYJ393363 VIF393311:VIF393363 VSB393311:VSB393363 WBX393311:WBX393363 WLT393311:WLT393363 WVP393311:WVP393363 H458847:H458899 JD458847:JD458899 SZ458847:SZ458899 ACV458847:ACV458899 AMR458847:AMR458899 AWN458847:AWN458899 BGJ458847:BGJ458899 BQF458847:BQF458899 CAB458847:CAB458899 CJX458847:CJX458899 CTT458847:CTT458899 DDP458847:DDP458899 DNL458847:DNL458899 DXH458847:DXH458899 EHD458847:EHD458899 EQZ458847:EQZ458899 FAV458847:FAV458899 FKR458847:FKR458899 FUN458847:FUN458899 GEJ458847:GEJ458899 GOF458847:GOF458899 GYB458847:GYB458899 HHX458847:HHX458899 HRT458847:HRT458899 IBP458847:IBP458899 ILL458847:ILL458899 IVH458847:IVH458899 JFD458847:JFD458899 JOZ458847:JOZ458899 JYV458847:JYV458899 KIR458847:KIR458899 KSN458847:KSN458899 LCJ458847:LCJ458899 LMF458847:LMF458899 LWB458847:LWB458899 MFX458847:MFX458899 MPT458847:MPT458899 MZP458847:MZP458899 NJL458847:NJL458899 NTH458847:NTH458899 ODD458847:ODD458899 OMZ458847:OMZ458899 OWV458847:OWV458899 PGR458847:PGR458899 PQN458847:PQN458899 QAJ458847:QAJ458899 QKF458847:QKF458899 QUB458847:QUB458899 RDX458847:RDX458899 RNT458847:RNT458899 RXP458847:RXP458899 SHL458847:SHL458899 SRH458847:SRH458899 TBD458847:TBD458899 TKZ458847:TKZ458899 TUV458847:TUV458899 UER458847:UER458899 UON458847:UON458899 UYJ458847:UYJ458899 VIF458847:VIF458899 VSB458847:VSB458899 WBX458847:WBX458899 WLT458847:WLT458899 WVP458847:WVP458899 H524383:H524435 JD524383:JD524435 SZ524383:SZ524435 ACV524383:ACV524435 AMR524383:AMR524435 AWN524383:AWN524435 BGJ524383:BGJ524435 BQF524383:BQF524435 CAB524383:CAB524435 CJX524383:CJX524435 CTT524383:CTT524435 DDP524383:DDP524435 DNL524383:DNL524435 DXH524383:DXH524435 EHD524383:EHD524435 EQZ524383:EQZ524435 FAV524383:FAV524435 FKR524383:FKR524435 FUN524383:FUN524435 GEJ524383:GEJ524435 GOF524383:GOF524435 GYB524383:GYB524435 HHX524383:HHX524435 HRT524383:HRT524435 IBP524383:IBP524435 ILL524383:ILL524435 IVH524383:IVH524435 JFD524383:JFD524435 JOZ524383:JOZ524435 JYV524383:JYV524435 KIR524383:KIR524435 KSN524383:KSN524435 LCJ524383:LCJ524435 LMF524383:LMF524435 LWB524383:LWB524435 MFX524383:MFX524435 MPT524383:MPT524435 MZP524383:MZP524435 NJL524383:NJL524435 NTH524383:NTH524435 ODD524383:ODD524435 OMZ524383:OMZ524435 OWV524383:OWV524435 PGR524383:PGR524435 PQN524383:PQN524435 QAJ524383:QAJ524435 QKF524383:QKF524435 QUB524383:QUB524435 RDX524383:RDX524435 RNT524383:RNT524435 RXP524383:RXP524435 SHL524383:SHL524435 SRH524383:SRH524435 TBD524383:TBD524435 TKZ524383:TKZ524435 TUV524383:TUV524435 UER524383:UER524435 UON524383:UON524435 UYJ524383:UYJ524435 VIF524383:VIF524435 VSB524383:VSB524435 WBX524383:WBX524435 WLT524383:WLT524435 WVP524383:WVP524435 H589919:H589971 JD589919:JD589971 SZ589919:SZ589971 ACV589919:ACV589971 AMR589919:AMR589971 AWN589919:AWN589971 BGJ589919:BGJ589971 BQF589919:BQF589971 CAB589919:CAB589971 CJX589919:CJX589971 CTT589919:CTT589971 DDP589919:DDP589971 DNL589919:DNL589971 DXH589919:DXH589971 EHD589919:EHD589971 EQZ589919:EQZ589971 FAV589919:FAV589971 FKR589919:FKR589971 FUN589919:FUN589971 GEJ589919:GEJ589971 GOF589919:GOF589971 GYB589919:GYB589971 HHX589919:HHX589971 HRT589919:HRT589971 IBP589919:IBP589971 ILL589919:ILL589971 IVH589919:IVH589971 JFD589919:JFD589971 JOZ589919:JOZ589971 JYV589919:JYV589971 KIR589919:KIR589971 KSN589919:KSN589971 LCJ589919:LCJ589971 LMF589919:LMF589971 LWB589919:LWB589971 MFX589919:MFX589971 MPT589919:MPT589971 MZP589919:MZP589971 NJL589919:NJL589971 NTH589919:NTH589971 ODD589919:ODD589971 OMZ589919:OMZ589971 OWV589919:OWV589971 PGR589919:PGR589971 PQN589919:PQN589971 QAJ589919:QAJ589971 QKF589919:QKF589971 QUB589919:QUB589971 RDX589919:RDX589971 RNT589919:RNT589971 RXP589919:RXP589971 SHL589919:SHL589971 SRH589919:SRH589971 TBD589919:TBD589971 TKZ589919:TKZ589971 TUV589919:TUV589971 UER589919:UER589971 UON589919:UON589971 UYJ589919:UYJ589971 VIF589919:VIF589971 VSB589919:VSB589971 WBX589919:WBX589971 WLT589919:WLT589971 WVP589919:WVP589971 H655455:H655507 JD655455:JD655507 SZ655455:SZ655507 ACV655455:ACV655507 AMR655455:AMR655507 AWN655455:AWN655507 BGJ655455:BGJ655507 BQF655455:BQF655507 CAB655455:CAB655507 CJX655455:CJX655507 CTT655455:CTT655507 DDP655455:DDP655507 DNL655455:DNL655507 DXH655455:DXH655507 EHD655455:EHD655507 EQZ655455:EQZ655507 FAV655455:FAV655507 FKR655455:FKR655507 FUN655455:FUN655507 GEJ655455:GEJ655507 GOF655455:GOF655507 GYB655455:GYB655507 HHX655455:HHX655507 HRT655455:HRT655507 IBP655455:IBP655507 ILL655455:ILL655507 IVH655455:IVH655507 JFD655455:JFD655507 JOZ655455:JOZ655507 JYV655455:JYV655507 KIR655455:KIR655507 KSN655455:KSN655507 LCJ655455:LCJ655507 LMF655455:LMF655507 LWB655455:LWB655507 MFX655455:MFX655507 MPT655455:MPT655507 MZP655455:MZP655507 NJL655455:NJL655507 NTH655455:NTH655507 ODD655455:ODD655507 OMZ655455:OMZ655507 OWV655455:OWV655507 PGR655455:PGR655507 PQN655455:PQN655507 QAJ655455:QAJ655507 QKF655455:QKF655507 QUB655455:QUB655507 RDX655455:RDX655507 RNT655455:RNT655507 RXP655455:RXP655507 SHL655455:SHL655507 SRH655455:SRH655507 TBD655455:TBD655507 TKZ655455:TKZ655507 TUV655455:TUV655507 UER655455:UER655507 UON655455:UON655507 UYJ655455:UYJ655507 VIF655455:VIF655507 VSB655455:VSB655507 WBX655455:WBX655507 WLT655455:WLT655507 WVP655455:WVP655507 H720991:H721043 JD720991:JD721043 SZ720991:SZ721043 ACV720991:ACV721043 AMR720991:AMR721043 AWN720991:AWN721043 BGJ720991:BGJ721043 BQF720991:BQF721043 CAB720991:CAB721043 CJX720991:CJX721043 CTT720991:CTT721043 DDP720991:DDP721043 DNL720991:DNL721043 DXH720991:DXH721043 EHD720991:EHD721043 EQZ720991:EQZ721043 FAV720991:FAV721043 FKR720991:FKR721043 FUN720991:FUN721043 GEJ720991:GEJ721043 GOF720991:GOF721043 GYB720991:GYB721043 HHX720991:HHX721043 HRT720991:HRT721043 IBP720991:IBP721043 ILL720991:ILL721043 IVH720991:IVH721043 JFD720991:JFD721043 JOZ720991:JOZ721043 JYV720991:JYV721043 KIR720991:KIR721043 KSN720991:KSN721043 LCJ720991:LCJ721043 LMF720991:LMF721043 LWB720991:LWB721043 MFX720991:MFX721043 MPT720991:MPT721043 MZP720991:MZP721043 NJL720991:NJL721043 NTH720991:NTH721043 ODD720991:ODD721043 OMZ720991:OMZ721043 OWV720991:OWV721043 PGR720991:PGR721043 PQN720991:PQN721043 QAJ720991:QAJ721043 QKF720991:QKF721043 QUB720991:QUB721043 RDX720991:RDX721043 RNT720991:RNT721043 RXP720991:RXP721043 SHL720991:SHL721043 SRH720991:SRH721043 TBD720991:TBD721043 TKZ720991:TKZ721043 TUV720991:TUV721043 UER720991:UER721043 UON720991:UON721043 UYJ720991:UYJ721043 VIF720991:VIF721043 VSB720991:VSB721043 WBX720991:WBX721043 WLT720991:WLT721043 WVP720991:WVP721043 H786527:H786579 JD786527:JD786579 SZ786527:SZ786579 ACV786527:ACV786579 AMR786527:AMR786579 AWN786527:AWN786579 BGJ786527:BGJ786579 BQF786527:BQF786579 CAB786527:CAB786579 CJX786527:CJX786579 CTT786527:CTT786579 DDP786527:DDP786579 DNL786527:DNL786579 DXH786527:DXH786579 EHD786527:EHD786579 EQZ786527:EQZ786579 FAV786527:FAV786579 FKR786527:FKR786579 FUN786527:FUN786579 GEJ786527:GEJ786579 GOF786527:GOF786579 GYB786527:GYB786579 HHX786527:HHX786579 HRT786527:HRT786579 IBP786527:IBP786579 ILL786527:ILL786579 IVH786527:IVH786579 JFD786527:JFD786579 JOZ786527:JOZ786579 JYV786527:JYV786579 KIR786527:KIR786579 KSN786527:KSN786579 LCJ786527:LCJ786579 LMF786527:LMF786579 LWB786527:LWB786579 MFX786527:MFX786579 MPT786527:MPT786579 MZP786527:MZP786579 NJL786527:NJL786579 NTH786527:NTH786579 ODD786527:ODD786579 OMZ786527:OMZ786579 OWV786527:OWV786579 PGR786527:PGR786579 PQN786527:PQN786579 QAJ786527:QAJ786579 QKF786527:QKF786579 QUB786527:QUB786579 RDX786527:RDX786579 RNT786527:RNT786579 RXP786527:RXP786579 SHL786527:SHL786579 SRH786527:SRH786579 TBD786527:TBD786579 TKZ786527:TKZ786579 TUV786527:TUV786579 UER786527:UER786579 UON786527:UON786579 UYJ786527:UYJ786579 VIF786527:VIF786579 VSB786527:VSB786579 WBX786527:WBX786579 WLT786527:WLT786579 WVP786527:WVP786579 H852063:H852115 JD852063:JD852115 SZ852063:SZ852115 ACV852063:ACV852115 AMR852063:AMR852115 AWN852063:AWN852115 BGJ852063:BGJ852115 BQF852063:BQF852115 CAB852063:CAB852115 CJX852063:CJX852115 CTT852063:CTT852115 DDP852063:DDP852115 DNL852063:DNL852115 DXH852063:DXH852115 EHD852063:EHD852115 EQZ852063:EQZ852115 FAV852063:FAV852115 FKR852063:FKR852115 FUN852063:FUN852115 GEJ852063:GEJ852115 GOF852063:GOF852115 GYB852063:GYB852115 HHX852063:HHX852115 HRT852063:HRT852115 IBP852063:IBP852115 ILL852063:ILL852115 IVH852063:IVH852115 JFD852063:JFD852115 JOZ852063:JOZ852115 JYV852063:JYV852115 KIR852063:KIR852115 KSN852063:KSN852115 LCJ852063:LCJ852115 LMF852063:LMF852115 LWB852063:LWB852115 MFX852063:MFX852115 MPT852063:MPT852115 MZP852063:MZP852115 NJL852063:NJL852115 NTH852063:NTH852115 ODD852063:ODD852115 OMZ852063:OMZ852115 OWV852063:OWV852115 PGR852063:PGR852115 PQN852063:PQN852115 QAJ852063:QAJ852115 QKF852063:QKF852115 QUB852063:QUB852115 RDX852063:RDX852115 RNT852063:RNT852115 RXP852063:RXP852115 SHL852063:SHL852115 SRH852063:SRH852115 TBD852063:TBD852115 TKZ852063:TKZ852115 TUV852063:TUV852115 UER852063:UER852115 UON852063:UON852115 UYJ852063:UYJ852115 VIF852063:VIF852115 VSB852063:VSB852115 WBX852063:WBX852115 WLT852063:WLT852115 WVP852063:WVP852115 H917599:H917651 JD917599:JD917651 SZ917599:SZ917651 ACV917599:ACV917651 AMR917599:AMR917651 AWN917599:AWN917651 BGJ917599:BGJ917651 BQF917599:BQF917651 CAB917599:CAB917651 CJX917599:CJX917651 CTT917599:CTT917651 DDP917599:DDP917651 DNL917599:DNL917651 DXH917599:DXH917651 EHD917599:EHD917651 EQZ917599:EQZ917651 FAV917599:FAV917651 FKR917599:FKR917651 FUN917599:FUN917651 GEJ917599:GEJ917651 GOF917599:GOF917651 GYB917599:GYB917651 HHX917599:HHX917651 HRT917599:HRT917651 IBP917599:IBP917651 ILL917599:ILL917651 IVH917599:IVH917651 JFD917599:JFD917651 JOZ917599:JOZ917651 JYV917599:JYV917651 KIR917599:KIR917651 KSN917599:KSN917651 LCJ917599:LCJ917651 LMF917599:LMF917651 LWB917599:LWB917651 MFX917599:MFX917651 MPT917599:MPT917651 MZP917599:MZP917651 NJL917599:NJL917651 NTH917599:NTH917651 ODD917599:ODD917651 OMZ917599:OMZ917651 OWV917599:OWV917651 PGR917599:PGR917651 PQN917599:PQN917651 QAJ917599:QAJ917651 QKF917599:QKF917651 QUB917599:QUB917651 RDX917599:RDX917651 RNT917599:RNT917651 RXP917599:RXP917651 SHL917599:SHL917651 SRH917599:SRH917651 TBD917599:TBD917651 TKZ917599:TKZ917651 TUV917599:TUV917651 UER917599:UER917651 UON917599:UON917651 UYJ917599:UYJ917651 VIF917599:VIF917651 VSB917599:VSB917651 WBX917599:WBX917651 WLT917599:WLT917651 WVP917599:WVP917651 H983135:H983187 JD983135:JD983187 SZ983135:SZ983187 ACV983135:ACV983187 AMR983135:AMR983187 AWN983135:AWN983187 BGJ983135:BGJ983187 BQF983135:BQF983187 CAB983135:CAB983187 CJX983135:CJX983187 CTT983135:CTT983187 DDP983135:DDP983187 DNL983135:DNL983187 DXH983135:DXH983187 EHD983135:EHD983187 EQZ983135:EQZ983187 FAV983135:FAV983187 FKR983135:FKR983187 FUN983135:FUN983187 GEJ983135:GEJ983187 GOF983135:GOF983187 GYB983135:GYB983187 HHX983135:HHX983187 HRT983135:HRT983187 IBP983135:IBP983187 ILL983135:ILL983187 IVH983135:IVH983187 JFD983135:JFD983187 JOZ983135:JOZ983187 JYV983135:JYV983187 KIR983135:KIR983187 KSN983135:KSN983187 LCJ983135:LCJ983187 LMF983135:LMF983187 LWB983135:LWB983187 MFX983135:MFX983187 MPT983135:MPT983187 MZP983135:MZP983187 NJL983135:NJL983187 NTH983135:NTH983187 ODD983135:ODD983187 OMZ983135:OMZ983187 OWV983135:OWV983187 PGR983135:PGR983187 PQN983135:PQN983187 QAJ983135:QAJ983187 QKF983135:QKF983187 QUB983135:QUB983187 RDX983135:RDX983187 RNT983135:RNT983187 RXP983135:RXP983187 SHL983135:SHL983187 SRH983135:SRH983187 TBD983135:TBD983187 TKZ983135:TKZ983187 TUV983135:TUV983187 UER983135:UER983187 UON983135:UON983187 UYJ983135:UYJ983187 VIF983135:VIF983187 VSB983135:VSB983187 WBX983135:WBX983187 WLT983135:WLT983187 WVP983135:WVP983187 H65685:H65743 JD65685:JD65743 SZ65685:SZ65743 ACV65685:ACV65743 AMR65685:AMR65743 AWN65685:AWN65743 BGJ65685:BGJ65743 BQF65685:BQF65743 CAB65685:CAB65743 CJX65685:CJX65743 CTT65685:CTT65743 DDP65685:DDP65743 DNL65685:DNL65743 DXH65685:DXH65743 EHD65685:EHD65743 EQZ65685:EQZ65743 FAV65685:FAV65743 FKR65685:FKR65743 FUN65685:FUN65743 GEJ65685:GEJ65743 GOF65685:GOF65743 GYB65685:GYB65743 HHX65685:HHX65743 HRT65685:HRT65743 IBP65685:IBP65743 ILL65685:ILL65743 IVH65685:IVH65743 JFD65685:JFD65743 JOZ65685:JOZ65743 JYV65685:JYV65743 KIR65685:KIR65743 KSN65685:KSN65743 LCJ65685:LCJ65743 LMF65685:LMF65743 LWB65685:LWB65743 MFX65685:MFX65743 MPT65685:MPT65743 MZP65685:MZP65743 NJL65685:NJL65743 NTH65685:NTH65743 ODD65685:ODD65743 OMZ65685:OMZ65743 OWV65685:OWV65743 PGR65685:PGR65743 PQN65685:PQN65743 QAJ65685:QAJ65743 QKF65685:QKF65743 QUB65685:QUB65743 RDX65685:RDX65743 RNT65685:RNT65743 RXP65685:RXP65743 SHL65685:SHL65743 SRH65685:SRH65743 TBD65685:TBD65743 TKZ65685:TKZ65743 TUV65685:TUV65743 UER65685:UER65743 UON65685:UON65743 UYJ65685:UYJ65743 VIF65685:VIF65743 VSB65685:VSB65743 WBX65685:WBX65743 WLT65685:WLT65743 WVP65685:WVP65743 H131221:H131279 JD131221:JD131279 SZ131221:SZ131279 ACV131221:ACV131279 AMR131221:AMR131279 AWN131221:AWN131279 BGJ131221:BGJ131279 BQF131221:BQF131279 CAB131221:CAB131279 CJX131221:CJX131279 CTT131221:CTT131279 DDP131221:DDP131279 DNL131221:DNL131279 DXH131221:DXH131279 EHD131221:EHD131279 EQZ131221:EQZ131279 FAV131221:FAV131279 FKR131221:FKR131279 FUN131221:FUN131279 GEJ131221:GEJ131279 GOF131221:GOF131279 GYB131221:GYB131279 HHX131221:HHX131279 HRT131221:HRT131279 IBP131221:IBP131279 ILL131221:ILL131279 IVH131221:IVH131279 JFD131221:JFD131279 JOZ131221:JOZ131279 JYV131221:JYV131279 KIR131221:KIR131279 KSN131221:KSN131279 LCJ131221:LCJ131279 LMF131221:LMF131279 LWB131221:LWB131279 MFX131221:MFX131279 MPT131221:MPT131279 MZP131221:MZP131279 NJL131221:NJL131279 NTH131221:NTH131279 ODD131221:ODD131279 OMZ131221:OMZ131279 OWV131221:OWV131279 PGR131221:PGR131279 PQN131221:PQN131279 QAJ131221:QAJ131279 QKF131221:QKF131279 QUB131221:QUB131279 RDX131221:RDX131279 RNT131221:RNT131279 RXP131221:RXP131279 SHL131221:SHL131279 SRH131221:SRH131279 TBD131221:TBD131279 TKZ131221:TKZ131279 TUV131221:TUV131279 UER131221:UER131279 UON131221:UON131279 UYJ131221:UYJ131279 VIF131221:VIF131279 VSB131221:VSB131279 WBX131221:WBX131279 WLT131221:WLT131279 WVP131221:WVP131279 H196757:H196815 JD196757:JD196815 SZ196757:SZ196815 ACV196757:ACV196815 AMR196757:AMR196815 AWN196757:AWN196815 BGJ196757:BGJ196815 BQF196757:BQF196815 CAB196757:CAB196815 CJX196757:CJX196815 CTT196757:CTT196815 DDP196757:DDP196815 DNL196757:DNL196815 DXH196757:DXH196815 EHD196757:EHD196815 EQZ196757:EQZ196815 FAV196757:FAV196815 FKR196757:FKR196815 FUN196757:FUN196815 GEJ196757:GEJ196815 GOF196757:GOF196815 GYB196757:GYB196815 HHX196757:HHX196815 HRT196757:HRT196815 IBP196757:IBP196815 ILL196757:ILL196815 IVH196757:IVH196815 JFD196757:JFD196815 JOZ196757:JOZ196815 JYV196757:JYV196815 KIR196757:KIR196815 KSN196757:KSN196815 LCJ196757:LCJ196815 LMF196757:LMF196815 LWB196757:LWB196815 MFX196757:MFX196815 MPT196757:MPT196815 MZP196757:MZP196815 NJL196757:NJL196815 NTH196757:NTH196815 ODD196757:ODD196815 OMZ196757:OMZ196815 OWV196757:OWV196815 PGR196757:PGR196815 PQN196757:PQN196815 QAJ196757:QAJ196815 QKF196757:QKF196815 QUB196757:QUB196815 RDX196757:RDX196815 RNT196757:RNT196815 RXP196757:RXP196815 SHL196757:SHL196815 SRH196757:SRH196815 TBD196757:TBD196815 TKZ196757:TKZ196815 TUV196757:TUV196815 UER196757:UER196815 UON196757:UON196815 UYJ196757:UYJ196815 VIF196757:VIF196815 VSB196757:VSB196815 WBX196757:WBX196815 WLT196757:WLT196815 WVP196757:WVP196815 H262293:H262351 JD262293:JD262351 SZ262293:SZ262351 ACV262293:ACV262351 AMR262293:AMR262351 AWN262293:AWN262351 BGJ262293:BGJ262351 BQF262293:BQF262351 CAB262293:CAB262351 CJX262293:CJX262351 CTT262293:CTT262351 DDP262293:DDP262351 DNL262293:DNL262351 DXH262293:DXH262351 EHD262293:EHD262351 EQZ262293:EQZ262351 FAV262293:FAV262351 FKR262293:FKR262351 FUN262293:FUN262351 GEJ262293:GEJ262351 GOF262293:GOF262351 GYB262293:GYB262351 HHX262293:HHX262351 HRT262293:HRT262351 IBP262293:IBP262351 ILL262293:ILL262351 IVH262293:IVH262351 JFD262293:JFD262351 JOZ262293:JOZ262351 JYV262293:JYV262351 KIR262293:KIR262351 KSN262293:KSN262351 LCJ262293:LCJ262351 LMF262293:LMF262351 LWB262293:LWB262351 MFX262293:MFX262351 MPT262293:MPT262351 MZP262293:MZP262351 NJL262293:NJL262351 NTH262293:NTH262351 ODD262293:ODD262351 OMZ262293:OMZ262351 OWV262293:OWV262351 PGR262293:PGR262351 PQN262293:PQN262351 QAJ262293:QAJ262351 QKF262293:QKF262351 QUB262293:QUB262351 RDX262293:RDX262351 RNT262293:RNT262351 RXP262293:RXP262351 SHL262293:SHL262351 SRH262293:SRH262351 TBD262293:TBD262351 TKZ262293:TKZ262351 TUV262293:TUV262351 UER262293:UER262351 UON262293:UON262351 UYJ262293:UYJ262351 VIF262293:VIF262351 VSB262293:VSB262351 WBX262293:WBX262351 WLT262293:WLT262351 WVP262293:WVP262351 H327829:H327887 JD327829:JD327887 SZ327829:SZ327887 ACV327829:ACV327887 AMR327829:AMR327887 AWN327829:AWN327887 BGJ327829:BGJ327887 BQF327829:BQF327887 CAB327829:CAB327887 CJX327829:CJX327887 CTT327829:CTT327887 DDP327829:DDP327887 DNL327829:DNL327887 DXH327829:DXH327887 EHD327829:EHD327887 EQZ327829:EQZ327887 FAV327829:FAV327887 FKR327829:FKR327887 FUN327829:FUN327887 GEJ327829:GEJ327887 GOF327829:GOF327887 GYB327829:GYB327887 HHX327829:HHX327887 HRT327829:HRT327887 IBP327829:IBP327887 ILL327829:ILL327887 IVH327829:IVH327887 JFD327829:JFD327887 JOZ327829:JOZ327887 JYV327829:JYV327887 KIR327829:KIR327887 KSN327829:KSN327887 LCJ327829:LCJ327887 LMF327829:LMF327887 LWB327829:LWB327887 MFX327829:MFX327887 MPT327829:MPT327887 MZP327829:MZP327887 NJL327829:NJL327887 NTH327829:NTH327887 ODD327829:ODD327887 OMZ327829:OMZ327887 OWV327829:OWV327887 PGR327829:PGR327887 PQN327829:PQN327887 QAJ327829:QAJ327887 QKF327829:QKF327887 QUB327829:QUB327887 RDX327829:RDX327887 RNT327829:RNT327887 RXP327829:RXP327887 SHL327829:SHL327887 SRH327829:SRH327887 TBD327829:TBD327887 TKZ327829:TKZ327887 TUV327829:TUV327887 UER327829:UER327887 UON327829:UON327887 UYJ327829:UYJ327887 VIF327829:VIF327887 VSB327829:VSB327887 WBX327829:WBX327887 WLT327829:WLT327887 WVP327829:WVP327887 H393365:H393423 JD393365:JD393423 SZ393365:SZ393423 ACV393365:ACV393423 AMR393365:AMR393423 AWN393365:AWN393423 BGJ393365:BGJ393423 BQF393365:BQF393423 CAB393365:CAB393423 CJX393365:CJX393423 CTT393365:CTT393423 DDP393365:DDP393423 DNL393365:DNL393423 DXH393365:DXH393423 EHD393365:EHD393423 EQZ393365:EQZ393423 FAV393365:FAV393423 FKR393365:FKR393423 FUN393365:FUN393423 GEJ393365:GEJ393423 GOF393365:GOF393423 GYB393365:GYB393423 HHX393365:HHX393423 HRT393365:HRT393423 IBP393365:IBP393423 ILL393365:ILL393423 IVH393365:IVH393423 JFD393365:JFD393423 JOZ393365:JOZ393423 JYV393365:JYV393423 KIR393365:KIR393423 KSN393365:KSN393423 LCJ393365:LCJ393423 LMF393365:LMF393423 LWB393365:LWB393423 MFX393365:MFX393423 MPT393365:MPT393423 MZP393365:MZP393423 NJL393365:NJL393423 NTH393365:NTH393423 ODD393365:ODD393423 OMZ393365:OMZ393423 OWV393365:OWV393423 PGR393365:PGR393423 PQN393365:PQN393423 QAJ393365:QAJ393423 QKF393365:QKF393423 QUB393365:QUB393423 RDX393365:RDX393423 RNT393365:RNT393423 RXP393365:RXP393423 SHL393365:SHL393423 SRH393365:SRH393423 TBD393365:TBD393423 TKZ393365:TKZ393423 TUV393365:TUV393423 UER393365:UER393423 UON393365:UON393423 UYJ393365:UYJ393423 VIF393365:VIF393423 VSB393365:VSB393423 WBX393365:WBX393423 WLT393365:WLT393423 WVP393365:WVP393423 H458901:H458959 JD458901:JD458959 SZ458901:SZ458959 ACV458901:ACV458959 AMR458901:AMR458959 AWN458901:AWN458959 BGJ458901:BGJ458959 BQF458901:BQF458959 CAB458901:CAB458959 CJX458901:CJX458959 CTT458901:CTT458959 DDP458901:DDP458959 DNL458901:DNL458959 DXH458901:DXH458959 EHD458901:EHD458959 EQZ458901:EQZ458959 FAV458901:FAV458959 FKR458901:FKR458959 FUN458901:FUN458959 GEJ458901:GEJ458959 GOF458901:GOF458959 GYB458901:GYB458959 HHX458901:HHX458959 HRT458901:HRT458959 IBP458901:IBP458959 ILL458901:ILL458959 IVH458901:IVH458959 JFD458901:JFD458959 JOZ458901:JOZ458959 JYV458901:JYV458959 KIR458901:KIR458959 KSN458901:KSN458959 LCJ458901:LCJ458959 LMF458901:LMF458959 LWB458901:LWB458959 MFX458901:MFX458959 MPT458901:MPT458959 MZP458901:MZP458959 NJL458901:NJL458959 NTH458901:NTH458959 ODD458901:ODD458959 OMZ458901:OMZ458959 OWV458901:OWV458959 PGR458901:PGR458959 PQN458901:PQN458959 QAJ458901:QAJ458959 QKF458901:QKF458959 QUB458901:QUB458959 RDX458901:RDX458959 RNT458901:RNT458959 RXP458901:RXP458959 SHL458901:SHL458959 SRH458901:SRH458959 TBD458901:TBD458959 TKZ458901:TKZ458959 TUV458901:TUV458959 UER458901:UER458959 UON458901:UON458959 UYJ458901:UYJ458959 VIF458901:VIF458959 VSB458901:VSB458959 WBX458901:WBX458959 WLT458901:WLT458959 WVP458901:WVP458959 H524437:H524495 JD524437:JD524495 SZ524437:SZ524495 ACV524437:ACV524495 AMR524437:AMR524495 AWN524437:AWN524495 BGJ524437:BGJ524495 BQF524437:BQF524495 CAB524437:CAB524495 CJX524437:CJX524495 CTT524437:CTT524495 DDP524437:DDP524495 DNL524437:DNL524495 DXH524437:DXH524495 EHD524437:EHD524495 EQZ524437:EQZ524495 FAV524437:FAV524495 FKR524437:FKR524495 FUN524437:FUN524495 GEJ524437:GEJ524495 GOF524437:GOF524495 GYB524437:GYB524495 HHX524437:HHX524495 HRT524437:HRT524495 IBP524437:IBP524495 ILL524437:ILL524495 IVH524437:IVH524495 JFD524437:JFD524495 JOZ524437:JOZ524495 JYV524437:JYV524495 KIR524437:KIR524495 KSN524437:KSN524495 LCJ524437:LCJ524495 LMF524437:LMF524495 LWB524437:LWB524495 MFX524437:MFX524495 MPT524437:MPT524495 MZP524437:MZP524495 NJL524437:NJL524495 NTH524437:NTH524495 ODD524437:ODD524495 OMZ524437:OMZ524495 OWV524437:OWV524495 PGR524437:PGR524495 PQN524437:PQN524495 QAJ524437:QAJ524495 QKF524437:QKF524495 QUB524437:QUB524495 RDX524437:RDX524495 RNT524437:RNT524495 RXP524437:RXP524495 SHL524437:SHL524495 SRH524437:SRH524495 TBD524437:TBD524495 TKZ524437:TKZ524495 TUV524437:TUV524495 UER524437:UER524495 UON524437:UON524495 UYJ524437:UYJ524495 VIF524437:VIF524495 VSB524437:VSB524495 WBX524437:WBX524495 WLT524437:WLT524495 WVP524437:WVP524495 H589973:H590031 JD589973:JD590031 SZ589973:SZ590031 ACV589973:ACV590031 AMR589973:AMR590031 AWN589973:AWN590031 BGJ589973:BGJ590031 BQF589973:BQF590031 CAB589973:CAB590031 CJX589973:CJX590031 CTT589973:CTT590031 DDP589973:DDP590031 DNL589973:DNL590031 DXH589973:DXH590031 EHD589973:EHD590031 EQZ589973:EQZ590031 FAV589973:FAV590031 FKR589973:FKR590031 FUN589973:FUN590031 GEJ589973:GEJ590031 GOF589973:GOF590031 GYB589973:GYB590031 HHX589973:HHX590031 HRT589973:HRT590031 IBP589973:IBP590031 ILL589973:ILL590031 IVH589973:IVH590031 JFD589973:JFD590031 JOZ589973:JOZ590031 JYV589973:JYV590031 KIR589973:KIR590031 KSN589973:KSN590031 LCJ589973:LCJ590031 LMF589973:LMF590031 LWB589973:LWB590031 MFX589973:MFX590031 MPT589973:MPT590031 MZP589973:MZP590031 NJL589973:NJL590031 NTH589973:NTH590031 ODD589973:ODD590031 OMZ589973:OMZ590031 OWV589973:OWV590031 PGR589973:PGR590031 PQN589973:PQN590031 QAJ589973:QAJ590031 QKF589973:QKF590031 QUB589973:QUB590031 RDX589973:RDX590031 RNT589973:RNT590031 RXP589973:RXP590031 SHL589973:SHL590031 SRH589973:SRH590031 TBD589973:TBD590031 TKZ589973:TKZ590031 TUV589973:TUV590031 UER589973:UER590031 UON589973:UON590031 UYJ589973:UYJ590031 VIF589973:VIF590031 VSB589973:VSB590031 WBX589973:WBX590031 WLT589973:WLT590031 WVP589973:WVP590031 H655509:H655567 JD655509:JD655567 SZ655509:SZ655567 ACV655509:ACV655567 AMR655509:AMR655567 AWN655509:AWN655567 BGJ655509:BGJ655567 BQF655509:BQF655567 CAB655509:CAB655567 CJX655509:CJX655567 CTT655509:CTT655567 DDP655509:DDP655567 DNL655509:DNL655567 DXH655509:DXH655567 EHD655509:EHD655567 EQZ655509:EQZ655567 FAV655509:FAV655567 FKR655509:FKR655567 FUN655509:FUN655567 GEJ655509:GEJ655567 GOF655509:GOF655567 GYB655509:GYB655567 HHX655509:HHX655567 HRT655509:HRT655567 IBP655509:IBP655567 ILL655509:ILL655567 IVH655509:IVH655567 JFD655509:JFD655567 JOZ655509:JOZ655567 JYV655509:JYV655567 KIR655509:KIR655567 KSN655509:KSN655567 LCJ655509:LCJ655567 LMF655509:LMF655567 LWB655509:LWB655567 MFX655509:MFX655567 MPT655509:MPT655567 MZP655509:MZP655567 NJL655509:NJL655567 NTH655509:NTH655567 ODD655509:ODD655567 OMZ655509:OMZ655567 OWV655509:OWV655567 PGR655509:PGR655567 PQN655509:PQN655567 QAJ655509:QAJ655567 QKF655509:QKF655567 QUB655509:QUB655567 RDX655509:RDX655567 RNT655509:RNT655567 RXP655509:RXP655567 SHL655509:SHL655567 SRH655509:SRH655567 TBD655509:TBD655567 TKZ655509:TKZ655567 TUV655509:TUV655567 UER655509:UER655567 UON655509:UON655567 UYJ655509:UYJ655567 VIF655509:VIF655567 VSB655509:VSB655567 WBX655509:WBX655567 WLT655509:WLT655567 WVP655509:WVP655567 H721045:H721103 JD721045:JD721103 SZ721045:SZ721103 ACV721045:ACV721103 AMR721045:AMR721103 AWN721045:AWN721103 BGJ721045:BGJ721103 BQF721045:BQF721103 CAB721045:CAB721103 CJX721045:CJX721103 CTT721045:CTT721103 DDP721045:DDP721103 DNL721045:DNL721103 DXH721045:DXH721103 EHD721045:EHD721103 EQZ721045:EQZ721103 FAV721045:FAV721103 FKR721045:FKR721103 FUN721045:FUN721103 GEJ721045:GEJ721103 GOF721045:GOF721103 GYB721045:GYB721103 HHX721045:HHX721103 HRT721045:HRT721103 IBP721045:IBP721103 ILL721045:ILL721103 IVH721045:IVH721103 JFD721045:JFD721103 JOZ721045:JOZ721103 JYV721045:JYV721103 KIR721045:KIR721103 KSN721045:KSN721103 LCJ721045:LCJ721103 LMF721045:LMF721103 LWB721045:LWB721103 MFX721045:MFX721103 MPT721045:MPT721103 MZP721045:MZP721103 NJL721045:NJL721103 NTH721045:NTH721103 ODD721045:ODD721103 OMZ721045:OMZ721103 OWV721045:OWV721103 PGR721045:PGR721103 PQN721045:PQN721103 QAJ721045:QAJ721103 QKF721045:QKF721103 QUB721045:QUB721103 RDX721045:RDX721103 RNT721045:RNT721103 RXP721045:RXP721103 SHL721045:SHL721103 SRH721045:SRH721103 TBD721045:TBD721103 TKZ721045:TKZ721103 TUV721045:TUV721103 UER721045:UER721103 UON721045:UON721103 UYJ721045:UYJ721103 VIF721045:VIF721103 VSB721045:VSB721103 WBX721045:WBX721103 WLT721045:WLT721103 WVP721045:WVP721103 H786581:H786639 JD786581:JD786639 SZ786581:SZ786639 ACV786581:ACV786639 AMR786581:AMR786639 AWN786581:AWN786639 BGJ786581:BGJ786639 BQF786581:BQF786639 CAB786581:CAB786639 CJX786581:CJX786639 CTT786581:CTT786639 DDP786581:DDP786639 DNL786581:DNL786639 DXH786581:DXH786639 EHD786581:EHD786639 EQZ786581:EQZ786639 FAV786581:FAV786639 FKR786581:FKR786639 FUN786581:FUN786639 GEJ786581:GEJ786639 GOF786581:GOF786639 GYB786581:GYB786639 HHX786581:HHX786639 HRT786581:HRT786639 IBP786581:IBP786639 ILL786581:ILL786639 IVH786581:IVH786639 JFD786581:JFD786639 JOZ786581:JOZ786639 JYV786581:JYV786639 KIR786581:KIR786639 KSN786581:KSN786639 LCJ786581:LCJ786639 LMF786581:LMF786639 LWB786581:LWB786639 MFX786581:MFX786639 MPT786581:MPT786639 MZP786581:MZP786639 NJL786581:NJL786639 NTH786581:NTH786639 ODD786581:ODD786639 OMZ786581:OMZ786639 OWV786581:OWV786639 PGR786581:PGR786639 PQN786581:PQN786639 QAJ786581:QAJ786639 QKF786581:QKF786639 QUB786581:QUB786639 RDX786581:RDX786639 RNT786581:RNT786639 RXP786581:RXP786639 SHL786581:SHL786639 SRH786581:SRH786639 TBD786581:TBD786639 TKZ786581:TKZ786639 TUV786581:TUV786639 UER786581:UER786639 UON786581:UON786639 UYJ786581:UYJ786639 VIF786581:VIF786639 VSB786581:VSB786639 WBX786581:WBX786639 WLT786581:WLT786639 WVP786581:WVP786639 H852117:H852175 JD852117:JD852175 SZ852117:SZ852175 ACV852117:ACV852175 AMR852117:AMR852175 AWN852117:AWN852175 BGJ852117:BGJ852175 BQF852117:BQF852175 CAB852117:CAB852175 CJX852117:CJX852175 CTT852117:CTT852175 DDP852117:DDP852175 DNL852117:DNL852175 DXH852117:DXH852175 EHD852117:EHD852175 EQZ852117:EQZ852175 FAV852117:FAV852175 FKR852117:FKR852175 FUN852117:FUN852175 GEJ852117:GEJ852175 GOF852117:GOF852175 GYB852117:GYB852175 HHX852117:HHX852175 HRT852117:HRT852175 IBP852117:IBP852175 ILL852117:ILL852175 IVH852117:IVH852175 JFD852117:JFD852175 JOZ852117:JOZ852175 JYV852117:JYV852175 KIR852117:KIR852175 KSN852117:KSN852175 LCJ852117:LCJ852175 LMF852117:LMF852175 LWB852117:LWB852175 MFX852117:MFX852175 MPT852117:MPT852175 MZP852117:MZP852175 NJL852117:NJL852175 NTH852117:NTH852175 ODD852117:ODD852175 OMZ852117:OMZ852175 OWV852117:OWV852175 PGR852117:PGR852175 PQN852117:PQN852175 QAJ852117:QAJ852175 QKF852117:QKF852175 QUB852117:QUB852175 RDX852117:RDX852175 RNT852117:RNT852175 RXP852117:RXP852175 SHL852117:SHL852175 SRH852117:SRH852175 TBD852117:TBD852175 TKZ852117:TKZ852175 TUV852117:TUV852175 UER852117:UER852175 UON852117:UON852175 UYJ852117:UYJ852175 VIF852117:VIF852175 VSB852117:VSB852175 WBX852117:WBX852175 WLT852117:WLT852175 WVP852117:WVP852175 H917653:H917711 JD917653:JD917711 SZ917653:SZ917711 ACV917653:ACV917711 AMR917653:AMR917711 AWN917653:AWN917711 BGJ917653:BGJ917711 BQF917653:BQF917711 CAB917653:CAB917711 CJX917653:CJX917711 CTT917653:CTT917711 DDP917653:DDP917711 DNL917653:DNL917711 DXH917653:DXH917711 EHD917653:EHD917711 EQZ917653:EQZ917711 FAV917653:FAV917711 FKR917653:FKR917711 FUN917653:FUN917711 GEJ917653:GEJ917711 GOF917653:GOF917711 GYB917653:GYB917711 HHX917653:HHX917711 HRT917653:HRT917711 IBP917653:IBP917711 ILL917653:ILL917711 IVH917653:IVH917711 JFD917653:JFD917711 JOZ917653:JOZ917711 JYV917653:JYV917711 KIR917653:KIR917711 KSN917653:KSN917711 LCJ917653:LCJ917711 LMF917653:LMF917711 LWB917653:LWB917711 MFX917653:MFX917711 MPT917653:MPT917711 MZP917653:MZP917711 NJL917653:NJL917711 NTH917653:NTH917711 ODD917653:ODD917711 OMZ917653:OMZ917711 OWV917653:OWV917711 PGR917653:PGR917711 PQN917653:PQN917711 QAJ917653:QAJ917711 QKF917653:QKF917711 QUB917653:QUB917711 RDX917653:RDX917711 RNT917653:RNT917711 RXP917653:RXP917711 SHL917653:SHL917711 SRH917653:SRH917711 TBD917653:TBD917711 TKZ917653:TKZ917711 TUV917653:TUV917711 UER917653:UER917711 UON917653:UON917711 UYJ917653:UYJ917711 VIF917653:VIF917711 VSB917653:VSB917711 WBX917653:WBX917711 WLT917653:WLT917711 WVP917653:WVP917711 H983189:H983247 JD983189:JD983247 SZ983189:SZ983247 ACV983189:ACV983247 AMR983189:AMR983247 AWN983189:AWN983247 BGJ983189:BGJ983247 BQF983189:BQF983247 CAB983189:CAB983247 CJX983189:CJX983247 CTT983189:CTT983247 DDP983189:DDP983247 DNL983189:DNL983247 DXH983189:DXH983247 EHD983189:EHD983247 EQZ983189:EQZ983247 FAV983189:FAV983247 FKR983189:FKR983247 FUN983189:FUN983247 GEJ983189:GEJ983247 GOF983189:GOF983247 GYB983189:GYB983247 HHX983189:HHX983247 HRT983189:HRT983247 IBP983189:IBP983247 ILL983189:ILL983247 IVH983189:IVH983247 JFD983189:JFD983247 JOZ983189:JOZ983247 JYV983189:JYV983247 KIR983189:KIR983247 KSN983189:KSN983247 LCJ983189:LCJ983247 LMF983189:LMF983247 LWB983189:LWB983247 MFX983189:MFX983247 MPT983189:MPT983247 MZP983189:MZP983247 NJL983189:NJL983247 NTH983189:NTH983247 ODD983189:ODD983247 OMZ983189:OMZ983247 OWV983189:OWV983247 PGR983189:PGR983247 PQN983189:PQN983247 QAJ983189:QAJ983247 QKF983189:QKF983247 QUB983189:QUB983247 RDX983189:RDX983247 RNT983189:RNT983247 RXP983189:RXP983247 SHL983189:SHL983247 SRH983189:SRH983247 TBD983189:TBD983247 TKZ983189:TKZ983247 TUV983189:TUV983247 UER983189:UER983247 UON983189:UON983247 UYJ983189:UYJ983247 VIF983189:VIF983247 VSB983189:VSB983247 WBX983189:WBX983247 WLT983189:WLT983247 WVP983189:WVP983247 WVN983055:WVN983250 F65551:F65746 JB65551:JB65746 SX65551:SX65746 ACT65551:ACT65746 AMP65551:AMP65746 AWL65551:AWL65746 BGH65551:BGH65746 BQD65551:BQD65746 BZZ65551:BZZ65746 CJV65551:CJV65746 CTR65551:CTR65746 DDN65551:DDN65746 DNJ65551:DNJ65746 DXF65551:DXF65746 EHB65551:EHB65746 EQX65551:EQX65746 FAT65551:FAT65746 FKP65551:FKP65746 FUL65551:FUL65746 GEH65551:GEH65746 GOD65551:GOD65746 GXZ65551:GXZ65746 HHV65551:HHV65746 HRR65551:HRR65746 IBN65551:IBN65746 ILJ65551:ILJ65746 IVF65551:IVF65746 JFB65551:JFB65746 JOX65551:JOX65746 JYT65551:JYT65746 KIP65551:KIP65746 KSL65551:KSL65746 LCH65551:LCH65746 LMD65551:LMD65746 LVZ65551:LVZ65746 MFV65551:MFV65746 MPR65551:MPR65746 MZN65551:MZN65746 NJJ65551:NJJ65746 NTF65551:NTF65746 ODB65551:ODB65746 OMX65551:OMX65746 OWT65551:OWT65746 PGP65551:PGP65746 PQL65551:PQL65746 QAH65551:QAH65746 QKD65551:QKD65746 QTZ65551:QTZ65746 RDV65551:RDV65746 RNR65551:RNR65746 RXN65551:RXN65746 SHJ65551:SHJ65746 SRF65551:SRF65746 TBB65551:TBB65746 TKX65551:TKX65746 TUT65551:TUT65746 UEP65551:UEP65746 UOL65551:UOL65746 UYH65551:UYH65746 VID65551:VID65746 VRZ65551:VRZ65746 WBV65551:WBV65746 WLR65551:WLR65746 WVN65551:WVN65746 F131087:F131282 JB131087:JB131282 SX131087:SX131282 ACT131087:ACT131282 AMP131087:AMP131282 AWL131087:AWL131282 BGH131087:BGH131282 BQD131087:BQD131282 BZZ131087:BZZ131282 CJV131087:CJV131282 CTR131087:CTR131282 DDN131087:DDN131282 DNJ131087:DNJ131282 DXF131087:DXF131282 EHB131087:EHB131282 EQX131087:EQX131282 FAT131087:FAT131282 FKP131087:FKP131282 FUL131087:FUL131282 GEH131087:GEH131282 GOD131087:GOD131282 GXZ131087:GXZ131282 HHV131087:HHV131282 HRR131087:HRR131282 IBN131087:IBN131282 ILJ131087:ILJ131282 IVF131087:IVF131282 JFB131087:JFB131282 JOX131087:JOX131282 JYT131087:JYT131282 KIP131087:KIP131282 KSL131087:KSL131282 LCH131087:LCH131282 LMD131087:LMD131282 LVZ131087:LVZ131282 MFV131087:MFV131282 MPR131087:MPR131282 MZN131087:MZN131282 NJJ131087:NJJ131282 NTF131087:NTF131282 ODB131087:ODB131282 OMX131087:OMX131282 OWT131087:OWT131282 PGP131087:PGP131282 PQL131087:PQL131282 QAH131087:QAH131282 QKD131087:QKD131282 QTZ131087:QTZ131282 RDV131087:RDV131282 RNR131087:RNR131282 RXN131087:RXN131282 SHJ131087:SHJ131282 SRF131087:SRF131282 TBB131087:TBB131282 TKX131087:TKX131282 TUT131087:TUT131282 UEP131087:UEP131282 UOL131087:UOL131282 UYH131087:UYH131282 VID131087:VID131282 VRZ131087:VRZ131282 WBV131087:WBV131282 WLR131087:WLR131282 WVN131087:WVN131282 F196623:F196818 JB196623:JB196818 SX196623:SX196818 ACT196623:ACT196818 AMP196623:AMP196818 AWL196623:AWL196818 BGH196623:BGH196818 BQD196623:BQD196818 BZZ196623:BZZ196818 CJV196623:CJV196818 CTR196623:CTR196818 DDN196623:DDN196818 DNJ196623:DNJ196818 DXF196623:DXF196818 EHB196623:EHB196818 EQX196623:EQX196818 FAT196623:FAT196818 FKP196623:FKP196818 FUL196623:FUL196818 GEH196623:GEH196818 GOD196623:GOD196818 GXZ196623:GXZ196818 HHV196623:HHV196818 HRR196623:HRR196818 IBN196623:IBN196818 ILJ196623:ILJ196818 IVF196623:IVF196818 JFB196623:JFB196818 JOX196623:JOX196818 JYT196623:JYT196818 KIP196623:KIP196818 KSL196623:KSL196818 LCH196623:LCH196818 LMD196623:LMD196818 LVZ196623:LVZ196818 MFV196623:MFV196818 MPR196623:MPR196818 MZN196623:MZN196818 NJJ196623:NJJ196818 NTF196623:NTF196818 ODB196623:ODB196818 OMX196623:OMX196818 OWT196623:OWT196818 PGP196623:PGP196818 PQL196623:PQL196818 QAH196623:QAH196818 QKD196623:QKD196818 QTZ196623:QTZ196818 RDV196623:RDV196818 RNR196623:RNR196818 RXN196623:RXN196818 SHJ196623:SHJ196818 SRF196623:SRF196818 TBB196623:TBB196818 TKX196623:TKX196818 TUT196623:TUT196818 UEP196623:UEP196818 UOL196623:UOL196818 UYH196623:UYH196818 VID196623:VID196818 VRZ196623:VRZ196818 WBV196623:WBV196818 WLR196623:WLR196818 WVN196623:WVN196818 F262159:F262354 JB262159:JB262354 SX262159:SX262354 ACT262159:ACT262354 AMP262159:AMP262354 AWL262159:AWL262354 BGH262159:BGH262354 BQD262159:BQD262354 BZZ262159:BZZ262354 CJV262159:CJV262354 CTR262159:CTR262354 DDN262159:DDN262354 DNJ262159:DNJ262354 DXF262159:DXF262354 EHB262159:EHB262354 EQX262159:EQX262354 FAT262159:FAT262354 FKP262159:FKP262354 FUL262159:FUL262354 GEH262159:GEH262354 GOD262159:GOD262354 GXZ262159:GXZ262354 HHV262159:HHV262354 HRR262159:HRR262354 IBN262159:IBN262354 ILJ262159:ILJ262354 IVF262159:IVF262354 JFB262159:JFB262354 JOX262159:JOX262354 JYT262159:JYT262354 KIP262159:KIP262354 KSL262159:KSL262354 LCH262159:LCH262354 LMD262159:LMD262354 LVZ262159:LVZ262354 MFV262159:MFV262354 MPR262159:MPR262354 MZN262159:MZN262354 NJJ262159:NJJ262354 NTF262159:NTF262354 ODB262159:ODB262354 OMX262159:OMX262354 OWT262159:OWT262354 PGP262159:PGP262354 PQL262159:PQL262354 QAH262159:QAH262354 QKD262159:QKD262354 QTZ262159:QTZ262354 RDV262159:RDV262354 RNR262159:RNR262354 RXN262159:RXN262354 SHJ262159:SHJ262354 SRF262159:SRF262354 TBB262159:TBB262354 TKX262159:TKX262354 TUT262159:TUT262354 UEP262159:UEP262354 UOL262159:UOL262354 UYH262159:UYH262354 VID262159:VID262354 VRZ262159:VRZ262354 WBV262159:WBV262354 WLR262159:WLR262354 WVN262159:WVN262354 F327695:F327890 JB327695:JB327890 SX327695:SX327890 ACT327695:ACT327890 AMP327695:AMP327890 AWL327695:AWL327890 BGH327695:BGH327890 BQD327695:BQD327890 BZZ327695:BZZ327890 CJV327695:CJV327890 CTR327695:CTR327890 DDN327695:DDN327890 DNJ327695:DNJ327890 DXF327695:DXF327890 EHB327695:EHB327890 EQX327695:EQX327890 FAT327695:FAT327890 FKP327695:FKP327890 FUL327695:FUL327890 GEH327695:GEH327890 GOD327695:GOD327890 GXZ327695:GXZ327890 HHV327695:HHV327890 HRR327695:HRR327890 IBN327695:IBN327890 ILJ327695:ILJ327890 IVF327695:IVF327890 JFB327695:JFB327890 JOX327695:JOX327890 JYT327695:JYT327890 KIP327695:KIP327890 KSL327695:KSL327890 LCH327695:LCH327890 LMD327695:LMD327890 LVZ327695:LVZ327890 MFV327695:MFV327890 MPR327695:MPR327890 MZN327695:MZN327890 NJJ327695:NJJ327890 NTF327695:NTF327890 ODB327695:ODB327890 OMX327695:OMX327890 OWT327695:OWT327890 PGP327695:PGP327890 PQL327695:PQL327890 QAH327695:QAH327890 QKD327695:QKD327890 QTZ327695:QTZ327890 RDV327695:RDV327890 RNR327695:RNR327890 RXN327695:RXN327890 SHJ327695:SHJ327890 SRF327695:SRF327890 TBB327695:TBB327890 TKX327695:TKX327890 TUT327695:TUT327890 UEP327695:UEP327890 UOL327695:UOL327890 UYH327695:UYH327890 VID327695:VID327890 VRZ327695:VRZ327890 WBV327695:WBV327890 WLR327695:WLR327890 WVN327695:WVN327890 F393231:F393426 JB393231:JB393426 SX393231:SX393426 ACT393231:ACT393426 AMP393231:AMP393426 AWL393231:AWL393426 BGH393231:BGH393426 BQD393231:BQD393426 BZZ393231:BZZ393426 CJV393231:CJV393426 CTR393231:CTR393426 DDN393231:DDN393426 DNJ393231:DNJ393426 DXF393231:DXF393426 EHB393231:EHB393426 EQX393231:EQX393426 FAT393231:FAT393426 FKP393231:FKP393426 FUL393231:FUL393426 GEH393231:GEH393426 GOD393231:GOD393426 GXZ393231:GXZ393426 HHV393231:HHV393426 HRR393231:HRR393426 IBN393231:IBN393426 ILJ393231:ILJ393426 IVF393231:IVF393426 JFB393231:JFB393426 JOX393231:JOX393426 JYT393231:JYT393426 KIP393231:KIP393426 KSL393231:KSL393426 LCH393231:LCH393426 LMD393231:LMD393426 LVZ393231:LVZ393426 MFV393231:MFV393426 MPR393231:MPR393426 MZN393231:MZN393426 NJJ393231:NJJ393426 NTF393231:NTF393426 ODB393231:ODB393426 OMX393231:OMX393426 OWT393231:OWT393426 PGP393231:PGP393426 PQL393231:PQL393426 QAH393231:QAH393426 QKD393231:QKD393426 QTZ393231:QTZ393426 RDV393231:RDV393426 RNR393231:RNR393426 RXN393231:RXN393426 SHJ393231:SHJ393426 SRF393231:SRF393426 TBB393231:TBB393426 TKX393231:TKX393426 TUT393231:TUT393426 UEP393231:UEP393426 UOL393231:UOL393426 UYH393231:UYH393426 VID393231:VID393426 VRZ393231:VRZ393426 WBV393231:WBV393426 WLR393231:WLR393426 WVN393231:WVN393426 F458767:F458962 JB458767:JB458962 SX458767:SX458962 ACT458767:ACT458962 AMP458767:AMP458962 AWL458767:AWL458962 BGH458767:BGH458962 BQD458767:BQD458962 BZZ458767:BZZ458962 CJV458767:CJV458962 CTR458767:CTR458962 DDN458767:DDN458962 DNJ458767:DNJ458962 DXF458767:DXF458962 EHB458767:EHB458962 EQX458767:EQX458962 FAT458767:FAT458962 FKP458767:FKP458962 FUL458767:FUL458962 GEH458767:GEH458962 GOD458767:GOD458962 GXZ458767:GXZ458962 HHV458767:HHV458962 HRR458767:HRR458962 IBN458767:IBN458962 ILJ458767:ILJ458962 IVF458767:IVF458962 JFB458767:JFB458962 JOX458767:JOX458962 JYT458767:JYT458962 KIP458767:KIP458962 KSL458767:KSL458962 LCH458767:LCH458962 LMD458767:LMD458962 LVZ458767:LVZ458962 MFV458767:MFV458962 MPR458767:MPR458962 MZN458767:MZN458962 NJJ458767:NJJ458962 NTF458767:NTF458962 ODB458767:ODB458962 OMX458767:OMX458962 OWT458767:OWT458962 PGP458767:PGP458962 PQL458767:PQL458962 QAH458767:QAH458962 QKD458767:QKD458962 QTZ458767:QTZ458962 RDV458767:RDV458962 RNR458767:RNR458962 RXN458767:RXN458962 SHJ458767:SHJ458962 SRF458767:SRF458962 TBB458767:TBB458962 TKX458767:TKX458962 TUT458767:TUT458962 UEP458767:UEP458962 UOL458767:UOL458962 UYH458767:UYH458962 VID458767:VID458962 VRZ458767:VRZ458962 WBV458767:WBV458962 WLR458767:WLR458962 WVN458767:WVN458962 F524303:F524498 JB524303:JB524498 SX524303:SX524498 ACT524303:ACT524498 AMP524303:AMP524498 AWL524303:AWL524498 BGH524303:BGH524498 BQD524303:BQD524498 BZZ524303:BZZ524498 CJV524303:CJV524498 CTR524303:CTR524498 DDN524303:DDN524498 DNJ524303:DNJ524498 DXF524303:DXF524498 EHB524303:EHB524498 EQX524303:EQX524498 FAT524303:FAT524498 FKP524303:FKP524498 FUL524303:FUL524498 GEH524303:GEH524498 GOD524303:GOD524498 GXZ524303:GXZ524498 HHV524303:HHV524498 HRR524303:HRR524498 IBN524303:IBN524498 ILJ524303:ILJ524498 IVF524303:IVF524498 JFB524303:JFB524498 JOX524303:JOX524498 JYT524303:JYT524498 KIP524303:KIP524498 KSL524303:KSL524498 LCH524303:LCH524498 LMD524303:LMD524498 LVZ524303:LVZ524498 MFV524303:MFV524498 MPR524303:MPR524498 MZN524303:MZN524498 NJJ524303:NJJ524498 NTF524303:NTF524498 ODB524303:ODB524498 OMX524303:OMX524498 OWT524303:OWT524498 PGP524303:PGP524498 PQL524303:PQL524498 QAH524303:QAH524498 QKD524303:QKD524498 QTZ524303:QTZ524498 RDV524303:RDV524498 RNR524303:RNR524498 RXN524303:RXN524498 SHJ524303:SHJ524498 SRF524303:SRF524498 TBB524303:TBB524498 TKX524303:TKX524498 TUT524303:TUT524498 UEP524303:UEP524498 UOL524303:UOL524498 UYH524303:UYH524498 VID524303:VID524498 VRZ524303:VRZ524498 WBV524303:WBV524498 WLR524303:WLR524498 WVN524303:WVN524498 F589839:F590034 JB589839:JB590034 SX589839:SX590034 ACT589839:ACT590034 AMP589839:AMP590034 AWL589839:AWL590034 BGH589839:BGH590034 BQD589839:BQD590034 BZZ589839:BZZ590034 CJV589839:CJV590034 CTR589839:CTR590034 DDN589839:DDN590034 DNJ589839:DNJ590034 DXF589839:DXF590034 EHB589839:EHB590034 EQX589839:EQX590034 FAT589839:FAT590034 FKP589839:FKP590034 FUL589839:FUL590034 GEH589839:GEH590034 GOD589839:GOD590034 GXZ589839:GXZ590034 HHV589839:HHV590034 HRR589839:HRR590034 IBN589839:IBN590034 ILJ589839:ILJ590034 IVF589839:IVF590034 JFB589839:JFB590034 JOX589839:JOX590034 JYT589839:JYT590034 KIP589839:KIP590034 KSL589839:KSL590034 LCH589839:LCH590034 LMD589839:LMD590034 LVZ589839:LVZ590034 MFV589839:MFV590034 MPR589839:MPR590034 MZN589839:MZN590034 NJJ589839:NJJ590034 NTF589839:NTF590034 ODB589839:ODB590034 OMX589839:OMX590034 OWT589839:OWT590034 PGP589839:PGP590034 PQL589839:PQL590034 QAH589839:QAH590034 QKD589839:QKD590034 QTZ589839:QTZ590034 RDV589839:RDV590034 RNR589839:RNR590034 RXN589839:RXN590034 SHJ589839:SHJ590034 SRF589839:SRF590034 TBB589839:TBB590034 TKX589839:TKX590034 TUT589839:TUT590034 UEP589839:UEP590034 UOL589839:UOL590034 UYH589839:UYH590034 VID589839:VID590034 VRZ589839:VRZ590034 WBV589839:WBV590034 WLR589839:WLR590034 WVN589839:WVN590034 F655375:F655570 JB655375:JB655570 SX655375:SX655570 ACT655375:ACT655570 AMP655375:AMP655570 AWL655375:AWL655570 BGH655375:BGH655570 BQD655375:BQD655570 BZZ655375:BZZ655570 CJV655375:CJV655570 CTR655375:CTR655570 DDN655375:DDN655570 DNJ655375:DNJ655570 DXF655375:DXF655570 EHB655375:EHB655570 EQX655375:EQX655570 FAT655375:FAT655570 FKP655375:FKP655570 FUL655375:FUL655570 GEH655375:GEH655570 GOD655375:GOD655570 GXZ655375:GXZ655570 HHV655375:HHV655570 HRR655375:HRR655570 IBN655375:IBN655570 ILJ655375:ILJ655570 IVF655375:IVF655570 JFB655375:JFB655570 JOX655375:JOX655570 JYT655375:JYT655570 KIP655375:KIP655570 KSL655375:KSL655570 LCH655375:LCH655570 LMD655375:LMD655570 LVZ655375:LVZ655570 MFV655375:MFV655570 MPR655375:MPR655570 MZN655375:MZN655570 NJJ655375:NJJ655570 NTF655375:NTF655570 ODB655375:ODB655570 OMX655375:OMX655570 OWT655375:OWT655570 PGP655375:PGP655570 PQL655375:PQL655570 QAH655375:QAH655570 QKD655375:QKD655570 QTZ655375:QTZ655570 RDV655375:RDV655570 RNR655375:RNR655570 RXN655375:RXN655570 SHJ655375:SHJ655570 SRF655375:SRF655570 TBB655375:TBB655570 TKX655375:TKX655570 TUT655375:TUT655570 UEP655375:UEP655570 UOL655375:UOL655570 UYH655375:UYH655570 VID655375:VID655570 VRZ655375:VRZ655570 WBV655375:WBV655570 WLR655375:WLR655570 WVN655375:WVN655570 F720911:F721106 JB720911:JB721106 SX720911:SX721106 ACT720911:ACT721106 AMP720911:AMP721106 AWL720911:AWL721106 BGH720911:BGH721106 BQD720911:BQD721106 BZZ720911:BZZ721106 CJV720911:CJV721106 CTR720911:CTR721106 DDN720911:DDN721106 DNJ720911:DNJ721106 DXF720911:DXF721106 EHB720911:EHB721106 EQX720911:EQX721106 FAT720911:FAT721106 FKP720911:FKP721106 FUL720911:FUL721106 GEH720911:GEH721106 GOD720911:GOD721106 GXZ720911:GXZ721106 HHV720911:HHV721106 HRR720911:HRR721106 IBN720911:IBN721106 ILJ720911:ILJ721106 IVF720911:IVF721106 JFB720911:JFB721106 JOX720911:JOX721106 JYT720911:JYT721106 KIP720911:KIP721106 KSL720911:KSL721106 LCH720911:LCH721106 LMD720911:LMD721106 LVZ720911:LVZ721106 MFV720911:MFV721106 MPR720911:MPR721106 MZN720911:MZN721106 NJJ720911:NJJ721106 NTF720911:NTF721106 ODB720911:ODB721106 OMX720911:OMX721106 OWT720911:OWT721106 PGP720911:PGP721106 PQL720911:PQL721106 QAH720911:QAH721106 QKD720911:QKD721106 QTZ720911:QTZ721106 RDV720911:RDV721106 RNR720911:RNR721106 RXN720911:RXN721106 SHJ720911:SHJ721106 SRF720911:SRF721106 TBB720911:TBB721106 TKX720911:TKX721106 TUT720911:TUT721106 UEP720911:UEP721106 UOL720911:UOL721106 UYH720911:UYH721106 VID720911:VID721106 VRZ720911:VRZ721106 WBV720911:WBV721106 WLR720911:WLR721106 WVN720911:WVN721106 F786447:F786642 JB786447:JB786642 SX786447:SX786642 ACT786447:ACT786642 AMP786447:AMP786642 AWL786447:AWL786642 BGH786447:BGH786642 BQD786447:BQD786642 BZZ786447:BZZ786642 CJV786447:CJV786642 CTR786447:CTR786642 DDN786447:DDN786642 DNJ786447:DNJ786642 DXF786447:DXF786642 EHB786447:EHB786642 EQX786447:EQX786642 FAT786447:FAT786642 FKP786447:FKP786642 FUL786447:FUL786642 GEH786447:GEH786642 GOD786447:GOD786642 GXZ786447:GXZ786642 HHV786447:HHV786642 HRR786447:HRR786642 IBN786447:IBN786642 ILJ786447:ILJ786642 IVF786447:IVF786642 JFB786447:JFB786642 JOX786447:JOX786642 JYT786447:JYT786642 KIP786447:KIP786642 KSL786447:KSL786642 LCH786447:LCH786642 LMD786447:LMD786642 LVZ786447:LVZ786642 MFV786447:MFV786642 MPR786447:MPR786642 MZN786447:MZN786642 NJJ786447:NJJ786642 NTF786447:NTF786642 ODB786447:ODB786642 OMX786447:OMX786642 OWT786447:OWT786642 PGP786447:PGP786642 PQL786447:PQL786642 QAH786447:QAH786642 QKD786447:QKD786642 QTZ786447:QTZ786642 RDV786447:RDV786642 RNR786447:RNR786642 RXN786447:RXN786642 SHJ786447:SHJ786642 SRF786447:SRF786642 TBB786447:TBB786642 TKX786447:TKX786642 TUT786447:TUT786642 UEP786447:UEP786642 UOL786447:UOL786642 UYH786447:UYH786642 VID786447:VID786642 VRZ786447:VRZ786642 WBV786447:WBV786642 WLR786447:WLR786642 WVN786447:WVN786642 F851983:F852178 JB851983:JB852178 SX851983:SX852178 ACT851983:ACT852178 AMP851983:AMP852178 AWL851983:AWL852178 BGH851983:BGH852178 BQD851983:BQD852178 BZZ851983:BZZ852178 CJV851983:CJV852178 CTR851983:CTR852178 DDN851983:DDN852178 DNJ851983:DNJ852178 DXF851983:DXF852178 EHB851983:EHB852178 EQX851983:EQX852178 FAT851983:FAT852178 FKP851983:FKP852178 FUL851983:FUL852178 GEH851983:GEH852178 GOD851983:GOD852178 GXZ851983:GXZ852178 HHV851983:HHV852178 HRR851983:HRR852178 IBN851983:IBN852178 ILJ851983:ILJ852178 IVF851983:IVF852178 JFB851983:JFB852178 JOX851983:JOX852178 JYT851983:JYT852178 KIP851983:KIP852178 KSL851983:KSL852178 LCH851983:LCH852178 LMD851983:LMD852178 LVZ851983:LVZ852178 MFV851983:MFV852178 MPR851983:MPR852178 MZN851983:MZN852178 NJJ851983:NJJ852178 NTF851983:NTF852178 ODB851983:ODB852178 OMX851983:OMX852178 OWT851983:OWT852178 PGP851983:PGP852178 PQL851983:PQL852178 QAH851983:QAH852178 QKD851983:QKD852178 QTZ851983:QTZ852178 RDV851983:RDV852178 RNR851983:RNR852178 RXN851983:RXN852178 SHJ851983:SHJ852178 SRF851983:SRF852178 TBB851983:TBB852178 TKX851983:TKX852178 TUT851983:TUT852178 UEP851983:UEP852178 UOL851983:UOL852178 UYH851983:UYH852178 VID851983:VID852178 VRZ851983:VRZ852178 WBV851983:WBV852178 WLR851983:WLR852178 WVN851983:WVN852178 F917519:F917714 JB917519:JB917714 SX917519:SX917714 ACT917519:ACT917714 AMP917519:AMP917714 AWL917519:AWL917714 BGH917519:BGH917714 BQD917519:BQD917714 BZZ917519:BZZ917714 CJV917519:CJV917714 CTR917519:CTR917714 DDN917519:DDN917714 DNJ917519:DNJ917714 DXF917519:DXF917714 EHB917519:EHB917714 EQX917519:EQX917714 FAT917519:FAT917714 FKP917519:FKP917714 FUL917519:FUL917714 GEH917519:GEH917714 GOD917519:GOD917714 GXZ917519:GXZ917714 HHV917519:HHV917714 HRR917519:HRR917714 IBN917519:IBN917714 ILJ917519:ILJ917714 IVF917519:IVF917714 JFB917519:JFB917714 JOX917519:JOX917714 JYT917519:JYT917714 KIP917519:KIP917714 KSL917519:KSL917714 LCH917519:LCH917714 LMD917519:LMD917714 LVZ917519:LVZ917714 MFV917519:MFV917714 MPR917519:MPR917714 MZN917519:MZN917714 NJJ917519:NJJ917714 NTF917519:NTF917714 ODB917519:ODB917714 OMX917519:OMX917714 OWT917519:OWT917714 PGP917519:PGP917714 PQL917519:PQL917714 QAH917519:QAH917714 QKD917519:QKD917714 QTZ917519:QTZ917714 RDV917519:RDV917714 RNR917519:RNR917714 RXN917519:RXN917714 SHJ917519:SHJ917714 SRF917519:SRF917714 TBB917519:TBB917714 TKX917519:TKX917714 TUT917519:TUT917714 UEP917519:UEP917714 UOL917519:UOL917714 UYH917519:UYH917714 VID917519:VID917714 VRZ917519:VRZ917714 WBV917519:WBV917714 WLR917519:WLR917714 WVN917519:WVN917714 F983055:F983250 JB983055:JB983250 SX983055:SX983250 ACT983055:ACT983250 AMP983055:AMP983250 AWL983055:AWL983250 BGH983055:BGH983250 BQD983055:BQD983250 BZZ983055:BZZ983250 CJV983055:CJV983250 CTR983055:CTR983250 DDN983055:DDN983250 DNJ983055:DNJ983250 DXF983055:DXF983250 EHB983055:EHB983250 EQX983055:EQX983250 FAT983055:FAT983250 FKP983055:FKP983250 FUL983055:FUL983250 GEH983055:GEH983250 GOD983055:GOD983250 GXZ983055:GXZ983250 HHV983055:HHV983250 HRR983055:HRR983250 IBN983055:IBN983250 ILJ983055:ILJ983250 IVF983055:IVF983250 JFB983055:JFB983250 JOX983055:JOX983250 JYT983055:JYT983250 KIP983055:KIP983250 KSL983055:KSL983250 LCH983055:LCH983250 LMD983055:LMD983250 LVZ983055:LVZ983250 MFV983055:MFV983250 MPR983055:MPR983250 MZN983055:MZN983250 NJJ983055:NJJ983250 NTF983055:NTF983250 ODB983055:ODB983250 OMX983055:OMX983250 OWT983055:OWT983250 PGP983055:PGP983250 PQL983055:PQL983250 QAH983055:QAH983250 QKD983055:QKD983250 QTZ983055:QTZ983250 RDV983055:RDV983250 RNR983055:RNR983250 RXN983055:RXN983250 SHJ983055:SHJ983250 SRF983055:SRF983250 TBB983055:TBB983250 TKX983055:TKX983250 TUT983055:TUT983250 UEP983055:UEP983250 UOL983055:UOL983250 UYH983055:UYH983250 VID983055:VID983250 VRZ983055:VRZ983250 WBV983055:WBV983250 WLR983055:WLR983250 JD87:JD138 SZ87:SZ138 ACV87:ACV138 AMR87:AMR138 AWN87:AWN138 BGJ87:BGJ138 BQF87:BQF138 CAB87:CAB138 CJX87:CJX138 CTT87:CTT138 DDP87:DDP138 DNL87:DNL138 DXH87:DXH138 EHD87:EHD138 EQZ87:EQZ138 FAV87:FAV138 FKR87:FKR138 FUN87:FUN138 GEJ87:GEJ138 GOF87:GOF138 GYB87:GYB138 HHX87:HHX138 HRT87:HRT138 IBP87:IBP138 ILL87:ILL138 IVH87:IVH138 JFD87:JFD138 JOZ87:JOZ138 JYV87:JYV138 KIR87:KIR138 KSN87:KSN138 LCJ87:LCJ138 LMF87:LMF138 LWB87:LWB138 MFX87:MFX138 MPT87:MPT138 MZP87:MZP138 NJL87:NJL138 NTH87:NTH138 ODD87:ODD138 OMZ87:OMZ138 OWV87:OWV138 PGR87:PGR138 PQN87:PQN138 QAJ87:QAJ138 QKF87:QKF138 QUB87:QUB138 RDX87:RDX138 RNT87:RNT138 RXP87:RXP138 SHL87:SHL138 SRH87:SRH138 TBD87:TBD138 TKZ87:TKZ138 TUV87:TUV138 UER87:UER138 UON87:UON138 UYJ87:UYJ138 VIF87:VIF138 VSB87:VSB138 WBX87:WBX138 WLT87:WLT138 WVP87:WVP138 WVP140:WVP207 WLT140:WLT207 WBX140:WBX207 VSB140:VSB207 VIF140:VIF207 UYJ140:UYJ207 UON140:UON207 UER140:UER207 TUV140:TUV207 TKZ140:TKZ207 TBD140:TBD207 SRH140:SRH207 SHL140:SHL207 RXP140:RXP207 RNT140:RNT207 RDX140:RDX207 QUB140:QUB207 QKF140:QKF207 QAJ140:QAJ207 PQN140:PQN207 PGR140:PGR207 OWV140:OWV207 OMZ140:OMZ207 ODD140:ODD207 NTH140:NTH207 NJL140:NJL207 MZP140:MZP207 MPT140:MPT207 MFX140:MFX207 LWB140:LWB207 LMF140:LMF207 LCJ140:LCJ207 KSN140:KSN207 KIR140:KIR207 JYV140:JYV207 JOZ140:JOZ207 JFD140:JFD207 IVH140:IVH207 ILL140:ILL207 IBP140:IBP207 HRT140:HRT207 HHX140:HHX207 GYB140:GYB207 GOF140:GOF207 GEJ140:GEJ207 FUN140:FUN207 FKR140:FKR207 FAV140:FAV207 EQZ140:EQZ207 EHD140:EHD207 DXH140:DXH207 DNL140:DNL207 DDP140:DDP207 CTT140:CTT207 CJX140:CJX207 CAB140:CAB207 BQF140:BQF207 BGJ140:BGJ207 AWN140:AWN207 AMR140:AMR207 ACV140:ACV207 SZ140:SZ207 JD140:JD207 SZ49:SZ85 H49:H85 ACV49:ACV85 AMR49:AMR85 AWN49:AWN85 BGJ49:BGJ85 BQF49:BQF85 CAB49:CAB85 CJX49:CJX85 CTT49:CTT85 DDP49:DDP85 DNL49:DNL85 DXH49:DXH85 EHD49:EHD85 EQZ49:EQZ85 FAV49:FAV85 FKR49:FKR85 FUN49:FUN85 GEJ49:GEJ85 GOF49:GOF85 GYB49:GYB85 HHX49:HHX85 HRT49:HRT85 IBP49:IBP85 ILL49:ILL85 IVH49:IVH85 JFD49:JFD85 JOZ49:JOZ85 JYV49:JYV85 KIR49:KIR85 KSN49:KSN85 LCJ49:LCJ85 LMF49:LMF85 LWB49:LWB85 MFX49:MFX85 MPT49:MPT85 MZP49:MZP85 NJL49:NJL85 NTH49:NTH85 ODD49:ODD85 OMZ49:OMZ85 OWV49:OWV85 PGR49:PGR85 PQN49:PQN85 QAJ49:QAJ85 QKF49:QKF85 QUB49:QUB85 RDX49:RDX85 RNT49:RNT85 RXP49:RXP85 SHL49:SHL85 SRH49:SRH85 TBD49:TBD85 TKZ49:TKZ85 TUV49:TUV85 UER49:UER85 UON49:UON85 UYJ49:UYJ85 VIF49:VIF85 VSB49:VSB85 WBX49:WBX85 WLT49:WLT85 WVP49:WVP85 JD49:JD85 H87:H138 H140:H207 SX7:SX210 ACT7:ACT210 AMP7:AMP210 AWL7:AWL210 BGH7:BGH210 BQD7:BQD210 BZZ7:BZZ210 CJV7:CJV210 CTR7:CTR210 DDN7:DDN210 DNJ7:DNJ210 DXF7:DXF210 EHB7:EHB210 EQX7:EQX210 FAT7:FAT210 FKP7:FKP210 FUL7:FUL210 GEH7:GEH210 GOD7:GOD210 GXZ7:GXZ210 HHV7:HHV210 HRR7:HRR210 IBN7:IBN210 ILJ7:ILJ210 IVF7:IVF210 JFB7:JFB210 JOX7:JOX210 JYT7:JYT210 KIP7:KIP210 KSL7:KSL210 LCH7:LCH210 LMD7:LMD210 LVZ7:LVZ210 MFV7:MFV210 MPR7:MPR210 MZN7:MZN210 NJJ7:NJJ210 NTF7:NTF210 ODB7:ODB210 OMX7:OMX210 OWT7:OWT210 PGP7:PGP210 PQL7:PQL210 QAH7:QAH210 QKD7:QKD210 QTZ7:QTZ210 RDV7:RDV210 RNR7:RNR210 RXN7:RXN210 SHJ7:SHJ210 SRF7:SRF210 TBB7:TBB210 TKX7:TKX210 TUT7:TUT210 UEP7:UEP210 UOL7:UOL210 UYH7:UYH210 VID7:VID210 VRZ7:VRZ210 WBV7:WBV210 WLR7:WLR210 WVN7:WVN210 F7:F208 JB7:JB210 JD9:JD17 WVP9:WVP17 WLT9:WLT17 WBX9:WBX17 VSB9:VSB17 VIF9:VIF17 UYJ9:UYJ17 UON9:UON17 UER9:UER17 TUV9:TUV17 TKZ9:TKZ17 TBD9:TBD17 SRH9:SRH17 SHL9:SHL17 RXP9:RXP17 RNT9:RNT17 RDX9:RDX17 QUB9:QUB17 QKF9:QKF17 QAJ9:QAJ17 PQN9:PQN17 PGR9:PGR17 OWV9:OWV17 OMZ9:OMZ17 ODD9:ODD17 NTH9:NTH17 NJL9:NJL17 MZP9:MZP17 MPT9:MPT17 MFX9:MFX17 LWB9:LWB17 LMF9:LMF17 LCJ9:LCJ17 KSN9:KSN17 KIR9:KIR17 JYV9:JYV17 JOZ9:JOZ17 JFD9:JFD17 IVH9:IVH17 ILL9:ILL17 IBP9:IBP17 HRT9:HRT17 HHX9:HHX17 GYB9:GYB17 GOF9:GOF17 GEJ9:GEJ17 FUN9:FUN17 FKR9:FKR17 FAV9:FAV17 EQZ9:EQZ17 EHD9:EHD17 DXH9:DXH17 DNL9:DNL17 DDP9:DDP17 CTT9:CTT17 CJX9:CJX17 CAB9:CAB17 BQF9:BQF17 BGJ9:BGJ17 AWN9:AWN17 AMR9:AMR17 ACV9:ACV17 SZ9:SZ17 H9:H47 C184:C185 C187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2</vt:i4>
      </vt:variant>
      <vt:variant>
        <vt:lpstr>Pojmenované oblasti</vt:lpstr>
      </vt:variant>
      <vt:variant>
        <vt:i4>1</vt:i4>
      </vt:variant>
    </vt:vector>
  </HeadingPairs>
  <TitlesOfParts>
    <vt:vector size="3" baseType="lpstr">
      <vt:lpstr>Spotřebitelská balení</vt:lpstr>
      <vt:lpstr>Velká balení</vt:lpstr>
      <vt:lpstr>'Velká balení'!Oblast_tisku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Katka</dc:creator>
  <cp:lastModifiedBy>Petra Jarešová</cp:lastModifiedBy>
  <cp:lastPrinted>2022-12-13T11:36:14Z</cp:lastPrinted>
  <dcterms:created xsi:type="dcterms:W3CDTF">2022-12-13T08:15:03Z</dcterms:created>
  <dcterms:modified xsi:type="dcterms:W3CDTF">2023-08-02T11:33:23Z</dcterms:modified>
</cp:coreProperties>
</file>