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22"/>
  <workbookPr defaultThemeVersion="166925"/>
  <mc:AlternateContent xmlns:mc="http://schemas.openxmlformats.org/markup-compatibility/2006">
    <mc:Choice Requires="x15">
      <x15ac:absPath xmlns:x15ac="http://schemas.microsoft.com/office/spreadsheetml/2010/11/ac" url="https://nusu-my.sharepoint.com/personal/espthm_nus_edu_sg/Documents/ESP3902/2020/"/>
    </mc:Choice>
  </mc:AlternateContent>
  <xr:revisionPtr revIDLastSave="104" documentId="13_ncr:1_{174139A3-A218-4CF4-AAD3-091D9C325DAB}" xr6:coauthVersionLast="47" xr6:coauthVersionMax="47" xr10:uidLastSave="{61BAE3A2-A6A6-4349-96E0-2A2DBDD104E4}"/>
  <bookViews>
    <workbookView xWindow="-120" yWindow="-120" windowWidth="38640" windowHeight="21240" firstSheet="1" activeTab="1" xr2:uid="{324990B5-FD24-4013-AA27-313B77B0F4B6}"/>
  </bookViews>
  <sheets>
    <sheet name="Instructions" sheetId="3" r:id="rId1"/>
    <sheet name="BOM" sheetId="1" r:id="rId2"/>
    <sheet name="FX" sheetId="2" r:id="rId3"/>
  </sheets>
  <definedNames>
    <definedName name="Currency">FX!$B$3:$B$5</definedName>
    <definedName name="Rate">FX!$C$3:$C$5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 i="1" l="1"/>
  <c r="I6" i="1" s="1"/>
  <c r="H25" i="1"/>
  <c r="I25" i="1" s="1"/>
  <c r="H24" i="1"/>
  <c r="I24" i="1" s="1"/>
  <c r="C6" i="2" a="1"/>
  <c r="C6" i="2" s="1"/>
  <c r="H44" i="1" l="1"/>
  <c r="I44" i="1" s="1"/>
  <c r="H43" i="1"/>
  <c r="I43" i="1" s="1"/>
  <c r="H7" i="1" l="1"/>
  <c r="I7" i="1" s="1"/>
  <c r="H8" i="1"/>
  <c r="I8" i="1" s="1"/>
  <c r="H9" i="1"/>
  <c r="I9" i="1" s="1"/>
  <c r="H10" i="1"/>
  <c r="I10" i="1" s="1"/>
  <c r="H11" i="1"/>
  <c r="I11" i="1" s="1"/>
  <c r="H12" i="1"/>
  <c r="I12" i="1" s="1"/>
  <c r="H13" i="1"/>
  <c r="I13" i="1" s="1"/>
  <c r="H14" i="1"/>
  <c r="I14" i="1" s="1"/>
  <c r="H15" i="1"/>
  <c r="I15" i="1" s="1"/>
  <c r="H16" i="1"/>
  <c r="I16" i="1" s="1"/>
  <c r="H17" i="1"/>
  <c r="I17" i="1" s="1"/>
  <c r="H18" i="1"/>
  <c r="I18" i="1" s="1"/>
  <c r="H19" i="1"/>
  <c r="I19" i="1" s="1"/>
  <c r="H20" i="1"/>
  <c r="I20" i="1" s="1"/>
  <c r="H21" i="1"/>
  <c r="I21" i="1" s="1"/>
  <c r="H26" i="1"/>
  <c r="I26" i="1" s="1"/>
  <c r="H27" i="1"/>
  <c r="I27" i="1" s="1"/>
  <c r="H28" i="1"/>
  <c r="I28" i="1" s="1"/>
  <c r="H29" i="1"/>
  <c r="I29" i="1" s="1"/>
  <c r="H30" i="1"/>
  <c r="I30" i="1" s="1"/>
  <c r="H31" i="1"/>
  <c r="I31" i="1" s="1"/>
  <c r="H36" i="1"/>
  <c r="I36" i="1" s="1"/>
  <c r="H37" i="1"/>
  <c r="I37" i="1" s="1"/>
  <c r="H38" i="1"/>
  <c r="I38" i="1" s="1"/>
  <c r="H39" i="1"/>
  <c r="I39" i="1" s="1"/>
  <c r="H40" i="1"/>
  <c r="I40" i="1" s="1"/>
  <c r="H41" i="1"/>
  <c r="I41" i="1" s="1"/>
  <c r="H45" i="1"/>
  <c r="I45" i="1" s="1"/>
  <c r="H46" i="1"/>
  <c r="I46" i="1" s="1"/>
  <c r="H47" i="1"/>
  <c r="I47" i="1" s="1"/>
  <c r="H48" i="1"/>
  <c r="I48" i="1" s="1"/>
  <c r="H49" i="1"/>
  <c r="I49" i="1" s="1"/>
  <c r="H50" i="1"/>
  <c r="I50" i="1" s="1"/>
  <c r="H51" i="1"/>
  <c r="I51" i="1" s="1"/>
  <c r="C5" i="2" a="1"/>
  <c r="C5" i="2" s="1"/>
  <c r="C4" i="2" a="1"/>
  <c r="C4" i="2" s="1"/>
  <c r="H23" i="1" l="1"/>
  <c r="I23" i="1" s="1"/>
  <c r="H22" i="1"/>
  <c r="I22" i="1" s="1"/>
  <c r="J31" i="1" s="1"/>
  <c r="H4" i="1"/>
  <c r="I4" i="1" s="1"/>
  <c r="H5" i="1"/>
  <c r="I5" i="1" s="1"/>
  <c r="H3" i="1"/>
  <c r="I3" i="1" s="1"/>
  <c r="H2" i="1"/>
  <c r="I2" i="1" s="1"/>
  <c r="H42" i="1"/>
  <c r="I42" i="1" s="1"/>
  <c r="H35" i="1"/>
  <c r="I35" i="1" s="1"/>
  <c r="H34" i="1"/>
  <c r="I34" i="1" s="1"/>
  <c r="H33" i="1"/>
  <c r="I33" i="1" s="1"/>
  <c r="H32" i="1"/>
  <c r="I32" i="1" s="1"/>
  <c r="J51" i="1"/>
  <c r="J41" i="1"/>
  <c r="J11" i="1"/>
  <c r="J21" i="1"/>
  <c r="J52" i="1" l="1"/>
  <c r="J5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1"/>
        </ext>
      </extLst>
    </bk>
    <bk>
      <extLst>
        <ext uri="{3e2802c4-a4d2-4d8b-9148-e3be6c30e623}">
          <xlrd:rvb i="3"/>
        </ext>
      </extLst>
    </bk>
    <bk>
      <extLst>
        <ext uri="{3e2802c4-a4d2-4d8b-9148-e3be6c30e623}">
          <xlrd:rvb i="5"/>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<sst xmlns="http://schemas.openxmlformats.org/spreadsheetml/2006/main" count="62" uniqueCount="46">
  <si>
    <t>README</t>
  </si>
  <si>
    <t>1) By now, you should have some awareness that a PCB circuit board physical layout can be different than its electronic schematic. Similarly, there can be different ways to document the elements that goes into an engineering system.</t>
  </si>
  <si>
    <t>2) The Bill of Materials (BOM) is a list of all the materials and components that is used to build a product and you can see two examples on page 13 of https://www.analog.com/media/en/technical-documentation/user-guides/ADA4530-1R-EBZ_UG-865.pdf</t>
  </si>
  <si>
    <t>3) In your case, the task is to generate a procurement BOM to list all the mechanical and electronic as well as any miscellaneous components that you will need to purchase.</t>
  </si>
  <si>
    <t>4) This template is to help create a structured manner to visualise component type, source, quantity and cost across all the groups so that it might be easier for us to perform demand aggregation for consolidated order (if needed).</t>
  </si>
  <si>
    <r>
      <t xml:space="preserve">5) In this Excel document there are 3 spreadsheets (this README, the BOM table, and one for live currency exchange rates). </t>
    </r>
    <r>
      <rPr>
        <sz val="16"/>
        <color rgb="FFFF0000"/>
        <rFont val="Calibri"/>
        <family val="2"/>
        <scheme val="minor"/>
      </rPr>
      <t>Edit ONLY the BOM spreadsheet</t>
    </r>
    <r>
      <rPr>
        <sz val="16"/>
        <color theme="1"/>
        <rFont val="Calibri"/>
        <family val="2"/>
        <scheme val="minor"/>
      </rPr>
      <t>. It has been populated with some examples so that you have an idea how to go about filling it.</t>
    </r>
  </si>
  <si>
    <r>
      <t xml:space="preserve">6) The spreadsheet has embedded formula for you to choose the currency and to autocompute the FX rates, compute in GST (only when the currency is in SGD) and some conditional formating (e.g. &gt;$100 item cost, &gt;10 days lead time, exceeded $500 budget). </t>
    </r>
    <r>
      <rPr>
        <sz val="16"/>
        <color rgb="FFFF0000"/>
        <rFont val="Calibri"/>
        <family val="2"/>
        <scheme val="minor"/>
      </rPr>
      <t>You will need to include a separate line as shown for shipping costs (if not free), and please use your home postcode for calculating shipping rates.</t>
    </r>
  </si>
  <si>
    <r>
      <t>7) Once finished, please upload to your Teams/General root folder as '</t>
    </r>
    <r>
      <rPr>
        <b/>
        <sz val="16"/>
        <color rgb="FFFF0000"/>
        <rFont val="Calibri"/>
        <family val="2"/>
        <scheme val="minor"/>
      </rPr>
      <t>G0 BOM V1 DDMMYY.xlsx</t>
    </r>
    <r>
      <rPr>
        <sz val="16"/>
        <color theme="1"/>
        <rFont val="Calibri"/>
        <family val="2"/>
        <scheme val="minor"/>
      </rPr>
      <t>' but renumber the group number and the day's date accordingly. Hopefully you would not need to keep redoing the BOM, but if necessary please increment version number and redate a new BOM file and save into the same folder.</t>
    </r>
  </si>
  <si>
    <t>Source</t>
  </si>
  <si>
    <t>Item</t>
  </si>
  <si>
    <t>Description/Comment</t>
  </si>
  <si>
    <t>Order Code</t>
  </si>
  <si>
    <t>Qty</t>
  </si>
  <si>
    <t>Currency</t>
  </si>
  <si>
    <t>Unit Cost</t>
  </si>
  <si>
    <t>SGD Cost</t>
  </si>
  <si>
    <t>inc GST?</t>
  </si>
  <si>
    <t>TOTAL</t>
  </si>
  <si>
    <t>Est. lead time (days)</t>
  </si>
  <si>
    <t>Link</t>
  </si>
  <si>
    <t>Amazon US</t>
  </si>
  <si>
    <t>Uranium Ore</t>
  </si>
  <si>
    <t>Great Reviews</t>
  </si>
  <si>
    <t>USD</t>
  </si>
  <si>
    <t>https://www.amazon.com/Images-SI-Uranium-Ore/dp/B000796XXM</t>
  </si>
  <si>
    <t>Swiss Army Knife</t>
  </si>
  <si>
    <t>Ppl say it's a panacea</t>
  </si>
  <si>
    <t>https://www.amazon.com/Wenger-16999-Swiss-Knife-Giant/dp/B001DZTJRQ</t>
  </si>
  <si>
    <t>UFO Detector</t>
  </si>
  <si>
    <t>Reverse engineer, improve &amp; profit?</t>
  </si>
  <si>
    <t>https://www.amazon.com/UFO-Detector-magnetometer-interfaced-microcontroller/dp/B000796XYQ</t>
  </si>
  <si>
    <t>Shipping</t>
  </si>
  <si>
    <t>Not free :(</t>
  </si>
  <si>
    <t>Amazon SG</t>
  </si>
  <si>
    <t>Jetson Nano</t>
  </si>
  <si>
    <t>Nvidia SBC009 Jetson Nano B01 Developer Kit</t>
  </si>
  <si>
    <t>SGD</t>
  </si>
  <si>
    <t>https://sg.element14.com/raspberry-pi/rpi4-modbp-4gb/raspberry-pi-4-model-b-4gb/dp/3051887</t>
  </si>
  <si>
    <t>Intel Realsense D435</t>
  </si>
  <si>
    <t>Has global shutter</t>
  </si>
  <si>
    <t>2-3 day shipping</t>
  </si>
  <si>
    <t>EUR</t>
  </si>
  <si>
    <t>GBP</t>
  </si>
  <si>
    <t>GRAND TOTAL</t>
  </si>
  <si>
    <t>BALANCE of SGD 500 budget</t>
  </si>
  <si>
    <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</si>
</sst>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_(&quot;$&quot;* #,##0.00_);_(&quot;$&quot;* \(#,##0.00\);_(&quot;$&quot;* &quot;-&quot;??_);_(@_)"/>
    <numFmt numFmtId="166" formatCode="0.0000"/>
  </numFmts>
  <fonts count="13">
    <font>
      <sz val="11"/>
      <color theme="1"/>
      <name val="Calibri"/>
      <family val="2"/>
      <scheme val="minor"/>
    </font>
    <font>
      <sz val="11"/>
      <color theme="1"/>
      <name val="Calibri"/>
      <family val="2"/>
      <scheme val="minor"/>
    </font>
    <font>
      <u/>
      <sz val="11"/>
      <color theme="10"/>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b/>
      <sz val="24"/>
      <color theme="1"/>
      <name val="Calibri"/>
      <family val="2"/>
      <scheme val="minor"/>
    </font>
    <font>
      <b/>
      <sz val="16"/>
      <color rgb="FFFF0000"/>
      <name val="Calibri"/>
      <family val="2"/>
      <scheme val="minor"/>
    </font>
    <font>
      <sz val="16"/>
      <color rgb="FFFF0000"/>
      <name val="Calibri"/>
      <family val="2"/>
      <scheme val="minor"/>
    </font>
    <font>
      <b/>
      <sz val="12"/>
      <color rgb="FFFF0000"/>
      <name val="Calibri"/>
      <family val="2"/>
      <scheme val="minor"/>
    </font>
    <font>
      <u/>
      <sz val="12"/>
      <color theme="10"/>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s>
  <cellStyleXfs count="3">
    <xf numFmtId="0" fontId="0" fillId="0" borderId="0"/>
    <xf numFmtId="165" fontId="1" fillId="0" borderId="0" applyFont="0" applyFill="0" applyBorder="0" applyAlignment="0" applyProtection="0"/>
    <xf numFmtId="0" fontId="2" fillId="0" borderId="0" applyNumberFormat="0" applyFill="0" applyBorder="0" applyAlignment="0" applyProtection="0"/>
  </cellStyleXfs>
  <cellXfs count="42">
    <xf numFmtId="0" fontId="0" fillId="0" borderId="0" xfId="0"/>
    <xf numFmtId="165" fontId="0" fillId="0" borderId="0" xfId="1" applyFont="1"/>
    <xf numFmtId="166" fontId="0" fillId="0" borderId="0" xfId="1" applyNumberFormat="1" applyFont="1"/>
    <xf numFmtId="166" fontId="0" fillId="0" borderId="0" xfId="0" applyNumberFormat="1"/>
    <xf numFmtId="0" fontId="8" fillId="0" borderId="0" xfId="0" applyFont="1"/>
    <xf numFmtId="165" fontId="7" fillId="0" borderId="0" xfId="1" applyFont="1"/>
    <xf numFmtId="0" fontId="5" fillId="0" borderId="1" xfId="0" applyFont="1" applyBorder="1"/>
    <xf numFmtId="0" fontId="5" fillId="0" borderId="2" xfId="0" applyFont="1" applyBorder="1"/>
    <xf numFmtId="0" fontId="11" fillId="0" borderId="2" xfId="0" applyFont="1" applyBorder="1" applyAlignment="1">
      <alignment horizontal="center" vertical="center"/>
    </xf>
    <xf numFmtId="0" fontId="5" fillId="0" borderId="2" xfId="0" applyFont="1" applyBorder="1" applyAlignment="1">
      <alignment horizontal="center" vertical="center"/>
    </xf>
    <xf numFmtId="0" fontId="5" fillId="0" borderId="7" xfId="0" applyFont="1" applyBorder="1"/>
    <xf numFmtId="0" fontId="5" fillId="0" borderId="8" xfId="0" applyFont="1" applyBorder="1"/>
    <xf numFmtId="0" fontId="5" fillId="0" borderId="8" xfId="0" applyFont="1" applyBorder="1" applyAlignment="1">
      <alignment horizontal="center" vertical="center"/>
    </xf>
    <xf numFmtId="165" fontId="5" fillId="0" borderId="8" xfId="1" applyFont="1" applyBorder="1"/>
    <xf numFmtId="0" fontId="12" fillId="0" borderId="7" xfId="2" applyFont="1" applyBorder="1"/>
    <xf numFmtId="0" fontId="5" fillId="0" borderId="3" xfId="0" applyFont="1" applyBorder="1"/>
    <xf numFmtId="0" fontId="5" fillId="0" borderId="5" xfId="0" applyFont="1" applyBorder="1"/>
    <xf numFmtId="0" fontId="5" fillId="0" borderId="5" xfId="0" applyFont="1" applyBorder="1" applyAlignment="1">
      <alignment horizontal="center" vertical="center"/>
    </xf>
    <xf numFmtId="165" fontId="5" fillId="0" borderId="5" xfId="1" applyFont="1" applyBorder="1"/>
    <xf numFmtId="0" fontId="12" fillId="0" borderId="3" xfId="2" applyFont="1" applyBorder="1"/>
    <xf numFmtId="0" fontId="5" fillId="0" borderId="4" xfId="0" applyFont="1" applyBorder="1"/>
    <xf numFmtId="0" fontId="5" fillId="0" borderId="6" xfId="0" applyFont="1" applyBorder="1"/>
    <xf numFmtId="0" fontId="5" fillId="0" borderId="6" xfId="0" applyFont="1" applyBorder="1" applyAlignment="1">
      <alignment horizontal="center" vertical="center"/>
    </xf>
    <xf numFmtId="165" fontId="5" fillId="0" borderId="6" xfId="1" applyFont="1" applyBorder="1"/>
    <xf numFmtId="0" fontId="7" fillId="0" borderId="0" xfId="0" applyFont="1" applyAlignment="1">
      <alignment vertical="top" wrapText="1"/>
    </xf>
    <xf numFmtId="165" fontId="6" fillId="0" borderId="8" xfId="1" applyFont="1" applyBorder="1"/>
    <xf numFmtId="165" fontId="6" fillId="0" borderId="5" xfId="1" applyFont="1" applyBorder="1"/>
    <xf numFmtId="165" fontId="6" fillId="0" borderId="6" xfId="1" applyFont="1" applyBorder="1"/>
    <xf numFmtId="0" fontId="3" fillId="0" borderId="2" xfId="0" applyFont="1" applyBorder="1" applyAlignment="1">
      <alignment horizontal="center" vertical="center"/>
    </xf>
    <xf numFmtId="1" fontId="5" fillId="0" borderId="9" xfId="1" applyNumberFormat="1" applyFont="1" applyBorder="1" applyAlignment="1">
      <alignment horizontal="right" vertical="center"/>
    </xf>
    <xf numFmtId="1" fontId="5" fillId="0" borderId="0" xfId="1" applyNumberFormat="1" applyFont="1" applyBorder="1" applyAlignment="1">
      <alignment horizontal="right" vertical="center"/>
    </xf>
    <xf numFmtId="1" fontId="5" fillId="0" borderId="10" xfId="1" applyNumberFormat="1" applyFont="1" applyBorder="1" applyAlignment="1">
      <alignment horizontal="righ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8" xfId="0" applyFont="1" applyBorder="1" applyAlignment="1">
      <alignment horizontal="left" vertical="center" wrapText="1"/>
    </xf>
    <xf numFmtId="0" fontId="5" fillId="0" borderId="3" xfId="0" applyFont="1" applyBorder="1" applyAlignment="1">
      <alignment horizontal="left" vertical="center"/>
    </xf>
    <xf numFmtId="0" fontId="5" fillId="0" borderId="5" xfId="0" applyFont="1" applyBorder="1" applyAlignment="1">
      <alignment horizontal="left" vertical="center"/>
    </xf>
    <xf numFmtId="0" fontId="5" fillId="0" borderId="5" xfId="0" applyFont="1" applyBorder="1" applyAlignment="1">
      <alignment horizontal="left" vertical="center" wrapText="1"/>
    </xf>
    <xf numFmtId="0" fontId="5" fillId="0" borderId="4" xfId="0" applyFont="1" applyBorder="1" applyAlignment="1">
      <alignment horizontal="left" vertical="center"/>
    </xf>
    <xf numFmtId="0" fontId="5" fillId="0" borderId="6" xfId="0" applyFont="1" applyBorder="1" applyAlignment="1">
      <alignment horizontal="left" vertical="center"/>
    </xf>
    <xf numFmtId="0" fontId="5" fillId="0" borderId="6" xfId="0" applyFont="1" applyBorder="1" applyAlignment="1">
      <alignment horizontal="left" vertical="center" wrapText="1"/>
    </xf>
    <xf numFmtId="0" fontId="4" fillId="0" borderId="0" xfId="0" applyFont="1" applyAlignment="1">
      <alignment horizontal="right"/>
    </xf>
  </cellXfs>
  <cellStyles count="3">
    <cellStyle name="Currency" xfId="1" builtinId="4"/>
    <cellStyle name="Hyperlink" xfId="2" builtinId="8"/>
    <cellStyle name="Normal" xfId="0" builtinId="0"/>
  </cellStyles>
  <dxfs count="10">
    <dxf>
      <font>
        <b val="0"/>
        <i val="0"/>
        <color rgb="FF9C0006"/>
      </font>
    </dxf>
    <dxf>
      <font>
        <b val="0"/>
        <i val="0"/>
        <color rgb="FF9C0006"/>
      </font>
    </dxf>
    <dxf>
      <font>
        <b val="0"/>
        <i val="0"/>
        <color rgb="FF9C0006"/>
      </font>
    </dxf>
    <dxf>
      <font>
        <b val="0"/>
        <i val="0"/>
        <color rgb="FF9C0006"/>
      </font>
    </dxf>
    <dxf>
      <font>
        <b/>
        <i val="0"/>
        <color rgb="FF9C0006"/>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en-US</v>
    <v>avyspr</v>
    <v>268435456</v>
    <v>1</v>
    <v>Powered by Refinitiv</v>
    <v>0</v>
    <v>USD/SGD</v>
    <v>2</v>
    <v>3</v>
    <v>Finance</v>
    <v>4</v>
    <v>1.3794</v>
    <v>1.3154999999999999</v>
    <v>0</v>
    <v>0</v>
    <v>SGD</v>
    <v>USD</v>
    <v>Currency Pair</v>
    <v>44435.874976851854</v>
    <v>US Dollar/Singapore Dollar FX Spot Rate</v>
    <v>1.3455999999999999</v>
    <v>1.3455999999999999</v>
    <v>USDSGD</v>
    <v>USD/SGD</v>
  </rv>
  <rv s="1">
    <v>0</v>
  </rv>
  <rv s="0">
    <v>en-US</v>
    <v>av91lh</v>
    <v>268435456</v>
    <v>1</v>
    <v>Powered by Refinitiv</v>
    <v>0</v>
    <v>EUR/SGD</v>
    <v>2</v>
    <v>3</v>
    <v>Finance</v>
    <v>4</v>
    <v>1.6347</v>
    <v>1.5755999999999999</v>
    <v>0</v>
    <v>0</v>
    <v>SGD</v>
    <v>EUR</v>
    <v>Currency Pair</v>
    <v>44435.874988425923</v>
    <v>Euro/Singapore Dollar FX Cross Rate</v>
    <v>1.5869</v>
    <v>1.5869</v>
    <v>EURSGD</v>
    <v>EUR/SGD</v>
  </rv>
  <rv s="1">
    <v>2</v>
  </rv>
  <rv s="2">
    <v>en-US</v>
    <v>avyi4c</v>
    <v>268435456</v>
    <v>1</v>
    <v>Powered by Refinitiv</v>
    <v>5</v>
    <v>GBP/SGD</v>
    <v>2</v>
    <v>6</v>
    <v>Finance</v>
    <v>4</v>
    <v>1.8927</v>
    <v>1.7319</v>
    <v>1.2999999999999999E-3</v>
    <v>7.0229999999999999E-4</v>
    <v>SGD</v>
    <v>GBP</v>
    <v>1.8524</v>
    <v>Currency Pair</v>
    <v>44435.875138888892</v>
    <v>1.8544</v>
    <v>UK Pound Sterling/Singapore Dollar FX Cross Rate</v>
    <v>1.8524</v>
    <v>1.8511</v>
    <v>1.8524</v>
    <v>GBPSGD</v>
    <v>GBP/SGD</v>
  </rv>
  <rv s="1">
    <v>4</v>
  </rv>
</rvData>
</file>

<file path=xl/richData/rdrichvaluestructure.xml><?xml version="1.0" encoding="utf-8"?>
<rvStructures xmlns="http://schemas.microsoft.com/office/spreadsheetml/2017/richdata" count="3">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Instrument type" t="s"/>
    <k n="Last trade time"/>
    <k n="Name" t="s"/>
    <k n="Previous close"/>
    <k n="Price"/>
    <k n="Ticker symbol" t="s"/>
    <k n="UniqueName" t="s"/>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7">
    <spb s="0">
      <v>0</v>
      <v>Name</v>
    </spb>
    <spb s="1">
      <v>0</v>
      <v>0</v>
      <v>0</v>
    </spb>
    <spb s="2">
      <v>1</v>
      <v>1</v>
    </spb>
    <spb s="3">
      <v>1</v>
      <v>2</v>
      <v>2</v>
      <v>3</v>
      <v>2</v>
      <v>2</v>
      <v>2</v>
      <v>4</v>
      <v>5</v>
    </spb>
    <spb s="4">
      <v>GMT</v>
    </spb>
    <spb s="0">
      <v>1</v>
      <v>Name</v>
    </spb>
    <spb s="5">
      <v>2</v>
      <v>2</v>
      <v>1</v>
      <v>2</v>
      <v>2</v>
      <v>2</v>
      <v>3</v>
      <v>2</v>
      <v>2</v>
      <v>2</v>
      <v>4</v>
      <v>5</v>
    </spb>
  </spbData>
</supportingPropertyBags>
</file>

<file path=xl/richData/rdsupportingpropertybagstructure.xml><?xml version="1.0" encoding="utf-8"?>
<spbStructures xmlns="http://schemas.microsoft.com/office/spreadsheetml/2017/richdata2" count="6">
  <s>
    <k n="^Order" t="spba"/>
    <k n="TitleProperty" t="s"/>
  </s>
  <s>
    <k n="ShowInCardView" t="b"/>
    <k n="ShowInDotNotation" t="b"/>
    <k n="ShowInAutoComplete" t="b"/>
  </s>
  <s>
    <k n="UniqueName" t="spb"/>
    <k n="`%ProviderInfo" t="spb"/>
  </s>
  <s>
    <k n="Name" t="i"/>
    <k n="Price" t="i"/>
    <k n="Change" t="i"/>
    <k n="Change (%)" t="i"/>
    <k n="52 week low" t="i"/>
    <k n="52 week high" t="i"/>
    <k n="Previous close" t="i"/>
    <k n="Last trade time" t="i"/>
    <k n="`%EntityServiceId" t="i"/>
  </s>
  <s>
    <k n="Last trade time" t="s"/>
  </s>
  <s>
    <k n="Low" t="i"/>
    <k n="High" t="i"/>
    <k n="Name" t="i"/>
    <k n="Open" t="i"/>
    <k n="Price" t="i"/>
    <k n="Chang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4">
    <x:dxf>
      <x:numFmt numFmtId="164" formatCode="_-[$$-1004]* #,##0.00_-;\-[$$-1004]* #,##0.00_-;_-[$$-1004]* &quot;-&quot;??_-;_-@_-"/>
    </x:dxf>
    <x:dxf>
      <x:numFmt numFmtId="14" formatCode="0.00%"/>
    </x:dxf>
    <x:dxf>
      <x:numFmt numFmtId="27" formatCode="d/m/yyyy\ h:mm"/>
    </x:dxf>
    <x:dxf>
      <x:numFmt numFmtId="2" formatCode="0.00"/>
    </x:dxf>
  </dxfs>
  <richProperties>
    <rPr n="IsTitleField" t="b"/>
  </richProperties>
  <richStyles>
    <rSty>
      <rpv i="0">1</rpv>
    </rSty>
    <rSty dxfid="0"/>
    <rSty dxfid="1"/>
    <rSty dxfid="2"/>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mazon.com/UFO-Detector-magnetometer-interfaced-microcontroller/dp/B000796XYQ" TargetMode="External"/><Relationship Id="rId2" Type="http://schemas.openxmlformats.org/officeDocument/2006/relationships/hyperlink" Target="https://www.amazon.com/Wenger-16999-Swiss-Knife-Giant/dp/B001DZTJRQ" TargetMode="External"/><Relationship Id="rId1" Type="http://schemas.openxmlformats.org/officeDocument/2006/relationships/hyperlink" Target="https://www.amazon.com/Images-SI-Uranium-Ore/dp/B000796XXM" TargetMode="External"/><Relationship Id="rId5" Type="http://schemas.openxmlformats.org/officeDocument/2006/relationships/printerSettings" Target="../printerSettings/printerSettings2.bin"/><Relationship Id="rId4" Type="http://schemas.openxmlformats.org/officeDocument/2006/relationships/hyperlink" Target="https://sg.element14.com/raspberry-pi/rpi4-modbp-4gb/raspberry-pi-4-model-b-4gb/dp/30518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5257C-DDB3-4D27-B6ED-06F0420A8FCD}">
  <dimension ref="A1:A9"/>
  <sheetViews>
    <sheetView workbookViewId="0">
      <selection activeCell="A7" sqref="A7"/>
    </sheetView>
  </sheetViews>
  <sheetFormatPr defaultRowHeight="15"/>
  <cols>
    <col min="1" max="1" width="165.5703125" bestFit="1" customWidth="1"/>
  </cols>
  <sheetData>
    <row r="1" spans="1:1" ht="31.5">
      <c r="A1" s="4" t="s">
        <v>0</v>
      </c>
    </row>
    <row r="3" spans="1:1" ht="42">
      <c r="A3" s="24" t="s">
        <v>1</v>
      </c>
    </row>
    <row r="4" spans="1:1" ht="42">
      <c r="A4" s="24" t="s">
        <v>2</v>
      </c>
    </row>
    <row r="5" spans="1:1" ht="42">
      <c r="A5" s="24" t="s">
        <v>3</v>
      </c>
    </row>
    <row r="6" spans="1:1" ht="42">
      <c r="A6" s="24" t="s">
        <v>4</v>
      </c>
    </row>
    <row r="7" spans="1:1" ht="42">
      <c r="A7" s="24" t="s">
        <v>5</v>
      </c>
    </row>
    <row r="8" spans="1:1" ht="84">
      <c r="A8" s="24" t="s">
        <v>6</v>
      </c>
    </row>
    <row r="9" spans="1:1" ht="63">
      <c r="A9" s="24" t="s">
        <v>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667FA-7E73-4D63-8F96-D9F6CDA3A898}">
  <dimension ref="A1:L53"/>
  <sheetViews>
    <sheetView tabSelected="1" zoomScale="130" zoomScaleNormal="130" workbookViewId="0">
      <pane ySplit="1" topLeftCell="A2" activePane="bottomLeft" state="frozen"/>
      <selection pane="bottomLeft" activeCell="B5" sqref="B5"/>
    </sheetView>
  </sheetViews>
  <sheetFormatPr defaultRowHeight="15"/>
  <cols>
    <col min="1" max="1" width="11.28515625" bestFit="1" customWidth="1"/>
    <col min="2" max="2" width="28.42578125" customWidth="1"/>
    <col min="3" max="3" width="36.140625" bestFit="1" customWidth="1"/>
    <col min="4" max="4" width="11.28515625" bestFit="1" customWidth="1"/>
    <col min="5" max="5" width="4.28515625" bestFit="1" customWidth="1"/>
    <col min="7" max="9" width="11.5703125" bestFit="1" customWidth="1"/>
    <col min="10" max="10" width="16.5703125" bestFit="1" customWidth="1"/>
    <col min="11" max="11" width="19.28515625" bestFit="1" customWidth="1"/>
    <col min="12" max="12" width="99.5703125" customWidth="1"/>
  </cols>
  <sheetData>
    <row r="1" spans="1:12" ht="19.5" thickBot="1">
      <c r="A1" s="6" t="s">
        <v>8</v>
      </c>
      <c r="B1" s="7" t="s">
        <v>9</v>
      </c>
      <c r="C1" s="7" t="s">
        <v>10</v>
      </c>
      <c r="D1" s="8" t="s">
        <v>11</v>
      </c>
      <c r="E1" s="8" t="s">
        <v>12</v>
      </c>
      <c r="F1" s="9" t="s">
        <v>13</v>
      </c>
      <c r="G1" s="9" t="s">
        <v>14</v>
      </c>
      <c r="H1" s="9" t="s">
        <v>15</v>
      </c>
      <c r="I1" s="9" t="s">
        <v>16</v>
      </c>
      <c r="J1" s="28" t="s">
        <v>17</v>
      </c>
      <c r="K1" s="7" t="s">
        <v>18</v>
      </c>
      <c r="L1" s="7" t="s">
        <v>19</v>
      </c>
    </row>
    <row r="2" spans="1:12" ht="18.75">
      <c r="A2" s="32" t="s">
        <v>20</v>
      </c>
      <c r="B2" s="33" t="s">
        <v>21</v>
      </c>
      <c r="C2" s="34" t="s">
        <v>22</v>
      </c>
      <c r="D2" s="12"/>
      <c r="E2" s="11">
        <v>1</v>
      </c>
      <c r="F2" s="12" t="s">
        <v>23</v>
      </c>
      <c r="G2" s="13">
        <v>39.950000000000003</v>
      </c>
      <c r="H2" s="13">
        <f>E2*G2*VLOOKUP(F2,FX!B:C,2,FALSE)</f>
        <v>53.756720000000001</v>
      </c>
      <c r="I2" s="13">
        <f>IF(F2="SGD",H2*1.07, H2)</f>
        <v>53.756720000000001</v>
      </c>
      <c r="J2" s="25"/>
      <c r="K2" s="29">
        <v>14</v>
      </c>
      <c r="L2" s="14" t="s">
        <v>24</v>
      </c>
    </row>
    <row r="3" spans="1:12" ht="18.75">
      <c r="A3" s="35"/>
      <c r="B3" s="36" t="s">
        <v>25</v>
      </c>
      <c r="C3" s="37" t="s">
        <v>26</v>
      </c>
      <c r="D3" s="17"/>
      <c r="E3" s="16">
        <v>1</v>
      </c>
      <c r="F3" s="17" t="s">
        <v>23</v>
      </c>
      <c r="G3" s="18">
        <v>1500</v>
      </c>
      <c r="H3" s="18">
        <f>E3*G3*VLOOKUP(F3,FX!B:C,2,FALSE)</f>
        <v>2018.3999999999999</v>
      </c>
      <c r="I3" s="18">
        <f t="shared" ref="I3" si="0">IF(F3="SGD",H3*1.07, H3)</f>
        <v>2018.3999999999999</v>
      </c>
      <c r="J3" s="26"/>
      <c r="K3" s="30"/>
      <c r="L3" s="19" t="s">
        <v>27</v>
      </c>
    </row>
    <row r="4" spans="1:12" ht="18.75">
      <c r="A4" s="35"/>
      <c r="B4" s="36" t="s">
        <v>28</v>
      </c>
      <c r="C4" s="37" t="s">
        <v>29</v>
      </c>
      <c r="D4" s="17"/>
      <c r="E4" s="16">
        <v>1</v>
      </c>
      <c r="F4" s="17" t="s">
        <v>23</v>
      </c>
      <c r="G4" s="18">
        <v>16.989999999999998</v>
      </c>
      <c r="H4" s="18">
        <f>E4*G4*VLOOKUP(F4,FX!B:C,2,FALSE)</f>
        <v>22.861743999999998</v>
      </c>
      <c r="I4" s="18">
        <f t="shared" ref="I4" si="1">IF(F4="SGD",H4*1.07, H4)</f>
        <v>22.861743999999998</v>
      </c>
      <c r="J4" s="26"/>
      <c r="K4" s="30"/>
      <c r="L4" s="19" t="s">
        <v>30</v>
      </c>
    </row>
    <row r="5" spans="1:12" ht="18.75">
      <c r="A5" s="35"/>
      <c r="B5" s="36" t="s">
        <v>31</v>
      </c>
      <c r="C5" s="37" t="s">
        <v>32</v>
      </c>
      <c r="D5" s="17"/>
      <c r="E5" s="16">
        <v>1</v>
      </c>
      <c r="F5" s="17" t="s">
        <v>23</v>
      </c>
      <c r="G5" s="18">
        <v>30</v>
      </c>
      <c r="H5" s="18">
        <f>E5*G5*IFERROR(VLOOKUP(F5,FX!B:C,2,FALSE),0)</f>
        <v>40.367999999999995</v>
      </c>
      <c r="I5" s="18">
        <f t="shared" ref="I5:I51" si="2">IF(F5="SGD",H5*1.07, H5)</f>
        <v>40.367999999999995</v>
      </c>
      <c r="J5" s="26"/>
      <c r="K5" s="30"/>
      <c r="L5" s="15"/>
    </row>
    <row r="6" spans="1:12" ht="18.75">
      <c r="A6" s="35"/>
      <c r="B6" s="36"/>
      <c r="C6" s="37"/>
      <c r="D6" s="17"/>
      <c r="E6" s="16"/>
      <c r="F6" s="17"/>
      <c r="G6" s="18"/>
      <c r="H6" s="18">
        <f>E6*G6*IFERROR(VLOOKUP(F6,FX!B:C,2,FALSE),0)</f>
        <v>0</v>
      </c>
      <c r="I6" s="18">
        <f t="shared" ref="I6" si="3">IF(F6="SGD",H6*1.07, H6)</f>
        <v>0</v>
      </c>
      <c r="J6" s="26"/>
      <c r="K6" s="30"/>
      <c r="L6" s="15"/>
    </row>
    <row r="7" spans="1:12" ht="18.75">
      <c r="A7" s="35"/>
      <c r="B7" s="36"/>
      <c r="C7" s="37"/>
      <c r="D7" s="17"/>
      <c r="E7" s="16"/>
      <c r="F7" s="17"/>
      <c r="G7" s="18"/>
      <c r="H7" s="18">
        <f>E7*G7*IFERROR(VLOOKUP(F7,FX!B:C,2,FALSE),0)</f>
        <v>0</v>
      </c>
      <c r="I7" s="18">
        <f t="shared" si="2"/>
        <v>0</v>
      </c>
      <c r="J7" s="26"/>
      <c r="K7" s="30"/>
      <c r="L7" s="15"/>
    </row>
    <row r="8" spans="1:12" ht="18.75">
      <c r="A8" s="35"/>
      <c r="B8" s="36"/>
      <c r="C8" s="37"/>
      <c r="D8" s="17"/>
      <c r="E8" s="16"/>
      <c r="F8" s="17"/>
      <c r="G8" s="18"/>
      <c r="H8" s="18">
        <f>E8*G8*IFERROR(VLOOKUP(F8,FX!B:C,2,FALSE),0)</f>
        <v>0</v>
      </c>
      <c r="I8" s="18">
        <f t="shared" si="2"/>
        <v>0</v>
      </c>
      <c r="J8" s="26"/>
      <c r="K8" s="30"/>
      <c r="L8" s="15"/>
    </row>
    <row r="9" spans="1:12" ht="18.75">
      <c r="A9" s="35"/>
      <c r="B9" s="36"/>
      <c r="C9" s="37"/>
      <c r="D9" s="17"/>
      <c r="E9" s="16"/>
      <c r="F9" s="17"/>
      <c r="G9" s="18"/>
      <c r="H9" s="18">
        <f>E9*G9*IFERROR(VLOOKUP(F9,FX!B:C,2,FALSE),0)</f>
        <v>0</v>
      </c>
      <c r="I9" s="18">
        <f t="shared" si="2"/>
        <v>0</v>
      </c>
      <c r="J9" s="26"/>
      <c r="K9" s="30"/>
      <c r="L9" s="15"/>
    </row>
    <row r="10" spans="1:12" ht="18.75">
      <c r="A10" s="35"/>
      <c r="B10" s="36"/>
      <c r="C10" s="37"/>
      <c r="D10" s="17"/>
      <c r="E10" s="16"/>
      <c r="F10" s="17"/>
      <c r="G10" s="18"/>
      <c r="H10" s="18">
        <f>E10*G10*IFERROR(VLOOKUP(F10,FX!B:C,2,FALSE),0)</f>
        <v>0</v>
      </c>
      <c r="I10" s="18">
        <f t="shared" si="2"/>
        <v>0</v>
      </c>
      <c r="J10" s="26"/>
      <c r="K10" s="30"/>
      <c r="L10" s="15"/>
    </row>
    <row r="11" spans="1:12" ht="19.5" thickBot="1">
      <c r="A11" s="38"/>
      <c r="B11" s="39"/>
      <c r="C11" s="40"/>
      <c r="D11" s="22"/>
      <c r="E11" s="21"/>
      <c r="F11" s="22"/>
      <c r="G11" s="23"/>
      <c r="H11" s="23">
        <f>E11*G11*IFERROR(VLOOKUP(F11,FX!B:C,2,FALSE),0)</f>
        <v>0</v>
      </c>
      <c r="I11" s="23">
        <f t="shared" si="2"/>
        <v>0</v>
      </c>
      <c r="J11" s="27">
        <f>SUM(I2:I11)</f>
        <v>2135.3864639999997</v>
      </c>
      <c r="K11" s="31"/>
      <c r="L11" s="20"/>
    </row>
    <row r="12" spans="1:12" ht="31.5">
      <c r="A12" s="32" t="s">
        <v>33</v>
      </c>
      <c r="B12" s="33" t="s">
        <v>34</v>
      </c>
      <c r="C12" s="34" t="s">
        <v>35</v>
      </c>
      <c r="D12" s="12"/>
      <c r="E12" s="11">
        <v>1</v>
      </c>
      <c r="F12" s="12" t="s">
        <v>36</v>
      </c>
      <c r="G12" s="13">
        <v>162.81</v>
      </c>
      <c r="H12" s="13">
        <f>E12*G12*IFERROR(VLOOKUP(F12,FX!B:C,2,FALSE),0)</f>
        <v>162.81</v>
      </c>
      <c r="I12" s="13">
        <f t="shared" si="2"/>
        <v>174.20670000000001</v>
      </c>
      <c r="J12" s="25"/>
      <c r="K12" s="29">
        <v>3</v>
      </c>
      <c r="L12" s="14" t="s">
        <v>37</v>
      </c>
    </row>
    <row r="13" spans="1:12" ht="18.75">
      <c r="A13" s="35"/>
      <c r="B13" s="36"/>
      <c r="C13" s="37"/>
      <c r="D13" s="17"/>
      <c r="E13" s="16">
        <v>1</v>
      </c>
      <c r="F13" s="17"/>
      <c r="G13" s="18"/>
      <c r="H13" s="18">
        <f>E13*G13*IFERROR(VLOOKUP(F13,FX!B:C,2,FALSE),0)</f>
        <v>0</v>
      </c>
      <c r="I13" s="18">
        <f t="shared" si="2"/>
        <v>0</v>
      </c>
      <c r="J13" s="26"/>
      <c r="K13" s="30"/>
      <c r="L13" s="15"/>
    </row>
    <row r="14" spans="1:12" ht="18.75">
      <c r="A14" s="35"/>
      <c r="B14" s="36"/>
      <c r="C14" s="37"/>
      <c r="D14" s="17"/>
      <c r="E14" s="16">
        <v>1</v>
      </c>
      <c r="F14" s="17"/>
      <c r="G14" s="18"/>
      <c r="H14" s="18">
        <f>E14*G14*IFERROR(VLOOKUP(F14,FX!B:C,2,FALSE),0)</f>
        <v>0</v>
      </c>
      <c r="I14" s="18">
        <f t="shared" si="2"/>
        <v>0</v>
      </c>
      <c r="J14" s="26"/>
      <c r="K14" s="30"/>
      <c r="L14" s="15"/>
    </row>
    <row r="15" spans="1:12" ht="18.75">
      <c r="A15" s="35"/>
      <c r="B15" s="36"/>
      <c r="C15" s="37"/>
      <c r="D15" s="17"/>
      <c r="E15" s="16">
        <v>1</v>
      </c>
      <c r="F15" s="17"/>
      <c r="G15" s="18"/>
      <c r="H15" s="18">
        <f>E15*G15*IFERROR(VLOOKUP(F15,FX!B:C,2,FALSE),0)</f>
        <v>0</v>
      </c>
      <c r="I15" s="18">
        <f t="shared" si="2"/>
        <v>0</v>
      </c>
      <c r="J15" s="26"/>
      <c r="K15" s="30"/>
      <c r="L15" s="15"/>
    </row>
    <row r="16" spans="1:12" ht="18.75">
      <c r="A16" s="35"/>
      <c r="B16" s="36"/>
      <c r="C16" s="37"/>
      <c r="D16" s="17"/>
      <c r="E16" s="16"/>
      <c r="F16" s="17"/>
      <c r="G16" s="18"/>
      <c r="H16" s="18">
        <f>E16*G16*IFERROR(VLOOKUP(F16,FX!B:C,2,FALSE),0)</f>
        <v>0</v>
      </c>
      <c r="I16" s="18">
        <f t="shared" si="2"/>
        <v>0</v>
      </c>
      <c r="J16" s="26"/>
      <c r="K16" s="30"/>
      <c r="L16" s="15"/>
    </row>
    <row r="17" spans="1:12" ht="18.75">
      <c r="A17" s="35"/>
      <c r="B17" s="36"/>
      <c r="C17" s="37"/>
      <c r="D17" s="17"/>
      <c r="E17" s="16"/>
      <c r="F17" s="17"/>
      <c r="G17" s="18"/>
      <c r="H17" s="18">
        <f>E17*G17*IFERROR(VLOOKUP(F17,FX!B:C,2,FALSE),0)</f>
        <v>0</v>
      </c>
      <c r="I17" s="18">
        <f t="shared" si="2"/>
        <v>0</v>
      </c>
      <c r="J17" s="26"/>
      <c r="K17" s="30"/>
      <c r="L17" s="15"/>
    </row>
    <row r="18" spans="1:12" ht="18.75">
      <c r="A18" s="35"/>
      <c r="B18" s="36"/>
      <c r="C18" s="37"/>
      <c r="D18" s="17"/>
      <c r="E18" s="16"/>
      <c r="F18" s="17"/>
      <c r="G18" s="18"/>
      <c r="H18" s="18">
        <f>E18*G18*IFERROR(VLOOKUP(F18,FX!B:C,2,FALSE),0)</f>
        <v>0</v>
      </c>
      <c r="I18" s="18">
        <f t="shared" si="2"/>
        <v>0</v>
      </c>
      <c r="J18" s="26"/>
      <c r="K18" s="30"/>
      <c r="L18" s="15"/>
    </row>
    <row r="19" spans="1:12" ht="18.75">
      <c r="A19" s="35"/>
      <c r="B19" s="36"/>
      <c r="C19" s="37"/>
      <c r="D19" s="17"/>
      <c r="E19" s="16"/>
      <c r="F19" s="17"/>
      <c r="G19" s="18"/>
      <c r="H19" s="18">
        <f>E19*G19*IFERROR(VLOOKUP(F19,FX!B:C,2,FALSE),0)</f>
        <v>0</v>
      </c>
      <c r="I19" s="18">
        <f t="shared" si="2"/>
        <v>0</v>
      </c>
      <c r="J19" s="26"/>
      <c r="K19" s="30"/>
      <c r="L19" s="15"/>
    </row>
    <row r="20" spans="1:12" ht="18.75">
      <c r="A20" s="35"/>
      <c r="B20" s="36"/>
      <c r="C20" s="37"/>
      <c r="D20" s="17"/>
      <c r="E20" s="16"/>
      <c r="F20" s="17"/>
      <c r="G20" s="18"/>
      <c r="H20" s="18">
        <f>E20*G20*IFERROR(VLOOKUP(F20,FX!B:C,2,FALSE),0)</f>
        <v>0</v>
      </c>
      <c r="I20" s="18">
        <f t="shared" si="2"/>
        <v>0</v>
      </c>
      <c r="J20" s="26"/>
      <c r="K20" s="30"/>
      <c r="L20" s="15"/>
    </row>
    <row r="21" spans="1:12" ht="19.5" thickBot="1">
      <c r="A21" s="38"/>
      <c r="B21" s="39"/>
      <c r="C21" s="40"/>
      <c r="D21" s="22"/>
      <c r="E21" s="21"/>
      <c r="F21" s="22"/>
      <c r="G21" s="23"/>
      <c r="H21" s="23">
        <f>E21*G21*IFERROR(VLOOKUP(F21,FX!B:C,2,FALSE),0)</f>
        <v>0</v>
      </c>
      <c r="I21" s="23">
        <f t="shared" si="2"/>
        <v>0</v>
      </c>
      <c r="J21" s="27">
        <f>SUM(I13:I21)</f>
        <v>0</v>
      </c>
      <c r="K21" s="31"/>
      <c r="L21" s="20"/>
    </row>
    <row r="22" spans="1:12" ht="18.75">
      <c r="A22" s="32"/>
      <c r="B22" s="33" t="s">
        <v>38</v>
      </c>
      <c r="C22" s="34" t="s">
        <v>39</v>
      </c>
      <c r="D22" s="12"/>
      <c r="E22" s="11">
        <v>1</v>
      </c>
      <c r="F22" s="12" t="s">
        <v>23</v>
      </c>
      <c r="G22" s="13">
        <v>179</v>
      </c>
      <c r="H22" s="13">
        <f>E22*G22*IFERROR(VLOOKUP(F22,FX!B:C,2,FALSE),0)</f>
        <v>240.86239999999998</v>
      </c>
      <c r="I22" s="13">
        <f t="shared" ref="I22:I25" si="4">IF(F22="SGD",H22*1.07, H22)</f>
        <v>240.86239999999998</v>
      </c>
      <c r="J22" s="25"/>
      <c r="K22" s="29"/>
      <c r="L22" s="10"/>
    </row>
    <row r="23" spans="1:12" ht="18.75">
      <c r="A23" s="35"/>
      <c r="B23" s="36" t="s">
        <v>31</v>
      </c>
      <c r="C23" s="37" t="s">
        <v>40</v>
      </c>
      <c r="D23" s="17"/>
      <c r="E23" s="16">
        <v>1</v>
      </c>
      <c r="F23" s="17" t="s">
        <v>23</v>
      </c>
      <c r="G23" s="18">
        <v>12.91</v>
      </c>
      <c r="H23" s="18">
        <f>E23*G23*IFERROR(VLOOKUP(F23,FX!B:C,2,FALSE),0)</f>
        <v>17.371696</v>
      </c>
      <c r="I23" s="18">
        <f t="shared" si="4"/>
        <v>17.371696</v>
      </c>
      <c r="J23" s="26"/>
      <c r="K23" s="30"/>
      <c r="L23" s="15"/>
    </row>
    <row r="24" spans="1:12" ht="18.75">
      <c r="A24" s="35"/>
      <c r="B24" s="36"/>
      <c r="C24" s="37"/>
      <c r="D24" s="17"/>
      <c r="E24" s="16">
        <v>1</v>
      </c>
      <c r="F24" s="17"/>
      <c r="G24" s="18"/>
      <c r="H24" s="18">
        <f>E24*G24*IFERROR(VLOOKUP(F24,FX!B:C,2,FALSE),0)</f>
        <v>0</v>
      </c>
      <c r="I24" s="18">
        <f t="shared" si="4"/>
        <v>0</v>
      </c>
      <c r="J24" s="26"/>
      <c r="K24" s="30"/>
      <c r="L24" s="15"/>
    </row>
    <row r="25" spans="1:12" ht="18.75">
      <c r="A25" s="35"/>
      <c r="B25" s="36"/>
      <c r="C25" s="37"/>
      <c r="D25" s="17"/>
      <c r="E25" s="16">
        <v>1</v>
      </c>
      <c r="F25" s="17"/>
      <c r="G25" s="18"/>
      <c r="H25" s="18">
        <f>E25*G25*IFERROR(VLOOKUP(F25,FX!B:C,2,FALSE),0)</f>
        <v>0</v>
      </c>
      <c r="I25" s="18">
        <f t="shared" si="4"/>
        <v>0</v>
      </c>
      <c r="J25" s="26"/>
      <c r="K25" s="30"/>
      <c r="L25" s="15"/>
    </row>
    <row r="26" spans="1:12" ht="18.75">
      <c r="A26" s="35"/>
      <c r="B26" s="36"/>
      <c r="C26" s="37"/>
      <c r="D26" s="17"/>
      <c r="E26" s="16"/>
      <c r="F26" s="17"/>
      <c r="G26" s="18"/>
      <c r="H26" s="18">
        <f>E26*G26*IFERROR(VLOOKUP(F26,FX!B:C,2,FALSE),0)</f>
        <v>0</v>
      </c>
      <c r="I26" s="18">
        <f t="shared" si="2"/>
        <v>0</v>
      </c>
      <c r="J26" s="26"/>
      <c r="K26" s="30"/>
      <c r="L26" s="15"/>
    </row>
    <row r="27" spans="1:12" ht="18.75">
      <c r="A27" s="35"/>
      <c r="B27" s="36"/>
      <c r="C27" s="37"/>
      <c r="D27" s="17"/>
      <c r="E27" s="16"/>
      <c r="F27" s="17"/>
      <c r="G27" s="18"/>
      <c r="H27" s="18">
        <f>E27*G27*IFERROR(VLOOKUP(F27,FX!B:C,2,FALSE),0)</f>
        <v>0</v>
      </c>
      <c r="I27" s="18">
        <f t="shared" si="2"/>
        <v>0</v>
      </c>
      <c r="J27" s="26"/>
      <c r="K27" s="30"/>
      <c r="L27" s="15"/>
    </row>
    <row r="28" spans="1:12" ht="18.75">
      <c r="A28" s="35"/>
      <c r="B28" s="36"/>
      <c r="C28" s="37"/>
      <c r="D28" s="17"/>
      <c r="E28" s="16"/>
      <c r="F28" s="17"/>
      <c r="G28" s="18"/>
      <c r="H28" s="18">
        <f>E28*G28*IFERROR(VLOOKUP(F28,FX!B:C,2,FALSE),0)</f>
        <v>0</v>
      </c>
      <c r="I28" s="18">
        <f t="shared" si="2"/>
        <v>0</v>
      </c>
      <c r="J28" s="26"/>
      <c r="K28" s="30"/>
      <c r="L28" s="15"/>
    </row>
    <row r="29" spans="1:12" ht="18.75">
      <c r="A29" s="35"/>
      <c r="B29" s="36"/>
      <c r="C29" s="37"/>
      <c r="D29" s="17"/>
      <c r="E29" s="16"/>
      <c r="F29" s="17"/>
      <c r="G29" s="18"/>
      <c r="H29" s="18">
        <f>E29*G29*IFERROR(VLOOKUP(F29,FX!B:C,2,FALSE),0)</f>
        <v>0</v>
      </c>
      <c r="I29" s="18">
        <f t="shared" si="2"/>
        <v>0</v>
      </c>
      <c r="J29" s="26"/>
      <c r="K29" s="30"/>
      <c r="L29" s="15"/>
    </row>
    <row r="30" spans="1:12" ht="18.75">
      <c r="A30" s="35"/>
      <c r="B30" s="36"/>
      <c r="C30" s="37"/>
      <c r="D30" s="17"/>
      <c r="E30" s="16"/>
      <c r="F30" s="17"/>
      <c r="G30" s="18"/>
      <c r="H30" s="18">
        <f>E30*G30*IFERROR(VLOOKUP(F30,FX!B:C,2,FALSE),0)</f>
        <v>0</v>
      </c>
      <c r="I30" s="18">
        <f t="shared" si="2"/>
        <v>0</v>
      </c>
      <c r="J30" s="26"/>
      <c r="K30" s="30"/>
      <c r="L30" s="15"/>
    </row>
    <row r="31" spans="1:12" ht="19.5" thickBot="1">
      <c r="A31" s="38"/>
      <c r="B31" s="39"/>
      <c r="C31" s="40"/>
      <c r="D31" s="22"/>
      <c r="E31" s="21"/>
      <c r="F31" s="22"/>
      <c r="G31" s="23"/>
      <c r="H31" s="23">
        <f>E31*G31*IFERROR(VLOOKUP(F31,FX!B:C,2,FALSE),0)</f>
        <v>0</v>
      </c>
      <c r="I31" s="23">
        <f t="shared" si="2"/>
        <v>0</v>
      </c>
      <c r="J31" s="27">
        <f>SUM(I22:I31)</f>
        <v>258.23409599999997</v>
      </c>
      <c r="K31" s="31"/>
      <c r="L31" s="20"/>
    </row>
    <row r="32" spans="1:12" ht="18.75">
      <c r="A32" s="32"/>
      <c r="B32" s="33"/>
      <c r="C32" s="34"/>
      <c r="D32" s="12"/>
      <c r="E32" s="11">
        <v>1</v>
      </c>
      <c r="F32" s="12" t="s">
        <v>41</v>
      </c>
      <c r="G32" s="13">
        <v>1</v>
      </c>
      <c r="H32" s="13">
        <f>E32*G32*IFERROR(VLOOKUP(F32,FX!B:C,2,FALSE),0)</f>
        <v>1.5869</v>
      </c>
      <c r="I32" s="13">
        <f t="shared" ref="I32:I35" si="5">IF(F32="SGD",H32*1.07, H32)</f>
        <v>1.5869</v>
      </c>
      <c r="J32" s="25"/>
      <c r="K32" s="29"/>
      <c r="L32" s="10"/>
    </row>
    <row r="33" spans="1:12" ht="18.75">
      <c r="A33" s="35"/>
      <c r="B33" s="36"/>
      <c r="C33" s="37"/>
      <c r="D33" s="17"/>
      <c r="E33" s="16">
        <v>1</v>
      </c>
      <c r="F33" s="17" t="s">
        <v>41</v>
      </c>
      <c r="G33" s="18">
        <v>1</v>
      </c>
      <c r="H33" s="18">
        <f>E33*G33*IFERROR(VLOOKUP(F33,FX!B:C,2,FALSE),0)</f>
        <v>1.5869</v>
      </c>
      <c r="I33" s="18">
        <f t="shared" si="5"/>
        <v>1.5869</v>
      </c>
      <c r="J33" s="26"/>
      <c r="K33" s="30"/>
      <c r="L33" s="15"/>
    </row>
    <row r="34" spans="1:12" ht="18.75">
      <c r="A34" s="35"/>
      <c r="B34" s="36"/>
      <c r="C34" s="37"/>
      <c r="D34" s="17"/>
      <c r="E34" s="16">
        <v>1</v>
      </c>
      <c r="F34" s="17" t="s">
        <v>41</v>
      </c>
      <c r="G34" s="18">
        <v>1</v>
      </c>
      <c r="H34" s="18">
        <f>E34*G34*IFERROR(VLOOKUP(F34,FX!B:C,2,FALSE),0)</f>
        <v>1.5869</v>
      </c>
      <c r="I34" s="18">
        <f t="shared" si="5"/>
        <v>1.5869</v>
      </c>
      <c r="J34" s="26"/>
      <c r="K34" s="30"/>
      <c r="L34" s="15"/>
    </row>
    <row r="35" spans="1:12" ht="18.75">
      <c r="A35" s="35"/>
      <c r="B35" s="36"/>
      <c r="C35" s="37"/>
      <c r="D35" s="17"/>
      <c r="E35" s="16">
        <v>1</v>
      </c>
      <c r="F35" s="17" t="s">
        <v>41</v>
      </c>
      <c r="G35" s="18">
        <v>1</v>
      </c>
      <c r="H35" s="18">
        <f>E35*G35*IFERROR(VLOOKUP(F35,FX!B:C,2,FALSE),0)</f>
        <v>1.5869</v>
      </c>
      <c r="I35" s="18">
        <f t="shared" si="5"/>
        <v>1.5869</v>
      </c>
      <c r="J35" s="26"/>
      <c r="K35" s="30"/>
      <c r="L35" s="15"/>
    </row>
    <row r="36" spans="1:12" ht="18.75">
      <c r="A36" s="35"/>
      <c r="B36" s="36"/>
      <c r="C36" s="37"/>
      <c r="D36" s="17"/>
      <c r="E36" s="16"/>
      <c r="F36" s="17"/>
      <c r="G36" s="18"/>
      <c r="H36" s="18">
        <f>E36*G36*IFERROR(VLOOKUP(F36,FX!B:C,2,FALSE),0)</f>
        <v>0</v>
      </c>
      <c r="I36" s="18">
        <f t="shared" si="2"/>
        <v>0</v>
      </c>
      <c r="J36" s="26"/>
      <c r="K36" s="30"/>
      <c r="L36" s="15"/>
    </row>
    <row r="37" spans="1:12" ht="18.75">
      <c r="A37" s="35"/>
      <c r="B37" s="36"/>
      <c r="C37" s="37"/>
      <c r="D37" s="17"/>
      <c r="E37" s="16"/>
      <c r="F37" s="17"/>
      <c r="G37" s="18"/>
      <c r="H37" s="18">
        <f>E37*G37*IFERROR(VLOOKUP(F37,FX!B:C,2,FALSE),0)</f>
        <v>0</v>
      </c>
      <c r="I37" s="18">
        <f t="shared" si="2"/>
        <v>0</v>
      </c>
      <c r="J37" s="26"/>
      <c r="K37" s="30"/>
      <c r="L37" s="15"/>
    </row>
    <row r="38" spans="1:12" ht="18.75">
      <c r="A38" s="35"/>
      <c r="B38" s="36"/>
      <c r="C38" s="37"/>
      <c r="D38" s="17"/>
      <c r="E38" s="16"/>
      <c r="F38" s="17"/>
      <c r="G38" s="18"/>
      <c r="H38" s="18">
        <f>E38*G38*IFERROR(VLOOKUP(F38,FX!B:C,2,FALSE),0)</f>
        <v>0</v>
      </c>
      <c r="I38" s="18">
        <f t="shared" si="2"/>
        <v>0</v>
      </c>
      <c r="J38" s="26"/>
      <c r="K38" s="30"/>
      <c r="L38" s="15"/>
    </row>
    <row r="39" spans="1:12" ht="18.75">
      <c r="A39" s="35"/>
      <c r="B39" s="36"/>
      <c r="C39" s="37"/>
      <c r="D39" s="17"/>
      <c r="E39" s="16"/>
      <c r="F39" s="17"/>
      <c r="G39" s="18"/>
      <c r="H39" s="18">
        <f>E39*G39*IFERROR(VLOOKUP(F39,FX!B:C,2,FALSE),0)</f>
        <v>0</v>
      </c>
      <c r="I39" s="18">
        <f t="shared" si="2"/>
        <v>0</v>
      </c>
      <c r="J39" s="26"/>
      <c r="K39" s="30"/>
      <c r="L39" s="15"/>
    </row>
    <row r="40" spans="1:12" ht="18.75">
      <c r="A40" s="35"/>
      <c r="B40" s="36"/>
      <c r="C40" s="37"/>
      <c r="D40" s="17"/>
      <c r="E40" s="16"/>
      <c r="F40" s="17"/>
      <c r="G40" s="18"/>
      <c r="H40" s="18">
        <f>E40*G40*IFERROR(VLOOKUP(F40,FX!B:C,2,FALSE),0)</f>
        <v>0</v>
      </c>
      <c r="I40" s="18">
        <f t="shared" si="2"/>
        <v>0</v>
      </c>
      <c r="J40" s="26"/>
      <c r="K40" s="30"/>
      <c r="L40" s="15"/>
    </row>
    <row r="41" spans="1:12" ht="19.5" thickBot="1">
      <c r="A41" s="38"/>
      <c r="B41" s="39"/>
      <c r="C41" s="40"/>
      <c r="D41" s="22"/>
      <c r="E41" s="21"/>
      <c r="F41" s="22"/>
      <c r="G41" s="23"/>
      <c r="H41" s="23">
        <f>E41*G41*IFERROR(VLOOKUP(F41,FX!B:C,2,FALSE),0)</f>
        <v>0</v>
      </c>
      <c r="I41" s="23">
        <f t="shared" si="2"/>
        <v>0</v>
      </c>
      <c r="J41" s="27">
        <f>SUM(I33:I41)</f>
        <v>4.7606999999999999</v>
      </c>
      <c r="K41" s="31"/>
      <c r="L41" s="20"/>
    </row>
    <row r="42" spans="1:12" ht="18.75">
      <c r="A42" s="35"/>
      <c r="B42" s="36"/>
      <c r="C42" s="37"/>
      <c r="D42" s="17"/>
      <c r="E42" s="11">
        <v>1</v>
      </c>
      <c r="F42" s="12" t="s">
        <v>41</v>
      </c>
      <c r="G42" s="13">
        <v>129</v>
      </c>
      <c r="H42" s="13">
        <f>E42*G42*IFERROR(VLOOKUP(F42,FX!B:C,2,FALSE),0)</f>
        <v>204.71010000000001</v>
      </c>
      <c r="I42" s="13">
        <f t="shared" ref="I42:I44" si="6">IF(F42="SGD",H42*1.07, H42)</f>
        <v>204.71010000000001</v>
      </c>
      <c r="J42" s="26"/>
      <c r="K42" s="30"/>
      <c r="L42" s="15"/>
    </row>
    <row r="43" spans="1:12" ht="18.75">
      <c r="A43" s="35"/>
      <c r="B43" s="36"/>
      <c r="C43" s="37"/>
      <c r="D43" s="17"/>
      <c r="E43" s="16">
        <v>1</v>
      </c>
      <c r="F43" s="17" t="s">
        <v>42</v>
      </c>
      <c r="G43" s="18">
        <v>1</v>
      </c>
      <c r="H43" s="18">
        <f>E43*G43*IFERROR(VLOOKUP(F43,FX!B:C,2,FALSE),0)</f>
        <v>1.8524</v>
      </c>
      <c r="I43" s="18">
        <f t="shared" si="6"/>
        <v>1.8524</v>
      </c>
      <c r="J43" s="26"/>
      <c r="K43" s="30"/>
      <c r="L43" s="15"/>
    </row>
    <row r="44" spans="1:12" ht="18.75">
      <c r="A44" s="35"/>
      <c r="B44" s="36"/>
      <c r="C44" s="37"/>
      <c r="D44" s="17"/>
      <c r="E44" s="16">
        <v>1</v>
      </c>
      <c r="F44" s="17" t="s">
        <v>42</v>
      </c>
      <c r="G44" s="18">
        <v>1</v>
      </c>
      <c r="H44" s="18">
        <f>E44*G44*IFERROR(VLOOKUP(F44,FX!B:C,2,FALSE),0)</f>
        <v>1.8524</v>
      </c>
      <c r="I44" s="18">
        <f t="shared" si="6"/>
        <v>1.8524</v>
      </c>
      <c r="J44" s="26"/>
      <c r="K44" s="30"/>
      <c r="L44" s="15"/>
    </row>
    <row r="45" spans="1:12" ht="18.75">
      <c r="A45" s="35"/>
      <c r="B45" s="36"/>
      <c r="C45" s="37"/>
      <c r="D45" s="17"/>
      <c r="E45" s="16"/>
      <c r="F45" s="17"/>
      <c r="G45" s="18"/>
      <c r="H45" s="18">
        <f>E45*G45*IFERROR(VLOOKUP(F45,FX!B:C,2,FALSE),0)</f>
        <v>0</v>
      </c>
      <c r="I45" s="18">
        <f t="shared" si="2"/>
        <v>0</v>
      </c>
      <c r="J45" s="26"/>
      <c r="K45" s="30"/>
      <c r="L45" s="15"/>
    </row>
    <row r="46" spans="1:12" ht="18.75">
      <c r="A46" s="35"/>
      <c r="B46" s="36"/>
      <c r="C46" s="37"/>
      <c r="D46" s="17"/>
      <c r="E46" s="16"/>
      <c r="F46" s="17"/>
      <c r="G46" s="18"/>
      <c r="H46" s="18">
        <f>E46*G46*IFERROR(VLOOKUP(F46,FX!B:C,2,FALSE),0)</f>
        <v>0</v>
      </c>
      <c r="I46" s="18">
        <f t="shared" si="2"/>
        <v>0</v>
      </c>
      <c r="J46" s="26"/>
      <c r="K46" s="30"/>
      <c r="L46" s="15"/>
    </row>
    <row r="47" spans="1:12" ht="18.75">
      <c r="A47" s="35"/>
      <c r="B47" s="36"/>
      <c r="C47" s="37"/>
      <c r="D47" s="17"/>
      <c r="E47" s="16"/>
      <c r="F47" s="17"/>
      <c r="G47" s="18"/>
      <c r="H47" s="18">
        <f>E47*G47*IFERROR(VLOOKUP(F47,FX!B:C,2,FALSE),0)</f>
        <v>0</v>
      </c>
      <c r="I47" s="18">
        <f t="shared" si="2"/>
        <v>0</v>
      </c>
      <c r="J47" s="26"/>
      <c r="K47" s="30"/>
      <c r="L47" s="15"/>
    </row>
    <row r="48" spans="1:12" ht="18.75">
      <c r="A48" s="35"/>
      <c r="B48" s="36"/>
      <c r="C48" s="37"/>
      <c r="D48" s="17"/>
      <c r="E48" s="16"/>
      <c r="F48" s="17"/>
      <c r="G48" s="18"/>
      <c r="H48" s="18">
        <f>E48*G48*IFERROR(VLOOKUP(F48,FX!B:C,2,FALSE),0)</f>
        <v>0</v>
      </c>
      <c r="I48" s="18">
        <f t="shared" si="2"/>
        <v>0</v>
      </c>
      <c r="J48" s="26"/>
      <c r="K48" s="30"/>
      <c r="L48" s="15"/>
    </row>
    <row r="49" spans="1:12" ht="18.75">
      <c r="A49" s="35"/>
      <c r="B49" s="36"/>
      <c r="C49" s="37"/>
      <c r="D49" s="17"/>
      <c r="E49" s="16"/>
      <c r="F49" s="17"/>
      <c r="G49" s="18"/>
      <c r="H49" s="18">
        <f>E49*G49*IFERROR(VLOOKUP(F49,FX!B:C,2,FALSE),0)</f>
        <v>0</v>
      </c>
      <c r="I49" s="18">
        <f t="shared" si="2"/>
        <v>0</v>
      </c>
      <c r="J49" s="26"/>
      <c r="K49" s="30"/>
      <c r="L49" s="15"/>
    </row>
    <row r="50" spans="1:12" ht="18.75">
      <c r="A50" s="35"/>
      <c r="B50" s="36"/>
      <c r="C50" s="37"/>
      <c r="D50" s="17"/>
      <c r="E50" s="16"/>
      <c r="F50" s="17"/>
      <c r="G50" s="18"/>
      <c r="H50" s="18">
        <f>E50*G50*IFERROR(VLOOKUP(F50,FX!B:C,2,FALSE),0)</f>
        <v>0</v>
      </c>
      <c r="I50" s="18">
        <f t="shared" si="2"/>
        <v>0</v>
      </c>
      <c r="J50" s="26"/>
      <c r="K50" s="30"/>
      <c r="L50" s="15"/>
    </row>
    <row r="51" spans="1:12" ht="19.5" thickBot="1">
      <c r="A51" s="38"/>
      <c r="B51" s="39"/>
      <c r="C51" s="40"/>
      <c r="D51" s="22"/>
      <c r="E51" s="21"/>
      <c r="F51" s="22"/>
      <c r="G51" s="23"/>
      <c r="H51" s="23">
        <f>E51*G51*IFERROR(VLOOKUP(F51,FX!B:C,2,FALSE),0)</f>
        <v>0</v>
      </c>
      <c r="I51" s="23">
        <f t="shared" si="2"/>
        <v>0</v>
      </c>
      <c r="J51" s="27">
        <f>SUM(I43:I51)</f>
        <v>3.7048000000000001</v>
      </c>
      <c r="K51" s="31"/>
      <c r="L51" s="20"/>
    </row>
    <row r="52" spans="1:12" ht="21">
      <c r="A52" s="41" t="s">
        <v>43</v>
      </c>
      <c r="B52" s="41"/>
      <c r="C52" s="41"/>
      <c r="D52" s="41"/>
      <c r="E52" s="41"/>
      <c r="F52" s="41"/>
      <c r="G52" s="41"/>
      <c r="H52" s="41"/>
      <c r="I52" s="41"/>
      <c r="J52" s="5">
        <f>SUM(J2:J51)</f>
        <v>2402.0860599999996</v>
      </c>
      <c r="K52" s="1"/>
    </row>
    <row r="53" spans="1:12" ht="21">
      <c r="A53" s="41" t="s">
        <v>44</v>
      </c>
      <c r="B53" s="41"/>
      <c r="C53" s="41"/>
      <c r="D53" s="41"/>
      <c r="E53" s="41"/>
      <c r="F53" s="41"/>
      <c r="G53" s="41"/>
      <c r="H53" s="41"/>
      <c r="I53" s="41"/>
      <c r="J53" s="5">
        <f>500-J52</f>
        <v>-1902.0860599999996</v>
      </c>
      <c r="K53" s="1"/>
    </row>
  </sheetData>
  <mergeCells count="2">
    <mergeCell ref="A52:I52"/>
    <mergeCell ref="A53:I53"/>
  </mergeCells>
  <conditionalFormatting sqref="J53:K53">
    <cfRule type="cellIs" dxfId="9" priority="11" operator="lessThan">
      <formula>0</formula>
    </cfRule>
  </conditionalFormatting>
  <conditionalFormatting sqref="J52:K52">
    <cfRule type="cellIs" dxfId="8" priority="9" operator="greaterThan">
      <formula>500</formula>
    </cfRule>
  </conditionalFormatting>
  <conditionalFormatting sqref="K2:K51">
    <cfRule type="cellIs" dxfId="7" priority="6" operator="between">
      <formula>1</formula>
      <formula>5</formula>
    </cfRule>
    <cfRule type="cellIs" dxfId="6" priority="7" operator="between">
      <formula>6</formula>
      <formula>10</formula>
    </cfRule>
    <cfRule type="cellIs" dxfId="5" priority="8" operator="greaterThan">
      <formula>10</formula>
    </cfRule>
  </conditionalFormatting>
  <conditionalFormatting sqref="J2:J51">
    <cfRule type="cellIs" dxfId="4" priority="5" operator="greaterThan">
      <formula>100</formula>
    </cfRule>
  </conditionalFormatting>
  <conditionalFormatting sqref="H45:I51 H36:I41 H26:I31 H2:I21">
    <cfRule type="cellIs" dxfId="3" priority="4" operator="greaterThan">
      <formula>100</formula>
    </cfRule>
  </conditionalFormatting>
  <conditionalFormatting sqref="H42:I44">
    <cfRule type="cellIs" dxfId="2" priority="3" operator="greaterThan">
      <formula>100</formula>
    </cfRule>
  </conditionalFormatting>
  <conditionalFormatting sqref="H32:I35">
    <cfRule type="cellIs" dxfId="1" priority="2" operator="greaterThan">
      <formula>100</formula>
    </cfRule>
  </conditionalFormatting>
  <conditionalFormatting sqref="H22:I25">
    <cfRule type="cellIs" dxfId="0" priority="1" operator="greaterThan">
      <formula>100</formula>
    </cfRule>
  </conditionalFormatting>
  <hyperlinks>
    <hyperlink ref="L2" r:id="rId1" xr:uid="{5FF4762E-5BD5-4D87-8E83-DDC00AF9AC8B}"/>
    <hyperlink ref="L3" r:id="rId2" xr:uid="{FCE8F297-D9BA-4565-B846-4AF236D8A9CF}"/>
    <hyperlink ref="L4" r:id="rId3" xr:uid="{0D1FBC21-F41A-4DE9-A7BB-302C55F9E86C}"/>
    <hyperlink ref="L12" r:id="rId4" xr:uid="{8703BC3A-8082-44EE-8BB1-B3C3EDCE0BED}"/>
  </hyperlinks>
  <pageMargins left="0.7" right="0.7" top="0.75" bottom="0.75" header="0.3" footer="0.3"/>
  <pageSetup orientation="portrait" horizontalDpi="1200" verticalDpi="1200" r:id="rId5"/>
  <extLst>
    <ext xmlns:x14="http://schemas.microsoft.com/office/spreadsheetml/2009/9/main" uri="{CCE6A557-97BC-4b89-ADB6-D9C93CAAB3DF}">
      <x14:dataValidations xmlns:xm="http://schemas.microsoft.com/office/excel/2006/main" count="1">
        <x14:dataValidation type="list" allowBlank="1" showInputMessage="1" showErrorMessage="1" prompt="Choose Currency" xr:uid="{ED402A23-3709-4680-907C-713D7151B1D1}">
          <x14:formula1>
            <xm:f>FX!$B$3:$B$10</xm:f>
          </x14:formula1>
          <xm:sqref>F2:F51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0F4D5-A832-45B6-9C3E-C0949B27C395}">
  <dimension ref="A1:C6"/>
  <sheetViews>
    <sheetView workbookViewId="0">
      <selection activeCell="B7" sqref="B7"/>
    </sheetView>
  </sheetViews>
  <sheetFormatPr defaultRowHeight="15"/>
  <cols>
    <col min="1" max="2" width="11.28515625" bestFit="1" customWidth="1"/>
  </cols>
  <sheetData>
    <row r="1" spans="1:3">
      <c r="B1" t="s">
        <v>13</v>
      </c>
      <c r="C1" t="s">
        <v>45</v>
      </c>
    </row>
    <row r="2" spans="1:3">
      <c r="C2">
        <v>0</v>
      </c>
    </row>
    <row r="3" spans="1:3">
      <c r="B3" t="s">
        <v>36</v>
      </c>
      <c r="C3" s="2">
        <v>1</v>
      </c>
    </row>
    <row r="4" spans="1:3">
      <c r="A4" t="e" vm="1">
        <v>#VALUE!</v>
      </c>
      <c r="B4" t="s">
        <v>23</v>
      </c>
      <c r="C4" s="3" cm="1">
        <f t="array" ref="C4">_FV(A4,"Price")</f>
        <v>1.3455999999999999</v>
      </c>
    </row>
    <row r="5" spans="1:3">
      <c r="A5" t="e" vm="2">
        <v>#VALUE!</v>
      </c>
      <c r="B5" t="s">
        <v>41</v>
      </c>
      <c r="C5" s="3" cm="1">
        <f t="array" ref="C5">_FV(A5,"Price")</f>
        <v>1.5869</v>
      </c>
    </row>
    <row r="6" spans="1:3">
      <c r="A6" t="e" vm="3">
        <v>#VALUE!</v>
      </c>
      <c r="B6" t="s">
        <v>42</v>
      </c>
      <c r="C6" s="3" cm="1">
        <f t="array" ref="C6">_FV(A6,"Price")</f>
        <v>1.8524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716C2CE4E08D45AAAF5AF9D28268E4" ma:contentTypeVersion="2" ma:contentTypeDescription="Create a new document." ma:contentTypeScope="" ma:versionID="9799faa8f0c18dd52f8c2d791a22cf76">
  <xsd:schema xmlns:xsd="http://www.w3.org/2001/XMLSchema" xmlns:xs="http://www.w3.org/2001/XMLSchema" xmlns:p="http://schemas.microsoft.com/office/2006/metadata/properties" xmlns:ns2="ae4c21d2-3d93-49a6-b956-9008774ab5ed" targetNamespace="http://schemas.microsoft.com/office/2006/metadata/properties" ma:root="true" ma:fieldsID="4c21cef05cd4ec1d62728da1fdf36532" ns2:_="">
    <xsd:import namespace="ae4c21d2-3d93-49a6-b956-9008774ab5e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4c21d2-3d93-49a6-b956-9008774ab5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CEDDF9-E112-452D-A5FC-1A6085589888}"/>
</file>

<file path=customXml/itemProps2.xml><?xml version="1.0" encoding="utf-8"?>
<ds:datastoreItem xmlns:ds="http://schemas.openxmlformats.org/officeDocument/2006/customXml" ds:itemID="{FB1639FE-42FD-4B31-AB37-2D6C12DC58A5}"/>
</file>

<file path=customXml/itemProps3.xml><?xml version="1.0" encoding="utf-8"?>
<ds:datastoreItem xmlns:ds="http://schemas.openxmlformats.org/officeDocument/2006/customXml" ds:itemID="{C59C0AD4-5722-4AF1-B298-98437C319531}"/>
</file>

<file path=customXml/itemProps4.xml><?xml version="1.0" encoding="utf-8"?>
<ds:datastoreItem xmlns:ds="http://schemas.openxmlformats.org/officeDocument/2006/customXml" ds:itemID="{7CBEE4B5-9C85-4A3A-A1AD-DCBB2D9281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Huei Ming Tan</dc:creator>
  <cp:keywords/>
  <dc:description/>
  <cp:lastModifiedBy>Tan Jia Jun Bryan</cp:lastModifiedBy>
  <cp:revision/>
  <dcterms:created xsi:type="dcterms:W3CDTF">2020-08-11T16:25:45Z</dcterms:created>
  <dcterms:modified xsi:type="dcterms:W3CDTF">2021-08-28T07:18:07Z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0x01010045716C2CE4E08D45AAAF5AF9D28268E4</vt:lpwstr>
  </property>
</Properties>
</file>