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von/Kuliah/"/>
    </mc:Choice>
  </mc:AlternateContent>
  <xr:revisionPtr revIDLastSave="0" documentId="13_ncr:1_{7D15B2FB-625C-1B49-9BD8-4FA1F99A06D3}" xr6:coauthVersionLast="47" xr6:coauthVersionMax="47" xr10:uidLastSave="{00000000-0000-0000-0000-000000000000}"/>
  <bookViews>
    <workbookView xWindow="0" yWindow="660" windowWidth="30240" windowHeight="17180" activeTab="6" xr2:uid="{C1E3F011-F54B-4592-B8F8-EDD837C99E44}"/>
  </bookViews>
  <sheets>
    <sheet name="1.1 Soal 1" sheetId="3" r:id="rId1"/>
    <sheet name="1.1 Soal 2" sheetId="6" r:id="rId2"/>
    <sheet name="1.2" sheetId="7" r:id="rId3"/>
    <sheet name="1.3" sheetId="8" r:id="rId4"/>
    <sheet name="2.1 Problem 1" sheetId="9" r:id="rId5"/>
    <sheet name="2.2 Problem 2" sheetId="11" r:id="rId6"/>
    <sheet name="2.3 Problem 3" sheetId="12" r:id="rId7"/>
  </sheets>
  <definedNames>
    <definedName name="solver_adj" localSheetId="0" hidden="1">'1.1 Soal 1'!$C$2:$C$3</definedName>
    <definedName name="solver_adj" localSheetId="1" hidden="1">'1.1 Soal 2'!$C$2:$C$3</definedName>
    <definedName name="solver_adj" localSheetId="2" hidden="1">'1.2'!$C$2:$C$4</definedName>
    <definedName name="solver_adj" localSheetId="3" hidden="1">'1.3'!$C$2:$C$5</definedName>
    <definedName name="solver_adj" localSheetId="4" hidden="1">'2.1 Problem 1'!$C$2:$C$3</definedName>
    <definedName name="solver_adj" localSheetId="5" hidden="1">'2.2 Problem 2'!$C$2:$C$3</definedName>
    <definedName name="solver_adj" localSheetId="6" hidden="1">'2.3 Problem 3'!$C$2:$C$4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0" hidden="1">2</definedName>
    <definedName name="solver_drv" localSheetId="1" hidden="1">2</definedName>
    <definedName name="solver_drv" localSheetId="2" hidden="1">2</definedName>
    <definedName name="solver_drv" localSheetId="3" hidden="1">2</definedName>
    <definedName name="solver_drv" localSheetId="4" hidden="1">2</definedName>
    <definedName name="solver_drv" localSheetId="5" hidden="1">2</definedName>
    <definedName name="solver_drv" localSheetId="6" hidden="1">2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lhs1" localSheetId="0" hidden="1">'1.1 Soal 1'!$B$8</definedName>
    <definedName name="solver_lhs1" localSheetId="1" hidden="1">'1.1 Soal 2'!$B$8</definedName>
    <definedName name="solver_lhs1" localSheetId="2" hidden="1">'1.2'!$B$10</definedName>
    <definedName name="solver_lhs1" localSheetId="3" hidden="1">'1.3'!$B$10</definedName>
    <definedName name="solver_lhs1" localSheetId="4" hidden="1">'2.1 Problem 1'!$B$8</definedName>
    <definedName name="solver_lhs1" localSheetId="5" hidden="1">'2.2 Problem 2'!$B$10</definedName>
    <definedName name="solver_lhs1" localSheetId="6" hidden="1">'2.3 Problem 3'!$B$10</definedName>
    <definedName name="solver_lhs2" localSheetId="0" hidden="1">'1.1 Soal 1'!$B$9</definedName>
    <definedName name="solver_lhs2" localSheetId="1" hidden="1">'1.1 Soal 2'!$B$9</definedName>
    <definedName name="solver_lhs2" localSheetId="2" hidden="1">'1.2'!$B$11</definedName>
    <definedName name="solver_lhs2" localSheetId="3" hidden="1">'1.3'!$B$11</definedName>
    <definedName name="solver_lhs2" localSheetId="4" hidden="1">'2.1 Problem 1'!$B$9</definedName>
    <definedName name="solver_lhs2" localSheetId="5" hidden="1">'2.2 Problem 2'!$B$11</definedName>
    <definedName name="solver_lhs2" localSheetId="6" hidden="1">'2.3 Problem 3'!$B$11</definedName>
    <definedName name="solver_lhs3" localSheetId="0" hidden="1">'1.1 Soal 1'!$B$7</definedName>
    <definedName name="solver_lhs3" localSheetId="1" hidden="1">'1.1 Soal 2'!$B$7</definedName>
    <definedName name="solver_lhs3" localSheetId="2" hidden="1">'1.2'!$B$9</definedName>
    <definedName name="solver_lhs3" localSheetId="3" hidden="1">'1.3'!$B$12</definedName>
    <definedName name="solver_lhs3" localSheetId="4" hidden="1">'2.1 Problem 1'!$B$7</definedName>
    <definedName name="solver_lhs3" localSheetId="5" hidden="1">'2.2 Problem 2'!$B$8</definedName>
    <definedName name="solver_lhs3" localSheetId="6" hidden="1">'2.3 Problem 3'!$B$12</definedName>
    <definedName name="solver_lhs4" localSheetId="3" hidden="1">'1.3'!$B$13</definedName>
    <definedName name="solver_lhs4" localSheetId="5" hidden="1">'2.2 Problem 2'!$B$9</definedName>
    <definedName name="solver_lhs4" localSheetId="6" hidden="1">'2.3 Problem 3'!$B$9</definedName>
    <definedName name="solver_lhs5" localSheetId="3" hidden="1">'1.3'!$B$14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lin" localSheetId="6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0" hidden="1">2</definedName>
    <definedName name="solver_num" localSheetId="1" hidden="1">2</definedName>
    <definedName name="solver_num" localSheetId="2" hidden="1">3</definedName>
    <definedName name="solver_num" localSheetId="3" hidden="1">5</definedName>
    <definedName name="solver_num" localSheetId="4" hidden="1">2</definedName>
    <definedName name="solver_num" localSheetId="5" hidden="1">4</definedName>
    <definedName name="solver_num" localSheetId="6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0" hidden="1">'1.1 Soal 1'!$C$5</definedName>
    <definedName name="solver_opt" localSheetId="1" hidden="1">'1.1 Soal 2'!$E$2</definedName>
    <definedName name="solver_opt" localSheetId="2" hidden="1">'1.2'!$C$6</definedName>
    <definedName name="solver_opt" localSheetId="3" hidden="1">'1.3'!$C$7</definedName>
    <definedName name="solver_opt" localSheetId="4" hidden="1">'2.1 Problem 1'!$C$5</definedName>
    <definedName name="solver_opt" localSheetId="5" hidden="1">'2.2 Problem 2'!$C$5</definedName>
    <definedName name="solver_opt" localSheetId="6" hidden="1">'2.3 Problem 3'!$C$6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0" hidden="1">2</definedName>
    <definedName name="solver_rbv" localSheetId="1" hidden="1">2</definedName>
    <definedName name="solver_rbv" localSheetId="2" hidden="1">2</definedName>
    <definedName name="solver_rbv" localSheetId="3" hidden="1">2</definedName>
    <definedName name="solver_rbv" localSheetId="4" hidden="1">2</definedName>
    <definedName name="solver_rbv" localSheetId="5" hidden="1">2</definedName>
    <definedName name="solver_rbv" localSheetId="6" hidden="1">2</definedName>
    <definedName name="solver_rel1" localSheetId="0" hidden="1">1</definedName>
    <definedName name="solver_rel1" localSheetId="1" hidden="1">3</definedName>
    <definedName name="solver_rel1" localSheetId="2" hidden="1">1</definedName>
    <definedName name="solver_rel1" localSheetId="3" hidden="1">1</definedName>
    <definedName name="solver_rel1" localSheetId="4" hidden="1">1</definedName>
    <definedName name="solver_rel1" localSheetId="5" hidden="1">3</definedName>
    <definedName name="solver_rel1" localSheetId="6" hidden="1">3</definedName>
    <definedName name="solver_rel2" localSheetId="0" hidden="1">3</definedName>
    <definedName name="solver_rel2" localSheetId="1" hidden="1">3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3</definedName>
    <definedName name="solver_rel2" localSheetId="6" hidden="1">3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3" localSheetId="4" hidden="1">1</definedName>
    <definedName name="solver_rel3" localSheetId="5" hidden="1">3</definedName>
    <definedName name="solver_rel3" localSheetId="6" hidden="1">2</definedName>
    <definedName name="solver_rel4" localSheetId="3" hidden="1">1</definedName>
    <definedName name="solver_rel4" localSheetId="5" hidden="1">3</definedName>
    <definedName name="solver_rel4" localSheetId="6" hidden="1">1</definedName>
    <definedName name="solver_rel5" localSheetId="3" hidden="1">1</definedName>
    <definedName name="solver_rhs1" localSheetId="0" hidden="1">'1.1 Soal 1'!$D$8</definedName>
    <definedName name="solver_rhs1" localSheetId="1" hidden="1">'1.1 Soal 2'!$D$8</definedName>
    <definedName name="solver_rhs1" localSheetId="2" hidden="1">'1.2'!$D$10</definedName>
    <definedName name="solver_rhs1" localSheetId="3" hidden="1">'1.3'!$D$10</definedName>
    <definedName name="solver_rhs1" localSheetId="4" hidden="1">'2.1 Problem 1'!$D$8</definedName>
    <definedName name="solver_rhs1" localSheetId="5" hidden="1">'2.2 Problem 2'!$D$10</definedName>
    <definedName name="solver_rhs1" localSheetId="6" hidden="1">'2.3 Problem 3'!$D$10</definedName>
    <definedName name="solver_rhs2" localSheetId="0" hidden="1">'1.1 Soal 1'!$D$9</definedName>
    <definedName name="solver_rhs2" localSheetId="1" hidden="1">'1.1 Soal 2'!$D$9</definedName>
    <definedName name="solver_rhs2" localSheetId="2" hidden="1">'1.2'!$D$11</definedName>
    <definedName name="solver_rhs2" localSheetId="3" hidden="1">'1.3'!$D$11</definedName>
    <definedName name="solver_rhs2" localSheetId="4" hidden="1">'2.1 Problem 1'!$D$9</definedName>
    <definedName name="solver_rhs2" localSheetId="5" hidden="1">'2.2 Problem 2'!$D$11</definedName>
    <definedName name="solver_rhs2" localSheetId="6" hidden="1">'2.3 Problem 3'!$D$11</definedName>
    <definedName name="solver_rhs3" localSheetId="0" hidden="1">'1.1 Soal 1'!$D$7</definedName>
    <definedName name="solver_rhs3" localSheetId="1" hidden="1">'1.1 Soal 2'!$D$7</definedName>
    <definedName name="solver_rhs3" localSheetId="2" hidden="1">'1.2'!$D$9</definedName>
    <definedName name="solver_rhs3" localSheetId="3" hidden="1">'1.3'!$D$12</definedName>
    <definedName name="solver_rhs3" localSheetId="4" hidden="1">'2.1 Problem 1'!$D$7</definedName>
    <definedName name="solver_rhs3" localSheetId="5" hidden="1">'2.2 Problem 2'!$D$8</definedName>
    <definedName name="solver_rhs3" localSheetId="6" hidden="1">'2.3 Problem 3'!$D$12</definedName>
    <definedName name="solver_rhs4" localSheetId="3" hidden="1">'1.3'!$D$13</definedName>
    <definedName name="solver_rhs4" localSheetId="5" hidden="1">'2.2 Problem 2'!$D$9</definedName>
    <definedName name="solver_rhs4" localSheetId="6" hidden="1">'2.3 Problem 3'!$D$9</definedName>
    <definedName name="solver_rhs5" localSheetId="3" hidden="1">'1.3'!$D$14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yp" localSheetId="0" hidden="1">2</definedName>
    <definedName name="solver_typ" localSheetId="1" hidden="1">2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2</definedName>
    <definedName name="solver_typ" localSheetId="6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er" localSheetId="3" hidden="1">2</definedName>
    <definedName name="solver_ver" localSheetId="4" hidden="1">2</definedName>
    <definedName name="solver_ver" localSheetId="5" hidden="1">2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2" l="1"/>
  <c r="B10" i="12"/>
  <c r="B11" i="12"/>
  <c r="B12" i="12"/>
  <c r="C6" i="12"/>
  <c r="B11" i="11"/>
  <c r="B10" i="11"/>
  <c r="B9" i="11"/>
  <c r="B8" i="11"/>
  <c r="C5" i="11"/>
  <c r="C5" i="9"/>
  <c r="B9" i="9"/>
  <c r="B8" i="9"/>
  <c r="B14" i="8"/>
  <c r="B13" i="8"/>
  <c r="B12" i="8"/>
  <c r="B11" i="8"/>
  <c r="B10" i="8"/>
  <c r="C7" i="8"/>
  <c r="B11" i="7"/>
  <c r="B10" i="7"/>
  <c r="B9" i="7"/>
  <c r="C6" i="7"/>
  <c r="C5" i="6"/>
  <c r="B8" i="6"/>
  <c r="C5" i="3"/>
  <c r="B9" i="6"/>
  <c r="B9" i="3"/>
  <c r="B8" i="3"/>
</calcChain>
</file>

<file path=xl/sharedStrings.xml><?xml version="1.0" encoding="utf-8"?>
<sst xmlns="http://schemas.openxmlformats.org/spreadsheetml/2006/main" count="97" uniqueCount="33">
  <si>
    <t>x =</t>
  </si>
  <si>
    <t>y =</t>
  </si>
  <si>
    <t>C1</t>
  </si>
  <si>
    <t>C2</t>
  </si>
  <si>
    <t>&lt;=</t>
  </si>
  <si>
    <t>Fungsi Objective</t>
  </si>
  <si>
    <t>max, Z=</t>
  </si>
  <si>
    <t>Constraints</t>
  </si>
  <si>
    <t>C3</t>
  </si>
  <si>
    <t>&gt;=</t>
  </si>
  <si>
    <t>min, Z=</t>
  </si>
  <si>
    <t>z =</t>
  </si>
  <si>
    <t>(number of product 1)</t>
  </si>
  <si>
    <t>(number of product 2)</t>
  </si>
  <si>
    <t>(number of product 3)</t>
  </si>
  <si>
    <t>x1 =</t>
  </si>
  <si>
    <t>x2 =</t>
  </si>
  <si>
    <t>x3 =</t>
  </si>
  <si>
    <t>x4 =</t>
  </si>
  <si>
    <t>(jumlah produk I)</t>
  </si>
  <si>
    <t>(jumlah produk II)</t>
  </si>
  <si>
    <t>(jumlah produk III)</t>
  </si>
  <si>
    <t>(jumlah produk IV)</t>
  </si>
  <si>
    <t>C4</t>
  </si>
  <si>
    <t>C5</t>
  </si>
  <si>
    <t>(Jumlah meja)</t>
  </si>
  <si>
    <t>(Jumlah kursi)</t>
  </si>
  <si>
    <t>(Jumlah Royal Bee)</t>
  </si>
  <si>
    <t>(Jumlah Royal Jelly)</t>
  </si>
  <si>
    <t>=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</si>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</sst>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wrapText="1"/>
    </xf>
    <xf numFmtId="0" fontId="1" fillId="4" borderId="0" xfId="0" applyFont="1" applyFill="1" applyAlignment="1">
      <alignment horizontal="center" wrapText="1"/>
    </xf>
    <xf numFmtId="0" fontId="2" fillId="0" borderId="0" xfId="0" applyFo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241300</xdr:colOff>
      <xdr:row>0</xdr:row>
      <xdr:rowOff>215900</xdr:rowOff>
    </xdr:from>
    <xdr:to>
      <xdr:col>8</xdr:col>
      <xdr:colOff>622300</xdr:colOff>
      <xdr:row>21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2706A6-6BFF-DB90-E08E-E0A7E673C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4300" y="215900"/>
          <a:ext cx="5156200" cy="67691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20</xdr:col>
      <xdr:colOff>546100</xdr:colOff>
      <xdr:row>20</xdr:row>
      <xdr:rowOff>254000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68961F-7EF9-030C-1B3B-BA7A22752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9600" y="4889500"/>
          <a:ext cx="7645400" cy="177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8</xdr:col>
      <xdr:colOff>368300</xdr:colOff>
      <xdr:row>22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97F50B-6574-23CE-6722-8A070025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304800"/>
          <a:ext cx="5143500" cy="6794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19</xdr:col>
      <xdr:colOff>25400</xdr:colOff>
      <xdr:row>13</xdr:row>
      <xdr:rowOff>254000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CBC1FC-A902-6FDA-E0C9-981A8FE6F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5800" y="3060700"/>
          <a:ext cx="7645400" cy="147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15</xdr:col>
      <xdr:colOff>330200</xdr:colOff>
      <xdr:row>20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0224A3-829A-8B54-2224-DE548FEC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841500"/>
          <a:ext cx="7645400" cy="440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977900</xdr:colOff>
      <xdr:row>4</xdr:row>
      <xdr:rowOff>546100</xdr:rowOff>
    </xdr:from>
    <xdr:to>
      <xdr:col>7</xdr:col>
      <xdr:colOff>1021687</xdr:colOff>
      <xdr:row>20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2F28B-C793-2F44-B75D-F3852AE32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9300" y="1778000"/>
          <a:ext cx="3625187" cy="476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EDFE6B-9344-DF72-D8D3-3E8CF550C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5C7F15-B267-0BE4-764B-98F13E47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119915-D590-7793-23F4-97BD5653B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46A233-F5B2-8883-6DBD-49A7372EB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DA9322-A472-3A53-A976-B3BA37438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B841FB-5BB3-0C6D-9910-3CC58D63E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4D0FE4-3440-1241-8CC1-77DA6455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8F4A6F-89CD-CB51-BA05-1F423758A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A79CE7-CF04-D6BC-B59E-2CBAF5BD0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F3B0EE1-3C0A-CB12-1C5C-CFDE35E06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C1C01AA-641F-BC02-83B2-9AFC8F45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D133172-2CE2-1C02-E557-9CB7CFF1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0563E20-3AC1-6B5F-0A29-1BE26B76B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2DCF86-6DD1-4792-2068-C4136F9A4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E5484EA-9D90-CDF4-6B23-3C50EABD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5BE8671-8DA2-58FC-8C51-DF12D4A29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93F690C-2360-106D-1DEE-228C567FA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7FF7F9-6664-719A-4890-1CC075037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E3622B0-EEA3-FF35-FA35-6A1A7E5B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A09CF39-0678-5650-89FC-36F461B0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5F91B07-C932-ACE6-814C-28831FBDA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17</xdr:col>
      <xdr:colOff>0</xdr:colOff>
      <xdr:row>29</xdr:row>
      <xdr:rowOff>254000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0F10A59-871D-A83F-CFD0-3F8E40BD5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1854200"/>
          <a:ext cx="7467600" cy="723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665975</xdr:colOff>
      <xdr:row>6</xdr:row>
      <xdr:rowOff>216830</xdr:rowOff>
    </xdr:from>
    <xdr:to>
      <xdr:col>8</xdr:col>
      <xdr:colOff>1026531</xdr:colOff>
      <xdr:row>28</xdr:row>
      <xdr:rowOff>240371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FA3EC51-712C-EEC3-3898-648E3F714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3658" y="2106342"/>
          <a:ext cx="5130800" cy="6807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812800</xdr:colOff>
      <xdr:row>7</xdr:row>
      <xdr:rowOff>266700</xdr:rowOff>
    </xdr:from>
    <xdr:to>
      <xdr:col>13</xdr:col>
      <xdr:colOff>101600</xdr:colOff>
      <xdr:row>19</xdr:row>
      <xdr:rowOff>203200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A708A0-AC26-68CE-2440-929A0685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5700" y="2717800"/>
          <a:ext cx="7645400" cy="359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711200</xdr:colOff>
      <xdr:row>3</xdr:row>
      <xdr:rowOff>609600</xdr:rowOff>
    </xdr:from>
    <xdr:to>
      <xdr:col>18</xdr:col>
      <xdr:colOff>342900</xdr:colOff>
      <xdr:row>18</xdr:row>
      <xdr:rowOff>213455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991FB6-7BF6-3950-1CDE-C2CE6F02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5500" y="1536700"/>
          <a:ext cx="7772400" cy="448065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9</xdr:col>
      <xdr:colOff>444500</xdr:colOff>
      <xdr:row>30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259DA8-8AB3-4B83-F262-6FDA6BA78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9100" y="2755900"/>
          <a:ext cx="5219700" cy="6781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1007241</xdr:colOff>
      <xdr:row>7</xdr:row>
      <xdr:rowOff>197070</xdr:rowOff>
    </xdr:from>
    <xdr:to>
      <xdr:col>15</xdr:col>
      <xdr:colOff>258818</xdr:colOff>
      <xdr:row>23</xdr:row>
      <xdr:rowOff>5113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BE2C30-8954-022D-9354-A26E1FB43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3103" y="2671380"/>
          <a:ext cx="7835025" cy="4704221"/>
        </a:xfrm>
        <a:prstGeom prst="rect">
          <a:avLst/>
        </a:prstGeom>
      </xdr:spPr>
    </xdr:pic>
    <xdr:clientData/>
  </xdr:twoCellAnchor>
  <xdr:twoCellAnchor editAs="oneCell">
    <xdr:from>
      <xdr:col>3</xdr:col>
      <xdr:colOff>1175926</xdr:colOff>
      <xdr:row>5</xdr:row>
      <xdr:rowOff>282222</xdr:rowOff>
    </xdr:from>
    <xdr:to>
      <xdr:col>6</xdr:col>
      <xdr:colOff>991198</xdr:colOff>
      <xdr:row>21</xdr:row>
      <xdr:rowOff>15679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5E280C-0CE4-C843-3884-7571A5176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9136" y="2132345"/>
          <a:ext cx="3390087" cy="4484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ECED-322A-46F1-8E29-BE20DF425646}">
  <dimension ref="A1:P99"/>
  <sheetViews>
    <sheetView workbookViewId="0">
      <selection activeCell="L16" sqref="L16"/>
    </sheetView>
  </sheetViews>
  <sheetFormatPr baseColWidth="10" defaultColWidth="8.83203125" defaultRowHeight="15" x14ac:dyDescent="0.2"/>
  <cols>
    <col min="1" max="1" width="18" bestFit="1" customWidth="1"/>
    <col min="2" max="13" width="15.6640625" customWidth="1"/>
  </cols>
  <sheetData>
    <row r="1" spans="1:16" ht="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" x14ac:dyDescent="0.3">
      <c r="A2" s="10"/>
      <c r="B2" s="8" t="s">
        <v>0</v>
      </c>
      <c r="C2" s="9">
        <v>0</v>
      </c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</row>
    <row r="3" spans="1:16" ht="24" x14ac:dyDescent="0.3">
      <c r="A3" s="1"/>
      <c r="B3" s="7" t="s">
        <v>1</v>
      </c>
      <c r="C3" s="5">
        <v>7.5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50" x14ac:dyDescent="0.3">
      <c r="A4" s="1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5" customHeight="1" x14ac:dyDescent="0.3">
      <c r="A5" s="1"/>
      <c r="B5" s="3" t="s">
        <v>10</v>
      </c>
      <c r="C5" s="6">
        <f>600000*C2+750000*C3</f>
        <v>5625000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" x14ac:dyDescent="0.3">
      <c r="A7" s="3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4" x14ac:dyDescent="0.3">
      <c r="A8" s="3" t="s">
        <v>2</v>
      </c>
      <c r="B8" s="1">
        <f>C2+C3</f>
        <v>7.5</v>
      </c>
      <c r="C8" s="3" t="s">
        <v>4</v>
      </c>
      <c r="D8" s="1">
        <v>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4" x14ac:dyDescent="0.3">
      <c r="A9" s="3" t="s">
        <v>3</v>
      </c>
      <c r="B9" s="1">
        <f>3*C2+4*C3</f>
        <v>30</v>
      </c>
      <c r="C9" s="3" t="s">
        <v>9</v>
      </c>
      <c r="D9" s="1">
        <v>30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 x14ac:dyDescent="0.3">
      <c r="A12" s="4"/>
      <c r="B12" s="1"/>
      <c r="C12" s="1"/>
      <c r="D12" s="1"/>
      <c r="E12" s="1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4" x14ac:dyDescent="0.3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M16" s="1"/>
      <c r="N16" s="1"/>
      <c r="O16" s="1"/>
      <c r="P16" s="1"/>
    </row>
    <row r="17" spans="1:16" ht="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2FD3-6F27-384A-9B57-99C3B9099A55}">
  <dimension ref="A1:P99"/>
  <sheetViews>
    <sheetView workbookViewId="0">
      <selection activeCell="K10" sqref="K10"/>
    </sheetView>
  </sheetViews>
  <sheetFormatPr baseColWidth="10" defaultColWidth="8.83203125" defaultRowHeight="15" x14ac:dyDescent="0.2"/>
  <cols>
    <col min="1" max="1" width="18" bestFit="1" customWidth="1"/>
    <col min="2" max="13" width="15.6640625" customWidth="1"/>
  </cols>
  <sheetData>
    <row r="1" spans="1:16" ht="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" x14ac:dyDescent="0.3">
      <c r="A2" s="10"/>
      <c r="B2" s="8" t="s">
        <v>0</v>
      </c>
      <c r="C2" s="9">
        <v>15.999999999999998</v>
      </c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</row>
    <row r="3" spans="1:16" ht="24" x14ac:dyDescent="0.3">
      <c r="A3" s="1"/>
      <c r="B3" s="7" t="s">
        <v>1</v>
      </c>
      <c r="C3" s="5">
        <v>6.0000000000000018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50" x14ac:dyDescent="0.3">
      <c r="A4" s="1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5" customHeight="1" x14ac:dyDescent="0.3">
      <c r="A5" s="1"/>
      <c r="B5" s="3" t="s">
        <v>10</v>
      </c>
      <c r="C5" s="6">
        <f>17500*C2+14500*C3</f>
        <v>367000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" x14ac:dyDescent="0.3">
      <c r="A7" s="3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4" x14ac:dyDescent="0.3">
      <c r="A8" s="3" t="s">
        <v>2</v>
      </c>
      <c r="B8" s="1">
        <f>3*C2+2*C3</f>
        <v>60</v>
      </c>
      <c r="C8" s="3" t="s">
        <v>9</v>
      </c>
      <c r="D8" s="1">
        <v>60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4" x14ac:dyDescent="0.3">
      <c r="A9" s="3" t="s">
        <v>3</v>
      </c>
      <c r="B9" s="1">
        <f>3*C2+4*C3</f>
        <v>72</v>
      </c>
      <c r="C9" s="3" t="s">
        <v>9</v>
      </c>
      <c r="D9" s="1">
        <v>72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L10" s="1"/>
      <c r="M10" s="1"/>
      <c r="N10" s="1"/>
      <c r="O10" s="1"/>
      <c r="P10" s="1"/>
    </row>
    <row r="11" spans="1:16" ht="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 x14ac:dyDescent="0.3">
      <c r="A12" s="4"/>
      <c r="B12" s="1"/>
      <c r="C12" s="1"/>
      <c r="D12" s="1"/>
      <c r="E12" s="1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4" x14ac:dyDescent="0.3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8727-D725-E742-9356-C05BB4971CB6}">
  <dimension ref="A1:P100"/>
  <sheetViews>
    <sheetView workbookViewId="0">
      <selection activeCell="I4" sqref="I4"/>
    </sheetView>
  </sheetViews>
  <sheetFormatPr baseColWidth="10" defaultColWidth="8.83203125" defaultRowHeight="15" x14ac:dyDescent="0.2"/>
  <cols>
    <col min="1" max="1" width="33.33203125" customWidth="1"/>
    <col min="2" max="13" width="15.6640625" customWidth="1"/>
  </cols>
  <sheetData>
    <row r="1" spans="1:16" ht="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" x14ac:dyDescent="0.3">
      <c r="A2" s="10" t="s">
        <v>12</v>
      </c>
      <c r="B2" s="8" t="s">
        <v>0</v>
      </c>
      <c r="C2" s="9">
        <v>0</v>
      </c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</row>
    <row r="3" spans="1:16" ht="24" x14ac:dyDescent="0.3">
      <c r="A3" s="10" t="s">
        <v>13</v>
      </c>
      <c r="B3" s="7" t="s">
        <v>1</v>
      </c>
      <c r="C3" s="5">
        <v>42.222222222222221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4" x14ac:dyDescent="0.3">
      <c r="A4" s="10" t="s">
        <v>14</v>
      </c>
      <c r="B4" s="7" t="s">
        <v>11</v>
      </c>
      <c r="C4" s="5">
        <v>156.66666666666666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50" x14ac:dyDescent="0.3">
      <c r="A5" s="11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2.5" customHeight="1" x14ac:dyDescent="0.3">
      <c r="A6" s="1"/>
      <c r="B6" s="3" t="s">
        <v>6</v>
      </c>
      <c r="C6" s="6">
        <f>4*C2+3*C3+6*C4</f>
        <v>1066.6666666666667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" x14ac:dyDescent="0.3">
      <c r="A7" s="1"/>
      <c r="B7" s="1"/>
      <c r="C7" s="1"/>
      <c r="D7" s="1"/>
      <c r="E7" s="1"/>
      <c r="F7" s="1"/>
      <c r="G7" s="1"/>
      <c r="H7" s="1"/>
      <c r="J7" s="1"/>
      <c r="K7" s="1"/>
      <c r="L7" s="1"/>
      <c r="M7" s="1"/>
      <c r="N7" s="1"/>
      <c r="O7" s="1"/>
      <c r="P7" s="1"/>
    </row>
    <row r="8" spans="1:16" ht="24" x14ac:dyDescent="0.3">
      <c r="A8" s="3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4" x14ac:dyDescent="0.3">
      <c r="A9" s="3" t="s">
        <v>2</v>
      </c>
      <c r="B9" s="1">
        <f>2*C2+3*C3+2*C4</f>
        <v>440</v>
      </c>
      <c r="C9" s="3" t="s">
        <v>4</v>
      </c>
      <c r="D9" s="1">
        <v>440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" x14ac:dyDescent="0.3">
      <c r="A10" s="3" t="s">
        <v>3</v>
      </c>
      <c r="B10" s="1">
        <f>4*C2+0*C3+3*C4</f>
        <v>470</v>
      </c>
      <c r="C10" s="3" t="s">
        <v>4</v>
      </c>
      <c r="D10" s="1">
        <v>470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4" x14ac:dyDescent="0.3">
      <c r="A11" s="3" t="s">
        <v>8</v>
      </c>
      <c r="B11" s="1">
        <f>2*C2+5*C3+0*C4</f>
        <v>211.11111111111111</v>
      </c>
      <c r="C11" s="3" t="s">
        <v>4</v>
      </c>
      <c r="D11" s="1">
        <v>430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4" x14ac:dyDescent="0.3">
      <c r="A13" s="4"/>
      <c r="B13" s="1"/>
      <c r="C13" s="1"/>
      <c r="D13" s="1"/>
      <c r="E13" s="1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4" x14ac:dyDescent="0.3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2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9DD7-5CE9-674E-B6E0-965DEB14D824}">
  <dimension ref="A1:P101"/>
  <sheetViews>
    <sheetView zoomScale="82" zoomScaleNormal="82" workbookViewId="0">
      <selection activeCell="D21" sqref="D21"/>
    </sheetView>
  </sheetViews>
  <sheetFormatPr baseColWidth="10" defaultColWidth="8.83203125" defaultRowHeight="15" x14ac:dyDescent="0.2"/>
  <cols>
    <col min="1" max="1" width="33.33203125" customWidth="1"/>
    <col min="2" max="13" width="15.6640625" customWidth="1"/>
  </cols>
  <sheetData>
    <row r="1" spans="1:16" ht="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" x14ac:dyDescent="0.3">
      <c r="A2" s="10" t="s">
        <v>19</v>
      </c>
      <c r="B2" s="8" t="s">
        <v>15</v>
      </c>
      <c r="C2" s="9">
        <v>78.000000000000014</v>
      </c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</row>
    <row r="3" spans="1:16" ht="24" x14ac:dyDescent="0.3">
      <c r="A3" s="10" t="s">
        <v>20</v>
      </c>
      <c r="B3" s="7" t="s">
        <v>16</v>
      </c>
      <c r="C3" s="5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4" x14ac:dyDescent="0.3">
      <c r="A4" s="10" t="s">
        <v>21</v>
      </c>
      <c r="B4" s="7" t="s">
        <v>17</v>
      </c>
      <c r="C4" s="5">
        <v>53.999999999999993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4" x14ac:dyDescent="0.3">
      <c r="A5" s="10" t="s">
        <v>22</v>
      </c>
      <c r="B5" s="7" t="s">
        <v>18</v>
      </c>
      <c r="C5" s="5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5" x14ac:dyDescent="0.3">
      <c r="A6" s="1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2.5" customHeight="1" x14ac:dyDescent="0.3">
      <c r="A7" s="1"/>
      <c r="B7" s="3" t="s">
        <v>6</v>
      </c>
      <c r="C7" s="6">
        <f>2000*C2+1900*C3+1600*C4+2100*C5</f>
        <v>242400</v>
      </c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</row>
    <row r="8" spans="1:16" ht="24" x14ac:dyDescent="0.3">
      <c r="A8" s="1"/>
      <c r="B8" s="1"/>
      <c r="C8" s="1"/>
      <c r="D8" s="1"/>
      <c r="E8" s="1"/>
      <c r="F8" s="1"/>
      <c r="G8" s="1"/>
      <c r="H8" s="1"/>
      <c r="J8" s="1"/>
      <c r="K8" s="1"/>
      <c r="L8" s="1"/>
      <c r="M8" s="1"/>
      <c r="N8" s="1"/>
      <c r="O8" s="1"/>
      <c r="P8" s="1"/>
    </row>
    <row r="9" spans="1:16" ht="24" x14ac:dyDescent="0.3">
      <c r="A9" s="3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" x14ac:dyDescent="0.3">
      <c r="A10" s="3" t="s">
        <v>2</v>
      </c>
      <c r="B10" s="1">
        <f>10*C2+8*C3+6*C4+9*C5</f>
        <v>1104</v>
      </c>
      <c r="C10" s="3" t="s">
        <v>4</v>
      </c>
      <c r="D10" s="1">
        <v>1200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4" x14ac:dyDescent="0.3">
      <c r="A11" s="3" t="s">
        <v>3</v>
      </c>
      <c r="B11" s="1">
        <f>6*C2+10*C3+8*C4+5*C5</f>
        <v>900</v>
      </c>
      <c r="C11" s="3" t="s">
        <v>4</v>
      </c>
      <c r="D11" s="1">
        <v>900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 x14ac:dyDescent="0.3">
      <c r="A12" s="3" t="s">
        <v>8</v>
      </c>
      <c r="B12" s="1">
        <f>12*C2+9*C3+5*C4+6*C5</f>
        <v>1206.0000000000002</v>
      </c>
      <c r="C12" s="3" t="s">
        <v>4</v>
      </c>
      <c r="D12" s="1">
        <v>1250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4" x14ac:dyDescent="0.3">
      <c r="A13" s="3" t="s">
        <v>23</v>
      </c>
      <c r="B13" s="1">
        <f>4*C2+3*C3+2*C4+6*C5</f>
        <v>420.00000000000006</v>
      </c>
      <c r="C13" s="3" t="s">
        <v>4</v>
      </c>
      <c r="D13" s="1">
        <v>420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4" x14ac:dyDescent="0.3">
      <c r="A14" s="3" t="s">
        <v>24</v>
      </c>
      <c r="B14" s="1">
        <f>2*C2+4*C3+3*C4+5*C5</f>
        <v>318</v>
      </c>
      <c r="C14" s="3" t="s">
        <v>4</v>
      </c>
      <c r="D14" s="1">
        <v>504</v>
      </c>
      <c r="E14" s="1"/>
      <c r="F14" s="4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 x14ac:dyDescent="0.3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2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2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57FB-3634-B146-8B1A-58B2BAB4490E}">
  <dimension ref="A1:P99"/>
  <sheetViews>
    <sheetView workbookViewId="0">
      <selection activeCell="E21" sqref="E21"/>
    </sheetView>
  </sheetViews>
  <sheetFormatPr baseColWidth="10" defaultColWidth="8.83203125" defaultRowHeight="15" x14ac:dyDescent="0.2"/>
  <cols>
    <col min="1" max="1" width="26.1640625" customWidth="1"/>
    <col min="2" max="13" width="15.6640625" customWidth="1"/>
  </cols>
  <sheetData>
    <row r="1" spans="1:16" ht="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" x14ac:dyDescent="0.3">
      <c r="A2" s="12" t="s">
        <v>25</v>
      </c>
      <c r="B2" s="8" t="s">
        <v>0</v>
      </c>
      <c r="C2" s="9">
        <v>12</v>
      </c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</row>
    <row r="3" spans="1:16" ht="24" x14ac:dyDescent="0.3">
      <c r="A3" s="12" t="s">
        <v>26</v>
      </c>
      <c r="B3" s="7" t="s">
        <v>1</v>
      </c>
      <c r="C3" s="5">
        <v>6.0000000000000009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50" x14ac:dyDescent="0.3">
      <c r="A4" s="1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5" customHeight="1" x14ac:dyDescent="0.3">
      <c r="A5" s="1"/>
      <c r="B5" s="3" t="s">
        <v>6</v>
      </c>
      <c r="C5" s="6">
        <f>80000*C2+60000*C3</f>
        <v>1320000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" x14ac:dyDescent="0.3">
      <c r="A7" s="3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4" x14ac:dyDescent="0.3">
      <c r="A8" s="3" t="s">
        <v>2</v>
      </c>
      <c r="B8" s="1">
        <f>4*C2+2*C3</f>
        <v>60</v>
      </c>
      <c r="C8" s="3" t="s">
        <v>4</v>
      </c>
      <c r="D8" s="1">
        <v>60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4" x14ac:dyDescent="0.3">
      <c r="A9" s="3" t="s">
        <v>3</v>
      </c>
      <c r="B9" s="1">
        <f>2*C2+4*C3</f>
        <v>48</v>
      </c>
      <c r="C9" s="3" t="s">
        <v>4</v>
      </c>
      <c r="D9" s="1">
        <v>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" x14ac:dyDescent="0.3">
      <c r="A10" s="1"/>
      <c r="B10" s="1"/>
      <c r="C10" s="1"/>
      <c r="D10" s="1"/>
      <c r="E10" s="1"/>
      <c r="F10" s="1"/>
      <c r="G10" s="1"/>
      <c r="H10" s="1"/>
      <c r="I10" s="1"/>
      <c r="K10" s="1"/>
      <c r="L10" s="1"/>
      <c r="M10" s="1"/>
      <c r="N10" s="1"/>
      <c r="O10" s="1"/>
      <c r="P10" s="1"/>
    </row>
    <row r="11" spans="1:16" ht="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 x14ac:dyDescent="0.3">
      <c r="A12" s="4"/>
      <c r="B12" s="1"/>
      <c r="C12" s="1"/>
      <c r="D12" s="1"/>
      <c r="E12" s="1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4" x14ac:dyDescent="0.3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M16" s="1"/>
      <c r="N16" s="1"/>
      <c r="O16" s="1"/>
      <c r="P16" s="1"/>
    </row>
    <row r="17" spans="1:16" ht="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4975-FCF3-9F45-8D7B-28DBDEF7FF74}">
  <dimension ref="A1:P99"/>
  <sheetViews>
    <sheetView workbookViewId="0">
      <selection activeCell="W9" sqref="W9"/>
    </sheetView>
  </sheetViews>
  <sheetFormatPr baseColWidth="10" defaultColWidth="8.83203125" defaultRowHeight="15" x14ac:dyDescent="0.2"/>
  <cols>
    <col min="1" max="1" width="26.1640625" customWidth="1"/>
    <col min="2" max="13" width="15.6640625" customWidth="1"/>
  </cols>
  <sheetData>
    <row r="1" spans="1:16" ht="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" x14ac:dyDescent="0.3">
      <c r="A2" s="12" t="s">
        <v>27</v>
      </c>
      <c r="B2" s="8" t="s">
        <v>0</v>
      </c>
      <c r="C2" s="9">
        <v>3</v>
      </c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</row>
    <row r="3" spans="1:16" ht="24" x14ac:dyDescent="0.3">
      <c r="A3" s="12" t="s">
        <v>28</v>
      </c>
      <c r="B3" s="7" t="s">
        <v>1</v>
      </c>
      <c r="C3" s="5">
        <v>1.9999999999999998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50" x14ac:dyDescent="0.3">
      <c r="A4" s="1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5" customHeight="1" x14ac:dyDescent="0.3">
      <c r="A5" s="1"/>
      <c r="B5" s="3" t="s">
        <v>10</v>
      </c>
      <c r="C5" s="6">
        <f>100*C2+80*C3</f>
        <v>460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" x14ac:dyDescent="0.3">
      <c r="A7" s="3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4" x14ac:dyDescent="0.3">
      <c r="A8" s="3" t="s">
        <v>2</v>
      </c>
      <c r="B8" s="1">
        <f>2*C2+C3</f>
        <v>8</v>
      </c>
      <c r="C8" s="3" t="s">
        <v>9</v>
      </c>
      <c r="D8" s="1">
        <v>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4" x14ac:dyDescent="0.3">
      <c r="A9" s="3" t="s">
        <v>3</v>
      </c>
      <c r="B9" s="1">
        <f>2*C2+3*C3</f>
        <v>12</v>
      </c>
      <c r="C9" s="3" t="s">
        <v>9</v>
      </c>
      <c r="D9" s="1">
        <v>12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" x14ac:dyDescent="0.3">
      <c r="A10" s="3" t="s">
        <v>8</v>
      </c>
      <c r="B10" s="1">
        <f>C2</f>
        <v>3</v>
      </c>
      <c r="C10" s="3" t="s">
        <v>9</v>
      </c>
      <c r="D10" s="1">
        <v>2</v>
      </c>
      <c r="E10" s="1"/>
      <c r="F10" s="1"/>
      <c r="G10" s="1"/>
      <c r="H10" s="1"/>
      <c r="I10" s="1"/>
      <c r="K10" s="1"/>
      <c r="L10" s="1"/>
      <c r="M10" s="1"/>
      <c r="N10" s="1"/>
      <c r="O10" s="1"/>
      <c r="P10" s="1"/>
    </row>
    <row r="11" spans="1:16" ht="24" x14ac:dyDescent="0.3">
      <c r="A11" s="3" t="s">
        <v>23</v>
      </c>
      <c r="B11" s="1">
        <f>C3</f>
        <v>1.9999999999999998</v>
      </c>
      <c r="C11" s="3" t="s">
        <v>9</v>
      </c>
      <c r="D11" s="1">
        <v>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 x14ac:dyDescent="0.3">
      <c r="A12" s="4"/>
      <c r="B12" s="1"/>
      <c r="C12" s="1"/>
      <c r="D12" s="1"/>
      <c r="E12" s="1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4" x14ac:dyDescent="0.3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M16" s="1"/>
      <c r="N16" s="1"/>
      <c r="O16" s="1"/>
      <c r="P16" s="1"/>
    </row>
    <row r="17" spans="1:16" ht="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9716-0A23-A047-9CB2-27EF038C0AA2}">
  <dimension ref="A1:P100"/>
  <sheetViews>
    <sheetView tabSelected="1" zoomScale="81" workbookViewId="0">
      <selection activeCell="K7" sqref="K7"/>
    </sheetView>
  </sheetViews>
  <sheetFormatPr baseColWidth="10" defaultColWidth="8.83203125" defaultRowHeight="15" x14ac:dyDescent="0.2"/>
  <cols>
    <col min="1" max="1" width="33.33203125" customWidth="1"/>
    <col min="2" max="13" width="15.6640625" customWidth="1"/>
  </cols>
  <sheetData>
    <row r="1" spans="1:16" ht="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" x14ac:dyDescent="0.3">
      <c r="A2" s="10" t="s">
        <v>31</v>
      </c>
      <c r="B2" s="8" t="s">
        <v>0</v>
      </c>
      <c r="C2" s="9">
        <v>0.49999999999999817</v>
      </c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</row>
    <row r="3" spans="1:16" ht="24" x14ac:dyDescent="0.3">
      <c r="A3" s="10" t="s">
        <v>30</v>
      </c>
      <c r="B3" s="7" t="s">
        <v>1</v>
      </c>
      <c r="C3" s="5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4" x14ac:dyDescent="0.3">
      <c r="A4" s="10" t="s">
        <v>32</v>
      </c>
      <c r="B4" s="7" t="s">
        <v>11</v>
      </c>
      <c r="C4" s="5">
        <v>0.50000000000000167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50" x14ac:dyDescent="0.3">
      <c r="A5" s="11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2.5" customHeight="1" x14ac:dyDescent="0.3">
      <c r="A6" s="1"/>
      <c r="B6" s="3" t="s">
        <v>10</v>
      </c>
      <c r="C6" s="6">
        <f>90*C2+280*C3+40*C4</f>
        <v>64.999999999999901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" x14ac:dyDescent="0.3">
      <c r="A7" s="1"/>
      <c r="B7" s="1"/>
      <c r="C7" s="1"/>
      <c r="D7" s="1"/>
      <c r="E7" s="1"/>
      <c r="F7" s="1"/>
      <c r="G7" s="1"/>
      <c r="H7" s="1"/>
      <c r="J7" s="1"/>
      <c r="K7" s="1"/>
      <c r="L7" s="1"/>
      <c r="M7" s="1"/>
      <c r="N7" s="1"/>
      <c r="O7" s="1"/>
      <c r="P7" s="1"/>
    </row>
    <row r="8" spans="1:16" ht="24" x14ac:dyDescent="0.3">
      <c r="A8" s="3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4" x14ac:dyDescent="0.3">
      <c r="A9" s="3" t="s">
        <v>2</v>
      </c>
      <c r="B9" s="1">
        <f>0.92*C2+0.97*C3+1.04*C4</f>
        <v>0.9800000000000002</v>
      </c>
      <c r="C9" s="3" t="s">
        <v>4</v>
      </c>
      <c r="D9" s="1">
        <v>0.98</v>
      </c>
      <c r="E9" s="1"/>
      <c r="F9" s="1"/>
      <c r="G9" s="1"/>
      <c r="H9" s="1"/>
      <c r="I9" s="1"/>
      <c r="K9" s="1"/>
      <c r="L9" s="1"/>
      <c r="M9" s="1"/>
      <c r="N9" s="1"/>
      <c r="O9" s="1"/>
      <c r="P9" s="1"/>
    </row>
    <row r="10" spans="1:16" ht="24" x14ac:dyDescent="0.3">
      <c r="A10" s="3" t="s">
        <v>3</v>
      </c>
      <c r="B10" s="1">
        <f>7*C2+13*C3+16*C4</f>
        <v>11.500000000000014</v>
      </c>
      <c r="C10" s="3" t="s">
        <v>9</v>
      </c>
      <c r="D10" s="1">
        <v>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4" x14ac:dyDescent="0.3">
      <c r="A11" s="3" t="s">
        <v>8</v>
      </c>
      <c r="B11" s="1">
        <f>440*C2+490*C3+480*C4</f>
        <v>460</v>
      </c>
      <c r="C11" s="3" t="s">
        <v>9</v>
      </c>
      <c r="D11" s="1">
        <v>450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 x14ac:dyDescent="0.3">
      <c r="A12" s="3" t="s">
        <v>23</v>
      </c>
      <c r="B12" s="1">
        <f>C2+C3+C4</f>
        <v>0.99999999999999978</v>
      </c>
      <c r="C12" s="3" t="s">
        <v>29</v>
      </c>
      <c r="D12" s="1">
        <v>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4" x14ac:dyDescent="0.3">
      <c r="A13" s="4"/>
      <c r="B13" s="1"/>
      <c r="C13" s="1"/>
      <c r="D13" s="1"/>
      <c r="E13" s="1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4" x14ac:dyDescent="0.3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2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2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2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2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2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2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2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2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2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2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2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2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2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2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2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2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2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2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2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2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2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2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2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2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2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2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2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2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2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2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2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2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2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1.1 Soal 1</vt:lpstr>
      <vt:lpstr>1.1 Soal 2</vt:lpstr>
      <vt:lpstr>1.2</vt:lpstr>
      <vt:lpstr>1.3</vt:lpstr>
      <vt:lpstr>2.1 Problem 1</vt:lpstr>
      <vt:lpstr>2.2 Problem 2</vt:lpstr>
      <vt:lpstr>2.3 Problem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JEVON KANGSUDARMANTO</cp:lastModifiedBy>
  <dcterms:created xsi:type="dcterms:W3CDTF">2026-03-09T05:05:26Z</dcterms:created>
  <dcterms:modified xsi:type="dcterms:W3CDTF">2026-03-17T16:25:07Z</dcterms:modified>
</cp:coreProperties>
</file>