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erisgonzalez/Desktop/GSCM 330/Transhipment Problem/"/>
    </mc:Choice>
  </mc:AlternateContent>
  <xr:revisionPtr revIDLastSave="0" documentId="8_{6749E0B6-E975-DC49-8D2E-74F12FA44FA4}" xr6:coauthVersionLast="47" xr6:coauthVersionMax="47" xr10:uidLastSave="{00000000-0000-0000-0000-000000000000}"/>
  <bookViews>
    <workbookView xWindow="0" yWindow="740" windowWidth="34560" windowHeight="21600" activeTab="3" xr2:uid="{3EB1391E-A0F3-4E71-A50E-6582E6CB6C42}"/>
  </bookViews>
  <sheets>
    <sheet name="Transportation_Costs" sheetId="3" r:id="rId1"/>
    <sheet name="Locations" sheetId="2" r:id="rId2"/>
    <sheet name="Sheet3" sheetId="5" r:id="rId3"/>
    <sheet name="Optimized" sheetId="6" r:id="rId4"/>
  </sheets>
  <definedNames>
    <definedName name="cost_per_mile">#REF!</definedName>
    <definedName name="ExternalData_1" localSheetId="1" hidden="1">Locations!$A$1:$D$10</definedName>
    <definedName name="ExternalData_2" localSheetId="0" hidden="1">Transportation_Costs!$A$1:$C$17</definedName>
    <definedName name="solver_adj" localSheetId="2" hidden="1">Sheet3!$B$2:$H$4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Sheet3!$B$19:$B$21</definedName>
    <definedName name="solver_lhs2" localSheetId="2" hidden="1">Sheet3!$B$2:$H$4</definedName>
    <definedName name="solver_lhs3" localSheetId="2" hidden="1">Sheet3!$B$5:$H$5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Sheet3!$C$14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el3" localSheetId="2" hidden="1">2</definedName>
    <definedName name="solver_rhs1" localSheetId="2" hidden="1">Sheet3!$C$19:$C$21</definedName>
    <definedName name="solver_rhs2" localSheetId="2" hidden="1">0</definedName>
    <definedName name="solver_rhs3" localSheetId="2" hidden="1">Sheet3!$F$21:$L$21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  <definedName name="trans_fro">#REF!</definedName>
    <definedName name="trans_to">#REF!</definedName>
    <definedName name="Transport_Costs">Transportation_Costs[cost_per_mile]</definedName>
    <definedName name="Transport_From">Transportation_Costs[from]</definedName>
    <definedName name="Transport_To">Transportation_Costs[to]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5" l="1" a="1"/>
  <c r="K4" i="5" s="1"/>
  <c r="C14" i="5" a="1"/>
  <c r="C14" i="5" s="1"/>
  <c r="L19" i="5"/>
  <c r="H5" i="5"/>
  <c r="B21" i="6"/>
  <c r="B20" i="6"/>
  <c r="K19" i="6"/>
  <c r="J19" i="6"/>
  <c r="I19" i="6"/>
  <c r="H19" i="6"/>
  <c r="G19" i="6"/>
  <c r="F19" i="6"/>
  <c r="B19" i="6"/>
  <c r="G11" i="6" a="1"/>
  <c r="G11" i="6" s="1"/>
  <c r="F11" i="6"/>
  <c r="F11" i="6" a="1"/>
  <c r="E11" i="6" a="1"/>
  <c r="E11" i="6" s="1"/>
  <c r="D11" i="6"/>
  <c r="D11" i="6" a="1"/>
  <c r="C11" i="6" a="1"/>
  <c r="C11" i="6" s="1"/>
  <c r="B11" i="6"/>
  <c r="B11" i="6" a="1"/>
  <c r="G10" i="6" a="1"/>
  <c r="G10" i="6" s="1"/>
  <c r="F10" i="6"/>
  <c r="F10" i="6" a="1"/>
  <c r="E10" i="6" a="1"/>
  <c r="E10" i="6" s="1"/>
  <c r="D10" i="6"/>
  <c r="D10" i="6" a="1"/>
  <c r="C10" i="6" a="1"/>
  <c r="C10" i="6" s="1"/>
  <c r="B10" i="6"/>
  <c r="B10" i="6" a="1"/>
  <c r="G9" i="6" a="1"/>
  <c r="G9" i="6" s="1"/>
  <c r="F9" i="6" a="1"/>
  <c r="F9" i="6" s="1"/>
  <c r="E9" i="6" a="1"/>
  <c r="E9" i="6" s="1"/>
  <c r="D9" i="6" a="1"/>
  <c r="D9" i="6" s="1"/>
  <c r="C9" i="6" a="1"/>
  <c r="C9" i="6" s="1"/>
  <c r="B9" i="6" a="1"/>
  <c r="B9" i="6" s="1"/>
  <c r="C14" i="6" s="1" a="1"/>
  <c r="C14" i="6" s="1"/>
  <c r="G5" i="6"/>
  <c r="F5" i="6"/>
  <c r="E5" i="6"/>
  <c r="D5" i="6"/>
  <c r="C5" i="6"/>
  <c r="B5" i="6"/>
  <c r="B21" i="5"/>
  <c r="B20" i="5"/>
  <c r="K19" i="5"/>
  <c r="J19" i="5"/>
  <c r="I19" i="5"/>
  <c r="H19" i="5"/>
  <c r="G19" i="5"/>
  <c r="F19" i="5"/>
  <c r="B19" i="5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B11" i="5" a="1"/>
  <c r="B11" i="5" s="1"/>
  <c r="G10" i="5" a="1"/>
  <c r="G10" i="5" s="1"/>
  <c r="F10" i="5"/>
  <c r="F10" i="5" a="1"/>
  <c r="E10" i="5" a="1"/>
  <c r="E10" i="5" s="1"/>
  <c r="D10" i="5" a="1"/>
  <c r="D10" i="5" s="1"/>
  <c r="C10" i="5" a="1"/>
  <c r="C10" i="5" s="1"/>
  <c r="B10" i="5" a="1"/>
  <c r="B10" i="5" s="1"/>
  <c r="G9" i="5" a="1"/>
  <c r="G9" i="5" s="1"/>
  <c r="F9" i="5" a="1"/>
  <c r="F9" i="5" s="1"/>
  <c r="E9" i="5" a="1"/>
  <c r="E9" i="5" s="1"/>
  <c r="D9" i="5"/>
  <c r="D9" i="5" a="1"/>
  <c r="C9" i="5" a="1"/>
  <c r="C9" i="5" s="1"/>
  <c r="B9" i="5" a="1"/>
  <c r="B9" i="5" s="1"/>
  <c r="G5" i="5"/>
  <c r="F5" i="5"/>
  <c r="E5" i="5"/>
  <c r="D5" i="5"/>
  <c r="C5" i="5"/>
  <c r="B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833C9E-CE88-4087-B134-EED3290F4364}" keepAlive="1" name="Query - Locations" description="Connection to the 'Locations' query in the workbook." type="5" refreshedVersion="8" background="1" saveData="1">
    <dbPr connection="Provider=Microsoft.Mashup.OleDb.1;Data Source=$Workbook$;Location=Locations;Extended Properties=&quot;&quot;" command="SELECT * FROM [Locations]"/>
  </connection>
  <connection id="2" xr16:uid="{0C6C84C1-ABC1-4A48-B21A-8BDB70A03F88}" keepAlive="1" name="Query - Transportation_Costs" description="Connection to the 'Transportation_Costs' query in the workbook." type="5" refreshedVersion="8" background="1" saveData="1">
    <dbPr connection="Provider=Microsoft.Mashup.OleDb.1;Data Source=$Workbook$;Location=Transportation_Costs;Extended Properties=&quot;&quot;" command="SELECT * FROM [Transportation_Costs]"/>
  </connection>
  <connection id="3" xr16:uid="{D64D96D4-EF85-4092-BDCA-19F9987A3422}" keepAlive="1" name="Query - Transportation_Costs (2)" description="Connection to the 'Transportation_Costs (2)' query in the workbook." type="5" refreshedVersion="8" background="1" saveData="1">
    <dbPr connection="Provider=Microsoft.Mashup.OleDb.1;Data Source=$Workbook$;Location=&quot;Transportation_Costs (2)&quot;;Extended Properties=&quot;&quot;" command="SELECT * FROM [Transportation_Cost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<sst xmlns="http://schemas.openxmlformats.org/spreadsheetml/2006/main" count="62" uniqueCount="35">
  <si>
    <t>location_id</t>
  </si>
  <si>
    <t>location_name</t>
  </si>
  <si>
    <t>gumdrop_requirement</t>
  </si>
  <si>
    <t>loc_type</t>
  </si>
  <si>
    <t>Cherry Jubilee Junction</t>
  </si>
  <si>
    <t>warehouse</t>
  </si>
  <si>
    <t>Coconut Cream Cove</t>
  </si>
  <si>
    <t>Fruit Chew Fjords</t>
  </si>
  <si>
    <t>Hazelnut Haven</t>
  </si>
  <si>
    <t>retail</t>
  </si>
  <si>
    <t>Marshmallow Meadows</t>
  </si>
  <si>
    <t>Peppermint Parlor</t>
  </si>
  <si>
    <t>Swedish Fish Shores</t>
  </si>
  <si>
    <t>Taffy Tundra</t>
  </si>
  <si>
    <t>Tangerine Taffy Tropics</t>
  </si>
  <si>
    <t>from</t>
  </si>
  <si>
    <t>to</t>
  </si>
  <si>
    <t>cost_per_mile</t>
  </si>
  <si>
    <t>From\To</t>
  </si>
  <si>
    <t>Total Transportation Cost</t>
  </si>
  <si>
    <t>Constraints Tables</t>
  </si>
  <si>
    <t>Warehouse</t>
  </si>
  <si>
    <t>Total Shipped</t>
  </si>
  <si>
    <t>Capacity</t>
  </si>
  <si>
    <t>Retail</t>
  </si>
  <si>
    <t>Requirements</t>
  </si>
  <si>
    <t>Total Received</t>
  </si>
  <si>
    <t>Cost Matrix</t>
  </si>
  <si>
    <t>Dummy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</si>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</sst>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4" fontId="0" fillId="0" borderId="0" xfId="1" applyFont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554C681-2DD5-41E0-B643-CAE5B472789D}" autoFormatId="16" applyNumberFormats="0" applyBorderFormats="0" applyFontFormats="0" applyPatternFormats="0" applyAlignmentFormats="0" applyWidthHeightFormats="0">
  <queryTableRefresh nextId="4">
    <queryTableFields count="3">
      <queryTableField id="1" name="from" tableColumnId="1"/>
      <queryTableField id="2" name="to" tableColumnId="2"/>
      <queryTableField id="3" name="cost_per_mil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BF3D3C-8107-483A-B8DC-40EED6810274}" autoFormatId="16" applyNumberFormats="0" applyBorderFormats="0" applyFontFormats="0" applyPatternFormats="0" applyAlignmentFormats="0" applyWidthHeightFormats="0">
  <queryTableRefresh nextId="5">
    <queryTableFields count="4">
      <queryTableField id="1" name="location_id" tableColumnId="1"/>
      <queryTableField id="2" name="location_name" tableColumnId="2"/>
      <queryTableField id="3" name="gumdrop_requirement" tableColumnId="3"/>
      <queryTableField id="4" name="loc_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31467C-FFE6-468F-AEE6-72457237CD8B}" name="Transportation_Costs" displayName="Transportation_Costs" ref="A1:C17" tableType="queryTable" totalsRowShown="0">
  <autoFilter ref="A1:C17" xr:uid="{8131467C-FFE6-468F-AEE6-72457237CD8B}"/>
  <tableColumns count="3">
    <tableColumn id="1" xr3:uid="{61EB4D80-B6F5-48CE-AC20-47236A6C21D0}" uniqueName="1" name="from" queryTableFieldId="1"/>
    <tableColumn id="2" xr3:uid="{1FD1E961-660D-44A8-96F7-12361644A200}" uniqueName="2" name="to" queryTableFieldId="2"/>
    <tableColumn id="3" xr3:uid="{EA868A60-BF7C-44DB-8FF6-F0400227B5A9}" uniqueName="3" name="cost_per_mil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E5A00-5812-4228-BEDF-6EE67352BA2E}" name="Locations" displayName="Locations" ref="A1:D10" tableType="queryTable" totalsRowShown="0">
  <autoFilter ref="A1:D10" xr:uid="{B9AE5A00-5812-4228-BEDF-6EE67352BA2E}"/>
  <tableColumns count="4">
    <tableColumn id="1" xr3:uid="{09E41A11-F57C-4BEA-99F5-AB5C4FE300A6}" uniqueName="1" name="location_id" queryTableFieldId="1"/>
    <tableColumn id="2" xr3:uid="{A1B0BEC0-0407-49EF-9809-9226D794F02B}" uniqueName="2" name="location_name" queryTableFieldId="2" dataDxfId="1"/>
    <tableColumn id="3" xr3:uid="{542B5ACC-5524-4F89-871E-C15CB6A946B2}" uniqueName="3" name="gumdrop_requirement" queryTableFieldId="3"/>
    <tableColumn id="4" xr3:uid="{8B4C1453-E490-4ABA-BA40-A92485E987BD}" uniqueName="4" name="loc_type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AF9C9E-828D-4440-AB48-4068EB902E8C}" name="Table3" displayName="Table3" ref="A1:H5" totalsRowShown="0">
  <autoFilter ref="A1:H5" xr:uid="{EBAF9C9E-828D-4440-AB48-4068EB902E8C}"/>
  <tableColumns count="8">
    <tableColumn id="1" xr3:uid="{CD926914-6A37-49A8-BBF3-BCD63F7E8EAD}" name="From\To"/>
    <tableColumn id="2" xr3:uid="{A7F1734A-3052-4339-8B11-4E98C544DB7A}" name="3"/>
    <tableColumn id="3" xr3:uid="{9B77D826-7023-486B-A619-B5621E7B0FCB}" name="4"/>
    <tableColumn id="4" xr3:uid="{010DA0F0-0357-4B55-B2F3-8CC5313767DC}" name="5"/>
    <tableColumn id="5" xr3:uid="{142C4191-B6C2-4692-A602-0CCA44A46110}" name="6"/>
    <tableColumn id="6" xr3:uid="{FE14CCB2-E442-4B76-95D1-DF288F52A239}" name="7"/>
    <tableColumn id="7" xr3:uid="{A874DA97-2B0B-46BC-B6FC-846067B103D3}" name="8"/>
    <tableColumn id="8" xr3:uid="{D02CD7A1-C077-47D4-8E03-A3C9242B34A4}" name="Dummy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573BD1-1F0F-4A3D-9F8E-92E71EB35365}" name="Table37" displayName="Table37" ref="A1:G5" totalsRowShown="0">
  <autoFilter ref="A1:G5" xr:uid="{4D573BD1-1F0F-4A3D-9F8E-92E71EB35365}"/>
  <tableColumns count="7">
    <tableColumn id="1" xr3:uid="{4982FAA3-07A9-4D3F-9423-3CC68FB89E0F}" name="From\To"/>
    <tableColumn id="2" xr3:uid="{0F29822D-7F56-4FBF-80DF-2A05B12B7806}" name="3"/>
    <tableColumn id="3" xr3:uid="{BE33EEEB-D7D6-4FA7-9A48-C96D4B5118B7}" name="4"/>
    <tableColumn id="4" xr3:uid="{73268BB6-E6EF-45DE-9BEB-9D2DE19C8A34}" name="5"/>
    <tableColumn id="5" xr3:uid="{3F065FD5-458B-4AF0-B5A9-F4EF2E2A179C}" name="6"/>
    <tableColumn id="6" xr3:uid="{88D2EBFE-8163-4F64-BAA6-BBA99589280D}" name="7"/>
    <tableColumn id="7" xr3:uid="{37716BF3-7B32-4578-A483-DC73A9EBB602}" name="8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A80D-6F96-4EC2-A7A1-9F7CA823684A}">
  <dimension ref="A1:C17"/>
  <sheetViews>
    <sheetView workbookViewId="0">
      <selection activeCell="H14" sqref="H14"/>
    </sheetView>
  </sheetViews>
  <sheetFormatPr baseColWidth="10" defaultColWidth="8.83203125" defaultRowHeight="15" x14ac:dyDescent="0.2"/>
  <cols>
    <col min="1" max="1" width="7.1640625" bestFit="1" customWidth="1"/>
    <col min="2" max="2" width="4.83203125" bestFit="1" customWidth="1"/>
    <col min="3" max="3" width="14.83203125" bestFit="1" customWidth="1"/>
  </cols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>
        <v>0</v>
      </c>
      <c r="B2">
        <v>4</v>
      </c>
      <c r="C2">
        <v>33</v>
      </c>
    </row>
    <row r="3" spans="1:3" x14ac:dyDescent="0.2">
      <c r="A3">
        <v>0</v>
      </c>
      <c r="B3">
        <v>8</v>
      </c>
      <c r="C3">
        <v>39</v>
      </c>
    </row>
    <row r="4" spans="1:3" x14ac:dyDescent="0.2">
      <c r="A4">
        <v>1</v>
      </c>
      <c r="B4">
        <v>4</v>
      </c>
      <c r="C4">
        <v>40</v>
      </c>
    </row>
    <row r="5" spans="1:3" x14ac:dyDescent="0.2">
      <c r="A5">
        <v>2</v>
      </c>
      <c r="B5">
        <v>5</v>
      </c>
      <c r="C5">
        <v>26</v>
      </c>
    </row>
    <row r="6" spans="1:3" x14ac:dyDescent="0.2">
      <c r="A6">
        <v>2</v>
      </c>
      <c r="B6">
        <v>8</v>
      </c>
      <c r="C6">
        <v>40</v>
      </c>
    </row>
    <row r="7" spans="1:3" x14ac:dyDescent="0.2">
      <c r="A7">
        <v>3</v>
      </c>
      <c r="B7">
        <v>4</v>
      </c>
      <c r="C7">
        <v>40</v>
      </c>
    </row>
    <row r="8" spans="1:3" x14ac:dyDescent="0.2">
      <c r="A8">
        <v>3</v>
      </c>
      <c r="B8">
        <v>5</v>
      </c>
      <c r="C8">
        <v>37</v>
      </c>
    </row>
    <row r="9" spans="1:3" x14ac:dyDescent="0.2">
      <c r="A9">
        <v>3</v>
      </c>
      <c r="B9">
        <v>7</v>
      </c>
      <c r="C9">
        <v>44</v>
      </c>
    </row>
    <row r="10" spans="1:3" x14ac:dyDescent="0.2">
      <c r="A10">
        <v>4</v>
      </c>
      <c r="B10">
        <v>3</v>
      </c>
      <c r="C10">
        <v>45</v>
      </c>
    </row>
    <row r="11" spans="1:3" x14ac:dyDescent="0.2">
      <c r="A11">
        <v>4</v>
      </c>
      <c r="B11">
        <v>5</v>
      </c>
      <c r="C11">
        <v>44</v>
      </c>
    </row>
    <row r="12" spans="1:3" x14ac:dyDescent="0.2">
      <c r="A12">
        <v>4</v>
      </c>
      <c r="B12">
        <v>6</v>
      </c>
      <c r="C12">
        <v>25</v>
      </c>
    </row>
    <row r="13" spans="1:3" x14ac:dyDescent="0.2">
      <c r="A13">
        <v>4</v>
      </c>
      <c r="B13">
        <v>7</v>
      </c>
      <c r="C13">
        <v>27</v>
      </c>
    </row>
    <row r="14" spans="1:3" x14ac:dyDescent="0.2">
      <c r="A14">
        <v>4</v>
      </c>
      <c r="B14">
        <v>8</v>
      </c>
      <c r="C14">
        <v>35</v>
      </c>
    </row>
    <row r="15" spans="1:3" x14ac:dyDescent="0.2">
      <c r="A15">
        <v>5</v>
      </c>
      <c r="B15">
        <v>6</v>
      </c>
      <c r="C15">
        <v>32</v>
      </c>
    </row>
    <row r="16" spans="1:3" x14ac:dyDescent="0.2">
      <c r="A16">
        <v>6</v>
      </c>
      <c r="B16">
        <v>4</v>
      </c>
      <c r="C16">
        <v>36</v>
      </c>
    </row>
    <row r="17" spans="1:3" x14ac:dyDescent="0.2">
      <c r="A17">
        <v>8</v>
      </c>
      <c r="B17">
        <v>3</v>
      </c>
      <c r="C17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7F31-5516-487F-ADCC-0723D2F4E595}">
  <dimension ref="A1:D10"/>
  <sheetViews>
    <sheetView workbookViewId="0">
      <selection sqref="A1:D10"/>
    </sheetView>
  </sheetViews>
  <sheetFormatPr baseColWidth="10" defaultColWidth="8.83203125" defaultRowHeight="15" x14ac:dyDescent="0.2"/>
  <cols>
    <col min="1" max="1" width="12.33203125" bestFit="1" customWidth="1"/>
    <col min="2" max="2" width="21.1640625" bestFit="1" customWidth="1"/>
    <col min="3" max="3" width="22.5" bestFit="1" customWidth="1"/>
    <col min="4" max="4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4</v>
      </c>
      <c r="C2">
        <v>225</v>
      </c>
      <c r="D2" t="s">
        <v>5</v>
      </c>
    </row>
    <row r="3" spans="1:4" x14ac:dyDescent="0.2">
      <c r="A3">
        <v>1</v>
      </c>
      <c r="B3" t="s">
        <v>6</v>
      </c>
      <c r="C3">
        <v>405</v>
      </c>
      <c r="D3" t="s">
        <v>5</v>
      </c>
    </row>
    <row r="4" spans="1:4" x14ac:dyDescent="0.2">
      <c r="A4">
        <v>2</v>
      </c>
      <c r="B4" t="s">
        <v>7</v>
      </c>
      <c r="C4">
        <v>270</v>
      </c>
      <c r="D4" t="s">
        <v>5</v>
      </c>
    </row>
    <row r="5" spans="1:4" x14ac:dyDescent="0.2">
      <c r="A5">
        <v>3</v>
      </c>
      <c r="B5" t="s">
        <v>8</v>
      </c>
      <c r="C5">
        <v>215</v>
      </c>
      <c r="D5" t="s">
        <v>9</v>
      </c>
    </row>
    <row r="6" spans="1:4" x14ac:dyDescent="0.2">
      <c r="A6">
        <v>4</v>
      </c>
      <c r="B6" t="s">
        <v>10</v>
      </c>
      <c r="C6">
        <v>215</v>
      </c>
      <c r="D6" t="s">
        <v>9</v>
      </c>
    </row>
    <row r="7" spans="1:4" x14ac:dyDescent="0.2">
      <c r="A7">
        <v>5</v>
      </c>
      <c r="B7" t="s">
        <v>11</v>
      </c>
      <c r="C7">
        <v>107</v>
      </c>
      <c r="D7" t="s">
        <v>9</v>
      </c>
    </row>
    <row r="8" spans="1:4" x14ac:dyDescent="0.2">
      <c r="A8">
        <v>6</v>
      </c>
      <c r="B8" t="s">
        <v>12</v>
      </c>
      <c r="C8">
        <v>138</v>
      </c>
      <c r="D8" t="s">
        <v>9</v>
      </c>
    </row>
    <row r="9" spans="1:4" x14ac:dyDescent="0.2">
      <c r="A9">
        <v>7</v>
      </c>
      <c r="B9" t="s">
        <v>13</v>
      </c>
      <c r="C9">
        <v>153</v>
      </c>
      <c r="D9" t="s">
        <v>9</v>
      </c>
    </row>
    <row r="10" spans="1:4" x14ac:dyDescent="0.2">
      <c r="A10">
        <v>8</v>
      </c>
      <c r="B10" t="s">
        <v>14</v>
      </c>
      <c r="C10">
        <v>172</v>
      </c>
      <c r="D10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F3C3-6C48-472C-882E-ACA353383B98}">
  <dimension ref="A1:L21"/>
  <sheetViews>
    <sheetView zoomScale="90" zoomScaleNormal="90" workbookViewId="0">
      <selection activeCell="G42" sqref="G42"/>
    </sheetView>
  </sheetViews>
  <sheetFormatPr baseColWidth="10" defaultColWidth="8.83203125" defaultRowHeight="15" x14ac:dyDescent="0.2"/>
  <cols>
    <col min="1" max="1" width="15.1640625" customWidth="1"/>
    <col min="2" max="2" width="14.33203125" customWidth="1"/>
    <col min="3" max="3" width="17.5" customWidth="1"/>
    <col min="5" max="5" width="12.1640625" customWidth="1"/>
  </cols>
  <sheetData>
    <row r="1" spans="1:11" x14ac:dyDescent="0.2">
      <c r="A1" s="1" t="s">
        <v>18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28</v>
      </c>
    </row>
    <row r="2" spans="1:11" x14ac:dyDescent="0.2">
      <c r="A2">
        <v>0</v>
      </c>
      <c r="B2">
        <v>0</v>
      </c>
      <c r="C2">
        <v>0</v>
      </c>
      <c r="D2">
        <v>104</v>
      </c>
      <c r="E2">
        <v>138</v>
      </c>
      <c r="F2">
        <v>98</v>
      </c>
      <c r="G2">
        <v>0</v>
      </c>
      <c r="H2">
        <v>0</v>
      </c>
    </row>
    <row r="3" spans="1:11" x14ac:dyDescent="0.2">
      <c r="A3">
        <v>1</v>
      </c>
      <c r="B3">
        <v>215</v>
      </c>
      <c r="C3">
        <v>0</v>
      </c>
      <c r="D3">
        <v>3</v>
      </c>
      <c r="E3">
        <v>0</v>
      </c>
      <c r="F3">
        <v>0</v>
      </c>
      <c r="G3">
        <v>172</v>
      </c>
      <c r="H3">
        <v>0</v>
      </c>
    </row>
    <row r="4" spans="1:11" x14ac:dyDescent="0.2">
      <c r="A4">
        <v>2</v>
      </c>
      <c r="B4">
        <v>0</v>
      </c>
      <c r="C4">
        <v>215</v>
      </c>
      <c r="D4">
        <v>0</v>
      </c>
      <c r="E4">
        <v>0</v>
      </c>
      <c r="F4">
        <v>55</v>
      </c>
      <c r="G4">
        <v>0</v>
      </c>
      <c r="H4">
        <v>15</v>
      </c>
      <c r="K4" cm="1">
        <f t="array" ref="K4">SUMPRODUCT(B2:H4 * B9:H11)</f>
        <v>0</v>
      </c>
    </row>
    <row r="5" spans="1:11" s="1" customFormat="1" x14ac:dyDescent="0.2">
      <c r="A5" s="1" t="s">
        <v>26</v>
      </c>
      <c r="B5" s="1">
        <f t="shared" ref="B5:H5" si="0">SUM(B2:B4)</f>
        <v>215</v>
      </c>
      <c r="C5" s="1">
        <f t="shared" si="0"/>
        <v>215</v>
      </c>
      <c r="D5" s="1">
        <f t="shared" si="0"/>
        <v>107</v>
      </c>
      <c r="E5" s="1">
        <f t="shared" si="0"/>
        <v>138</v>
      </c>
      <c r="F5" s="1">
        <f t="shared" si="0"/>
        <v>153</v>
      </c>
      <c r="G5" s="1">
        <f t="shared" si="0"/>
        <v>172</v>
      </c>
      <c r="H5" s="1">
        <f t="shared" si="0"/>
        <v>15</v>
      </c>
    </row>
    <row r="7" spans="1:11" x14ac:dyDescent="0.2">
      <c r="A7" s="7" t="s">
        <v>27</v>
      </c>
      <c r="B7" s="7"/>
      <c r="C7" s="7"/>
      <c r="D7" s="7"/>
      <c r="E7" s="7"/>
      <c r="F7" s="7"/>
      <c r="G7" s="7"/>
    </row>
    <row r="8" spans="1:11" x14ac:dyDescent="0.2">
      <c r="A8" s="2" t="s">
        <v>18</v>
      </c>
      <c r="B8" s="2">
        <v>3</v>
      </c>
      <c r="C8" s="2">
        <v>4</v>
      </c>
      <c r="D8" s="2">
        <v>5</v>
      </c>
      <c r="E8" s="2">
        <v>6</v>
      </c>
      <c r="F8" s="2">
        <v>7</v>
      </c>
      <c r="G8" s="2">
        <v>8</v>
      </c>
      <c r="H8" t="s">
        <v>28</v>
      </c>
    </row>
    <row r="9" spans="1:11" x14ac:dyDescent="0.2">
      <c r="A9" s="2">
        <v>0</v>
      </c>
      <c r="B9" s="3" cm="1">
        <f t="array" ref="B9">SUMIFS(Transport_Costs, Transport_From, $A9, Transport_To, B$8)</f>
        <v>0</v>
      </c>
      <c r="C9" s="3" cm="1">
        <f t="array" ref="C9">SUMIFS(Transport_Costs, Transport_From, $A9, Transport_To, C$8)</f>
        <v>33</v>
      </c>
      <c r="D9" s="3" cm="1">
        <f t="array" ref="D9">SUMIFS(Transport_Costs, Transport_From, $A9, Transport_To, D$8)</f>
        <v>0</v>
      </c>
      <c r="E9" s="3" cm="1">
        <f t="array" ref="E9">SUMIFS(Transport_Costs, Transport_From, $A9, Transport_To, E$8)</f>
        <v>0</v>
      </c>
      <c r="F9" s="3" cm="1">
        <f t="array" ref="F9">SUMIFS(Transport_Costs, Transport_From, $A9, Transport_To, F$8)</f>
        <v>0</v>
      </c>
      <c r="G9" s="3" cm="1">
        <f t="array" ref="G9">SUMIFS(Transport_Costs, Transport_From, $A9, Transport_To, G$8)</f>
        <v>39</v>
      </c>
      <c r="H9">
        <v>0</v>
      </c>
    </row>
    <row r="10" spans="1:11" x14ac:dyDescent="0.2">
      <c r="A10" s="2">
        <v>1</v>
      </c>
      <c r="B10" s="3" cm="1">
        <f t="array" ref="B10">SUMIFS(Transport_Costs, Transport_From, $A10, Transport_To, B$8)</f>
        <v>0</v>
      </c>
      <c r="C10" s="3" cm="1">
        <f t="array" ref="C10">SUMIFS(Transport_Costs, Transport_From, $A10, Transport_To, C$8)</f>
        <v>40</v>
      </c>
      <c r="D10" s="3" cm="1">
        <f t="array" ref="D10">SUMIFS(Transport_Costs, Transport_From, $A10, Transport_To, D$8)</f>
        <v>0</v>
      </c>
      <c r="E10" s="3" cm="1">
        <f t="array" ref="E10">SUMIFS(Transport_Costs, Transport_From, $A10, Transport_To, E$8)</f>
        <v>0</v>
      </c>
      <c r="F10" s="3" cm="1">
        <f t="array" ref="F10">SUMIFS(Transport_Costs, Transport_From, $A10, Transport_To, F$8)</f>
        <v>0</v>
      </c>
      <c r="G10" s="3" cm="1">
        <f t="array" ref="G10">SUMIFS(Transport_Costs, Transport_From, $A10, Transport_To, G$8)</f>
        <v>0</v>
      </c>
      <c r="H10">
        <v>0</v>
      </c>
    </row>
    <row r="11" spans="1:11" x14ac:dyDescent="0.2">
      <c r="A11" s="2">
        <v>2</v>
      </c>
      <c r="B11" s="3" cm="1">
        <f t="array" ref="B11">SUMIFS(Transport_Costs, Transport_From, $A11, Transport_To, B$8)</f>
        <v>0</v>
      </c>
      <c r="C11" s="3" cm="1">
        <f t="array" ref="C11">SUMIFS(Transport_Costs, Transport_From, $A11, Transport_To, C$8)</f>
        <v>0</v>
      </c>
      <c r="D11" s="3" cm="1">
        <f t="array" ref="D11">SUMIFS(Transport_Costs, Transport_From, $A11, Transport_To, D$8)</f>
        <v>26</v>
      </c>
      <c r="E11" s="3" cm="1">
        <f t="array" ref="E11">SUMIFS(Transport_Costs, Transport_From, $A11, Transport_To, E$8)</f>
        <v>0</v>
      </c>
      <c r="F11" s="3" cm="1">
        <f t="array" ref="F11">SUMIFS(Transport_Costs, Transport_From, $A11, Transport_To, F$8)</f>
        <v>0</v>
      </c>
      <c r="G11" s="3" cm="1">
        <f t="array" ref="G11">SUMIFS(Transport_Costs, Transport_From, $A11, Transport_To, G$8)</f>
        <v>40</v>
      </c>
      <c r="H11">
        <v>0</v>
      </c>
    </row>
    <row r="14" spans="1:11" x14ac:dyDescent="0.2">
      <c r="A14" s="6" t="s">
        <v>19</v>
      </c>
      <c r="B14" s="6"/>
      <c r="C14" s="4" cm="1">
        <f t="array" ref="C14">SUMPRODUCT(B2:H4 * B9:H11)</f>
        <v>0</v>
      </c>
    </row>
    <row r="16" spans="1:11" x14ac:dyDescent="0.2">
      <c r="A16" s="7" t="s">
        <v>20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2" x14ac:dyDescent="0.2">
      <c r="A18" s="2" t="s">
        <v>21</v>
      </c>
      <c r="B18" s="2" t="s">
        <v>22</v>
      </c>
      <c r="C18" s="2" t="s">
        <v>23</v>
      </c>
      <c r="D18" s="2"/>
      <c r="E18" s="2" t="s">
        <v>24</v>
      </c>
      <c r="F18" s="3">
        <v>3</v>
      </c>
      <c r="G18" s="3">
        <v>4</v>
      </c>
      <c r="H18" s="3">
        <v>5</v>
      </c>
      <c r="I18" s="3">
        <v>6</v>
      </c>
      <c r="J18" s="3">
        <v>7</v>
      </c>
      <c r="K18" s="3">
        <v>8</v>
      </c>
      <c r="L18" t="s">
        <v>28</v>
      </c>
    </row>
    <row r="19" spans="1:12" x14ac:dyDescent="0.2">
      <c r="A19" s="3">
        <v>0</v>
      </c>
      <c r="B19" s="3">
        <f>SUM(B2:G2)</f>
        <v>340</v>
      </c>
      <c r="C19" s="3">
        <v>340</v>
      </c>
      <c r="D19" s="3"/>
      <c r="E19" s="3"/>
      <c r="F19" s="3">
        <f>SUM(B2:B4)</f>
        <v>215</v>
      </c>
      <c r="G19" s="3">
        <f t="shared" ref="G19:L19" si="1">SUM(C2:C4)</f>
        <v>215</v>
      </c>
      <c r="H19" s="3">
        <f t="shared" si="1"/>
        <v>107</v>
      </c>
      <c r="I19" s="3">
        <f t="shared" si="1"/>
        <v>138</v>
      </c>
      <c r="J19" s="3">
        <f t="shared" si="1"/>
        <v>153</v>
      </c>
      <c r="K19" s="3">
        <f t="shared" si="1"/>
        <v>172</v>
      </c>
      <c r="L19" s="3">
        <f t="shared" si="1"/>
        <v>15</v>
      </c>
    </row>
    <row r="20" spans="1:12" x14ac:dyDescent="0.2">
      <c r="A20" s="3">
        <v>1</v>
      </c>
      <c r="B20" s="3">
        <f t="shared" ref="B20:B21" si="2">SUM(B3:G3)</f>
        <v>390</v>
      </c>
      <c r="C20" s="3">
        <v>405</v>
      </c>
      <c r="D20" s="3"/>
      <c r="E20" s="3"/>
      <c r="F20" s="3"/>
      <c r="G20" s="3"/>
      <c r="H20" s="3"/>
      <c r="I20" s="3"/>
      <c r="J20" s="3"/>
      <c r="K20" s="3"/>
    </row>
    <row r="21" spans="1:12" x14ac:dyDescent="0.2">
      <c r="A21" s="3">
        <v>2</v>
      </c>
      <c r="B21" s="3">
        <f t="shared" si="2"/>
        <v>270</v>
      </c>
      <c r="C21" s="3">
        <v>270</v>
      </c>
      <c r="D21" s="3"/>
      <c r="E21" s="3" t="s">
        <v>25</v>
      </c>
      <c r="F21" s="3">
        <v>215</v>
      </c>
      <c r="G21" s="3">
        <v>215</v>
      </c>
      <c r="H21" s="3">
        <v>107</v>
      </c>
      <c r="I21" s="3">
        <v>138</v>
      </c>
      <c r="J21" s="3">
        <v>153</v>
      </c>
      <c r="K21" s="3">
        <v>172</v>
      </c>
      <c r="L21" s="5">
        <v>15</v>
      </c>
    </row>
  </sheetData>
  <mergeCells count="3">
    <mergeCell ref="A14:B14"/>
    <mergeCell ref="A7:G7"/>
    <mergeCell ref="A16:K1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3F72-E8D8-451E-ABDF-01983910E117}">
  <dimension ref="A1:K21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1" max="1" width="15.1640625" customWidth="1"/>
    <col min="2" max="2" width="14.33203125" customWidth="1"/>
    <col min="3" max="3" width="11.1640625" bestFit="1" customWidth="1"/>
    <col min="5" max="5" width="12.1640625" customWidth="1"/>
  </cols>
  <sheetData>
    <row r="1" spans="1:11" x14ac:dyDescent="0.2">
      <c r="A1" s="1" t="s">
        <v>18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1" x14ac:dyDescent="0.2">
      <c r="A2">
        <v>0</v>
      </c>
      <c r="B2">
        <v>0</v>
      </c>
      <c r="C2">
        <v>25</v>
      </c>
      <c r="D2">
        <v>107</v>
      </c>
      <c r="E2">
        <v>93</v>
      </c>
      <c r="F2">
        <v>0</v>
      </c>
      <c r="G2">
        <v>0</v>
      </c>
    </row>
    <row r="3" spans="1:11" x14ac:dyDescent="0.2">
      <c r="A3">
        <v>1</v>
      </c>
      <c r="B3">
        <v>215</v>
      </c>
      <c r="C3">
        <v>190</v>
      </c>
      <c r="D3">
        <v>0</v>
      </c>
      <c r="E3">
        <v>0</v>
      </c>
      <c r="F3">
        <v>0</v>
      </c>
      <c r="G3">
        <v>0</v>
      </c>
    </row>
    <row r="4" spans="1:11" x14ac:dyDescent="0.2">
      <c r="A4">
        <v>2</v>
      </c>
      <c r="B4">
        <v>0</v>
      </c>
      <c r="C4">
        <v>0</v>
      </c>
      <c r="D4">
        <v>0</v>
      </c>
      <c r="E4">
        <v>0</v>
      </c>
      <c r="F4">
        <v>98</v>
      </c>
      <c r="G4">
        <v>172</v>
      </c>
    </row>
    <row r="5" spans="1:11" s="1" customFormat="1" x14ac:dyDescent="0.2">
      <c r="A5" s="1" t="s">
        <v>26</v>
      </c>
      <c r="B5" s="1">
        <f t="shared" ref="B5:G5" si="0">SUM(B2:B4)</f>
        <v>215</v>
      </c>
      <c r="C5" s="1">
        <f t="shared" si="0"/>
        <v>215</v>
      </c>
      <c r="D5" s="1">
        <f t="shared" si="0"/>
        <v>107</v>
      </c>
      <c r="E5" s="1">
        <f t="shared" si="0"/>
        <v>93</v>
      </c>
      <c r="F5" s="1">
        <f t="shared" si="0"/>
        <v>98</v>
      </c>
      <c r="G5" s="1">
        <f t="shared" si="0"/>
        <v>172</v>
      </c>
    </row>
    <row r="7" spans="1:11" x14ac:dyDescent="0.2">
      <c r="A7" s="7" t="s">
        <v>27</v>
      </c>
      <c r="B7" s="7"/>
      <c r="C7" s="7"/>
      <c r="D7" s="7"/>
      <c r="E7" s="7"/>
      <c r="F7" s="7"/>
      <c r="G7" s="7"/>
    </row>
    <row r="8" spans="1:11" x14ac:dyDescent="0.2">
      <c r="A8" s="2" t="s">
        <v>18</v>
      </c>
      <c r="B8" s="2">
        <v>3</v>
      </c>
      <c r="C8" s="2">
        <v>4</v>
      </c>
      <c r="D8" s="2">
        <v>5</v>
      </c>
      <c r="E8" s="2">
        <v>6</v>
      </c>
      <c r="F8" s="2">
        <v>7</v>
      </c>
      <c r="G8" s="2">
        <v>8</v>
      </c>
    </row>
    <row r="9" spans="1:11" x14ac:dyDescent="0.2">
      <c r="A9" s="2">
        <v>0</v>
      </c>
      <c r="B9" s="3" cm="1">
        <f t="array" ref="B9">SUMIFS(Transport_Costs, Transport_From, $A9, Transport_To, B$8)</f>
        <v>0</v>
      </c>
      <c r="C9" s="3" cm="1">
        <f t="array" ref="C9">SUMIFS(Transport_Costs, Transport_From, $A9, Transport_To, C$8)</f>
        <v>33</v>
      </c>
      <c r="D9" s="3" cm="1">
        <f t="array" ref="D9">SUMIFS(Transport_Costs, Transport_From, $A9, Transport_To, D$8)</f>
        <v>0</v>
      </c>
      <c r="E9" s="3" cm="1">
        <f t="array" ref="E9">SUMIFS(Transport_Costs, Transport_From, $A9, Transport_To, E$8)</f>
        <v>0</v>
      </c>
      <c r="F9" s="3" cm="1">
        <f t="array" ref="F9">SUMIFS(Transport_Costs, Transport_From, $A9, Transport_To, F$8)</f>
        <v>0</v>
      </c>
      <c r="G9" s="3" cm="1">
        <f t="array" ref="G9">SUMIFS(Transport_Costs, Transport_From, $A9, Transport_To, G$8)</f>
        <v>39</v>
      </c>
    </row>
    <row r="10" spans="1:11" x14ac:dyDescent="0.2">
      <c r="A10" s="2">
        <v>1</v>
      </c>
      <c r="B10" s="3" cm="1">
        <f t="array" ref="B10">SUMIFS(Transport_Costs, Transport_From, $A10, Transport_To, B$8)</f>
        <v>0</v>
      </c>
      <c r="C10" s="3" cm="1">
        <f t="array" ref="C10">SUMIFS(Transport_Costs, Transport_From, $A10, Transport_To, C$8)</f>
        <v>40</v>
      </c>
      <c r="D10" s="3" cm="1">
        <f t="array" ref="D10">SUMIFS(Transport_Costs, Transport_From, $A10, Transport_To, D$8)</f>
        <v>0</v>
      </c>
      <c r="E10" s="3" cm="1">
        <f t="array" ref="E10">SUMIFS(Transport_Costs, Transport_From, $A10, Transport_To, E$8)</f>
        <v>0</v>
      </c>
      <c r="F10" s="3" cm="1">
        <f t="array" ref="F10">SUMIFS(Transport_Costs, Transport_From, $A10, Transport_To, F$8)</f>
        <v>0</v>
      </c>
      <c r="G10" s="3" cm="1">
        <f t="array" ref="G10">SUMIFS(Transport_Costs, Transport_From, $A10, Transport_To, G$8)</f>
        <v>0</v>
      </c>
    </row>
    <row r="11" spans="1:11" x14ac:dyDescent="0.2">
      <c r="A11" s="2">
        <v>2</v>
      </c>
      <c r="B11" s="3" cm="1">
        <f t="array" ref="B11">SUMIFS(Transport_Costs, Transport_From, $A11, Transport_To, B$8)</f>
        <v>0</v>
      </c>
      <c r="C11" s="3" cm="1">
        <f t="array" ref="C11">SUMIFS(Transport_Costs, Transport_From, $A11, Transport_To, C$8)</f>
        <v>0</v>
      </c>
      <c r="D11" s="3" cm="1">
        <f t="array" ref="D11">SUMIFS(Transport_Costs, Transport_From, $A11, Transport_To, D$8)</f>
        <v>26</v>
      </c>
      <c r="E11" s="3" cm="1">
        <f t="array" ref="E11">SUMIFS(Transport_Costs, Transport_From, $A11, Transport_To, E$8)</f>
        <v>0</v>
      </c>
      <c r="F11" s="3" cm="1">
        <f t="array" ref="F11">SUMIFS(Transport_Costs, Transport_From, $A11, Transport_To, F$8)</f>
        <v>0</v>
      </c>
      <c r="G11" s="3" cm="1">
        <f t="array" ref="G11">SUMIFS(Transport_Costs, Transport_From, $A11, Transport_To, G$8)</f>
        <v>40</v>
      </c>
    </row>
    <row r="14" spans="1:11" x14ac:dyDescent="0.2">
      <c r="A14" s="6" t="s">
        <v>19</v>
      </c>
      <c r="B14" s="6"/>
      <c r="C14" s="4" cm="1">
        <f t="array" ref="C14">SUMPRODUCT(B2:G4 * (B9:G11&gt;0), B9:G11)</f>
        <v>15305</v>
      </c>
    </row>
    <row r="16" spans="1:11" x14ac:dyDescent="0.2">
      <c r="A16" s="7" t="s">
        <v>20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2" t="s">
        <v>21</v>
      </c>
      <c r="B18" s="2" t="s">
        <v>22</v>
      </c>
      <c r="C18" s="2" t="s">
        <v>23</v>
      </c>
      <c r="D18" s="2"/>
      <c r="E18" s="2" t="s">
        <v>24</v>
      </c>
      <c r="F18" s="3">
        <v>3</v>
      </c>
      <c r="G18" s="3">
        <v>4</v>
      </c>
      <c r="H18" s="3">
        <v>5</v>
      </c>
      <c r="I18" s="3">
        <v>6</v>
      </c>
      <c r="J18" s="3">
        <v>7</v>
      </c>
      <c r="K18" s="3">
        <v>8</v>
      </c>
    </row>
    <row r="19" spans="1:11" x14ac:dyDescent="0.2">
      <c r="A19" s="3">
        <v>0</v>
      </c>
      <c r="B19" s="3">
        <f>SUM(B2:G2)</f>
        <v>225</v>
      </c>
      <c r="C19" s="3">
        <v>225</v>
      </c>
      <c r="D19" s="3"/>
      <c r="E19" s="3"/>
      <c r="F19" s="3">
        <f>SUM(B2:B4)</f>
        <v>215</v>
      </c>
      <c r="G19" s="3">
        <f t="shared" ref="G19:K19" si="1">SUM(C2:C4)</f>
        <v>215</v>
      </c>
      <c r="H19" s="3">
        <f t="shared" si="1"/>
        <v>107</v>
      </c>
      <c r="I19" s="3">
        <f t="shared" si="1"/>
        <v>93</v>
      </c>
      <c r="J19" s="3">
        <f t="shared" si="1"/>
        <v>98</v>
      </c>
      <c r="K19" s="3">
        <f t="shared" si="1"/>
        <v>172</v>
      </c>
    </row>
    <row r="20" spans="1:11" x14ac:dyDescent="0.2">
      <c r="A20" s="3">
        <v>1</v>
      </c>
      <c r="B20" s="3">
        <f t="shared" ref="B20:B21" si="2">SUM(B3:G3)</f>
        <v>405</v>
      </c>
      <c r="C20" s="3">
        <v>405</v>
      </c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>
        <v>2</v>
      </c>
      <c r="B21" s="3">
        <f t="shared" si="2"/>
        <v>270</v>
      </c>
      <c r="C21" s="3">
        <v>270</v>
      </c>
      <c r="D21" s="3"/>
      <c r="E21" s="3" t="s">
        <v>25</v>
      </c>
      <c r="F21" s="3">
        <v>215</v>
      </c>
      <c r="G21" s="3">
        <v>215</v>
      </c>
      <c r="H21" s="3">
        <v>107</v>
      </c>
      <c r="I21" s="3">
        <v>138</v>
      </c>
      <c r="J21" s="3">
        <v>153</v>
      </c>
      <c r="K21" s="3">
        <v>172</v>
      </c>
    </row>
  </sheetData>
  <mergeCells count="3">
    <mergeCell ref="A7:G7"/>
    <mergeCell ref="A14:B14"/>
    <mergeCell ref="A16:K16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5CF82-868D-4D87-8415-8C4AC1D245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Transportation_Costs</vt:lpstr>
      <vt:lpstr>Locations</vt:lpstr>
      <vt:lpstr>Sheet3</vt:lpstr>
      <vt:lpstr>Optimized</vt:lpstr>
      <vt:lpstr>Transport_Costs</vt:lpstr>
      <vt:lpstr>Transport_From</vt:lpstr>
      <vt:lpstr>Transport_To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Wilton Onyango</dc:creator>
  <cp:lastModifiedBy>Jose Ricardo Feris</cp:lastModifiedBy>
  <dcterms:created xsi:type="dcterms:W3CDTF">2025-03-26T07:02:54Z</dcterms:created>
  <dcterms:modified xsi:type="dcterms:W3CDTF">2025-03-26T13:54:45Z</dcterms:modified>
</cp:coreProperties>
</file>