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Cycling\Aero tests\Body Rocket\Tests\Newport_010722\Cleaned\"/>
    </mc:Choice>
  </mc:AlternateContent>
  <xr:revisionPtr revIDLastSave="0" documentId="13_ncr:40009_{C44DB5F8-98E3-4438-A617-89E97E056275}" xr6:coauthVersionLast="47" xr6:coauthVersionMax="47" xr10:uidLastSave="{00000000-0000-0000-0000-000000000000}"/>
  <bookViews>
    <workbookView xWindow="-120" yWindow="-120" windowWidth="29040" windowHeight="15720"/>
  </bookViews>
  <sheets>
    <sheet name="VideoLaps" sheetId="1" r:id="rId1"/>
  </sheets>
  <calcPr calcId="0" iterate="1"/>
</workbook>
</file>

<file path=xl/calcChain.xml><?xml version="1.0" encoding="utf-8"?>
<calcChain xmlns="http://schemas.openxmlformats.org/spreadsheetml/2006/main">
  <c r="U52" i="1" l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R38" i="1"/>
  <c r="S38" i="1" s="1"/>
  <c r="T38" i="1" s="1"/>
  <c r="V38" i="1" s="1"/>
  <c r="R31" i="1"/>
  <c r="W31" i="1" s="1"/>
  <c r="R32" i="1"/>
  <c r="S32" i="1" s="1"/>
  <c r="T32" i="1" s="1"/>
  <c r="V32" i="1" s="1"/>
  <c r="R33" i="1"/>
  <c r="S33" i="1" s="1"/>
  <c r="T33" i="1" s="1"/>
  <c r="V33" i="1" s="1"/>
  <c r="R34" i="1"/>
  <c r="S34" i="1" s="1"/>
  <c r="T34" i="1" s="1"/>
  <c r="V34" i="1" s="1"/>
  <c r="R35" i="1"/>
  <c r="W35" i="1" s="1"/>
  <c r="R36" i="1"/>
  <c r="S36" i="1" s="1"/>
  <c r="T36" i="1" s="1"/>
  <c r="V36" i="1" s="1"/>
  <c r="R37" i="1"/>
  <c r="W37" i="1" s="1"/>
  <c r="R39" i="1"/>
  <c r="S39" i="1" s="1"/>
  <c r="W33" i="1"/>
  <c r="U38" i="1"/>
  <c r="Q38" i="1"/>
  <c r="P38" i="1"/>
  <c r="U37" i="1"/>
  <c r="Q37" i="1"/>
  <c r="P37" i="1"/>
  <c r="U36" i="1"/>
  <c r="Q36" i="1"/>
  <c r="P36" i="1"/>
  <c r="U35" i="1"/>
  <c r="Q35" i="1"/>
  <c r="P35" i="1"/>
  <c r="U34" i="1"/>
  <c r="Q34" i="1"/>
  <c r="P34" i="1"/>
  <c r="P39" i="1"/>
  <c r="U39" i="1"/>
  <c r="U33" i="1"/>
  <c r="U32" i="1"/>
  <c r="U31" i="1"/>
  <c r="S31" i="1"/>
  <c r="T31" i="1" s="1"/>
  <c r="V31" i="1" s="1"/>
  <c r="W34" i="1" l="1"/>
  <c r="S35" i="1"/>
  <c r="T35" i="1" s="1"/>
  <c r="V35" i="1" s="1"/>
  <c r="S37" i="1"/>
  <c r="T37" i="1" s="1"/>
  <c r="V37" i="1" s="1"/>
  <c r="W36" i="1"/>
  <c r="W32" i="1"/>
  <c r="W38" i="1"/>
  <c r="T39" i="1"/>
  <c r="T40" i="1" s="1"/>
  <c r="Q39" i="1" l="1"/>
  <c r="U40" i="1" s="1"/>
  <c r="Q33" i="1"/>
  <c r="P33" i="1"/>
  <c r="Q32" i="1"/>
  <c r="P32" i="1"/>
  <c r="Q31" i="1"/>
  <c r="P31" i="1"/>
</calcChain>
</file>

<file path=xl/sharedStrings.xml><?xml version="1.0" encoding="utf-8"?>
<sst xmlns="http://schemas.openxmlformats.org/spreadsheetml/2006/main" count="72" uniqueCount="25">
  <si>
    <t>Test-Run</t>
  </si>
  <si>
    <t>Lap number</t>
  </si>
  <si>
    <t>Lap distance (m)</t>
  </si>
  <si>
    <t>Left pedal crank angle (deg)</t>
  </si>
  <si>
    <t>Wheel_Circ</t>
  </si>
  <si>
    <t>Chainring</t>
  </si>
  <si>
    <t>Sprocket</t>
  </si>
  <si>
    <t>Time (s)</t>
  </si>
  <si>
    <t>Distance (m)</t>
  </si>
  <si>
    <t>R4</t>
  </si>
  <si>
    <t>Grd-Speed</t>
  </si>
  <si>
    <t>Air-Speed</t>
  </si>
  <si>
    <t>Grd-Speed_clean</t>
  </si>
  <si>
    <t>Air-Speed_clean</t>
  </si>
  <si>
    <t>Crk-Speed</t>
  </si>
  <si>
    <t>R6</t>
  </si>
  <si>
    <t>R7</t>
  </si>
  <si>
    <t>R8</t>
  </si>
  <si>
    <t>Vid_crk_angle</t>
  </si>
  <si>
    <t>?</t>
  </si>
  <si>
    <t>Crank_Revs</t>
  </si>
  <si>
    <t>sw_speed</t>
  </si>
  <si>
    <t>sw_time</t>
  </si>
  <si>
    <t>br_time</t>
  </si>
  <si>
    <t>Changed gear at some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</si>
</sst>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 applyFill="1"/>
    <xf numFmtId="0" fontId="16" fillId="0" borderId="0" xfId="0" applyFont="1" applyAlignment="1">
      <alignment horizontal="center"/>
    </xf>
    <xf numFmtId="170" fontId="0" fillId="0" borderId="0" xfId="0" applyNumberFormat="1"/>
    <xf numFmtId="0" fontId="19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topLeftCell="A22" workbookViewId="0">
      <selection activeCell="I35" sqref="I35"/>
    </sheetView>
  </sheetViews>
  <sheetFormatPr defaultRowHeight="14.5" x14ac:dyDescent="0.35"/>
  <cols>
    <col min="1" max="1" width="15.08984375" bestFit="1" customWidth="1"/>
    <col min="8" max="8" width="11.81640625" bestFit="1" customWidth="1"/>
    <col min="9" max="9" width="24.81640625" bestFit="1" customWidth="1"/>
    <col min="10" max="10" width="2.7265625" style="1" customWidth="1"/>
    <col min="11" max="11" width="5.36328125" style="2" customWidth="1"/>
    <col min="12" max="12" width="12.90625" style="3" bestFit="1" customWidth="1"/>
    <col min="18" max="18" width="10.6328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L1" s="3" t="s">
        <v>18</v>
      </c>
      <c r="P1" t="s">
        <v>22</v>
      </c>
      <c r="Q1" t="s">
        <v>23</v>
      </c>
      <c r="R1" t="s">
        <v>20</v>
      </c>
      <c r="V1" t="s">
        <v>21</v>
      </c>
    </row>
    <row r="2" spans="1:22" x14ac:dyDescent="0.35">
      <c r="A2" t="s">
        <v>9</v>
      </c>
      <c r="B2">
        <v>4</v>
      </c>
      <c r="C2">
        <v>40.019999999999897</v>
      </c>
      <c r="D2">
        <v>2096</v>
      </c>
      <c r="E2">
        <v>50</v>
      </c>
      <c r="F2">
        <v>14</v>
      </c>
      <c r="G2">
        <v>54.364999999999903</v>
      </c>
      <c r="H2">
        <v>499.43</v>
      </c>
      <c r="I2">
        <v>28.234999999999999</v>
      </c>
      <c r="L2" s="3" t="s">
        <v>19</v>
      </c>
    </row>
    <row r="3" spans="1:22" x14ac:dyDescent="0.35">
      <c r="A3" t="s">
        <v>9</v>
      </c>
      <c r="B3">
        <v>6</v>
      </c>
      <c r="C3">
        <v>39.994999999999997</v>
      </c>
      <c r="D3">
        <v>2096</v>
      </c>
      <c r="E3">
        <v>50</v>
      </c>
      <c r="F3">
        <v>14</v>
      </c>
      <c r="G3">
        <v>74.314999999999998</v>
      </c>
      <c r="H3">
        <v>750.06999999999903</v>
      </c>
      <c r="I3">
        <v>221.315</v>
      </c>
      <c r="L3" s="3">
        <v>231</v>
      </c>
    </row>
    <row r="4" spans="1:22" x14ac:dyDescent="0.35">
      <c r="A4" t="s">
        <v>9</v>
      </c>
      <c r="B4">
        <v>8</v>
      </c>
      <c r="C4">
        <v>40.01</v>
      </c>
      <c r="D4">
        <v>2096</v>
      </c>
      <c r="E4">
        <v>50</v>
      </c>
      <c r="F4">
        <v>14</v>
      </c>
      <c r="G4">
        <v>94.784999999999997</v>
      </c>
      <c r="H4">
        <v>1001.83999999999</v>
      </c>
      <c r="I4">
        <v>103.33499999999999</v>
      </c>
      <c r="L4" s="3">
        <v>110</v>
      </c>
    </row>
    <row r="5" spans="1:22" x14ac:dyDescent="0.35">
      <c r="A5" t="s">
        <v>9</v>
      </c>
      <c r="B5">
        <v>10</v>
      </c>
      <c r="C5">
        <v>40.020000000000003</v>
      </c>
      <c r="D5">
        <v>2096</v>
      </c>
      <c r="E5">
        <v>50</v>
      </c>
      <c r="F5">
        <v>14</v>
      </c>
      <c r="G5">
        <v>115.63</v>
      </c>
      <c r="H5">
        <v>1254.22</v>
      </c>
      <c r="I5">
        <v>15.36</v>
      </c>
    </row>
    <row r="6" spans="1:22" x14ac:dyDescent="0.35">
      <c r="A6" t="s">
        <v>9</v>
      </c>
      <c r="B6">
        <v>12</v>
      </c>
      <c r="C6">
        <v>39.99</v>
      </c>
      <c r="D6">
        <v>2096</v>
      </c>
      <c r="E6">
        <v>50</v>
      </c>
      <c r="F6">
        <v>14</v>
      </c>
      <c r="G6">
        <v>136.44</v>
      </c>
      <c r="H6">
        <v>1504.89</v>
      </c>
      <c r="I6">
        <v>206.32</v>
      </c>
    </row>
    <row r="7" spans="1:22" x14ac:dyDescent="0.35">
      <c r="A7" t="s">
        <v>9</v>
      </c>
      <c r="B7">
        <v>14</v>
      </c>
      <c r="C7">
        <v>40.01</v>
      </c>
      <c r="D7">
        <v>2096</v>
      </c>
      <c r="E7">
        <v>50</v>
      </c>
      <c r="F7">
        <v>14</v>
      </c>
      <c r="G7">
        <v>157.23500000000001</v>
      </c>
      <c r="H7">
        <v>1755.99</v>
      </c>
      <c r="I7">
        <v>56.47</v>
      </c>
    </row>
    <row r="8" spans="1:22" x14ac:dyDescent="0.35">
      <c r="A8" t="s">
        <v>9</v>
      </c>
      <c r="B8">
        <v>16</v>
      </c>
      <c r="C8">
        <v>39.979999999999997</v>
      </c>
      <c r="D8">
        <v>2096</v>
      </c>
      <c r="E8">
        <v>50</v>
      </c>
      <c r="F8">
        <v>14</v>
      </c>
      <c r="G8">
        <v>178.02</v>
      </c>
      <c r="H8">
        <v>2007.85</v>
      </c>
      <c r="I8">
        <v>304.33</v>
      </c>
    </row>
    <row r="9" spans="1:22" x14ac:dyDescent="0.35">
      <c r="A9" t="s">
        <v>9</v>
      </c>
      <c r="B9">
        <v>18</v>
      </c>
      <c r="C9">
        <v>40</v>
      </c>
      <c r="D9">
        <v>2096</v>
      </c>
      <c r="E9">
        <v>50</v>
      </c>
      <c r="F9">
        <v>14</v>
      </c>
      <c r="G9">
        <v>198.87</v>
      </c>
      <c r="H9">
        <v>2258.25</v>
      </c>
      <c r="I9">
        <v>119.49</v>
      </c>
    </row>
    <row r="10" spans="1:22" x14ac:dyDescent="0.35">
      <c r="A10" t="s">
        <v>9</v>
      </c>
      <c r="B10">
        <v>20</v>
      </c>
      <c r="C10">
        <v>39.989999999999903</v>
      </c>
      <c r="D10">
        <v>2096</v>
      </c>
      <c r="E10">
        <v>50</v>
      </c>
      <c r="F10">
        <v>14</v>
      </c>
      <c r="G10">
        <v>219.80500000000001</v>
      </c>
      <c r="H10">
        <v>2510.81</v>
      </c>
      <c r="I10">
        <v>41.805</v>
      </c>
    </row>
    <row r="11" spans="1:22" x14ac:dyDescent="0.35">
      <c r="A11" t="s">
        <v>10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12.1610154738896</v>
      </c>
    </row>
    <row r="12" spans="1:22" x14ac:dyDescent="0.35">
      <c r="A12" t="s">
        <v>11</v>
      </c>
      <c r="B12"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11.988508220503</v>
      </c>
    </row>
    <row r="13" spans="1:22" x14ac:dyDescent="0.35">
      <c r="A13" t="s">
        <v>12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12.157848464702001</v>
      </c>
    </row>
    <row r="14" spans="1:22" x14ac:dyDescent="0.35">
      <c r="A14" t="s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11.9884795091877</v>
      </c>
    </row>
    <row r="15" spans="1:22" x14ac:dyDescent="0.35">
      <c r="A15" t="s">
        <v>14</v>
      </c>
      <c r="B15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12.173667533683499</v>
      </c>
    </row>
    <row r="16" spans="1:22" x14ac:dyDescent="0.35">
      <c r="A16" t="s">
        <v>15</v>
      </c>
      <c r="B16">
        <v>4</v>
      </c>
      <c r="C16">
        <v>39.989999999999903</v>
      </c>
      <c r="D16">
        <v>2096</v>
      </c>
      <c r="E16">
        <v>50</v>
      </c>
      <c r="F16">
        <v>15</v>
      </c>
      <c r="G16">
        <v>52.575000000000003</v>
      </c>
      <c r="H16">
        <v>494.55500000000001</v>
      </c>
      <c r="I16">
        <v>56.034999999999997</v>
      </c>
    </row>
    <row r="17" spans="1:23" x14ac:dyDescent="0.35">
      <c r="A17" t="s">
        <v>15</v>
      </c>
      <c r="B17">
        <v>6</v>
      </c>
      <c r="C17">
        <v>39.97</v>
      </c>
      <c r="D17">
        <v>2096</v>
      </c>
      <c r="E17">
        <v>50</v>
      </c>
      <c r="F17">
        <v>15</v>
      </c>
      <c r="G17">
        <v>73.894999999999996</v>
      </c>
      <c r="H17">
        <v>745.88499999999999</v>
      </c>
      <c r="I17">
        <v>65.14</v>
      </c>
    </row>
    <row r="18" spans="1:23" x14ac:dyDescent="0.35">
      <c r="A18" t="s">
        <v>15</v>
      </c>
      <c r="B18">
        <v>8</v>
      </c>
      <c r="C18">
        <v>39.989999999999903</v>
      </c>
      <c r="D18">
        <v>2096</v>
      </c>
      <c r="E18">
        <v>50</v>
      </c>
      <c r="F18">
        <v>15</v>
      </c>
      <c r="G18">
        <v>95.074999999999903</v>
      </c>
      <c r="H18">
        <v>998.03</v>
      </c>
      <c r="I18">
        <v>115.795</v>
      </c>
    </row>
    <row r="19" spans="1:23" x14ac:dyDescent="0.35">
      <c r="A19" t="s">
        <v>15</v>
      </c>
      <c r="B19">
        <v>10</v>
      </c>
      <c r="C19">
        <v>39.975000000000001</v>
      </c>
      <c r="D19">
        <v>2096</v>
      </c>
      <c r="E19">
        <v>50</v>
      </c>
      <c r="F19">
        <v>15</v>
      </c>
      <c r="G19">
        <v>116.285</v>
      </c>
      <c r="H19">
        <v>1249.72</v>
      </c>
      <c r="I19">
        <v>141.30000000000001</v>
      </c>
    </row>
    <row r="20" spans="1:23" x14ac:dyDescent="0.35">
      <c r="A20" t="s">
        <v>15</v>
      </c>
      <c r="B20">
        <v>12</v>
      </c>
      <c r="C20">
        <v>40.019999999999897</v>
      </c>
      <c r="D20">
        <v>2096</v>
      </c>
      <c r="E20">
        <v>50</v>
      </c>
      <c r="F20">
        <v>15</v>
      </c>
      <c r="G20">
        <v>137.495</v>
      </c>
      <c r="H20">
        <v>1501.57</v>
      </c>
      <c r="I20">
        <v>174.26</v>
      </c>
    </row>
    <row r="21" spans="1:23" x14ac:dyDescent="0.35">
      <c r="A21" t="s">
        <v>15</v>
      </c>
      <c r="B21">
        <v>14</v>
      </c>
      <c r="C21">
        <v>39.97</v>
      </c>
      <c r="D21">
        <v>2096</v>
      </c>
      <c r="E21">
        <v>50</v>
      </c>
      <c r="F21">
        <v>15</v>
      </c>
      <c r="G21">
        <v>158.70499999999899</v>
      </c>
      <c r="H21">
        <v>1752.415</v>
      </c>
      <c r="I21">
        <v>154.55000000000001</v>
      </c>
    </row>
    <row r="22" spans="1:23" x14ac:dyDescent="0.35">
      <c r="A22" t="s">
        <v>15</v>
      </c>
      <c r="B22">
        <v>16</v>
      </c>
      <c r="C22">
        <v>39.99</v>
      </c>
      <c r="D22">
        <v>2096</v>
      </c>
      <c r="E22">
        <v>50</v>
      </c>
      <c r="F22">
        <v>15</v>
      </c>
      <c r="G22">
        <v>179.67</v>
      </c>
      <c r="H22">
        <v>2001.84</v>
      </c>
      <c r="I22">
        <v>63.02</v>
      </c>
    </row>
    <row r="23" spans="1:23" x14ac:dyDescent="0.35">
      <c r="A23" t="s">
        <v>15</v>
      </c>
      <c r="B23">
        <v>18</v>
      </c>
      <c r="C23">
        <v>40.020000000000003</v>
      </c>
      <c r="D23">
        <v>2096</v>
      </c>
      <c r="E23">
        <v>50</v>
      </c>
      <c r="F23">
        <v>15</v>
      </c>
      <c r="G23">
        <v>200.65</v>
      </c>
      <c r="H23">
        <v>2252.89</v>
      </c>
      <c r="I23">
        <v>55.72</v>
      </c>
    </row>
    <row r="24" spans="1:23" x14ac:dyDescent="0.35">
      <c r="A24" t="s">
        <v>15</v>
      </c>
      <c r="B24">
        <v>20</v>
      </c>
      <c r="C24">
        <v>40.005000000000003</v>
      </c>
      <c r="D24">
        <v>2096</v>
      </c>
      <c r="E24">
        <v>50</v>
      </c>
      <c r="F24">
        <v>15</v>
      </c>
      <c r="G24">
        <v>221.63499999999999</v>
      </c>
      <c r="H24">
        <v>2505.86</v>
      </c>
      <c r="I24">
        <v>145.04499999999999</v>
      </c>
    </row>
    <row r="25" spans="1:23" x14ac:dyDescent="0.35">
      <c r="A25" t="s">
        <v>10</v>
      </c>
      <c r="B25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11.8997483940056</v>
      </c>
    </row>
    <row r="26" spans="1:23" x14ac:dyDescent="0.35">
      <c r="A26" t="s">
        <v>11</v>
      </c>
      <c r="B26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11.6390738758029</v>
      </c>
    </row>
    <row r="27" spans="1:23" x14ac:dyDescent="0.35">
      <c r="A27" t="s">
        <v>12</v>
      </c>
      <c r="B27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11.897027420891099</v>
      </c>
    </row>
    <row r="28" spans="1:23" x14ac:dyDescent="0.35">
      <c r="A28" t="s">
        <v>13</v>
      </c>
      <c r="B28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11.6390425489728</v>
      </c>
    </row>
    <row r="29" spans="1:23" x14ac:dyDescent="0.35">
      <c r="A29" t="s">
        <v>14</v>
      </c>
      <c r="B29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11.9138590315071</v>
      </c>
    </row>
    <row r="30" spans="1:23" x14ac:dyDescent="0.35">
      <c r="A30" t="s">
        <v>16</v>
      </c>
      <c r="B30">
        <v>4</v>
      </c>
      <c r="C30">
        <v>40</v>
      </c>
      <c r="D30">
        <v>2096</v>
      </c>
      <c r="E30">
        <v>50</v>
      </c>
      <c r="F30">
        <v>14</v>
      </c>
      <c r="G30">
        <v>57.43</v>
      </c>
      <c r="H30">
        <v>496.98</v>
      </c>
      <c r="I30" s="6">
        <v>160.99</v>
      </c>
      <c r="K30" s="2">
        <v>502</v>
      </c>
      <c r="L30" s="3">
        <v>160.99</v>
      </c>
      <c r="M30">
        <v>294</v>
      </c>
      <c r="N30">
        <v>72</v>
      </c>
      <c r="O30">
        <v>10.96</v>
      </c>
    </row>
    <row r="31" spans="1:23" x14ac:dyDescent="0.35">
      <c r="A31" t="s">
        <v>16</v>
      </c>
      <c r="B31">
        <v>6</v>
      </c>
      <c r="C31">
        <v>39.989999999999903</v>
      </c>
      <c r="D31">
        <v>2096</v>
      </c>
      <c r="E31">
        <v>50</v>
      </c>
      <c r="F31">
        <v>14</v>
      </c>
      <c r="G31">
        <v>79.045000000000002</v>
      </c>
      <c r="H31">
        <v>747.73</v>
      </c>
      <c r="I31" s="6">
        <v>181.905</v>
      </c>
      <c r="L31" s="3">
        <v>181.905</v>
      </c>
      <c r="M31">
        <v>236</v>
      </c>
      <c r="N31">
        <v>98</v>
      </c>
      <c r="O31">
        <v>32.619999999999997</v>
      </c>
      <c r="P31">
        <f>O31-O30</f>
        <v>21.659999999999997</v>
      </c>
      <c r="Q31">
        <f>G31-G30</f>
        <v>21.615000000000002</v>
      </c>
      <c r="R31" s="4">
        <f>ROUNDDOWN(250/((E31/F31)*(D31/1000)),0)+(IF(L31&gt;L30,(L31-L30)/360,(L31+360-L30)/360))</f>
        <v>33.058097222222223</v>
      </c>
      <c r="S31">
        <f>ROUNDDOWN(R31*(E31/F31),0)+IF(M31&gt;M30,(M31-M30)/360,(M31+360-M30)/360)</f>
        <v>118.83888888888889</v>
      </c>
      <c r="T31">
        <f>S31*(D31/1000)</f>
        <v>249.08631111111112</v>
      </c>
      <c r="U31">
        <f>H31-H30</f>
        <v>250.75</v>
      </c>
      <c r="V31">
        <f>T31/P31</f>
        <v>11.499829691187033</v>
      </c>
      <c r="W31">
        <f>R31*(E30/F30)*(D30/1000)</f>
        <v>247.46347063492067</v>
      </c>
    </row>
    <row r="32" spans="1:23" x14ac:dyDescent="0.35">
      <c r="A32" t="s">
        <v>16</v>
      </c>
      <c r="B32">
        <v>8</v>
      </c>
      <c r="C32">
        <v>40.005000000000003</v>
      </c>
      <c r="D32">
        <v>2096</v>
      </c>
      <c r="E32">
        <v>50</v>
      </c>
      <c r="F32">
        <v>14</v>
      </c>
      <c r="G32">
        <v>99.995000000000005</v>
      </c>
      <c r="H32">
        <v>998.42</v>
      </c>
      <c r="I32" s="6">
        <v>200.065</v>
      </c>
      <c r="K32" s="2">
        <v>238</v>
      </c>
      <c r="L32" s="3">
        <v>200.065</v>
      </c>
      <c r="M32">
        <v>144</v>
      </c>
      <c r="O32">
        <v>53.6</v>
      </c>
      <c r="P32">
        <f>O32-O31</f>
        <v>20.980000000000004</v>
      </c>
      <c r="Q32">
        <f>G32-G31</f>
        <v>20.950000000000003</v>
      </c>
      <c r="R32" s="4">
        <f t="shared" ref="R32:R33" si="0">ROUNDDOWN(250/((E32/F32)*(D32/1000)),0)+(IF(L32&gt;L31,(L32-L31)/360,(L32+360-L31)/360))</f>
        <v>33.050444444444445</v>
      </c>
      <c r="S32">
        <f t="shared" ref="S32:S33" si="1">ROUNDDOWN(R32*(E32/F32),0)+IF(M32&gt;M31,(M32-M31)/360,(M32+360-M31)/360)</f>
        <v>118.74444444444444</v>
      </c>
      <c r="T32">
        <f t="shared" ref="T32:T33" si="2">S32*(D32/1000)</f>
        <v>248.88835555555556</v>
      </c>
      <c r="U32">
        <f t="shared" ref="U32:U33" si="3">H32-H31</f>
        <v>250.68999999999994</v>
      </c>
      <c r="V32">
        <f t="shared" ref="V32:V34" si="4">T32/P32</f>
        <v>11.863124668996926</v>
      </c>
      <c r="W32">
        <f t="shared" ref="W32:W38" si="5">R32*(E31/F31)*(D31/1000)</f>
        <v>247.40618412698416</v>
      </c>
    </row>
    <row r="33" spans="1:24" x14ac:dyDescent="0.35">
      <c r="A33" t="s">
        <v>16</v>
      </c>
      <c r="B33">
        <v>10</v>
      </c>
      <c r="C33">
        <v>39.979999999999997</v>
      </c>
      <c r="D33">
        <v>2096</v>
      </c>
      <c r="E33">
        <v>50</v>
      </c>
      <c r="F33">
        <v>14</v>
      </c>
      <c r="G33">
        <v>121.495</v>
      </c>
      <c r="H33">
        <v>1250.69</v>
      </c>
      <c r="I33" s="6">
        <v>107.825</v>
      </c>
      <c r="K33" s="2">
        <v>231</v>
      </c>
      <c r="L33" s="3">
        <v>107.825</v>
      </c>
      <c r="M33">
        <v>8</v>
      </c>
      <c r="N33">
        <v>352</v>
      </c>
      <c r="O33">
        <v>74.97</v>
      </c>
      <c r="P33">
        <f>O33-O32</f>
        <v>21.369999999999997</v>
      </c>
      <c r="Q33">
        <f>G33-G32</f>
        <v>21.5</v>
      </c>
      <c r="R33" s="4">
        <f t="shared" si="0"/>
        <v>33.74377777777778</v>
      </c>
      <c r="S33">
        <f t="shared" si="1"/>
        <v>120.62222222222222</v>
      </c>
      <c r="T33">
        <f t="shared" si="2"/>
        <v>252.82417777777778</v>
      </c>
      <c r="U33">
        <f t="shared" si="3"/>
        <v>252.2700000000001</v>
      </c>
      <c r="V33">
        <f t="shared" si="4"/>
        <v>11.830799147298915</v>
      </c>
      <c r="W33">
        <f t="shared" si="5"/>
        <v>252.5962793650794</v>
      </c>
    </row>
    <row r="34" spans="1:24" x14ac:dyDescent="0.35">
      <c r="A34" t="s">
        <v>16</v>
      </c>
      <c r="B34">
        <v>12</v>
      </c>
      <c r="C34">
        <v>40.024999999999999</v>
      </c>
      <c r="D34">
        <v>2096</v>
      </c>
      <c r="E34">
        <v>50</v>
      </c>
      <c r="F34">
        <v>14</v>
      </c>
      <c r="G34">
        <v>143.405</v>
      </c>
      <c r="H34">
        <v>1500.885</v>
      </c>
      <c r="I34" s="6">
        <v>275.93</v>
      </c>
      <c r="K34" s="2">
        <v>360</v>
      </c>
      <c r="L34" s="3">
        <v>275.93</v>
      </c>
      <c r="M34">
        <v>160</v>
      </c>
      <c r="N34">
        <v>204</v>
      </c>
      <c r="O34">
        <v>96.88</v>
      </c>
      <c r="P34">
        <f>O34-O33</f>
        <v>21.909999999999997</v>
      </c>
      <c r="Q34">
        <f>G34-G33</f>
        <v>21.909999999999997</v>
      </c>
      <c r="R34" s="4">
        <f t="shared" ref="R34" si="6">ROUNDDOWN(250/((E34/F34)*(D34/1000)),0)+(IF(L34&gt;L33,(L34-L33)/360,(L34+360-L33)/360))</f>
        <v>33.466958333333331</v>
      </c>
      <c r="S34">
        <f t="shared" ref="S34" si="7">ROUNDDOWN(R34*(E34/F34),0)+IF(M34&gt;M33,(M34-M33)/360,(M34+360-M33)/360)</f>
        <v>119.42222222222222</v>
      </c>
      <c r="T34">
        <f t="shared" ref="T34" si="8">S34*(D34/1000)</f>
        <v>250.30897777777778</v>
      </c>
      <c r="U34">
        <f t="shared" ref="U34" si="9">H34-H33</f>
        <v>250.19499999999994</v>
      </c>
      <c r="V34">
        <f t="shared" si="4"/>
        <v>11.424417059688627</v>
      </c>
      <c r="W34">
        <f t="shared" si="5"/>
        <v>250.52408809523808</v>
      </c>
    </row>
    <row r="35" spans="1:24" x14ac:dyDescent="0.35">
      <c r="A35" t="s">
        <v>16</v>
      </c>
      <c r="B35">
        <v>14</v>
      </c>
      <c r="C35">
        <v>40</v>
      </c>
      <c r="D35">
        <v>2096</v>
      </c>
      <c r="E35">
        <v>50</v>
      </c>
      <c r="F35">
        <v>14</v>
      </c>
      <c r="G35">
        <v>165.63</v>
      </c>
      <c r="H35">
        <v>1749.69</v>
      </c>
      <c r="I35" s="6">
        <v>18.309999999999999</v>
      </c>
      <c r="K35" s="2">
        <v>357</v>
      </c>
      <c r="L35" s="3">
        <v>18.309999999999999</v>
      </c>
      <c r="M35">
        <v>286</v>
      </c>
      <c r="N35">
        <v>40</v>
      </c>
      <c r="O35">
        <v>119.23</v>
      </c>
      <c r="P35">
        <f>O35-O34</f>
        <v>22.350000000000009</v>
      </c>
      <c r="Q35">
        <f>G35-G34</f>
        <v>22.224999999999994</v>
      </c>
      <c r="R35" s="4">
        <f t="shared" ref="R35" si="10">ROUNDDOWN(250/((E35/F35)*(D35/1000)),0)+(IF(L35&gt;L34,(L35-L34)/360,(L35+360-L34)/360))</f>
        <v>33.284388888888891</v>
      </c>
      <c r="S35">
        <f t="shared" ref="S35" si="11">ROUNDDOWN(R35*(E35/F35),0)+IF(M35&gt;M34,(M35-M34)/360,(M35+360-M34)/360)</f>
        <v>118.35</v>
      </c>
      <c r="T35">
        <f t="shared" ref="T35" si="12">S35*(D35/1000)</f>
        <v>248.0616</v>
      </c>
      <c r="U35">
        <f>H35-H34</f>
        <v>248.80500000000006</v>
      </c>
      <c r="V35">
        <f t="shared" ref="V35" si="13">T35/P35</f>
        <v>11.098953020134223</v>
      </c>
      <c r="W35">
        <f t="shared" si="5"/>
        <v>249.15742539682543</v>
      </c>
    </row>
    <row r="36" spans="1:24" x14ac:dyDescent="0.35">
      <c r="A36" t="s">
        <v>16</v>
      </c>
      <c r="B36">
        <v>16</v>
      </c>
      <c r="C36">
        <v>39.959999999999901</v>
      </c>
      <c r="D36">
        <v>2096</v>
      </c>
      <c r="E36">
        <v>50</v>
      </c>
      <c r="F36">
        <v>14</v>
      </c>
      <c r="G36">
        <v>188.08500000000001</v>
      </c>
      <c r="H36">
        <v>1999.5349999999901</v>
      </c>
      <c r="I36" s="6">
        <v>168.99</v>
      </c>
      <c r="K36" s="2">
        <v>330</v>
      </c>
      <c r="L36" s="3">
        <v>168.99</v>
      </c>
      <c r="M36">
        <v>36</v>
      </c>
      <c r="N36">
        <v>204</v>
      </c>
      <c r="O36">
        <v>141.72</v>
      </c>
      <c r="P36">
        <f t="shared" ref="P36:P38" si="14">O36-O35</f>
        <v>22.489999999999995</v>
      </c>
      <c r="Q36">
        <f t="shared" ref="Q36:Q38" si="15">G36-G35</f>
        <v>22.455000000000013</v>
      </c>
      <c r="R36" s="4">
        <f t="shared" ref="R36:R38" si="16">ROUNDDOWN(250/((E36/F36)*(D36/1000)),0)+(IF(L36&gt;L35,(L36-L35)/360,(L36+360-L35)/360))</f>
        <v>33.418555555555557</v>
      </c>
      <c r="S36">
        <f t="shared" ref="S36:S38" si="17">ROUNDDOWN(R36*(E36/F36),0)+IF(M36&gt;M35,(M36-M35)/360,(M36+360-M35)/360)</f>
        <v>119.30555555555556</v>
      </c>
      <c r="T36">
        <f t="shared" ref="T36:T38" si="18">S36*(D36/1000)</f>
        <v>250.06444444444446</v>
      </c>
      <c r="U36">
        <f t="shared" ref="U36:U38" si="19">H36-H35</f>
        <v>249.84499999999002</v>
      </c>
      <c r="V36">
        <f t="shared" ref="V36:V38" si="20">T36/P36</f>
        <v>11.118917049552891</v>
      </c>
      <c r="W36">
        <f t="shared" si="5"/>
        <v>250.16175873015877</v>
      </c>
    </row>
    <row r="37" spans="1:24" x14ac:dyDescent="0.35">
      <c r="A37" t="s">
        <v>16</v>
      </c>
      <c r="B37">
        <v>18</v>
      </c>
      <c r="C37">
        <v>40.024999999999999</v>
      </c>
      <c r="D37">
        <v>2096</v>
      </c>
      <c r="E37">
        <v>50</v>
      </c>
      <c r="F37">
        <v>14</v>
      </c>
      <c r="G37">
        <v>210.655</v>
      </c>
      <c r="H37">
        <v>2250.5949999999998</v>
      </c>
      <c r="I37" s="6">
        <v>20.03</v>
      </c>
      <c r="K37" s="2">
        <v>707</v>
      </c>
      <c r="L37" s="3">
        <v>20.03</v>
      </c>
      <c r="M37">
        <v>190</v>
      </c>
      <c r="N37">
        <v>56</v>
      </c>
      <c r="O37">
        <v>164.21</v>
      </c>
      <c r="P37">
        <f t="shared" si="14"/>
        <v>22.490000000000009</v>
      </c>
      <c r="Q37">
        <f t="shared" si="15"/>
        <v>22.569999999999993</v>
      </c>
      <c r="R37" s="4">
        <f t="shared" si="16"/>
        <v>33.586222222222219</v>
      </c>
      <c r="S37">
        <f t="shared" si="17"/>
        <v>119.42777777777778</v>
      </c>
      <c r="T37">
        <f t="shared" si="18"/>
        <v>250.32062222222223</v>
      </c>
      <c r="U37">
        <f t="shared" si="19"/>
        <v>251.06000000000972</v>
      </c>
      <c r="V37">
        <f t="shared" si="20"/>
        <v>11.130307791117035</v>
      </c>
      <c r="W37">
        <f t="shared" si="5"/>
        <v>251.41686349206347</v>
      </c>
    </row>
    <row r="38" spans="1:24" x14ac:dyDescent="0.35">
      <c r="A38" t="s">
        <v>16</v>
      </c>
      <c r="B38">
        <v>20</v>
      </c>
      <c r="C38">
        <v>40.04</v>
      </c>
      <c r="D38">
        <v>2096</v>
      </c>
      <c r="E38">
        <v>50</v>
      </c>
      <c r="F38">
        <v>15</v>
      </c>
      <c r="G38">
        <v>233.345</v>
      </c>
      <c r="H38">
        <v>2501.0549999999998</v>
      </c>
      <c r="I38" s="6">
        <v>108.655</v>
      </c>
      <c r="K38" s="2">
        <v>456</v>
      </c>
      <c r="L38" s="3">
        <v>108.655</v>
      </c>
      <c r="M38">
        <v>265</v>
      </c>
      <c r="N38">
        <v>184</v>
      </c>
      <c r="O38">
        <v>186.84</v>
      </c>
      <c r="P38">
        <f t="shared" si="14"/>
        <v>22.629999999999995</v>
      </c>
      <c r="Q38">
        <f t="shared" si="15"/>
        <v>22.689999999999998</v>
      </c>
      <c r="R38" s="4">
        <f t="shared" si="16"/>
        <v>35.246180555555554</v>
      </c>
      <c r="S38">
        <f t="shared" si="17"/>
        <v>117.20833333333333</v>
      </c>
      <c r="T38">
        <f t="shared" si="18"/>
        <v>245.66866666666667</v>
      </c>
      <c r="U38">
        <f t="shared" si="19"/>
        <v>250.46000000000004</v>
      </c>
      <c r="V38">
        <f t="shared" si="20"/>
        <v>10.855884519074976</v>
      </c>
      <c r="W38">
        <f t="shared" si="5"/>
        <v>263.84283730158728</v>
      </c>
      <c r="X38" s="5" t="s">
        <v>24</v>
      </c>
    </row>
    <row r="39" spans="1:24" x14ac:dyDescent="0.35">
      <c r="A39" t="s">
        <v>10</v>
      </c>
      <c r="B39">
        <v>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11.393987039562001</v>
      </c>
      <c r="P39">
        <f>O38-O30</f>
        <v>175.88</v>
      </c>
      <c r="Q39">
        <f>G38-G30</f>
        <v>175.91499999999999</v>
      </c>
      <c r="R39" s="4">
        <f>ROUNDDOWN(2000/((E38/F38)*(D38/1000)),0)+(IF(L38&gt;L30,(L38-L30)/360,(L38+360-L30)/360))</f>
        <v>286.854625</v>
      </c>
      <c r="S39">
        <f>ROUNDDOWN(R39*(E38/F38),0)+IF(M38&gt;M30,(M38-M30)/360,(M38+360-M30)/360)</f>
        <v>956.91944444444448</v>
      </c>
      <c r="T39">
        <f>S39*(D38/1000)</f>
        <v>2005.7031555555557</v>
      </c>
      <c r="U39">
        <f>H38-H30</f>
        <v>2004.0749999999998</v>
      </c>
    </row>
    <row r="40" spans="1:24" x14ac:dyDescent="0.35">
      <c r="A40" t="s">
        <v>11</v>
      </c>
      <c r="B40">
        <v>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11.6359510004547</v>
      </c>
      <c r="T40">
        <f>T39/P39</f>
        <v>11.40381598564678</v>
      </c>
      <c r="U40">
        <f>U39/Q39</f>
        <v>11.39229173180229</v>
      </c>
    </row>
    <row r="41" spans="1:24" x14ac:dyDescent="0.35">
      <c r="A41" t="s">
        <v>12</v>
      </c>
      <c r="B41">
        <v>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11.395747783082101</v>
      </c>
    </row>
    <row r="42" spans="1:24" x14ac:dyDescent="0.35">
      <c r="A42" t="s">
        <v>13</v>
      </c>
      <c r="B42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11.6359188835834</v>
      </c>
    </row>
    <row r="43" spans="1:24" x14ac:dyDescent="0.35">
      <c r="A43" t="s">
        <v>14</v>
      </c>
      <c r="B43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11.408769487965101</v>
      </c>
    </row>
    <row r="44" spans="1:24" x14ac:dyDescent="0.35">
      <c r="A44" t="s">
        <v>17</v>
      </c>
      <c r="B44">
        <v>4</v>
      </c>
      <c r="C44">
        <v>40.005000000000003</v>
      </c>
      <c r="D44">
        <v>2096</v>
      </c>
      <c r="E44">
        <v>50</v>
      </c>
      <c r="F44">
        <v>15</v>
      </c>
      <c r="G44">
        <v>61.085000000000001</v>
      </c>
      <c r="H44">
        <v>500.495</v>
      </c>
      <c r="I44">
        <v>146.67500000000001</v>
      </c>
      <c r="L44" s="3">
        <v>180</v>
      </c>
      <c r="M44">
        <v>190</v>
      </c>
      <c r="N44">
        <v>10</v>
      </c>
      <c r="O44">
        <v>12.37</v>
      </c>
      <c r="Q44">
        <v>195</v>
      </c>
      <c r="R44">
        <v>294</v>
      </c>
      <c r="T44">
        <f>IF(Q44+180&gt;360,Q44-180,Q44+180)</f>
        <v>15</v>
      </c>
      <c r="U44">
        <f t="shared" ref="U44:U52" si="21">IF(R44+180&gt;360,R44-180,R44+180)</f>
        <v>114</v>
      </c>
    </row>
    <row r="45" spans="1:24" x14ac:dyDescent="0.35">
      <c r="A45" t="s">
        <v>17</v>
      </c>
      <c r="B45">
        <v>6</v>
      </c>
      <c r="C45">
        <v>40</v>
      </c>
      <c r="D45">
        <v>2096</v>
      </c>
      <c r="E45">
        <v>50</v>
      </c>
      <c r="F45">
        <v>15</v>
      </c>
      <c r="G45">
        <v>82.45</v>
      </c>
      <c r="H45">
        <v>751.04</v>
      </c>
      <c r="I45">
        <v>115.13</v>
      </c>
      <c r="Q45">
        <v>48</v>
      </c>
      <c r="R45">
        <v>236</v>
      </c>
      <c r="T45">
        <f t="shared" ref="T45:T52" si="22">IF(Q45+180&gt;360,Q45-180,Q45+180)</f>
        <v>228</v>
      </c>
      <c r="U45">
        <f t="shared" si="21"/>
        <v>56</v>
      </c>
    </row>
    <row r="46" spans="1:24" x14ac:dyDescent="0.35">
      <c r="A46" t="s">
        <v>17</v>
      </c>
      <c r="B46">
        <v>8</v>
      </c>
      <c r="C46">
        <v>39.989999999999903</v>
      </c>
      <c r="D46">
        <v>2096</v>
      </c>
      <c r="E46">
        <v>50</v>
      </c>
      <c r="F46">
        <v>15</v>
      </c>
      <c r="G46">
        <v>103.845</v>
      </c>
      <c r="H46">
        <v>1002.425</v>
      </c>
      <c r="I46">
        <v>126.2</v>
      </c>
      <c r="Q46">
        <v>260</v>
      </c>
      <c r="R46">
        <v>144</v>
      </c>
      <c r="T46">
        <f t="shared" si="22"/>
        <v>80</v>
      </c>
      <c r="U46">
        <f t="shared" si="21"/>
        <v>324</v>
      </c>
    </row>
    <row r="47" spans="1:24" x14ac:dyDescent="0.35">
      <c r="A47" t="s">
        <v>17</v>
      </c>
      <c r="B47">
        <v>10</v>
      </c>
      <c r="C47">
        <v>40.020000000000003</v>
      </c>
      <c r="D47">
        <v>2096</v>
      </c>
      <c r="E47">
        <v>50</v>
      </c>
      <c r="F47">
        <v>15</v>
      </c>
      <c r="G47">
        <v>125.46</v>
      </c>
      <c r="H47">
        <v>1254.5899999999999</v>
      </c>
      <c r="I47">
        <v>178.63</v>
      </c>
      <c r="Q47">
        <v>100</v>
      </c>
      <c r="R47">
        <v>8</v>
      </c>
      <c r="T47">
        <f t="shared" si="22"/>
        <v>280</v>
      </c>
      <c r="U47">
        <f t="shared" si="21"/>
        <v>188</v>
      </c>
    </row>
    <row r="48" spans="1:24" x14ac:dyDescent="0.35">
      <c r="A48" t="s">
        <v>17</v>
      </c>
      <c r="B48">
        <v>12</v>
      </c>
      <c r="C48">
        <v>40</v>
      </c>
      <c r="D48">
        <v>2096</v>
      </c>
      <c r="E48">
        <v>50</v>
      </c>
      <c r="F48">
        <v>15</v>
      </c>
      <c r="G48">
        <v>147.13</v>
      </c>
      <c r="H48">
        <v>1504.79</v>
      </c>
      <c r="I48">
        <v>124.79</v>
      </c>
      <c r="Q48">
        <v>270</v>
      </c>
      <c r="R48">
        <v>160</v>
      </c>
      <c r="T48">
        <f t="shared" si="22"/>
        <v>90</v>
      </c>
      <c r="U48">
        <f t="shared" si="21"/>
        <v>340</v>
      </c>
    </row>
    <row r="49" spans="1:21" x14ac:dyDescent="0.35">
      <c r="A49" t="s">
        <v>17</v>
      </c>
      <c r="B49">
        <v>14</v>
      </c>
      <c r="C49">
        <v>39.994999999999997</v>
      </c>
      <c r="D49">
        <v>2096</v>
      </c>
      <c r="E49">
        <v>50</v>
      </c>
      <c r="F49">
        <v>15</v>
      </c>
      <c r="G49">
        <v>169.16499999999999</v>
      </c>
      <c r="H49">
        <v>1756.385</v>
      </c>
      <c r="I49">
        <v>145.88</v>
      </c>
      <c r="Q49">
        <v>85</v>
      </c>
      <c r="R49">
        <v>286</v>
      </c>
      <c r="T49">
        <f t="shared" si="22"/>
        <v>265</v>
      </c>
      <c r="U49">
        <f t="shared" si="21"/>
        <v>106</v>
      </c>
    </row>
    <row r="50" spans="1:21" x14ac:dyDescent="0.35">
      <c r="A50" t="s">
        <v>17</v>
      </c>
      <c r="B50">
        <v>16</v>
      </c>
      <c r="C50">
        <v>39.975000000000001</v>
      </c>
      <c r="D50">
        <v>2096</v>
      </c>
      <c r="E50">
        <v>50</v>
      </c>
      <c r="F50">
        <v>15</v>
      </c>
      <c r="G50">
        <v>191.345</v>
      </c>
      <c r="H50">
        <v>2008.98</v>
      </c>
      <c r="I50">
        <v>219.53</v>
      </c>
      <c r="Q50">
        <v>247</v>
      </c>
      <c r="R50">
        <v>36</v>
      </c>
      <c r="T50">
        <f t="shared" si="22"/>
        <v>67</v>
      </c>
      <c r="U50">
        <f t="shared" si="21"/>
        <v>216</v>
      </c>
    </row>
    <row r="51" spans="1:21" x14ac:dyDescent="0.35">
      <c r="A51" t="s">
        <v>17</v>
      </c>
      <c r="B51">
        <v>18</v>
      </c>
      <c r="C51">
        <v>39.99</v>
      </c>
      <c r="D51">
        <v>2096</v>
      </c>
      <c r="E51">
        <v>50</v>
      </c>
      <c r="F51">
        <v>15</v>
      </c>
      <c r="G51">
        <v>213.34</v>
      </c>
      <c r="H51">
        <v>2258.8200000000002</v>
      </c>
      <c r="I51">
        <v>147.33000000000001</v>
      </c>
      <c r="Q51">
        <v>57</v>
      </c>
      <c r="R51">
        <v>190</v>
      </c>
      <c r="T51">
        <f t="shared" si="22"/>
        <v>237</v>
      </c>
      <c r="U51">
        <f t="shared" si="21"/>
        <v>10</v>
      </c>
    </row>
    <row r="52" spans="1:21" x14ac:dyDescent="0.35">
      <c r="A52" t="s">
        <v>17</v>
      </c>
      <c r="B52">
        <v>20</v>
      </c>
      <c r="C52">
        <v>39.99</v>
      </c>
      <c r="D52">
        <v>2096</v>
      </c>
      <c r="E52">
        <v>50</v>
      </c>
      <c r="F52">
        <v>15</v>
      </c>
      <c r="G52">
        <v>235.54</v>
      </c>
      <c r="H52">
        <v>2510.73</v>
      </c>
      <c r="I52">
        <v>183.76</v>
      </c>
      <c r="Q52">
        <v>115</v>
      </c>
      <c r="R52">
        <v>265</v>
      </c>
      <c r="T52">
        <f t="shared" si="22"/>
        <v>295</v>
      </c>
      <c r="U52">
        <f t="shared" si="21"/>
        <v>85</v>
      </c>
    </row>
    <row r="53" spans="1:21" x14ac:dyDescent="0.35">
      <c r="A53" t="s">
        <v>10</v>
      </c>
      <c r="B53">
        <v>20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11.5253697749199</v>
      </c>
    </row>
    <row r="54" spans="1:21" x14ac:dyDescent="0.35">
      <c r="A54" t="s">
        <v>11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11.247356453835801</v>
      </c>
    </row>
    <row r="55" spans="1:21" x14ac:dyDescent="0.35">
      <c r="A55" t="s">
        <v>12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11.5243327974284</v>
      </c>
    </row>
    <row r="56" spans="1:21" x14ac:dyDescent="0.35">
      <c r="A56" t="s">
        <v>13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11.2473056384936</v>
      </c>
    </row>
    <row r="57" spans="1:21" x14ac:dyDescent="0.35">
      <c r="A57" t="s">
        <v>14</v>
      </c>
      <c r="B57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11.538368479282701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VideoLaps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fitchew</cp:lastModifiedBy>
  <dcterms:created xsi:type="dcterms:W3CDTF">2022-07-28T00:03:07Z</dcterms:created>
  <dcterms:modified xsi:type="dcterms:W3CDTF">2022-07-28T13:33:03Z</dcterms:modified>
</cp:coreProperties>
</file>