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edfluxman/Desktop/UC Berkeley Data Analytics/kickstarter-analysis/"/>
    </mc:Choice>
  </mc:AlternateContent>
  <xr:revisionPtr revIDLastSave="0" documentId="13_ncr:1_{9D8AD031-1891-6244-8326-52B7A45F40F1}" xr6:coauthVersionLast="47" xr6:coauthVersionMax="47" xr10:uidLastSave="{00000000-0000-0000-0000-000000000000}"/>
  <bookViews>
    <workbookView xWindow="42580" yWindow="3900" windowWidth="28800" windowHeight="1650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</definedNames>
  <calcPr calcId="181029"/>
  <pivotCaches>
    <pivotCache cacheId="40" r:id="rId9"/>
    <pivotCache cacheId="41" r:id="rId10"/>
    <pivotCache cacheId="4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13" i="11"/>
  <c r="B12" i="11"/>
  <c r="B11" i="11"/>
  <c r="B10" i="11"/>
  <c r="B9" i="11"/>
  <c r="B8" i="11"/>
  <c r="B7" i="11"/>
  <c r="B6" i="11"/>
  <c r="B5" i="11"/>
  <c r="C3" i="11"/>
  <c r="B3" i="11"/>
  <c r="B4" i="11"/>
  <c r="C2" i="11"/>
  <c r="B2" i="11"/>
  <c r="C13" i="8"/>
  <c r="C12" i="8"/>
  <c r="C11" i="8"/>
  <c r="B13" i="8"/>
  <c r="B12" i="8"/>
  <c r="B14" i="8" s="1"/>
  <c r="B11" i="8"/>
  <c r="C6" i="8"/>
  <c r="C5" i="8"/>
  <c r="C7" i="8" s="1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4" i="5"/>
  <c r="D5" i="5"/>
  <c r="D6" i="5"/>
  <c r="D3" i="5"/>
  <c r="D2" i="5"/>
  <c r="C6" i="5"/>
  <c r="C5" i="5"/>
  <c r="C4" i="5"/>
  <c r="C3" i="5"/>
  <c r="C2" i="5"/>
  <c r="B4" i="5"/>
  <c r="B5" i="5"/>
  <c r="B6" i="5"/>
  <c r="B3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7" i="1"/>
  <c r="O3708" i="1"/>
  <c r="O3709" i="1"/>
  <c r="O2280" i="1"/>
  <c r="O3710" i="1"/>
  <c r="O3711" i="1"/>
  <c r="O1969" i="1"/>
  <c r="O2551" i="1"/>
  <c r="O3634" i="1"/>
  <c r="O2780" i="1"/>
  <c r="O3712" i="1"/>
  <c r="O3713" i="1"/>
  <c r="O3714" i="1"/>
  <c r="O3715" i="1"/>
  <c r="O3716" i="1"/>
  <c r="O3182" i="1"/>
  <c r="O648" i="1"/>
  <c r="O3063" i="1"/>
  <c r="O17" i="1"/>
  <c r="O1828" i="1"/>
  <c r="O3469" i="1"/>
  <c r="O3617" i="1"/>
  <c r="O3635" i="1"/>
  <c r="O3717" i="1"/>
  <c r="O2124" i="1"/>
  <c r="O421" i="1"/>
  <c r="O3276" i="1"/>
  <c r="O3396" i="1"/>
  <c r="O3277" i="1"/>
  <c r="O3718" i="1"/>
  <c r="O192" i="1"/>
  <c r="O341" i="1"/>
  <c r="O2065" i="1"/>
  <c r="O2626" i="1"/>
  <c r="O2806" i="1"/>
  <c r="O2999" i="1"/>
  <c r="O3193" i="1"/>
  <c r="O3438" i="1"/>
  <c r="O3504" i="1"/>
  <c r="O3719" i="1"/>
  <c r="O3720" i="1"/>
  <c r="O3721" i="1"/>
  <c r="O3722" i="1"/>
  <c r="O3723" i="1"/>
  <c r="O1012" i="1"/>
  <c r="O3162" i="1"/>
  <c r="O4" i="1"/>
  <c r="O2593" i="1"/>
  <c r="O29" i="1"/>
  <c r="O1621" i="1"/>
  <c r="O3375" i="1"/>
  <c r="O3724" i="1"/>
  <c r="O3367" i="1"/>
  <c r="O193" i="1"/>
  <c r="O3725" i="1"/>
  <c r="O355" i="1"/>
  <c r="O12" i="1"/>
  <c r="O52" i="1"/>
  <c r="O422" i="1"/>
  <c r="O468" i="1"/>
  <c r="O3726" i="1"/>
  <c r="O1130" i="1"/>
  <c r="O11" i="1"/>
  <c r="O18" i="1"/>
  <c r="O101" i="1"/>
  <c r="O138" i="1"/>
  <c r="O1422" i="1"/>
  <c r="O2215" i="1"/>
  <c r="O3003" i="1"/>
  <c r="O3040" i="1"/>
  <c r="O3388" i="1"/>
  <c r="O3636" i="1"/>
  <c r="O3727" i="1"/>
  <c r="O3278" i="1"/>
  <c r="O636" i="1"/>
  <c r="O1193" i="1"/>
  <c r="O2811" i="1"/>
  <c r="O26" i="1"/>
  <c r="O53" i="1"/>
  <c r="O68" i="1"/>
  <c r="O189" i="1"/>
  <c r="O197" i="1"/>
  <c r="O634" i="1"/>
  <c r="O1211" i="1"/>
  <c r="O2521" i="1"/>
  <c r="O2801" i="1"/>
  <c r="O2872" i="1"/>
  <c r="O2903" i="1"/>
  <c r="O2971" i="1"/>
  <c r="O3467" i="1"/>
  <c r="O3555" i="1"/>
  <c r="O3637" i="1"/>
  <c r="O3728" i="1"/>
  <c r="O3729" i="1"/>
  <c r="O10" i="1"/>
  <c r="O1876" i="1"/>
  <c r="O1883" i="1"/>
  <c r="O3453" i="1"/>
  <c r="O3730" i="1"/>
  <c r="O3731" i="1"/>
  <c r="O5" i="1"/>
  <c r="O3505" i="1"/>
  <c r="O3638" i="1"/>
  <c r="O3732" i="1"/>
  <c r="O88" i="1"/>
  <c r="O7" i="1"/>
  <c r="O3397" i="1"/>
  <c r="O39" i="1"/>
  <c r="O43" i="1"/>
  <c r="O49" i="1"/>
  <c r="O465" i="1"/>
  <c r="O622" i="1"/>
  <c r="O1166" i="1"/>
  <c r="O1207" i="1"/>
  <c r="O1584" i="1"/>
  <c r="O2115" i="1"/>
  <c r="O2148" i="1"/>
  <c r="O2332" i="1"/>
  <c r="O2608" i="1"/>
  <c r="O3225" i="1"/>
  <c r="O3408" i="1"/>
  <c r="O3605" i="1"/>
  <c r="O3733" i="1"/>
  <c r="O3734" i="1"/>
  <c r="O3735" i="1"/>
  <c r="O1898" i="1"/>
  <c r="O3736" i="1"/>
  <c r="O536" i="1"/>
  <c r="O76" i="1"/>
  <c r="O284" i="1"/>
  <c r="O3737" i="1"/>
  <c r="O56" i="1"/>
  <c r="O14" i="1"/>
  <c r="O41" i="1"/>
  <c r="O97" i="1"/>
  <c r="O3076" i="1"/>
  <c r="O3376" i="1"/>
  <c r="O3488" i="1"/>
  <c r="O3738" i="1"/>
  <c r="O3739" i="1"/>
  <c r="O2558" i="1"/>
  <c r="O3312" i="1"/>
  <c r="O42" i="1"/>
  <c r="O2943" i="1"/>
  <c r="O117" i="1"/>
  <c r="O2420" i="1"/>
  <c r="O3169" i="1"/>
  <c r="O3454" i="1"/>
  <c r="O3494" i="1"/>
  <c r="O3601" i="1"/>
  <c r="O3606" i="1"/>
  <c r="O3740" i="1"/>
  <c r="O1218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59" i="1"/>
  <c r="O1948" i="1"/>
  <c r="O2110" i="1"/>
  <c r="O2237" i="1"/>
  <c r="O2260" i="1"/>
  <c r="O2382" i="1"/>
  <c r="O2414" i="1"/>
  <c r="O2673" i="1"/>
  <c r="O2703" i="1"/>
  <c r="O2736" i="1"/>
  <c r="O2834" i="1"/>
  <c r="O2864" i="1"/>
  <c r="O2904" i="1"/>
  <c r="O2935" i="1"/>
  <c r="O2958" i="1"/>
  <c r="O3235" i="1"/>
  <c r="O3267" i="1"/>
  <c r="O3279" i="1"/>
  <c r="O3310" i="1"/>
  <c r="O3331" i="1"/>
  <c r="O3398" i="1"/>
  <c r="O3409" i="1"/>
  <c r="O3491" i="1"/>
  <c r="O3618" i="1"/>
  <c r="O3639" i="1"/>
  <c r="O3741" i="1"/>
  <c r="O3742" i="1"/>
  <c r="O3743" i="1"/>
  <c r="O3744" i="1"/>
  <c r="O3745" i="1"/>
  <c r="O3746" i="1"/>
  <c r="O3747" i="1"/>
  <c r="O3748" i="1"/>
  <c r="O3749" i="1"/>
  <c r="O3750" i="1"/>
  <c r="O3751" i="1"/>
  <c r="O1634" i="1"/>
  <c r="O83" i="1"/>
  <c r="O3161" i="1"/>
  <c r="O346" i="1"/>
  <c r="O206" i="1"/>
  <c r="O2363" i="1"/>
  <c r="O3752" i="1"/>
  <c r="O3399" i="1"/>
  <c r="O2905" i="1"/>
  <c r="O323" i="1"/>
  <c r="O837" i="1"/>
  <c r="O2177" i="1"/>
  <c r="O2738" i="1"/>
  <c r="O3640" i="1"/>
  <c r="O25" i="1"/>
  <c r="O2805" i="1"/>
  <c r="O3495" i="1"/>
  <c r="O267" i="1"/>
  <c r="O2052" i="1"/>
  <c r="O60" i="1"/>
  <c r="O96" i="1"/>
  <c r="O243" i="1"/>
  <c r="O2906" i="1"/>
  <c r="O3037" i="1"/>
  <c r="O3753" i="1"/>
  <c r="O821" i="1"/>
  <c r="O44" i="1"/>
  <c r="O48" i="1"/>
  <c r="O790" i="1"/>
  <c r="O876" i="1"/>
  <c r="O2830" i="1"/>
  <c r="O3032" i="1"/>
  <c r="O3127" i="1"/>
  <c r="O3309" i="1"/>
  <c r="O3641" i="1"/>
  <c r="O3642" i="1"/>
  <c r="O3754" i="1"/>
  <c r="O3755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76" i="1"/>
  <c r="O3222" i="1"/>
  <c r="O3268" i="1"/>
  <c r="O3571" i="1"/>
  <c r="O3643" i="1"/>
  <c r="O3756" i="1"/>
  <c r="O3757" i="1"/>
  <c r="O3758" i="1"/>
  <c r="O2947" i="1"/>
  <c r="O3759" i="1"/>
  <c r="O104" i="1"/>
  <c r="O99" i="1"/>
  <c r="O106" i="1"/>
  <c r="O453" i="1"/>
  <c r="O2335" i="1"/>
  <c r="O2463" i="1"/>
  <c r="O2880" i="1"/>
  <c r="O3506" i="1"/>
  <c r="O3760" i="1"/>
  <c r="O63" i="1"/>
  <c r="O149" i="1"/>
  <c r="O3492" i="1"/>
  <c r="O1567" i="1"/>
  <c r="O91" i="1"/>
  <c r="O118" i="1"/>
  <c r="O122" i="1"/>
  <c r="O123" i="1"/>
  <c r="O2475" i="1"/>
  <c r="O3065" i="1"/>
  <c r="O3313" i="1"/>
  <c r="O3355" i="1"/>
  <c r="O38" i="1"/>
  <c r="O93" i="1"/>
  <c r="O233" i="1"/>
  <c r="O573" i="1"/>
  <c r="O1434" i="1"/>
  <c r="O1487" i="1"/>
  <c r="O1570" i="1"/>
  <c r="O2339" i="1"/>
  <c r="O2381" i="1"/>
  <c r="O2432" i="1"/>
  <c r="O2564" i="1"/>
  <c r="O2795" i="1"/>
  <c r="O2812" i="1"/>
  <c r="O2896" i="1"/>
  <c r="O3047" i="1"/>
  <c r="O3080" i="1"/>
  <c r="O3209" i="1"/>
  <c r="O3264" i="1"/>
  <c r="O3347" i="1"/>
  <c r="O3356" i="1"/>
  <c r="O3556" i="1"/>
  <c r="O3619" i="1"/>
  <c r="O3644" i="1"/>
  <c r="O128" i="1"/>
  <c r="O771" i="1"/>
  <c r="O2107" i="1"/>
  <c r="O332" i="1"/>
  <c r="O27" i="1"/>
  <c r="O144" i="1"/>
  <c r="O929" i="1"/>
  <c r="O948" i="1"/>
  <c r="O2204" i="1"/>
  <c r="O2696" i="1"/>
  <c r="O3021" i="1"/>
  <c r="O3761" i="1"/>
  <c r="O1425" i="1"/>
  <c r="O3334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1" i="1"/>
  <c r="O1455" i="1"/>
  <c r="O1626" i="1"/>
  <c r="O1930" i="1"/>
  <c r="O2077" i="1"/>
  <c r="O2219" i="1"/>
  <c r="O2245" i="1"/>
  <c r="O2284" i="1"/>
  <c r="O2376" i="1"/>
  <c r="O2427" i="1"/>
  <c r="O2524" i="1"/>
  <c r="O2535" i="1"/>
  <c r="O2751" i="1"/>
  <c r="O2755" i="1"/>
  <c r="O2756" i="1"/>
  <c r="O2764" i="1"/>
  <c r="O2770" i="1"/>
  <c r="O2791" i="1"/>
  <c r="O2794" i="1"/>
  <c r="O2862" i="1"/>
  <c r="O2865" i="1"/>
  <c r="O2889" i="1"/>
  <c r="O2898" i="1"/>
  <c r="O3006" i="1"/>
  <c r="O3022" i="1"/>
  <c r="O3128" i="1"/>
  <c r="O3194" i="1"/>
  <c r="O3195" i="1"/>
  <c r="O3196" i="1"/>
  <c r="O3205" i="1"/>
  <c r="O3260" i="1"/>
  <c r="O3280" i="1"/>
  <c r="O3335" i="1"/>
  <c r="O3373" i="1"/>
  <c r="O3400" i="1"/>
  <c r="O3455" i="1"/>
  <c r="O3456" i="1"/>
  <c r="O3473" i="1"/>
  <c r="O3507" i="1"/>
  <c r="O3563" i="1"/>
  <c r="O3572" i="1"/>
  <c r="O3573" i="1"/>
  <c r="O3602" i="1"/>
  <c r="O3607" i="1"/>
  <c r="O3645" i="1"/>
  <c r="O3646" i="1"/>
  <c r="O3647" i="1"/>
  <c r="O3762" i="1"/>
  <c r="O3763" i="1"/>
  <c r="O3764" i="1"/>
  <c r="O3765" i="1"/>
  <c r="O3766" i="1"/>
  <c r="O3767" i="1"/>
  <c r="O3768" i="1"/>
  <c r="O3769" i="1"/>
  <c r="O3770" i="1"/>
  <c r="O3771" i="1"/>
  <c r="O3772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1" i="1"/>
  <c r="O3086" i="1"/>
  <c r="O3281" i="1"/>
  <c r="O3773" i="1"/>
  <c r="O171" i="1"/>
  <c r="O145" i="1"/>
  <c r="O129" i="1"/>
  <c r="O3774" i="1"/>
  <c r="O3508" i="1"/>
  <c r="O46" i="1"/>
  <c r="O165" i="1"/>
  <c r="O3171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2" i="1"/>
  <c r="O3129" i="1"/>
  <c r="O3261" i="1"/>
  <c r="O3775" i="1"/>
  <c r="O3776" i="1"/>
  <c r="O3777" i="1"/>
  <c r="O3778" i="1"/>
  <c r="O3163" i="1"/>
  <c r="O3016" i="1"/>
  <c r="O3410" i="1"/>
  <c r="O1714" i="1"/>
  <c r="O100" i="1"/>
  <c r="O219" i="1"/>
  <c r="O890" i="1"/>
  <c r="O3509" i="1"/>
  <c r="O807" i="1"/>
  <c r="O207" i="1"/>
  <c r="O2705" i="1"/>
  <c r="O3779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68" i="1"/>
  <c r="O3108" i="1"/>
  <c r="O3197" i="1"/>
  <c r="O3211" i="1"/>
  <c r="O3411" i="1"/>
  <c r="O3648" i="1"/>
  <c r="O3649" i="1"/>
  <c r="O3780" i="1"/>
  <c r="O3781" i="1"/>
  <c r="O187" i="1"/>
  <c r="O238" i="1"/>
  <c r="O1759" i="1"/>
  <c r="O2026" i="1"/>
  <c r="O2126" i="1"/>
  <c r="O3782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1" i="1"/>
  <c r="O1959" i="1"/>
  <c r="O2028" i="1"/>
  <c r="O2212" i="1"/>
  <c r="O2247" i="1"/>
  <c r="O2333" i="1"/>
  <c r="O2377" i="1"/>
  <c r="O2428" i="1"/>
  <c r="O2464" i="1"/>
  <c r="O2841" i="1"/>
  <c r="O3097" i="1"/>
  <c r="O3130" i="1"/>
  <c r="O3164" i="1"/>
  <c r="O3172" i="1"/>
  <c r="O3282" i="1"/>
  <c r="O3283" i="1"/>
  <c r="O3284" i="1"/>
  <c r="O3314" i="1"/>
  <c r="O3510" i="1"/>
  <c r="O3574" i="1"/>
  <c r="O3620" i="1"/>
  <c r="O3650" i="1"/>
  <c r="O3651" i="1"/>
  <c r="O3783" i="1"/>
  <c r="O3784" i="1"/>
  <c r="O3785" i="1"/>
  <c r="O3786" i="1"/>
  <c r="O3787" i="1"/>
  <c r="O3788" i="1"/>
  <c r="O3789" i="1"/>
  <c r="O3790" i="1"/>
  <c r="O3791" i="1"/>
  <c r="O3792" i="1"/>
  <c r="O2274" i="1"/>
  <c r="O2907" i="1"/>
  <c r="O283" i="1"/>
  <c r="O299" i="1"/>
  <c r="O296" i="1"/>
  <c r="O627" i="1"/>
  <c r="O661" i="1"/>
  <c r="O838" i="1"/>
  <c r="O2968" i="1"/>
  <c r="O3560" i="1"/>
  <c r="O3793" i="1"/>
  <c r="O250" i="1"/>
  <c r="O2139" i="1"/>
  <c r="O179" i="1"/>
  <c r="O199" i="1"/>
  <c r="O1044" i="1"/>
  <c r="O3794" i="1"/>
  <c r="O312" i="1"/>
  <c r="O941" i="1"/>
  <c r="O322" i="1"/>
  <c r="O1997" i="1"/>
  <c r="O2530" i="1"/>
  <c r="O3412" i="1"/>
  <c r="O3795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3" i="1"/>
  <c r="O1741" i="1"/>
  <c r="O1925" i="1"/>
  <c r="O1937" i="1"/>
  <c r="O1968" i="1"/>
  <c r="O2140" i="1"/>
  <c r="O2210" i="1"/>
  <c r="O2220" i="1"/>
  <c r="O2296" i="1"/>
  <c r="O2320" i="1"/>
  <c r="O2499" i="1"/>
  <c r="O2586" i="1"/>
  <c r="O2666" i="1"/>
  <c r="O2707" i="1"/>
  <c r="O2728" i="1"/>
  <c r="O2831" i="1"/>
  <c r="O2853" i="1"/>
  <c r="O2870" i="1"/>
  <c r="O2888" i="1"/>
  <c r="O2890" i="1"/>
  <c r="O2979" i="1"/>
  <c r="O2989" i="1"/>
  <c r="O3023" i="1"/>
  <c r="O3069" i="1"/>
  <c r="O3078" i="1"/>
  <c r="O3109" i="1"/>
  <c r="O3115" i="1"/>
  <c r="O3131" i="1"/>
  <c r="O3180" i="1"/>
  <c r="O3329" i="1"/>
  <c r="O3401" i="1"/>
  <c r="O3402" i="1"/>
  <c r="O3403" i="1"/>
  <c r="O3413" i="1"/>
  <c r="O3442" i="1"/>
  <c r="O3511" i="1"/>
  <c r="O3512" i="1"/>
  <c r="O3575" i="1"/>
  <c r="O3621" i="1"/>
  <c r="O3652" i="1"/>
  <c r="O3653" i="1"/>
  <c r="O3654" i="1"/>
  <c r="O365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546" i="1"/>
  <c r="O2813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56" i="1"/>
  <c r="O367" i="1"/>
  <c r="O202" i="1"/>
  <c r="O348" i="1"/>
  <c r="O360" i="1"/>
  <c r="O362" i="1"/>
  <c r="O369" i="1"/>
  <c r="O371" i="1"/>
  <c r="O1065" i="1"/>
  <c r="O2416" i="1"/>
  <c r="O3116" i="1"/>
  <c r="O3212" i="1"/>
  <c r="O3513" i="1"/>
  <c r="O3608" i="1"/>
  <c r="O3809" i="1"/>
  <c r="O32" i="1"/>
  <c r="O377" i="1"/>
  <c r="O380" i="1"/>
  <c r="O2020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3" i="1"/>
  <c r="O1678" i="1"/>
  <c r="O1719" i="1"/>
  <c r="O1832" i="1"/>
  <c r="O1841" i="1"/>
  <c r="O1935" i="1"/>
  <c r="O1943" i="1"/>
  <c r="O1951" i="1"/>
  <c r="O1964" i="1"/>
  <c r="O2038" i="1"/>
  <c r="O2176" i="1"/>
  <c r="O2182" i="1"/>
  <c r="O2471" i="1"/>
  <c r="O2559" i="1"/>
  <c r="O2578" i="1"/>
  <c r="O2598" i="1"/>
  <c r="O2606" i="1"/>
  <c r="O2613" i="1"/>
  <c r="O2690" i="1"/>
  <c r="O2693" i="1"/>
  <c r="O2714" i="1"/>
  <c r="O2750" i="1"/>
  <c r="O2875" i="1"/>
  <c r="O2933" i="1"/>
  <c r="O2951" i="1"/>
  <c r="O3001" i="1"/>
  <c r="O3018" i="1"/>
  <c r="O3070" i="1"/>
  <c r="O3091" i="1"/>
  <c r="O3121" i="1"/>
  <c r="O3132" i="1"/>
  <c r="O3198" i="1"/>
  <c r="O3234" i="1"/>
  <c r="O3249" i="1"/>
  <c r="O3285" i="1"/>
  <c r="O3308" i="1"/>
  <c r="O3374" i="1"/>
  <c r="O3404" i="1"/>
  <c r="O3414" i="1"/>
  <c r="O3444" i="1"/>
  <c r="O3465" i="1"/>
  <c r="O3471" i="1"/>
  <c r="O3474" i="1"/>
  <c r="O3514" i="1"/>
  <c r="O3515" i="1"/>
  <c r="O3561" i="1"/>
  <c r="O3564" i="1"/>
  <c r="O3576" i="1"/>
  <c r="O3657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73" i="1"/>
  <c r="O401" i="1"/>
  <c r="O1423" i="1"/>
  <c r="O235" i="1"/>
  <c r="O354" i="1"/>
  <c r="O431" i="1"/>
  <c r="O1281" i="1"/>
  <c r="O2252" i="1"/>
  <c r="O3622" i="1"/>
  <c r="O3105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7" i="1"/>
  <c r="O2340" i="1"/>
  <c r="O3475" i="1"/>
  <c r="O3516" i="1"/>
  <c r="O3565" i="1"/>
  <c r="O3609" i="1"/>
  <c r="O3658" i="1"/>
  <c r="O3824" i="1"/>
  <c r="O3825" i="1"/>
  <c r="O384" i="1"/>
  <c r="O443" i="1"/>
  <c r="O1097" i="1"/>
  <c r="O3610" i="1"/>
  <c r="O3826" i="1"/>
  <c r="O455" i="1"/>
  <c r="O781" i="1"/>
  <c r="O314" i="1"/>
  <c r="O440" i="1"/>
  <c r="O449" i="1"/>
  <c r="O934" i="1"/>
  <c r="O1089" i="1"/>
  <c r="O1557" i="1"/>
  <c r="O1743" i="1"/>
  <c r="O3827" i="1"/>
  <c r="O1703" i="1"/>
  <c r="O458" i="1"/>
  <c r="O1992" i="1"/>
  <c r="O3659" i="1"/>
  <c r="O329" i="1"/>
  <c r="O471" i="1"/>
  <c r="O244" i="1"/>
  <c r="O462" i="1"/>
  <c r="O464" i="1"/>
  <c r="O473" i="1"/>
  <c r="O482" i="1"/>
  <c r="O971" i="1"/>
  <c r="O1792" i="1"/>
  <c r="O2395" i="1"/>
  <c r="O2442" i="1"/>
  <c r="O2659" i="1"/>
  <c r="O3377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9" i="1"/>
  <c r="O1220" i="1"/>
  <c r="O1225" i="1"/>
  <c r="O1495" i="1"/>
  <c r="O1500" i="1"/>
  <c r="O1589" i="1"/>
  <c r="O1691" i="1"/>
  <c r="O1765" i="1"/>
  <c r="O1773" i="1"/>
  <c r="O1963" i="1"/>
  <c r="O2047" i="1"/>
  <c r="O2163" i="1"/>
  <c r="O2165" i="1"/>
  <c r="O2183" i="1"/>
  <c r="O2241" i="1"/>
  <c r="O2305" i="1"/>
  <c r="O2412" i="1"/>
  <c r="O2441" i="1"/>
  <c r="O2525" i="1"/>
  <c r="O2607" i="1"/>
  <c r="O2660" i="1"/>
  <c r="O2708" i="1"/>
  <c r="O2717" i="1"/>
  <c r="O2757" i="1"/>
  <c r="O2765" i="1"/>
  <c r="O2792" i="1"/>
  <c r="O2816" i="1"/>
  <c r="O2836" i="1"/>
  <c r="O2859" i="1"/>
  <c r="O2866" i="1"/>
  <c r="O2918" i="1"/>
  <c r="O2952" i="1"/>
  <c r="O2959" i="1"/>
  <c r="O2985" i="1"/>
  <c r="O3066" i="1"/>
  <c r="O3071" i="1"/>
  <c r="O3106" i="1"/>
  <c r="O3206" i="1"/>
  <c r="O3210" i="1"/>
  <c r="O3236" i="1"/>
  <c r="O3239" i="1"/>
  <c r="O3252" i="1"/>
  <c r="O3253" i="1"/>
  <c r="O3286" i="1"/>
  <c r="O3287" i="1"/>
  <c r="O3288" i="1"/>
  <c r="O3351" i="1"/>
  <c r="O3378" i="1"/>
  <c r="O3415" i="1"/>
  <c r="O3416" i="1"/>
  <c r="O3476" i="1"/>
  <c r="O3496" i="1"/>
  <c r="O3660" i="1"/>
  <c r="O3661" i="1"/>
  <c r="O3662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289" i="1"/>
  <c r="O215" i="1"/>
  <c r="O448" i="1"/>
  <c r="O2048" i="1"/>
  <c r="O2919" i="1"/>
  <c r="O1874" i="1"/>
  <c r="O255" i="1"/>
  <c r="O407" i="1"/>
  <c r="O420" i="1"/>
  <c r="O485" i="1"/>
  <c r="O499" i="1"/>
  <c r="O500" i="1"/>
  <c r="O1299" i="1"/>
  <c r="O1684" i="1"/>
  <c r="O1817" i="1"/>
  <c r="O3046" i="1"/>
  <c r="O3623" i="1"/>
  <c r="O3841" i="1"/>
  <c r="O3842" i="1"/>
  <c r="O3843" i="1"/>
  <c r="O2972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3" i="1"/>
  <c r="O3844" i="1"/>
  <c r="O3845" i="1"/>
  <c r="O3846" i="1"/>
  <c r="O3577" i="1"/>
  <c r="O556" i="1"/>
  <c r="O3254" i="1"/>
  <c r="O3847" i="1"/>
  <c r="O544" i="1"/>
  <c r="O203" i="1"/>
  <c r="O550" i="1"/>
  <c r="O563" i="1"/>
  <c r="O568" i="1"/>
  <c r="O583" i="1"/>
  <c r="O893" i="1"/>
  <c r="O1242" i="1"/>
  <c r="O1689" i="1"/>
  <c r="O3357" i="1"/>
  <c r="O3664" i="1"/>
  <c r="O570" i="1"/>
  <c r="O582" i="1"/>
  <c r="O3184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8" i="1"/>
  <c r="O909" i="1"/>
  <c r="O1027" i="1"/>
  <c r="O1541" i="1"/>
  <c r="O1606" i="1"/>
  <c r="O1742" i="1"/>
  <c r="O1803" i="1"/>
  <c r="O1961" i="1"/>
  <c r="O1977" i="1"/>
  <c r="O2005" i="1"/>
  <c r="O2130" i="1"/>
  <c r="O2185" i="1"/>
  <c r="O2402" i="1"/>
  <c r="O2459" i="1"/>
  <c r="O2532" i="1"/>
  <c r="O2635" i="1"/>
  <c r="O2931" i="1"/>
  <c r="O2956" i="1"/>
  <c r="O3004" i="1"/>
  <c r="O3110" i="1"/>
  <c r="O3165" i="1"/>
  <c r="O3265" i="1"/>
  <c r="O3266" i="1"/>
  <c r="O3290" i="1"/>
  <c r="O3477" i="1"/>
  <c r="O3624" i="1"/>
  <c r="O3665" i="1"/>
  <c r="O3848" i="1"/>
  <c r="O3849" i="1"/>
  <c r="O3517" i="1"/>
  <c r="O618" i="1"/>
  <c r="O571" i="1"/>
  <c r="O632" i="1"/>
  <c r="O2141" i="1"/>
  <c r="O605" i="1"/>
  <c r="O3389" i="1"/>
  <c r="O3185" i="1"/>
  <c r="O1350" i="1"/>
  <c r="O20" i="1"/>
  <c r="O540" i="1"/>
  <c r="O600" i="1"/>
  <c r="O1334" i="1"/>
  <c r="O1800" i="1"/>
  <c r="O1973" i="1"/>
  <c r="O2658" i="1"/>
  <c r="O2863" i="1"/>
  <c r="O3850" i="1"/>
  <c r="O578" i="1"/>
  <c r="O1295" i="1"/>
  <c r="O657" i="1"/>
  <c r="O669" i="1"/>
  <c r="O683" i="1"/>
  <c r="O2003" i="1"/>
  <c r="O2483" i="1"/>
  <c r="O2596" i="1"/>
  <c r="O531" i="1"/>
  <c r="O385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1" i="1"/>
  <c r="O2099" i="1"/>
  <c r="O2108" i="1"/>
  <c r="O2120" i="1"/>
  <c r="O2208" i="1"/>
  <c r="O2253" i="1"/>
  <c r="O2259" i="1"/>
  <c r="O2312" i="1"/>
  <c r="O2315" i="1"/>
  <c r="O2364" i="1"/>
  <c r="O2424" i="1"/>
  <c r="O2447" i="1"/>
  <c r="O2505" i="1"/>
  <c r="O2545" i="1"/>
  <c r="O2645" i="1"/>
  <c r="O2668" i="1"/>
  <c r="O2697" i="1"/>
  <c r="O2704" i="1"/>
  <c r="O2725" i="1"/>
  <c r="O2760" i="1"/>
  <c r="O2782" i="1"/>
  <c r="O2815" i="1"/>
  <c r="O2819" i="1"/>
  <c r="O2842" i="1"/>
  <c r="O2843" i="1"/>
  <c r="O2860" i="1"/>
  <c r="O2876" i="1"/>
  <c r="O2884" i="1"/>
  <c r="O2908" i="1"/>
  <c r="O3007" i="1"/>
  <c r="O3024" i="1"/>
  <c r="O3041" i="1"/>
  <c r="O3051" i="1"/>
  <c r="O3072" i="1"/>
  <c r="O3098" i="1"/>
  <c r="O3111" i="1"/>
  <c r="O3117" i="1"/>
  <c r="O3122" i="1"/>
  <c r="O3133" i="1"/>
  <c r="O3134" i="1"/>
  <c r="O3152" i="1"/>
  <c r="O3153" i="1"/>
  <c r="O3160" i="1"/>
  <c r="O3173" i="1"/>
  <c r="O3181" i="1"/>
  <c r="O3190" i="1"/>
  <c r="O3191" i="1"/>
  <c r="O3199" i="1"/>
  <c r="O3213" i="1"/>
  <c r="O3224" i="1"/>
  <c r="O3250" i="1"/>
  <c r="O3251" i="1"/>
  <c r="O3255" i="1"/>
  <c r="O3269" i="1"/>
  <c r="O3291" i="1"/>
  <c r="O3315" i="1"/>
  <c r="O3336" i="1"/>
  <c r="O3445" i="1"/>
  <c r="O3457" i="1"/>
  <c r="O3470" i="1"/>
  <c r="O3518" i="1"/>
  <c r="O3519" i="1"/>
  <c r="O3520" i="1"/>
  <c r="O3554" i="1"/>
  <c r="O3578" i="1"/>
  <c r="O3579" i="1"/>
  <c r="O3611" i="1"/>
  <c r="O3625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45" i="1"/>
  <c r="O1572" i="1"/>
  <c r="O3214" i="1"/>
  <c r="O569" i="1"/>
  <c r="O211" i="1"/>
  <c r="O1307" i="1"/>
  <c r="O609" i="1"/>
  <c r="O2886" i="1"/>
  <c r="O3886" i="1"/>
  <c r="O461" i="1"/>
  <c r="O643" i="1"/>
  <c r="O737" i="1"/>
  <c r="O739" i="1"/>
  <c r="O740" i="1"/>
  <c r="O741" i="1"/>
  <c r="O2143" i="1"/>
  <c r="O3048" i="1"/>
  <c r="O3887" i="1"/>
  <c r="O3888" i="1"/>
  <c r="O755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1" i="1"/>
  <c r="O3666" i="1"/>
  <c r="O3889" i="1"/>
  <c r="O3890" i="1"/>
  <c r="O3891" i="1"/>
  <c r="O3892" i="1"/>
  <c r="O765" i="1"/>
  <c r="O3237" i="1"/>
  <c r="O3893" i="1"/>
  <c r="O3894" i="1"/>
  <c r="O2321" i="1"/>
  <c r="O555" i="1"/>
  <c r="O763" i="1"/>
  <c r="O3895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6" i="1"/>
  <c r="O3270" i="1"/>
  <c r="O3417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8" i="1"/>
  <c r="O1568" i="1"/>
  <c r="O1706" i="1"/>
  <c r="O1988" i="1"/>
  <c r="O2180" i="1"/>
  <c r="O2739" i="1"/>
  <c r="O2820" i="1"/>
  <c r="O2829" i="1"/>
  <c r="O2877" i="1"/>
  <c r="O2891" i="1"/>
  <c r="O2920" i="1"/>
  <c r="O2973" i="1"/>
  <c r="O2974" i="1"/>
  <c r="O2982" i="1"/>
  <c r="O2986" i="1"/>
  <c r="O3087" i="1"/>
  <c r="O3112" i="1"/>
  <c r="O3226" i="1"/>
  <c r="O3256" i="1"/>
  <c r="O3257" i="1"/>
  <c r="O3292" i="1"/>
  <c r="O3337" i="1"/>
  <c r="O3352" i="1"/>
  <c r="O3358" i="1"/>
  <c r="O3395" i="1"/>
  <c r="O3497" i="1"/>
  <c r="O3521" i="1"/>
  <c r="O3580" i="1"/>
  <c r="O3896" i="1"/>
  <c r="O3897" i="1"/>
  <c r="O3898" i="1"/>
  <c r="O3899" i="1"/>
  <c r="O3900" i="1"/>
  <c r="O3901" i="1"/>
  <c r="O3902" i="1"/>
  <c r="O3903" i="1"/>
  <c r="O3904" i="1"/>
  <c r="O528" i="1"/>
  <c r="O832" i="1"/>
  <c r="O2171" i="1"/>
  <c r="O639" i="1"/>
  <c r="O2417" i="1"/>
  <c r="O859" i="1"/>
  <c r="O2957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2" i="1"/>
  <c r="O2079" i="1"/>
  <c r="O2278" i="1"/>
  <c r="O2379" i="1"/>
  <c r="O2536" i="1"/>
  <c r="O2774" i="1"/>
  <c r="O2827" i="1"/>
  <c r="O2909" i="1"/>
  <c r="O3316" i="1"/>
  <c r="O3359" i="1"/>
  <c r="O3458" i="1"/>
  <c r="O3581" i="1"/>
  <c r="O3667" i="1"/>
  <c r="O3668" i="1"/>
  <c r="O3669" i="1"/>
  <c r="O3905" i="1"/>
  <c r="O3906" i="1"/>
  <c r="O3907" i="1"/>
  <c r="O363" i="1"/>
  <c r="O826" i="1"/>
  <c r="O1991" i="1"/>
  <c r="O3908" i="1"/>
  <c r="O85" i="1"/>
  <c r="O686" i="1"/>
  <c r="O702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5" i="1"/>
  <c r="O1385" i="1"/>
  <c r="O1692" i="1"/>
  <c r="O2246" i="1"/>
  <c r="O2277" i="1"/>
  <c r="O2354" i="1"/>
  <c r="O2511" i="1"/>
  <c r="O2823" i="1"/>
  <c r="O2988" i="1"/>
  <c r="O3246" i="1"/>
  <c r="O3293" i="1"/>
  <c r="O3418" i="1"/>
  <c r="O3566" i="1"/>
  <c r="O3670" i="1"/>
  <c r="O3909" i="1"/>
  <c r="O3910" i="1"/>
  <c r="O3911" i="1"/>
  <c r="O3912" i="1"/>
  <c r="O3913" i="1"/>
  <c r="O3914" i="1"/>
  <c r="O3915" i="1"/>
  <c r="O891" i="1"/>
  <c r="O918" i="1"/>
  <c r="O3916" i="1"/>
  <c r="O558" i="1"/>
  <c r="O3027" i="1"/>
  <c r="O445" i="1"/>
  <c r="O718" i="1"/>
  <c r="O825" i="1"/>
  <c r="O911" i="1"/>
  <c r="O940" i="1"/>
  <c r="O947" i="1"/>
  <c r="O953" i="1"/>
  <c r="O955" i="1"/>
  <c r="O1212" i="1"/>
  <c r="O1609" i="1"/>
  <c r="O1627" i="1"/>
  <c r="O1787" i="1"/>
  <c r="O2426" i="1"/>
  <c r="O2783" i="1"/>
  <c r="O2948" i="1"/>
  <c r="O2980" i="1"/>
  <c r="O3034" i="1"/>
  <c r="O3095" i="1"/>
  <c r="O3917" i="1"/>
  <c r="O3918" i="1"/>
  <c r="O3919" i="1"/>
  <c r="O3920" i="1"/>
  <c r="O915" i="1"/>
  <c r="O952" i="1"/>
  <c r="O2720" i="1"/>
  <c r="O3671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2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8" i="1"/>
  <c r="O1010" i="1"/>
  <c r="O1013" i="1"/>
  <c r="O1015" i="1"/>
  <c r="O1016" i="1"/>
  <c r="O1017" i="1"/>
  <c r="O1018" i="1"/>
  <c r="O1100" i="1"/>
  <c r="O1603" i="1"/>
  <c r="O1717" i="1"/>
  <c r="O1722" i="1"/>
  <c r="O2002" i="1"/>
  <c r="O2051" i="1"/>
  <c r="O2306" i="1"/>
  <c r="O2409" i="1"/>
  <c r="O2546" i="1"/>
  <c r="O2616" i="1"/>
  <c r="O2621" i="1"/>
  <c r="O2650" i="1"/>
  <c r="O2808" i="1"/>
  <c r="O2821" i="1"/>
  <c r="O2932" i="1"/>
  <c r="O2983" i="1"/>
  <c r="O2993" i="1"/>
  <c r="O3014" i="1"/>
  <c r="O3099" i="1"/>
  <c r="O3120" i="1"/>
  <c r="O3174" i="1"/>
  <c r="O3360" i="1"/>
  <c r="O3419" i="1"/>
  <c r="O3522" i="1"/>
  <c r="O3672" i="1"/>
  <c r="O3673" i="1"/>
  <c r="O3921" i="1"/>
  <c r="O3922" i="1"/>
  <c r="O3923" i="1"/>
  <c r="O3924" i="1"/>
  <c r="O3925" i="1"/>
  <c r="O3926" i="1"/>
  <c r="O3927" i="1"/>
  <c r="O3928" i="1"/>
  <c r="O3929" i="1"/>
  <c r="O3930" i="1"/>
  <c r="O1021" i="1"/>
  <c r="O979" i="1"/>
  <c r="O1718" i="1"/>
  <c r="O943" i="1"/>
  <c r="O982" i="1"/>
  <c r="O2421" i="1"/>
  <c r="O2709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79" i="1"/>
  <c r="O1749" i="1"/>
  <c r="O2127" i="1"/>
  <c r="O2131" i="1"/>
  <c r="O2430" i="1"/>
  <c r="O2579" i="1"/>
  <c r="O2627" i="1"/>
  <c r="O2677" i="1"/>
  <c r="O2994" i="1"/>
  <c r="O3192" i="1"/>
  <c r="O3294" i="1"/>
  <c r="O3931" i="1"/>
  <c r="O3932" i="1"/>
  <c r="O3933" i="1"/>
  <c r="O3934" i="1"/>
  <c r="O3935" i="1"/>
  <c r="O3936" i="1"/>
  <c r="O3937" i="1"/>
  <c r="O365" i="1"/>
  <c r="O939" i="1"/>
  <c r="O1030" i="1"/>
  <c r="O1057" i="1"/>
  <c r="O1103" i="1"/>
  <c r="O3938" i="1"/>
  <c r="O2944" i="1"/>
  <c r="O3523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3" i="1"/>
  <c r="O716" i="1"/>
  <c r="O717" i="1"/>
  <c r="O729" i="1"/>
  <c r="O747" i="1"/>
  <c r="O756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3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9" i="1"/>
  <c r="O1011" i="1"/>
  <c r="O1014" i="1"/>
  <c r="O1019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3" i="1"/>
  <c r="O1076" i="1"/>
  <c r="O1079" i="1"/>
  <c r="O1080" i="1"/>
  <c r="O1081" i="1"/>
  <c r="O1083" i="1"/>
  <c r="O1088" i="1"/>
  <c r="O1090" i="1"/>
  <c r="O1093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2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6" i="1"/>
  <c r="O1532" i="1"/>
  <c r="O1558" i="1"/>
  <c r="O1571" i="1"/>
  <c r="O1618" i="1"/>
  <c r="O1651" i="1"/>
  <c r="O1685" i="1"/>
  <c r="O1732" i="1"/>
  <c r="O1756" i="1"/>
  <c r="O1763" i="1"/>
  <c r="O1767" i="1"/>
  <c r="O1777" i="1"/>
  <c r="O1905" i="1"/>
  <c r="O1922" i="1"/>
  <c r="O1976" i="1"/>
  <c r="O1985" i="1"/>
  <c r="O2083" i="1"/>
  <c r="O2112" i="1"/>
  <c r="O2132" i="1"/>
  <c r="O2152" i="1"/>
  <c r="O2224" i="1"/>
  <c r="O2264" i="1"/>
  <c r="O2283" i="1"/>
  <c r="O2302" i="1"/>
  <c r="O2351" i="1"/>
  <c r="O2388" i="1"/>
  <c r="O2418" i="1"/>
  <c r="O2448" i="1"/>
  <c r="O2465" i="1"/>
  <c r="O2470" i="1"/>
  <c r="O2493" i="1"/>
  <c r="O2543" i="1"/>
  <c r="O2547" i="1"/>
  <c r="O2575" i="1"/>
  <c r="O2609" i="1"/>
  <c r="O2632" i="1"/>
  <c r="O2636" i="1"/>
  <c r="O2651" i="1"/>
  <c r="O2654" i="1"/>
  <c r="O2691" i="1"/>
  <c r="O2692" i="1"/>
  <c r="O2700" i="1"/>
  <c r="O2721" i="1"/>
  <c r="O2737" i="1"/>
  <c r="O2745" i="1"/>
  <c r="O2758" i="1"/>
  <c r="O2788" i="1"/>
  <c r="O2789" i="1"/>
  <c r="O2814" i="1"/>
  <c r="O2822" i="1"/>
  <c r="O2879" i="1"/>
  <c r="O2892" i="1"/>
  <c r="O2910" i="1"/>
  <c r="O2911" i="1"/>
  <c r="O2923" i="1"/>
  <c r="O2927" i="1"/>
  <c r="O2942" i="1"/>
  <c r="O2953" i="1"/>
  <c r="O2990" i="1"/>
  <c r="O3002" i="1"/>
  <c r="O3015" i="1"/>
  <c r="O3028" i="1"/>
  <c r="O3029" i="1"/>
  <c r="O3035" i="1"/>
  <c r="O3054" i="1"/>
  <c r="O3092" i="1"/>
  <c r="O3100" i="1"/>
  <c r="O3118" i="1"/>
  <c r="O3135" i="1"/>
  <c r="O3136" i="1"/>
  <c r="O3137" i="1"/>
  <c r="O3138" i="1"/>
  <c r="O3154" i="1"/>
  <c r="O3167" i="1"/>
  <c r="O3227" i="1"/>
  <c r="O3228" i="1"/>
  <c r="O3240" i="1"/>
  <c r="O3262" i="1"/>
  <c r="O3271" i="1"/>
  <c r="O3272" i="1"/>
  <c r="O3295" i="1"/>
  <c r="O3296" i="1"/>
  <c r="O3297" i="1"/>
  <c r="O3317" i="1"/>
  <c r="O3338" i="1"/>
  <c r="O3339" i="1"/>
  <c r="O3348" i="1"/>
  <c r="O3353" i="1"/>
  <c r="O3361" i="1"/>
  <c r="O3368" i="1"/>
  <c r="O3379" i="1"/>
  <c r="O3380" i="1"/>
  <c r="O3420" i="1"/>
  <c r="O3421" i="1"/>
  <c r="O3446" i="1"/>
  <c r="O3447" i="1"/>
  <c r="O3448" i="1"/>
  <c r="O3459" i="1"/>
  <c r="O3468" i="1"/>
  <c r="O3478" i="1"/>
  <c r="O3498" i="1"/>
  <c r="O3499" i="1"/>
  <c r="O3500" i="1"/>
  <c r="O3501" i="1"/>
  <c r="O3524" i="1"/>
  <c r="O3525" i="1"/>
  <c r="O3526" i="1"/>
  <c r="O3527" i="1"/>
  <c r="O3528" i="1"/>
  <c r="O3529" i="1"/>
  <c r="O3567" i="1"/>
  <c r="O3582" i="1"/>
  <c r="O3583" i="1"/>
  <c r="O3584" i="1"/>
  <c r="O3612" i="1"/>
  <c r="O3626" i="1"/>
  <c r="O3674" i="1"/>
  <c r="O3675" i="1"/>
  <c r="O3676" i="1"/>
  <c r="O3677" i="1"/>
  <c r="O367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058" i="1"/>
  <c r="O3963" i="1"/>
  <c r="O205" i="1"/>
  <c r="O906" i="1"/>
  <c r="O1194" i="1"/>
  <c r="O1006" i="1"/>
  <c r="O2544" i="1"/>
  <c r="O2637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5" i="1"/>
  <c r="O1238" i="1"/>
  <c r="O1240" i="1"/>
  <c r="O1241" i="1"/>
  <c r="O2810" i="1"/>
  <c r="O3104" i="1"/>
  <c r="O3123" i="1"/>
  <c r="O3258" i="1"/>
  <c r="O3298" i="1"/>
  <c r="O3422" i="1"/>
  <c r="O3679" i="1"/>
  <c r="O3964" i="1"/>
  <c r="O3381" i="1"/>
  <c r="O1228" i="1"/>
  <c r="O1199" i="1"/>
  <c r="O2466" i="1"/>
  <c r="O3530" i="1"/>
  <c r="O3965" i="1"/>
  <c r="O1221" i="1"/>
  <c r="O1248" i="1"/>
  <c r="O1822" i="1"/>
  <c r="O3585" i="1"/>
  <c r="O1108" i="1"/>
  <c r="O1204" i="1"/>
  <c r="O1276" i="1"/>
  <c r="O2407" i="1"/>
  <c r="O3966" i="1"/>
  <c r="O2881" i="1"/>
  <c r="O2552" i="1"/>
  <c r="O3502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3" i="1"/>
  <c r="O1146" i="1"/>
  <c r="O1154" i="1"/>
  <c r="O1157" i="1"/>
  <c r="O1169" i="1"/>
  <c r="O1171" i="1"/>
  <c r="O1203" i="1"/>
  <c r="O1205" i="1"/>
  <c r="O1208" i="1"/>
  <c r="O1230" i="1"/>
  <c r="O1231" i="1"/>
  <c r="O1236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5" i="1"/>
  <c r="O1317" i="1"/>
  <c r="O1318" i="1"/>
  <c r="O1319" i="1"/>
  <c r="O1320" i="1"/>
  <c r="O1323" i="1"/>
  <c r="O1324" i="1"/>
  <c r="O1326" i="1"/>
  <c r="O1328" i="1"/>
  <c r="O1329" i="1"/>
  <c r="O1331" i="1"/>
  <c r="O1332" i="1"/>
  <c r="O1982" i="1"/>
  <c r="O2019" i="1"/>
  <c r="O2234" i="1"/>
  <c r="O2397" i="1"/>
  <c r="O2434" i="1"/>
  <c r="O2460" i="1"/>
  <c r="O2617" i="1"/>
  <c r="O2698" i="1"/>
  <c r="O2885" i="1"/>
  <c r="O2928" i="1"/>
  <c r="O2936" i="1"/>
  <c r="O3101" i="1"/>
  <c r="O3139" i="1"/>
  <c r="O3140" i="1"/>
  <c r="O3220" i="1"/>
  <c r="O3229" i="1"/>
  <c r="O3318" i="1"/>
  <c r="O3362" i="1"/>
  <c r="O3369" i="1"/>
  <c r="O3382" i="1"/>
  <c r="O3394" i="1"/>
  <c r="O3423" i="1"/>
  <c r="O3967" i="1"/>
  <c r="O3968" i="1"/>
  <c r="O3969" i="1"/>
  <c r="O3970" i="1"/>
  <c r="O3971" i="1"/>
  <c r="O3972" i="1"/>
  <c r="O3973" i="1"/>
  <c r="O3974" i="1"/>
  <c r="O3975" i="1"/>
  <c r="O3976" i="1"/>
  <c r="O3977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3" i="1"/>
  <c r="O3025" i="1"/>
  <c r="O3155" i="1"/>
  <c r="O3383" i="1"/>
  <c r="O752" i="1"/>
  <c r="O1360" i="1"/>
  <c r="O642" i="1"/>
  <c r="O3405" i="1"/>
  <c r="O3088" i="1"/>
  <c r="O424" i="1"/>
  <c r="O762" i="1"/>
  <c r="O1025" i="1"/>
  <c r="O1060" i="1"/>
  <c r="O1086" i="1"/>
  <c r="O1094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6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7" i="1"/>
  <c r="O1398" i="1"/>
  <c r="O1399" i="1"/>
  <c r="O1403" i="1"/>
  <c r="O1404" i="1"/>
  <c r="O1849" i="1"/>
  <c r="O2004" i="1"/>
  <c r="O2113" i="1"/>
  <c r="O2192" i="1"/>
  <c r="O2444" i="1"/>
  <c r="O2481" i="1"/>
  <c r="O2486" i="1"/>
  <c r="O2489" i="1"/>
  <c r="O2560" i="1"/>
  <c r="O2577" i="1"/>
  <c r="O2766" i="1"/>
  <c r="O2776" i="1"/>
  <c r="O2790" i="1"/>
  <c r="O3299" i="1"/>
  <c r="O3319" i="1"/>
  <c r="O3340" i="1"/>
  <c r="O3350" i="1"/>
  <c r="O3384" i="1"/>
  <c r="O3390" i="1"/>
  <c r="O3424" i="1"/>
  <c r="O3531" i="1"/>
  <c r="O3532" i="1"/>
  <c r="O3680" i="1"/>
  <c r="O3978" i="1"/>
  <c r="O3979" i="1"/>
  <c r="O3980" i="1"/>
  <c r="O3366" i="1"/>
  <c r="O2507" i="1"/>
  <c r="O1376" i="1"/>
  <c r="O857" i="1"/>
  <c r="O976" i="1"/>
  <c r="O1262" i="1"/>
  <c r="O1312" i="1"/>
  <c r="O1401" i="1"/>
  <c r="O2053" i="1"/>
  <c r="O1105" i="1"/>
  <c r="O1438" i="1"/>
  <c r="O1445" i="1"/>
  <c r="O3393" i="1"/>
  <c r="O1156" i="1"/>
  <c r="O1347" i="1"/>
  <c r="O1363" i="1"/>
  <c r="O1417" i="1"/>
  <c r="O1441" i="1"/>
  <c r="O1446" i="1"/>
  <c r="O1456" i="1"/>
  <c r="O2945" i="1"/>
  <c r="O3487" i="1"/>
  <c r="O3681" i="1"/>
  <c r="O3981" i="1"/>
  <c r="O3982" i="1"/>
  <c r="O2135" i="1"/>
  <c r="O2769" i="1"/>
  <c r="O1430" i="1"/>
  <c r="O2160" i="1"/>
  <c r="O3200" i="1"/>
  <c r="O3425" i="1"/>
  <c r="O1410" i="1"/>
  <c r="O1428" i="1"/>
  <c r="O1443" i="1"/>
  <c r="O1468" i="1"/>
  <c r="O1484" i="1"/>
  <c r="O1485" i="1"/>
  <c r="O3983" i="1"/>
  <c r="O3984" i="1"/>
  <c r="O2187" i="1"/>
  <c r="O1432" i="1"/>
  <c r="O1469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6" i="1"/>
  <c r="O1290" i="1"/>
  <c r="O1291" i="1"/>
  <c r="O1296" i="1"/>
  <c r="O1302" i="1"/>
  <c r="O1313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5" i="1"/>
  <c r="O1437" i="1"/>
  <c r="O1440" i="1"/>
  <c r="O1442" i="1"/>
  <c r="O1444" i="1"/>
  <c r="O1447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70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1" i="1"/>
  <c r="O1514" i="1"/>
  <c r="O1515" i="1"/>
  <c r="O1517" i="1"/>
  <c r="O1518" i="1"/>
  <c r="O1520" i="1"/>
  <c r="O1521" i="1"/>
  <c r="O1524" i="1"/>
  <c r="O1527" i="1"/>
  <c r="O1528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89" i="1"/>
  <c r="O2457" i="1"/>
  <c r="O2461" i="1"/>
  <c r="O2501" i="1"/>
  <c r="O2554" i="1"/>
  <c r="O2576" i="1"/>
  <c r="O2610" i="1"/>
  <c r="O2667" i="1"/>
  <c r="O2688" i="1"/>
  <c r="O2748" i="1"/>
  <c r="O2759" i="1"/>
  <c r="O2817" i="1"/>
  <c r="O2818" i="1"/>
  <c r="O2856" i="1"/>
  <c r="O2867" i="1"/>
  <c r="O2949" i="1"/>
  <c r="O2965" i="1"/>
  <c r="O3033" i="1"/>
  <c r="O3053" i="1"/>
  <c r="O3073" i="1"/>
  <c r="O3107" i="1"/>
  <c r="O3124" i="1"/>
  <c r="O3157" i="1"/>
  <c r="O3183" i="1"/>
  <c r="O3201" i="1"/>
  <c r="O3233" i="1"/>
  <c r="O3247" i="1"/>
  <c r="O3248" i="1"/>
  <c r="O3300" i="1"/>
  <c r="O3320" i="1"/>
  <c r="O3341" i="1"/>
  <c r="O3342" i="1"/>
  <c r="O3426" i="1"/>
  <c r="O3427" i="1"/>
  <c r="O3443" i="1"/>
  <c r="O3449" i="1"/>
  <c r="O3450" i="1"/>
  <c r="O3460" i="1"/>
  <c r="O3479" i="1"/>
  <c r="O3533" i="1"/>
  <c r="O3534" i="1"/>
  <c r="O3535" i="1"/>
  <c r="O3562" i="1"/>
  <c r="O3568" i="1"/>
  <c r="O3586" i="1"/>
  <c r="O3587" i="1"/>
  <c r="O3588" i="1"/>
  <c r="O3682" i="1"/>
  <c r="O3683" i="1"/>
  <c r="O3684" i="1"/>
  <c r="O3685" i="1"/>
  <c r="O3686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3557" i="1"/>
  <c r="O1454" i="1"/>
  <c r="O1573" i="1"/>
  <c r="O2408" i="1"/>
  <c r="O4005" i="1"/>
  <c r="O4006" i="1"/>
  <c r="O1715" i="1"/>
  <c r="O3687" i="1"/>
  <c r="O1581" i="1"/>
  <c r="O2954" i="1"/>
  <c r="O1535" i="1"/>
  <c r="O529" i="1"/>
  <c r="O1388" i="1"/>
  <c r="O1421" i="1"/>
  <c r="O1457" i="1"/>
  <c r="O1494" i="1"/>
  <c r="O1503" i="1"/>
  <c r="O1529" i="1"/>
  <c r="O1548" i="1"/>
  <c r="O2520" i="1"/>
  <c r="O2726" i="1"/>
  <c r="O1579" i="1"/>
  <c r="O1602" i="1"/>
  <c r="O1612" i="1"/>
  <c r="O2498" i="1"/>
  <c r="O3321" i="1"/>
  <c r="O3343" i="1"/>
  <c r="O3428" i="1"/>
  <c r="O2995" i="1"/>
  <c r="O1246" i="1"/>
  <c r="O1575" i="1"/>
  <c r="O1582" i="1"/>
  <c r="O2398" i="1"/>
  <c r="O3175" i="1"/>
  <c r="O1629" i="1"/>
  <c r="O1233" i="1"/>
  <c r="O1433" i="1"/>
  <c r="O1519" i="1"/>
  <c r="O1593" i="1"/>
  <c r="O1264" i="1"/>
  <c r="O1644" i="1"/>
  <c r="O182" i="1"/>
  <c r="O279" i="1"/>
  <c r="O469" i="1"/>
  <c r="O488" i="1"/>
  <c r="O586" i="1"/>
  <c r="O672" i="1"/>
  <c r="O766" i="1"/>
  <c r="O809" i="1"/>
  <c r="O822" i="1"/>
  <c r="O883" i="1"/>
  <c r="O1020" i="1"/>
  <c r="O1074" i="1"/>
  <c r="O1195" i="1"/>
  <c r="O1260" i="1"/>
  <c r="O1288" i="1"/>
  <c r="O1321" i="1"/>
  <c r="O1357" i="1"/>
  <c r="O1407" i="1"/>
  <c r="O1412" i="1"/>
  <c r="O1429" i="1"/>
  <c r="O1439" i="1"/>
  <c r="O1459" i="1"/>
  <c r="O1477" i="1"/>
  <c r="O1496" i="1"/>
  <c r="O1509" i="1"/>
  <c r="O1510" i="1"/>
  <c r="O1512" i="1"/>
  <c r="O1522" i="1"/>
  <c r="O1525" i="1"/>
  <c r="O1534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7" i="1"/>
  <c r="O1610" i="1"/>
  <c r="O1611" i="1"/>
  <c r="O1614" i="1"/>
  <c r="O1616" i="1"/>
  <c r="O1617" i="1"/>
  <c r="O1620" i="1"/>
  <c r="O1623" i="1"/>
  <c r="O1624" i="1"/>
  <c r="O1625" i="1"/>
  <c r="O1628" i="1"/>
  <c r="O1631" i="1"/>
  <c r="O1632" i="1"/>
  <c r="O1635" i="1"/>
  <c r="O1636" i="1"/>
  <c r="O1637" i="1"/>
  <c r="O1639" i="1"/>
  <c r="O1640" i="1"/>
  <c r="O1646" i="1"/>
  <c r="O1647" i="1"/>
  <c r="O1649" i="1"/>
  <c r="O1652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3" i="1"/>
  <c r="O1676" i="1"/>
  <c r="O1680" i="1"/>
  <c r="O1681" i="1"/>
  <c r="O1682" i="1"/>
  <c r="O1686" i="1"/>
  <c r="O1687" i="1"/>
  <c r="O1690" i="1"/>
  <c r="O1694" i="1"/>
  <c r="O1695" i="1"/>
  <c r="O1697" i="1"/>
  <c r="O1701" i="1"/>
  <c r="O1702" i="1"/>
  <c r="O1704" i="1"/>
  <c r="O1707" i="1"/>
  <c r="O1708" i="1"/>
  <c r="O1709" i="1"/>
  <c r="O1710" i="1"/>
  <c r="O1711" i="1"/>
  <c r="O1712" i="1"/>
  <c r="O1713" i="1"/>
  <c r="O2250" i="1"/>
  <c r="O2386" i="1"/>
  <c r="O2399" i="1"/>
  <c r="O2433" i="1"/>
  <c r="O2435" i="1"/>
  <c r="O2451" i="1"/>
  <c r="O2496" i="1"/>
  <c r="O2500" i="1"/>
  <c r="O2517" i="1"/>
  <c r="O2534" i="1"/>
  <c r="O2542" i="1"/>
  <c r="O2567" i="1"/>
  <c r="O2628" i="1"/>
  <c r="O2670" i="1"/>
  <c r="O2718" i="1"/>
  <c r="O2722" i="1"/>
  <c r="O2767" i="1"/>
  <c r="O2838" i="1"/>
  <c r="O2844" i="1"/>
  <c r="O2887" i="1"/>
  <c r="O2899" i="1"/>
  <c r="O3049" i="1"/>
  <c r="O3050" i="1"/>
  <c r="O3074" i="1"/>
  <c r="O3075" i="1"/>
  <c r="O3141" i="1"/>
  <c r="O3142" i="1"/>
  <c r="O3158" i="1"/>
  <c r="O3179" i="1"/>
  <c r="O3215" i="1"/>
  <c r="O3223" i="1"/>
  <c r="O3241" i="1"/>
  <c r="O3263" i="1"/>
  <c r="O3344" i="1"/>
  <c r="O3354" i="1"/>
  <c r="O3429" i="1"/>
  <c r="O3430" i="1"/>
  <c r="O3461" i="1"/>
  <c r="O3536" i="1"/>
  <c r="O3613" i="1"/>
  <c r="O3627" i="1"/>
  <c r="O3688" i="1"/>
  <c r="O3689" i="1"/>
  <c r="O3690" i="1"/>
  <c r="O3691" i="1"/>
  <c r="O4007" i="1"/>
  <c r="O4008" i="1"/>
  <c r="O4009" i="1"/>
  <c r="O4010" i="1"/>
  <c r="O4011" i="1"/>
  <c r="O4012" i="1"/>
  <c r="O4013" i="1"/>
  <c r="O4014" i="1"/>
  <c r="O4015" i="1"/>
  <c r="O902" i="1"/>
  <c r="O1660" i="1"/>
  <c r="O2548" i="1"/>
  <c r="O1688" i="1"/>
  <c r="O1693" i="1"/>
  <c r="O1729" i="1"/>
  <c r="O1730" i="1"/>
  <c r="O4016" i="1"/>
  <c r="O1294" i="1"/>
  <c r="O1341" i="1"/>
  <c r="O1400" i="1"/>
  <c r="O1586" i="1"/>
  <c r="O1599" i="1"/>
  <c r="O1588" i="1"/>
  <c r="O3537" i="1"/>
  <c r="O2803" i="1"/>
  <c r="O1337" i="1"/>
  <c r="O1210" i="1"/>
  <c r="O1479" i="1"/>
  <c r="O1721" i="1"/>
  <c r="O1734" i="1"/>
  <c r="O1739" i="1"/>
  <c r="O1744" i="1"/>
  <c r="O1752" i="1"/>
  <c r="O1781" i="1"/>
  <c r="O2436" i="1"/>
  <c r="O3322" i="1"/>
  <c r="O4017" i="1"/>
  <c r="O4018" i="1"/>
  <c r="O1630" i="1"/>
  <c r="O1758" i="1"/>
  <c r="O1813" i="1"/>
  <c r="O1821" i="1"/>
  <c r="O2307" i="1"/>
  <c r="O2553" i="1"/>
  <c r="O3589" i="1"/>
  <c r="O1431" i="1"/>
  <c r="O662" i="1"/>
  <c r="O928" i="1"/>
  <c r="O1063" i="1"/>
  <c r="O1087" i="1"/>
  <c r="O1092" i="1"/>
  <c r="O1158" i="1"/>
  <c r="O1206" i="1"/>
  <c r="O1254" i="1"/>
  <c r="O1306" i="1"/>
  <c r="O1345" i="1"/>
  <c r="O1405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3" i="1"/>
  <c r="O1641" i="1"/>
  <c r="O1650" i="1"/>
  <c r="O1668" i="1"/>
  <c r="O1674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60" i="1"/>
  <c r="O1762" i="1"/>
  <c r="O1766" i="1"/>
  <c r="O1769" i="1"/>
  <c r="O1770" i="1"/>
  <c r="O1771" i="1"/>
  <c r="O1772" i="1"/>
  <c r="O1774" i="1"/>
  <c r="O1776" i="1"/>
  <c r="O1778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3" i="1"/>
  <c r="O1834" i="1"/>
  <c r="O1837" i="1"/>
  <c r="O1838" i="1"/>
  <c r="O1839" i="1"/>
  <c r="O1843" i="1"/>
  <c r="O1845" i="1"/>
  <c r="O1846" i="1"/>
  <c r="O1850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4" i="1"/>
  <c r="O1885" i="1"/>
  <c r="O1886" i="1"/>
  <c r="O1887" i="1"/>
  <c r="O1888" i="1"/>
  <c r="O1889" i="1"/>
  <c r="O1890" i="1"/>
  <c r="O1891" i="1"/>
  <c r="O1892" i="1"/>
  <c r="O1894" i="1"/>
  <c r="O1895" i="1"/>
  <c r="O1896" i="1"/>
  <c r="O1897" i="1"/>
  <c r="O1899" i="1"/>
  <c r="O1900" i="1"/>
  <c r="O1901" i="1"/>
  <c r="O1902" i="1"/>
  <c r="O1903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2044" i="1"/>
  <c r="O2156" i="1"/>
  <c r="O2178" i="1"/>
  <c r="O2502" i="1"/>
  <c r="O2555" i="1"/>
  <c r="O2556" i="1"/>
  <c r="O2615" i="1"/>
  <c r="O2625" i="1"/>
  <c r="O2633" i="1"/>
  <c r="O2644" i="1"/>
  <c r="O2724" i="1"/>
  <c r="O2772" i="1"/>
  <c r="O2777" i="1"/>
  <c r="O2796" i="1"/>
  <c r="O2861" i="1"/>
  <c r="O2871" i="1"/>
  <c r="O2901" i="1"/>
  <c r="O2926" i="1"/>
  <c r="O2929" i="1"/>
  <c r="O2937" i="1"/>
  <c r="O2946" i="1"/>
  <c r="O2950" i="1"/>
  <c r="O2969" i="1"/>
  <c r="O2975" i="1"/>
  <c r="O3030" i="1"/>
  <c r="O3042" i="1"/>
  <c r="O3055" i="1"/>
  <c r="O3067" i="1"/>
  <c r="O3082" i="1"/>
  <c r="O3143" i="1"/>
  <c r="O3144" i="1"/>
  <c r="O3168" i="1"/>
  <c r="O3242" i="1"/>
  <c r="O3323" i="1"/>
  <c r="O3332" i="1"/>
  <c r="O3363" i="1"/>
  <c r="O3364" i="1"/>
  <c r="O3406" i="1"/>
  <c r="O3431" i="1"/>
  <c r="O3451" i="1"/>
  <c r="O3452" i="1"/>
  <c r="O3462" i="1"/>
  <c r="O3503" i="1"/>
  <c r="O3538" i="1"/>
  <c r="O3590" i="1"/>
  <c r="O3591" i="1"/>
  <c r="O3592" i="1"/>
  <c r="O3593" i="1"/>
  <c r="O3603" i="1"/>
  <c r="O3628" i="1"/>
  <c r="O3692" i="1"/>
  <c r="O3693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1836" i="1"/>
  <c r="O1554" i="1"/>
  <c r="O3202" i="1"/>
  <c r="O1615" i="1"/>
  <c r="O1793" i="1"/>
  <c r="O2400" i="1"/>
  <c r="O2960" i="1"/>
  <c r="O3036" i="1"/>
  <c r="O773" i="1"/>
  <c r="O1642" i="1"/>
  <c r="O1740" i="1"/>
  <c r="O1745" i="1"/>
  <c r="O1775" i="1"/>
  <c r="O1840" i="1"/>
  <c r="O1844" i="1"/>
  <c r="O1928" i="1"/>
  <c r="O1960" i="1"/>
  <c r="O1967" i="1"/>
  <c r="O1970" i="1"/>
  <c r="O2541" i="1"/>
  <c r="O1782" i="1"/>
  <c r="O1926" i="1"/>
  <c r="O1949" i="1"/>
  <c r="O1978" i="1"/>
  <c r="O2740" i="1"/>
  <c r="O3176" i="1"/>
  <c r="O3480" i="1"/>
  <c r="O4031" i="1"/>
  <c r="O1931" i="1"/>
  <c r="O1947" i="1"/>
  <c r="O1952" i="1"/>
  <c r="O2000" i="1"/>
  <c r="O2752" i="1"/>
  <c r="O4032" i="1"/>
  <c r="O2006" i="1"/>
  <c r="O2012" i="1"/>
  <c r="O2017" i="1"/>
  <c r="O3221" i="1"/>
  <c r="O1786" i="1"/>
  <c r="O1805" i="1"/>
  <c r="O1893" i="1"/>
  <c r="O2025" i="1"/>
  <c r="O2964" i="1"/>
  <c r="O3008" i="1"/>
  <c r="O3273" i="1"/>
  <c r="O1956" i="1"/>
  <c r="O2034" i="1"/>
  <c r="O2007" i="1"/>
  <c r="O1491" i="1"/>
  <c r="O1047" i="1"/>
  <c r="O1201" i="1"/>
  <c r="O1372" i="1"/>
  <c r="O1406" i="1"/>
  <c r="O1436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9" i="1"/>
  <c r="O1794" i="1"/>
  <c r="O1797" i="1"/>
  <c r="O1810" i="1"/>
  <c r="O1814" i="1"/>
  <c r="O1830" i="1"/>
  <c r="O1856" i="1"/>
  <c r="O1861" i="1"/>
  <c r="O1904" i="1"/>
  <c r="O1919" i="1"/>
  <c r="O1920" i="1"/>
  <c r="O1921" i="1"/>
  <c r="O1924" i="1"/>
  <c r="O1927" i="1"/>
  <c r="O1932" i="1"/>
  <c r="O1933" i="1"/>
  <c r="O1934" i="1"/>
  <c r="O1942" i="1"/>
  <c r="O1944" i="1"/>
  <c r="O1958" i="1"/>
  <c r="O1962" i="1"/>
  <c r="O1965" i="1"/>
  <c r="O1966" i="1"/>
  <c r="O1971" i="1"/>
  <c r="O1972" i="1"/>
  <c r="O1975" i="1"/>
  <c r="O1979" i="1"/>
  <c r="O1980" i="1"/>
  <c r="O1984" i="1"/>
  <c r="O1994" i="1"/>
  <c r="O1996" i="1"/>
  <c r="O2008" i="1"/>
  <c r="O2011" i="1"/>
  <c r="O2013" i="1"/>
  <c r="O2015" i="1"/>
  <c r="O2016" i="1"/>
  <c r="O2018" i="1"/>
  <c r="O2021" i="1"/>
  <c r="O2023" i="1"/>
  <c r="O2024" i="1"/>
  <c r="O2027" i="1"/>
  <c r="O2029" i="1"/>
  <c r="O2033" i="1"/>
  <c r="O2036" i="1"/>
  <c r="O2040" i="1"/>
  <c r="O2041" i="1"/>
  <c r="O2042" i="1"/>
  <c r="O2043" i="1"/>
  <c r="O2046" i="1"/>
  <c r="O2049" i="1"/>
  <c r="O2054" i="1"/>
  <c r="O2056" i="1"/>
  <c r="O2059" i="1"/>
  <c r="O2061" i="1"/>
  <c r="O2063" i="1"/>
  <c r="O2064" i="1"/>
  <c r="O2070" i="1"/>
  <c r="O2071" i="1"/>
  <c r="O2072" i="1"/>
  <c r="O2078" i="1"/>
  <c r="O2080" i="1"/>
  <c r="O2081" i="1"/>
  <c r="O2082" i="1"/>
  <c r="O2084" i="1"/>
  <c r="O2085" i="1"/>
  <c r="O2086" i="1"/>
  <c r="O2087" i="1"/>
  <c r="O2088" i="1"/>
  <c r="O2089" i="1"/>
  <c r="O2093" i="1"/>
  <c r="O2095" i="1"/>
  <c r="O2096" i="1"/>
  <c r="O2097" i="1"/>
  <c r="O2098" i="1"/>
  <c r="O2100" i="1"/>
  <c r="O2101" i="1"/>
  <c r="O2102" i="1"/>
  <c r="O2103" i="1"/>
  <c r="O2104" i="1"/>
  <c r="O2346" i="1"/>
  <c r="O2472" i="1"/>
  <c r="O2531" i="1"/>
  <c r="O2713" i="1"/>
  <c r="O2735" i="1"/>
  <c r="O2835" i="1"/>
  <c r="O2882" i="1"/>
  <c r="O3005" i="1"/>
  <c r="O3057" i="1"/>
  <c r="O3156" i="1"/>
  <c r="O3177" i="1"/>
  <c r="O3203" i="1"/>
  <c r="O3274" i="1"/>
  <c r="O3301" i="1"/>
  <c r="O3302" i="1"/>
  <c r="O3303" i="1"/>
  <c r="O3345" i="1"/>
  <c r="O3346" i="1"/>
  <c r="O3371" i="1"/>
  <c r="O3407" i="1"/>
  <c r="O3481" i="1"/>
  <c r="O3482" i="1"/>
  <c r="O3539" i="1"/>
  <c r="O3540" i="1"/>
  <c r="O3541" i="1"/>
  <c r="O3594" i="1"/>
  <c r="O3614" i="1"/>
  <c r="O3629" i="1"/>
  <c r="O3694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2105" i="1"/>
  <c r="O2066" i="1"/>
  <c r="O2125" i="1"/>
  <c r="O3324" i="1"/>
  <c r="O4047" i="1"/>
  <c r="O2136" i="1"/>
  <c r="O920" i="1"/>
  <c r="O2039" i="1"/>
  <c r="O2149" i="1"/>
  <c r="O1957" i="1"/>
  <c r="O2001" i="1"/>
  <c r="O2022" i="1"/>
  <c r="O2090" i="1"/>
  <c r="O2137" i="1"/>
  <c r="O2147" i="1"/>
  <c r="O2179" i="1"/>
  <c r="O2580" i="1"/>
  <c r="O1929" i="1"/>
  <c r="O2153" i="1"/>
  <c r="O2169" i="1"/>
  <c r="O2173" i="1"/>
  <c r="O2181" i="1"/>
  <c r="O2205" i="1"/>
  <c r="O2431" i="1"/>
  <c r="O2512" i="1"/>
  <c r="O2730" i="1"/>
  <c r="O3440" i="1"/>
  <c r="O3542" i="1"/>
  <c r="O1004" i="1"/>
  <c r="O1508" i="1"/>
  <c r="O1664" i="1"/>
  <c r="O1842" i="1"/>
  <c r="O1940" i="1"/>
  <c r="O1981" i="1"/>
  <c r="O1993" i="1"/>
  <c r="O2032" i="1"/>
  <c r="O2057" i="1"/>
  <c r="O2058" i="1"/>
  <c r="O2067" i="1"/>
  <c r="O2092" i="1"/>
  <c r="O2094" i="1"/>
  <c r="O2106" i="1"/>
  <c r="O2121" i="1"/>
  <c r="O2133" i="1"/>
  <c r="O2146" i="1"/>
  <c r="O2151" i="1"/>
  <c r="O2166" i="1"/>
  <c r="O2199" i="1"/>
  <c r="O2202" i="1"/>
  <c r="O2206" i="1"/>
  <c r="O2209" i="1"/>
  <c r="O2213" i="1"/>
  <c r="O2222" i="1"/>
  <c r="O2225" i="1"/>
  <c r="O2226" i="1"/>
  <c r="O2227" i="1"/>
  <c r="O2513" i="1"/>
  <c r="O2715" i="1"/>
  <c r="O2761" i="1"/>
  <c r="O2854" i="1"/>
  <c r="O2967" i="1"/>
  <c r="O3145" i="1"/>
  <c r="O3432" i="1"/>
  <c r="O4048" i="1"/>
  <c r="O4049" i="1"/>
  <c r="O4050" i="1"/>
  <c r="O4051" i="1"/>
  <c r="O4052" i="1"/>
  <c r="O4053" i="1"/>
  <c r="O4054" i="1"/>
  <c r="O2167" i="1"/>
  <c r="O4055" i="1"/>
  <c r="O4056" i="1"/>
  <c r="O1277" i="1"/>
  <c r="O2161" i="1"/>
  <c r="O2172" i="1"/>
  <c r="O2203" i="1"/>
  <c r="O2235" i="1"/>
  <c r="O2261" i="1"/>
  <c r="O2266" i="1"/>
  <c r="O2281" i="1"/>
  <c r="O3093" i="1"/>
  <c r="O4057" i="1"/>
  <c r="O4058" i="1"/>
  <c r="O2111" i="1"/>
  <c r="O2184" i="1"/>
  <c r="O2270" i="1"/>
  <c r="O3695" i="1"/>
  <c r="O435" i="1"/>
  <c r="O552" i="1"/>
  <c r="O620" i="1"/>
  <c r="O840" i="1"/>
  <c r="O864" i="1"/>
  <c r="O1159" i="1"/>
  <c r="O1352" i="1"/>
  <c r="O1580" i="1"/>
  <c r="O1590" i="1"/>
  <c r="O1788" i="1"/>
  <c r="O1825" i="1"/>
  <c r="O1860" i="1"/>
  <c r="O1869" i="1"/>
  <c r="O1939" i="1"/>
  <c r="O1945" i="1"/>
  <c r="O1946" i="1"/>
  <c r="O1953" i="1"/>
  <c r="O1954" i="1"/>
  <c r="O1998" i="1"/>
  <c r="O2014" i="1"/>
  <c r="O2030" i="1"/>
  <c r="O2031" i="1"/>
  <c r="O2035" i="1"/>
  <c r="O2037" i="1"/>
  <c r="O2069" i="1"/>
  <c r="O2074" i="1"/>
  <c r="O2076" i="1"/>
  <c r="O2116" i="1"/>
  <c r="O2118" i="1"/>
  <c r="O2119" i="1"/>
  <c r="O2142" i="1"/>
  <c r="O2144" i="1"/>
  <c r="O2154" i="1"/>
  <c r="O2157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8" i="1"/>
  <c r="O2232" i="1"/>
  <c r="O2236" i="1"/>
  <c r="O2238" i="1"/>
  <c r="O2239" i="1"/>
  <c r="O2243" i="1"/>
  <c r="O2248" i="1"/>
  <c r="O2249" i="1"/>
  <c r="O2251" i="1"/>
  <c r="O2254" i="1"/>
  <c r="O2255" i="1"/>
  <c r="O2262" i="1"/>
  <c r="O2263" i="1"/>
  <c r="O2268" i="1"/>
  <c r="O2269" i="1"/>
  <c r="O2273" i="1"/>
  <c r="O2275" i="1"/>
  <c r="O2279" i="1"/>
  <c r="O2282" i="1"/>
  <c r="O2285" i="1"/>
  <c r="O2287" i="1"/>
  <c r="O2288" i="1"/>
  <c r="O2289" i="1"/>
  <c r="O2292" i="1"/>
  <c r="O2294" i="1"/>
  <c r="O2298" i="1"/>
  <c r="O2303" i="1"/>
  <c r="O2304" i="1"/>
  <c r="O2308" i="1"/>
  <c r="O2313" i="1"/>
  <c r="O2317" i="1"/>
  <c r="O2319" i="1"/>
  <c r="O2322" i="1"/>
  <c r="O2323" i="1"/>
  <c r="O2325" i="1"/>
  <c r="O2326" i="1"/>
  <c r="O2327" i="1"/>
  <c r="O2329" i="1"/>
  <c r="O2330" i="1"/>
  <c r="O2334" i="1"/>
  <c r="O2336" i="1"/>
  <c r="O2338" i="1"/>
  <c r="O2341" i="1"/>
  <c r="O2342" i="1"/>
  <c r="O2343" i="1"/>
  <c r="O2344" i="1"/>
  <c r="O2345" i="1"/>
  <c r="O2348" i="1"/>
  <c r="O2349" i="1"/>
  <c r="O2350" i="1"/>
  <c r="O2352" i="1"/>
  <c r="O2355" i="1"/>
  <c r="O2356" i="1"/>
  <c r="O2357" i="1"/>
  <c r="O2361" i="1"/>
  <c r="O2362" i="1"/>
  <c r="O2365" i="1"/>
  <c r="O2366" i="1"/>
  <c r="O2367" i="1"/>
  <c r="O2368" i="1"/>
  <c r="O2369" i="1"/>
  <c r="O2370" i="1"/>
  <c r="O2371" i="1"/>
  <c r="O2372" i="1"/>
  <c r="O2373" i="1"/>
  <c r="O2374" i="1"/>
  <c r="O2494" i="1"/>
  <c r="O2585" i="1"/>
  <c r="O2746" i="1"/>
  <c r="O2762" i="1"/>
  <c r="O2824" i="1"/>
  <c r="O2857" i="1"/>
  <c r="O2912" i="1"/>
  <c r="O2913" i="1"/>
  <c r="O2938" i="1"/>
  <c r="O2955" i="1"/>
  <c r="O2961" i="1"/>
  <c r="O2976" i="1"/>
  <c r="O3000" i="1"/>
  <c r="O3011" i="1"/>
  <c r="O3019" i="1"/>
  <c r="O3038" i="1"/>
  <c r="O3058" i="1"/>
  <c r="O3064" i="1"/>
  <c r="O3089" i="1"/>
  <c r="O3102" i="1"/>
  <c r="O3119" i="1"/>
  <c r="O3146" i="1"/>
  <c r="O3147" i="1"/>
  <c r="O3159" i="1"/>
  <c r="O3178" i="1"/>
  <c r="O3186" i="1"/>
  <c r="O3189" i="1"/>
  <c r="O3207" i="1"/>
  <c r="O3208" i="1"/>
  <c r="O3243" i="1"/>
  <c r="O3259" i="1"/>
  <c r="O3304" i="1"/>
  <c r="O3305" i="1"/>
  <c r="O3306" i="1"/>
  <c r="O3311" i="1"/>
  <c r="O3325" i="1"/>
  <c r="O3326" i="1"/>
  <c r="O3330" i="1"/>
  <c r="O3333" i="1"/>
  <c r="O3349" i="1"/>
  <c r="O3372" i="1"/>
  <c r="O3433" i="1"/>
  <c r="O3434" i="1"/>
  <c r="O3439" i="1"/>
  <c r="O3472" i="1"/>
  <c r="O3483" i="1"/>
  <c r="O3493" i="1"/>
  <c r="O3543" i="1"/>
  <c r="O3544" i="1"/>
  <c r="O3558" i="1"/>
  <c r="O3595" i="1"/>
  <c r="O3596" i="1"/>
  <c r="O3597" i="1"/>
  <c r="O3604" i="1"/>
  <c r="O3696" i="1"/>
  <c r="O3697" i="1"/>
  <c r="O3698" i="1"/>
  <c r="O3699" i="1"/>
  <c r="O3700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1851" i="1"/>
  <c r="O2316" i="1"/>
  <c r="O2221" i="1"/>
  <c r="O2257" i="1"/>
  <c r="O2378" i="1"/>
  <c r="O3598" i="1"/>
  <c r="O2129" i="1"/>
  <c r="O2186" i="1"/>
  <c r="O2229" i="1"/>
  <c r="O2240" i="1"/>
  <c r="O2299" i="1"/>
  <c r="O2328" i="1"/>
  <c r="O2337" i="1"/>
  <c r="O2380" i="1"/>
  <c r="O2401" i="1"/>
  <c r="O2404" i="1"/>
  <c r="O2807" i="1"/>
  <c r="O4073" i="1"/>
  <c r="O1587" i="1"/>
  <c r="O2211" i="1"/>
  <c r="O2230" i="1"/>
  <c r="O2392" i="1"/>
  <c r="O2437" i="1"/>
  <c r="O3009" i="1"/>
  <c r="O3056" i="1"/>
  <c r="O4074" i="1"/>
  <c r="O2390" i="1"/>
  <c r="O2009" i="1"/>
  <c r="O2122" i="1"/>
  <c r="O2150" i="1"/>
  <c r="O2155" i="1"/>
  <c r="O2207" i="1"/>
  <c r="O2301" i="1"/>
  <c r="O2309" i="1"/>
  <c r="O2324" i="1"/>
  <c r="O2331" i="1"/>
  <c r="O2358" i="1"/>
  <c r="O2359" i="1"/>
  <c r="O2391" i="1"/>
  <c r="O2405" i="1"/>
  <c r="O2410" i="1"/>
  <c r="O2422" i="1"/>
  <c r="O2440" i="1"/>
  <c r="O2450" i="1"/>
  <c r="O2455" i="1"/>
  <c r="O2456" i="1"/>
  <c r="O2458" i="1"/>
  <c r="O2467" i="1"/>
  <c r="O2893" i="1"/>
  <c r="O3039" i="1"/>
  <c r="O3545" i="1"/>
  <c r="O3630" i="1"/>
  <c r="O3701" i="1"/>
  <c r="O3599" i="1"/>
  <c r="O3013" i="1"/>
  <c r="O2482" i="1"/>
  <c r="O659" i="1"/>
  <c r="O901" i="1"/>
  <c r="O2109" i="1"/>
  <c r="O2138" i="1"/>
  <c r="O2188" i="1"/>
  <c r="O2216" i="1"/>
  <c r="O2258" i="1"/>
  <c r="O2318" i="1"/>
  <c r="O2360" i="1"/>
  <c r="O2383" i="1"/>
  <c r="O2394" i="1"/>
  <c r="O2406" i="1"/>
  <c r="O2411" i="1"/>
  <c r="O2438" i="1"/>
  <c r="O2473" i="1"/>
  <c r="O2478" i="1"/>
  <c r="O2490" i="1"/>
  <c r="O2699" i="1"/>
  <c r="O2731" i="1"/>
  <c r="O2868" i="1"/>
  <c r="O2900" i="1"/>
  <c r="O3125" i="1"/>
  <c r="O3230" i="1"/>
  <c r="O3238" i="1"/>
  <c r="O3365" i="1"/>
  <c r="O3546" i="1"/>
  <c r="O3569" i="1"/>
  <c r="O4075" i="1"/>
  <c r="O4076" i="1"/>
  <c r="O2476" i="1"/>
  <c r="O2419" i="1"/>
  <c r="O1835" i="1"/>
  <c r="O1989" i="1"/>
  <c r="O2198" i="1"/>
  <c r="O2214" i="1"/>
  <c r="O2231" i="1"/>
  <c r="O2385" i="1"/>
  <c r="O2446" i="1"/>
  <c r="O2454" i="1"/>
  <c r="O2503" i="1"/>
  <c r="O2506" i="1"/>
  <c r="O2508" i="1"/>
  <c r="O2509" i="1"/>
  <c r="O2519" i="1"/>
  <c r="O2522" i="1"/>
  <c r="O3031" i="1"/>
  <c r="O3187" i="1"/>
  <c r="O3244" i="1"/>
  <c r="O3484" i="1"/>
  <c r="O4077" i="1"/>
  <c r="O4078" i="1"/>
  <c r="O4079" i="1"/>
  <c r="O2218" i="1"/>
  <c r="O3245" i="1"/>
  <c r="O2484" i="1"/>
  <c r="O1638" i="1"/>
  <c r="O2272" i="1"/>
  <c r="O2290" i="1"/>
  <c r="O2487" i="1"/>
  <c r="O2540" i="1"/>
  <c r="O2778" i="1"/>
  <c r="O3547" i="1"/>
  <c r="O2515" i="1"/>
  <c r="O4080" i="1"/>
  <c r="O1955" i="1"/>
  <c r="O1987" i="1"/>
  <c r="O2073" i="1"/>
  <c r="O2195" i="1"/>
  <c r="O2267" i="1"/>
  <c r="O2293" i="1"/>
  <c r="O2396" i="1"/>
  <c r="O2413" i="1"/>
  <c r="O2449" i="1"/>
  <c r="O2462" i="1"/>
  <c r="O2468" i="1"/>
  <c r="O2479" i="1"/>
  <c r="O2480" i="1"/>
  <c r="O2485" i="1"/>
  <c r="O2495" i="1"/>
  <c r="O2510" i="1"/>
  <c r="O2514" i="1"/>
  <c r="O2518" i="1"/>
  <c r="O2528" i="1"/>
  <c r="O2565" i="1"/>
  <c r="O2581" i="1"/>
  <c r="O2584" i="1"/>
  <c r="O2587" i="1"/>
  <c r="O2597" i="1"/>
  <c r="O2599" i="1"/>
  <c r="O2845" i="1"/>
  <c r="O2939" i="1"/>
  <c r="O3148" i="1"/>
  <c r="O3275" i="1"/>
  <c r="O3327" i="1"/>
  <c r="O3548" i="1"/>
  <c r="O4081" i="1"/>
  <c r="O4082" i="1"/>
  <c r="O4083" i="1"/>
  <c r="O2429" i="1"/>
  <c r="O2452" i="1"/>
  <c r="O2477" i="1"/>
  <c r="O2516" i="1"/>
  <c r="O2605" i="1"/>
  <c r="O2614" i="1"/>
  <c r="O3079" i="1"/>
  <c r="O3385" i="1"/>
  <c r="O4084" i="1"/>
  <c r="O4085" i="1"/>
  <c r="O3702" i="1"/>
  <c r="O4086" i="1"/>
  <c r="O4087" i="1"/>
  <c r="O4088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7" i="1"/>
  <c r="O2387" i="1"/>
  <c r="O2393" i="1"/>
  <c r="O2403" i="1"/>
  <c r="O2443" i="1"/>
  <c r="O2453" i="1"/>
  <c r="O2474" i="1"/>
  <c r="O2488" i="1"/>
  <c r="O2491" i="1"/>
  <c r="O2497" i="1"/>
  <c r="O2504" i="1"/>
  <c r="O2523" i="1"/>
  <c r="O2526" i="1"/>
  <c r="O2527" i="1"/>
  <c r="O2533" i="1"/>
  <c r="O2537" i="1"/>
  <c r="O2538" i="1"/>
  <c r="O2539" i="1"/>
  <c r="O2549" i="1"/>
  <c r="O2550" i="1"/>
  <c r="O2557" i="1"/>
  <c r="O2561" i="1"/>
  <c r="O2562" i="1"/>
  <c r="O2566" i="1"/>
  <c r="O2568" i="1"/>
  <c r="O2571" i="1"/>
  <c r="O2572" i="1"/>
  <c r="O2573" i="1"/>
  <c r="O2582" i="1"/>
  <c r="O2583" i="1"/>
  <c r="O2588" i="1"/>
  <c r="O2589" i="1"/>
  <c r="O2591" i="1"/>
  <c r="O2592" i="1"/>
  <c r="O2600" i="1"/>
  <c r="O2601" i="1"/>
  <c r="O2618" i="1"/>
  <c r="O2619" i="1"/>
  <c r="O2622" i="1"/>
  <c r="O2623" i="1"/>
  <c r="O2624" i="1"/>
  <c r="O2634" i="1"/>
  <c r="O2638" i="1"/>
  <c r="O2639" i="1"/>
  <c r="O2641" i="1"/>
  <c r="O2646" i="1"/>
  <c r="O2647" i="1"/>
  <c r="O2648" i="1"/>
  <c r="O2649" i="1"/>
  <c r="O2652" i="1"/>
  <c r="O2653" i="1"/>
  <c r="O2655" i="1"/>
  <c r="O2656" i="1"/>
  <c r="O2661" i="1"/>
  <c r="O2662" i="1"/>
  <c r="O2663" i="1"/>
  <c r="O2664" i="1"/>
  <c r="O2665" i="1"/>
  <c r="O2672" i="1"/>
  <c r="O2674" i="1"/>
  <c r="O2675" i="1"/>
  <c r="O2678" i="1"/>
  <c r="O2679" i="1"/>
  <c r="O2680" i="1"/>
  <c r="O2681" i="1"/>
  <c r="O2682" i="1"/>
  <c r="O2683" i="1"/>
  <c r="O2684" i="1"/>
  <c r="O2685" i="1"/>
  <c r="O2686" i="1"/>
  <c r="O2799" i="1"/>
  <c r="O2846" i="1"/>
  <c r="O2894" i="1"/>
  <c r="O2897" i="1"/>
  <c r="O2924" i="1"/>
  <c r="O2962" i="1"/>
  <c r="O3010" i="1"/>
  <c r="O3043" i="1"/>
  <c r="O3045" i="1"/>
  <c r="O3059" i="1"/>
  <c r="O3094" i="1"/>
  <c r="O3103" i="1"/>
  <c r="O3149" i="1"/>
  <c r="O3150" i="1"/>
  <c r="O3216" i="1"/>
  <c r="O3217" i="1"/>
  <c r="O3307" i="1"/>
  <c r="O3386" i="1"/>
  <c r="O3435" i="1"/>
  <c r="O3436" i="1"/>
  <c r="O3441" i="1"/>
  <c r="O3463" i="1"/>
  <c r="O3549" i="1"/>
  <c r="O3559" i="1"/>
  <c r="O3570" i="1"/>
  <c r="O3600" i="1"/>
  <c r="O3631" i="1"/>
  <c r="O3703" i="1"/>
  <c r="O3704" i="1"/>
  <c r="O3705" i="1"/>
  <c r="O4089" i="1"/>
  <c r="O4090" i="1"/>
  <c r="O4091" i="1"/>
  <c r="O4092" i="1"/>
  <c r="O4093" i="1"/>
  <c r="O4094" i="1"/>
  <c r="O4095" i="1"/>
  <c r="O2574" i="1"/>
  <c r="O2297" i="1"/>
  <c r="O2629" i="1"/>
  <c r="O2570" i="1"/>
  <c r="O2694" i="1"/>
  <c r="O2996" i="1"/>
  <c r="O3485" i="1"/>
  <c r="O4096" i="1"/>
  <c r="O2741" i="1"/>
  <c r="O3083" i="1"/>
  <c r="O2055" i="1"/>
  <c r="O2314" i="1"/>
  <c r="O2423" i="1"/>
  <c r="O2529" i="1"/>
  <c r="O2706" i="1"/>
  <c r="O2719" i="1"/>
  <c r="O2723" i="1"/>
  <c r="O2727" i="1"/>
  <c r="O2732" i="1"/>
  <c r="O2742" i="1"/>
  <c r="O2747" i="1"/>
  <c r="O2768" i="1"/>
  <c r="O3012" i="1"/>
  <c r="O3026" i="1"/>
  <c r="O3060" i="1"/>
  <c r="O4097" i="1"/>
  <c r="O4098" i="1"/>
  <c r="O4099" i="1"/>
  <c r="O2569" i="1"/>
  <c r="O2604" i="1"/>
  <c r="O2611" i="1"/>
  <c r="O2630" i="1"/>
  <c r="O2642" i="1"/>
  <c r="O2671" i="1"/>
  <c r="O2687" i="1"/>
  <c r="O2695" i="1"/>
  <c r="O2710" i="1"/>
  <c r="O2753" i="1"/>
  <c r="O2793" i="1"/>
  <c r="O2797" i="1"/>
  <c r="O2800" i="1"/>
  <c r="O2798" i="1"/>
  <c r="O2733" i="1"/>
  <c r="O2702" i="1"/>
  <c r="O2145" i="1"/>
  <c r="O2311" i="1"/>
  <c r="O2425" i="1"/>
  <c r="O2469" i="1"/>
  <c r="O2492" i="1"/>
  <c r="O2631" i="1"/>
  <c r="O2640" i="1"/>
  <c r="O2657" i="1"/>
  <c r="O2689" i="1"/>
  <c r="O2711" i="1"/>
  <c r="O2734" i="1"/>
  <c r="O2754" i="1"/>
  <c r="O2763" i="1"/>
  <c r="O2773" i="1"/>
  <c r="O2775" i="1"/>
  <c r="O2781" i="1"/>
  <c r="O2784" i="1"/>
  <c r="O2786" i="1"/>
  <c r="O2787" i="1"/>
  <c r="O2809" i="1"/>
  <c r="O2826" i="1"/>
  <c r="O2828" i="1"/>
  <c r="O2832" i="1"/>
  <c r="O2833" i="1"/>
  <c r="O2839" i="1"/>
  <c r="O2847" i="1"/>
  <c r="O2848" i="1"/>
  <c r="O2849" i="1"/>
  <c r="O2850" i="1"/>
  <c r="O2851" i="1"/>
  <c r="O3170" i="1"/>
  <c r="O3328" i="1"/>
  <c r="O4100" i="1"/>
  <c r="O4101" i="1"/>
  <c r="O4102" i="1"/>
  <c r="O4103" i="1"/>
  <c r="O2445" i="1"/>
  <c r="O2594" i="1"/>
  <c r="O2595" i="1"/>
  <c r="O2603" i="1"/>
  <c r="O2620" i="1"/>
  <c r="O2643" i="1"/>
  <c r="O2669" i="1"/>
  <c r="O2712" i="1"/>
  <c r="O2771" i="1"/>
  <c r="O2785" i="1"/>
  <c r="O2804" i="1"/>
  <c r="O2869" i="1"/>
  <c r="O2883" i="1"/>
  <c r="O2895" i="1"/>
  <c r="O2902" i="1"/>
  <c r="O2914" i="1"/>
  <c r="O2915" i="1"/>
  <c r="O2916" i="1"/>
  <c r="O3084" i="1"/>
  <c r="O3188" i="1"/>
  <c r="O3466" i="1"/>
  <c r="O3632" i="1"/>
  <c r="O4104" i="1"/>
  <c r="O4105" i="1"/>
  <c r="O2930" i="1"/>
  <c r="O2921" i="1"/>
  <c r="O2602" i="1"/>
  <c r="O2744" i="1"/>
  <c r="O2825" i="1"/>
  <c r="O2873" i="1"/>
  <c r="O2878" i="1"/>
  <c r="O2963" i="1"/>
  <c r="O2970" i="1"/>
  <c r="O2977" i="1"/>
  <c r="O2978" i="1"/>
  <c r="O3061" i="1"/>
  <c r="O3218" i="1"/>
  <c r="O3437" i="1"/>
  <c r="O3550" i="1"/>
  <c r="O4106" i="1"/>
  <c r="O4107" i="1"/>
  <c r="O4108" i="1"/>
  <c r="O2987" i="1"/>
  <c r="O3090" i="1"/>
  <c r="O3020" i="1"/>
  <c r="O2123" i="1"/>
  <c r="O2384" i="1"/>
  <c r="O2934" i="1"/>
  <c r="O2984" i="1"/>
  <c r="O2997" i="1"/>
  <c r="O3464" i="1"/>
  <c r="O3486" i="1"/>
  <c r="O3615" i="1"/>
  <c r="O4109" i="1"/>
  <c r="O2840" i="1"/>
  <c r="O2743" i="1"/>
  <c r="O3616" i="1"/>
  <c r="O2858" i="1"/>
  <c r="O2244" i="1"/>
  <c r="O2415" i="1"/>
  <c r="O2855" i="1"/>
  <c r="O2940" i="1"/>
  <c r="O2998" i="1"/>
  <c r="O3017" i="1"/>
  <c r="O3062" i="1"/>
  <c r="O3077" i="1"/>
  <c r="O3151" i="1"/>
  <c r="O3551" i="1"/>
  <c r="O3633" i="1"/>
  <c r="O4110" i="1"/>
  <c r="O2353" i="1"/>
  <c r="O3085" i="1"/>
  <c r="O3126" i="1"/>
  <c r="O4111" i="1"/>
  <c r="O2158" i="1"/>
  <c r="O3204" i="1"/>
  <c r="O3219" i="1"/>
  <c r="O4112" i="1"/>
  <c r="O3232" i="1"/>
  <c r="O3113" i="1"/>
  <c r="O3387" i="1"/>
  <c r="O3391" i="1"/>
  <c r="O4113" i="1"/>
  <c r="O4114" i="1"/>
  <c r="O3489" i="1"/>
  <c r="O276" i="1"/>
  <c r="O3490" i="1"/>
  <c r="O3552" i="1"/>
  <c r="O3553" i="1"/>
  <c r="O4115" i="1"/>
  <c r="O366" i="1"/>
  <c r="O754" i="1"/>
  <c r="O3231" i="1"/>
  <c r="O3706" i="1"/>
  <c r="C14" i="8" l="1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<sst xmlns="http://schemas.openxmlformats.org/spreadsheetml/2006/main" count="33048" uniqueCount="8417">
  <si>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</si>
  <si>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</si>
  <si>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</si>
  <si>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</si>
  <si>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</si>
  <si>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</si>
  <si>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</si>
  <si>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</si>
  <si>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</si>
  <si>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</si>
  <si>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</si>
  <si>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</si>
  <si>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</si>
  <si>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</si>
  <si>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</si>
  <si>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</si>
  <si>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</si>
  <si>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</si>
  <si>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</si>
  <si>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</si>
  <si>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</si>
  <si>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</si>
  <si>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</si>
  <si>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</si>
  <si>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</si>
  <si>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</si>
  <si>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</si>
  <si>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</si>
  <si>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</si>
  <si>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</si>
  <si>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</si>
  <si>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</si>
  <si>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</si>
  <si>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</si>
  <si>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</si>
  <si>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</si>
  <si>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</si>
  <si>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</si>
  <si>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</si>
  <si>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</si>
  <si>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</si>
  <si>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</si>
  <si>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</si>
  <si>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</si>
  <si>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</si>
  <si>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</si>
  <si>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</si>
  <si>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</si>
  <si>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</si>
  <si>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</si>
  <si>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</si>
  <si>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</si>
  <si>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</si>
  <si>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</si>
  <si>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</si>
  <si>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</si>
  <si>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</si>
  <si>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</si>
  <si>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</si>
  <si>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</si>
  <si>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</si>
  <si>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</si>
  <si>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</si>
  <si>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</si>
  <si>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</si>
  <si>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</si>
  <si>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</si>
  <si>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</si>
  <si>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</si>
  <si>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</si>
  <si>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</si>
  <si>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</si>
  <si>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</si>
  <si>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</si>
  <si>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</si>
  <si>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</si>
  <si>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</si>
  <si>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</si>
  <si>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</si>
  <si>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</si>
  <si>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</si>
  <si>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</si>
  <si>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</si>
  <si>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</si>
  <si>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</si>
  <si>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</si>
  <si>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</si>
  <si>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</si>
  <si>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</si>
  <si>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</si>
  <si>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</si>
  <si>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</si>
  <si>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</si>
  <si>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</si>
  <si>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</si>
  <si>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</si>
  <si>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</si>
  <si>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</si>
  <si>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</si>
  <si>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</si>
  <si>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</si>
  <si>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</si>
  <si>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</si>
  <si>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</si>
  <si>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</si>
  <si>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</si>
  <si>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</si>
  <si>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</si>
  <si>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</si>
  <si>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</si>
  <si>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</si>
  <si>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</si>
  <si>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</si>
  <si>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</si>
  <si>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</si>
  <si>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</si>
  <si>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</si>
  <si>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</si>
  <si>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</si>
  <si>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</si>
  <si>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</si>
  <si>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</si>
  <si>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</si>
  <si>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</si>
  <si>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</si>
  <si>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</si>
  <si>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</si>
  <si>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</si>
  <si>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</si>
  <si>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</si>
  <si>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</si>
  <si>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</si>
  <si>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</si>
  <si>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</si>
  <si>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</si>
  <si>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</si>
  <si>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</si>
  <si>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</si>
  <si>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</si>
  <si>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</si>
  <si>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</si>
  <si>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</si>
  <si>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</si>
  <si>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</si>
  <si>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</si>
  <si>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</si>
  <si>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</si>
  <si>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</si>
  <si>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</si>
  <si>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</si>
  <si>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</si>
  <si>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</si>
  <si>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</si>
  <si>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</si>
  <si>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</si>
  <si>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</si>
  <si>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</si>
  <si>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</si>
  <si>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</si>
  <si>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</si>
  <si>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</si>
  <si>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</si>
  <si>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</si>
  <si>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</si>
  <si>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</si>
  <si>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</si>
  <si>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</si>
  <si>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</si>
  <si>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</si>
  <si>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</si>
  <si>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</si>
  <si>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</si>
  <si>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</si>
  <si>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</si>
  <si>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</si>
  <si>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</si>
  <si>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</si>
  <si>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</si>
  <si>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</si>
  <si>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</si>
  <si>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</si>
  <si>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</si>
  <si>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</si>
  <si>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</si>
  <si>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</si>
  <si>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</si>
  <si>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</si>
  <si>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</si>
  <si>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</si>
  <si>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</si>
  <si>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</si>
  <si>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</si>
  <si>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</si>
  <si>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</si>
  <si>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</si>
  <si>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</si>
  <si>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</si>
  <si>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</si>
  <si>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</si>
  <si>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</si>
  <si>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</si>
  <si>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</si>
  <si>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</si>
  <si>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</si>
  <si>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</si>
  <si>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</si>
  <si>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</si>
  <si>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</si>
  <si>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</si>
  <si>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</si>
  <si>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</si>
  <si>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</si>
  <si>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</si>
  <si>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</si>
  <si>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</si>
  <si>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</si>
  <si>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</si>
  <si>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</si>
  <si>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</si>
  <si>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</si>
  <si>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</si>
  <si>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</si>
  <si>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</si>
  <si>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</si>
  <si>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</si>
  <si>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</si>
  <si>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</si>
  <si>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</si>
  <si>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</si>
  <si>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</si>
  <si>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</si>
  <si>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</si>
  <si>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</si>
  <si>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</si>
  <si>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</si>
  <si>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</si>
  <si>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</si>
  <si>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</si>
  <si>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</si>
  <si>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</si>
  <si>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</si>
  <si>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</si>
  <si>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</si>
  <si>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</si>
  <si>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</si>
  <si>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</si>
  <si>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</si>
  <si>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</si>
  <si>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</si>
  <si>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</si>
  <si>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</si>
  <si>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</si>
  <si>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</si>
  <si>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</si>
  <si>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</si>
  <si>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</si>
  <si>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</si>
  <si>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</si>
  <si>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</si>
  <si>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</si>
  <si>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</si>
  <si>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</si>
  <si>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</si>
  <si>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</si>
  <si>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</si>
  <si>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</si>
  <si>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</si>
  <si>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</si>
  <si>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</si>
  <si>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</si>
  <si>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</si>
  <si>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</si>
  <si>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</si>
  <si>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</si>
  <si>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</si>
  <si>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</si>
  <si>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</si>
  <si>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</si>
  <si>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</si>
  <si>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</si>
  <si>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</si>
  <si>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</si>
  <si>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</si>
  <si>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</si>
  <si>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</si>
  <si>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</si>
  <si>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</si>
  <si>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</si>
  <si>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</si>
  <si>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</si>
  <si>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</si>
  <si>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</si>
  <si>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</si>
  <si>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</si>
  <si>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</si>
  <si>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</si>
  <si>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</si>
  <si>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</si>
  <si>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</si>
  <si>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</si>
  <si>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</si>
  <si>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</si>
  <si>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</si>
  <si>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</si>
  <si>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</si>
  <si>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</si>
  <si>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</si>
  <si>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</si>
  <si>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</si>
  <si>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</si>
  <si>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</si>
  <si>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</si>
  <si>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</si>
  <si>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</si>
  <si>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</si>
  <si>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</si>
  <si>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</si>
  <si>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</si>
  <si>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</si>
  <si>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</si>
  <si>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</si>
  <si>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</si>
  <si>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</si>
  <si>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</si>
  <si>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</si>
  <si>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</si>
  <si>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</si>
  <si>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</si>
  <si>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</si>
  <si>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</si>
  <si>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</si>
  <si>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</si>
  <si>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</si>
  <si>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</si>
  <si>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</si>
  <si>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</si>
  <si>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</si>
  <si>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</si>
  <si>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</si>
  <si>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</si>
  <si>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</si>
  <si>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</si>
  <si>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</si>
  <si>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</si>
  <si>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</si>
  <si>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</si>
  <si>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</si>
  <si>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</si>
  <si>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</si>
  <si>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</si>
  <si>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</si>
  <si>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</si>
  <si>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</si>
  <si>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</si>
  <si>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</si>
  <si>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</si>
  <si>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</si>
  <si>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</si>
  <si>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</si>
  <si>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</si>
  <si>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</si>
  <si>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</si>
  <si>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</si>
  <si>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</si>
  <si>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</si>
  <si>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</si>
  <si>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</si>
  <si>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</si>
  <si>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</si>
  <si>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</si>
  <si>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</si>
  <si>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</si>
  <si>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</si>
  <si>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</si>
  <si>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</si>
  <si>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</si>
  <si>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</si>
  <si>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</si>
  <si>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</si>
  <si>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</si>
  <si>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</si>
  <si>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</si>
  <si>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</si>
  <si>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</si>
  <si>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</si>
  <si>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</si>
  <si>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</si>
  <si>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</si>
  <si>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</si>
  <si>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</si>
  <si>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</si>
  <si>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</si>
  <si>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</si>
  <si>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</si>
  <si>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</si>
  <si>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</si>
  <si>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</si>
  <si>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</si>
  <si>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</si>
  <si>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</si>
  <si>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</si>
  <si>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</si>
  <si>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</si>
  <si>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</si>
  <si>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</si>
  <si>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</si>
  <si>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</si>
  <si>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</si>
  <si>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</si>
  <si>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</si>
  <si>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</si>
  <si>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</si>
  <si>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</si>
  <si>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</si>
  <si>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</si>
  <si>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</si>
  <si>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</si>
  <si>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</si>
  <si>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</si>
  <si>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</si>
  <si>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</si>
  <si>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</si>
  <si>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</si>
  <si>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</si>
  <si>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</si>
  <si>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</si>
  <si>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</si>
  <si>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</si>
  <si>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</si>
  <si>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</si>
  <si>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</si>
  <si>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</si>
  <si>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</si>
  <si>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</si>
  <si>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</si>
  <si>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</si>
  <si>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</si>
  <si>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</si>
  <si>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</si>
  <si>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</si>
  <si>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</si>
  <si>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</si>
  <si>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</si>
  <si>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</si>
  <si>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</si>
  <si>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</si>
  <si>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</si>
  <si>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</si>
  <si>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</si>
  <si>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</si>
  <si>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</si>
  <si>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</si>
  <si>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</si>
  <si>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</si>
  <si>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</si>
  <si>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</si>
  <si>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</si>
  <si>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</si>
  <si>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</si>
  <si>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</si>
  <si>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</si>
  <si>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</si>
  <si>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</si>
  <si>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</si>
  <si>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</si>
  <si>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</si>
  <si>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</si>
  <si>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</si>
  <si>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</si>
  <si>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</si>
  <si>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</si>
  <si>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</si>
  <si>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</si>
  <si>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</si>
  <si>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</si>
  <si>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</si>
  <si>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</si>
  <si>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</si>
  <si>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</si>
  <si>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</si>
  <si>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</si>
  <si>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</si>
  <si>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</si>
  <si>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</si>
  <si>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</si>
  <si>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</si>
  <si>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</si>
  <si>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</si>
  <si>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</si>
  <si>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</si>
  <si>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</si>
  <si>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</si>
  <si>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</si>
  <si>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</si>
  <si>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</si>
  <si>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</si>
  <si>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</si>
  <si>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</si>
  <si>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</si>
  <si>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</si>
  <si>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</si>
  <si>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</si>
  <si>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</si>
  <si>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</si>
  <si>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</si>
  <si>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</si>
  <si>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</si>
  <si>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</si>
  <si>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</si>
  <si>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</si>
  <si>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</si>
  <si>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</si>
  <si>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</si>
  <si>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</si>
  <si>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</si>
  <si>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</si>
  <si>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</si>
  <si>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</si>
  <si>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</si>
  <si>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</si>
  <si>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</si>
  <si>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</si>
  <si>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</si>
  <si>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</si>
  <si>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</si>
  <si>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</si>
  <si>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</si>
  <si>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</si>
  <si>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</si>
  <si>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</si>
  <si>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</si>
  <si>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</si>
  <si>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</si>
  <si>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</si>
  <si>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</si>
  <si>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</si>
  <si>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</si>
  <si>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</si>
  <si>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</si>
  <si>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</si>
  <si>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</si>
  <si>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</si>
  <si>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</si>
  <si>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</si>
  <si>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</si>
  <si>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</si>
  <si>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</si>
  <si>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</si>
  <si>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</si>
  <si>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</si>
  <si>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</si>
  <si>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</si>
  <si>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</si>
  <si>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</si>
  <si>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</si>
  <si>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</si>
  <si>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</si>
  <si>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</si>
  <si>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</si>
  <si>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</si>
  <si>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</si>
  <si>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</si>
  <si>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</si>
  <si>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</si>
  <si>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</si>
  <si>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</si>
  <si>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</si>
  <si>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</si>
  <si>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</si>
  <si>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</si>
  <si>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</si>
  <si>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</si>
  <si>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</si>
  <si>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</si>
  <si>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</si>
  <si>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</si>
  <si>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</si>
  <si>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</si>
  <si>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</si>
  <si>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</si>
  <si>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</si>
  <si>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</si>
  <si>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</si>
  <si>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</si>
  <si>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</si>
  <si>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</si>
  <si>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</si>
  <si>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</si>
  <si>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</si>
  <si>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</si>
  <si>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</si>
  <si>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</si>
  <si>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</si>
  <si>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</si>
  <si>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</si>
  <si>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</si>
  <si>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</si>
  <si>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</si>
  <si>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</si>
  <si>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</si>
  <si>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</si>
  <si>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</si>
  <si>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</si>
  <si>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</si>
  <si>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</si>
  <si>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</si>
  <si>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</si>
  <si>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</si>
  <si>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</si>
  <si>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</si>
  <si>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</si>
  <si>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</si>
  <si>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</si>
  <si>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</si>
  <si>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</si>
  <si>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</si>
  <si>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</si>
  <si>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</si>
  <si>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</si>
  <si>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</si>
  <si>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</si>
  <si>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</si>
  <si>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</si>
  <si>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</si>
  <si>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</si>
  <si>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</si>
  <si>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</si>
  <si>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</si>
  <si>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</si>
  <si>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</si>
  <si>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</si>
  <si>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</si>
  <si>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</si>
  <si>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</si>
  <si>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</si>
  <si>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</si>
  <si>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</si>
  <si>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</si>
  <si>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</si>
  <si>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</si>
  <si>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</si>
  <si>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</si>
  <si>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</si>
  <si>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</si>
  <si>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</si>
  <si>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</si>
  <si>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</si>
  <si>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</si>
  <si>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</si>
  <si>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</si>
  <si>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</si>
  <si>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</si>
  <si>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</si>
  <si>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</si>
  <si>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</si>
  <si>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</si>
  <si>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</si>
  <si>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</si>
  <si>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</si>
  <si>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</si>
  <si>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</si>
  <si>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</si>
  <si>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</si>
  <si>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</si>
  <si>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</si>
  <si>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</si>
  <si>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</si>
  <si>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</si>
  <si>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</si>
  <si>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</si>
  <si>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</si>
  <si>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</si>
  <si>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</si>
  <si>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</si>
  <si>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</si>
  <si>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</si>
  <si>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</si>
  <si>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</si>
  <si>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</si>
  <si>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</si>
  <si>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</si>
  <si>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</si>
  <si>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</si>
  <si>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</si>
  <si>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</si>
  <si>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</si>
  <si>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</si>
  <si>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</si>
  <si>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</si>
  <si>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</si>
  <si>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</si>
  <si>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</si>
  <si>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</si>
  <si>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</si>
  <si>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</si>
  <si>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</si>
  <si>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</si>
  <si>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</si>
  <si>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</si>
  <si>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</si>
  <si>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</si>
  <si>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</si>
  <si>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</si>
  <si>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</si>
  <si>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</si>
  <si>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</si>
  <si>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</si>
  <si>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</si>
  <si>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</si>
  <si>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</si>
  <si>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</si>
  <si>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</si>
  <si>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</si>
  <si>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</si>
  <si>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</si>
  <si>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</si>
  <si>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</si>
  <si>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</si>
  <si>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</si>
  <si>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</si>
  <si>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</si>
  <si>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</si>
  <si>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</si>
  <si>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</si>
  <si>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</si>
  <si>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</si>
  <si>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</si>
  <si>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</si>
  <si>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</si>
  <si>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</si>
  <si>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</si>
  <si>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</si>
  <si>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</si>
  <si>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</si>
  <si>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</si>
  <si>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</si>
  <si>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</si>
  <si>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</si>
  <si>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</si>
  <si>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</si>
  <si>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</si>
  <si>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</si>
  <si>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</si>
  <si>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</si>
  <si>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</si>
  <si>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</si>
  <si>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</si>
  <si>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</si>
  <si>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</si>
  <si>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</si>
  <si>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</si>
  <si>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</si>
  <si>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</si>
  <si>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</si>
  <si>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</si>
  <si>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</si>
  <si>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</si>
  <si>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</si>
  <si>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</si>
  <si>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</si>
  <si>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</si>
  <si>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</si>
  <si>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</si>
  <si>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</si>
  <si>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</si>
  <si>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</si>
  <si>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</si>
  <si>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</si>
  <si>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</si>
  <si>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</si>
  <si>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</si>
  <si>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</si>
  <si>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</si>
  <si>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</si>
  <si>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</si>
  <si>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</si>
  <si>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</si>
  <si>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</si>
  <si>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</si>
  <si>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</si>
  <si>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</si>
  <si>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</si>
  <si>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</si>
  <si>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</si>
  <si>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</si>
  <si>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</si>
  <si>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</si>
  <si>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</si>
  <si>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</si>
  <si>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</si>
  <si>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</si>
  <si>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</si>
  <si>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</si>
  <si>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</si>
  <si>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</si>
  <si>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</si>
  <si>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</si>
  <si>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</si>
  <si>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</si>
  <si>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</si>
  <si>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</si>
  <si>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</si>
  <si>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</si>
  <si>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</si>
  <si>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</si>
  <si>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</si>
  <si>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</si>
  <si>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</si>
  <si>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</si>
  <si>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</si>
  <si>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</si>
  <si>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</si>
  <si>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</si>
  <si>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</si>
  <si>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</si>
  <si>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</si>
  <si>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</si>
  <si>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</si>
  <si>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</si>
  <si>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</si>
  <si>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</si>
  <si>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</si>
  <si>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</si>
  <si>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</si>
  <si>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</si>
  <si>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</si>
  <si>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</si>
  <si>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</si>
  <si>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</si>
  <si>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</si>
  <si>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</si>
  <si>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</si>
  <si>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</si>
  <si>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</si>
  <si>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</si>
  <si>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</si>
  <si>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</si>
  <si>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</si>
  <si>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</si>
  <si>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</si>
  <si>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</si>
  <si>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</si>
  <si>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</si>
  <si>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</si>
  <si>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</si>
  <si>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</si>
  <si>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</si>
  <si>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</si>
  <si>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</si>
  <si>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</si>
  <si>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</si>
  <si>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</si>
  <si>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</si>
  <si>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</si>
  <si>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</si>
  <si>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</si>
  <si>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</si>
  <si>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</si>
  <si>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</si>
  <si>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</si>
  <si>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</si>
  <si>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</si>
  <si>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</si>
  <si>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</si>
  <si>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</si>
  <si>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</si>
  <si>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</si>
  <si>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</si>
  <si>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</si>
  <si>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</si>
  <si>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</si>
  <si>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</si>
  <si>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</si>
  <si>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</si>
  <si>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</si>
  <si>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</si>
  <si>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</si>
  <si>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</si>
  <si>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</si>
  <si>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</si>
  <si>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</si>
  <si>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</si>
  <si>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</si>
  <si>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</si>
  <si>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</si>
  <si>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</si>
  <si>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</si>
  <si>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</si>
  <si>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</si>
  <si>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</si>
  <si>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</si>
  <si>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</si>
  <si>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</si>
  <si>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</si>
  <si>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</si>
  <si>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</si>
  <si>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</si>
  <si>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</si>
  <si>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</si>
  <si>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</si>
  <si>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</si>
  <si>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</si>
  <si>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</si>
  <si>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</si>
  <si>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</si>
  <si>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</si>
  <si>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</si>
  <si>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</si>
  <si>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</si>
  <si>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</si>
  <si>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</si>
  <si>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</si>
  <si>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</si>
  <si>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</si>
  <si>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</si>
  <si>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</si>
  <si>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</si>
  <si>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</si>
  <si>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</si>
  <si>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</si>
  <si>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</si>
  <si>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</si>
  <si>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</si>
  <si>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</si>
  <si>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</si>
  <si>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</si>
  <si>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</si>
  <si>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</si>
  <si>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</si>
  <si>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</si>
  <si>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</si>
  <si>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</si>
  <si>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</si>
  <si>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</si>
  <si>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</si>
  <si>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</si>
  <si>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</si>
  <si>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</si>
  <si>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</si>
  <si>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</si>
  <si>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</si>
  <si>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</si>
  <si>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</si>
  <si>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</si>
  <si>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</si>
  <si>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</si>
  <si>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</si>
  <si>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</si>
  <si>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</si>
  <si>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</si>
  <si>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</si>
  <si>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</si>
  <si>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</si>
  <si>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</si>
  <si>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</si>
  <si>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</si>
  <si>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</si>
  <si>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</si>
  <si>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</si>
  <si>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</si>
  <si>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</si>
  <si>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</si>
  <si>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</si>
  <si>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</si>
  <si>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</si>
  <si>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</si>
  <si>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</si>
  <si>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</si>
  <si>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</si>
  <si>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</si>
  <si>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</si>
  <si>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</si>
  <si>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</si>
  <si>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</si>
  <si>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</si>
  <si>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</si>
  <si>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</si>
  <si>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</si>
  <si>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</si>
  <si>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</si>
  <si>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</si>
  <si>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</si>
  <si>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</si>
  <si>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</si>
  <si>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</si>
  <si>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</si>
  <si>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</si>
  <si>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</si>
  <si>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</si>
  <si>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</si>
  <si>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</si>
  <si>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</si>
  <si>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</si>
  <si>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</si>
  <si>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</si>
  <si>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</si>
  <si>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</si>
  <si>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</si>
  <si>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</si>
  <si>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</si>
  <si>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</si>
  <si>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</si>
  <si>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</si>
  <si>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</si>
  <si>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</si>
  <si>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</si>
  <si>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</si>
  <si>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</si>
  <si>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</si>
  <si>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</si>
  <si>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</si>
  <si>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</si>
  <si>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</si>
  <si>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</si>
  <si>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</si>
  <si>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</si>
  <si>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</si>
  <si>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</si>
  <si>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</si>
  <si>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</si>
  <si>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</si>
  <si>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</si>
  <si>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</si>
  <si>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</si>
  <si>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</si>
  <si>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</si>
  <si>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</si>
  <si>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</si>
  <si>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</si>
  <si>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</si>
  <si>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</si>
  <si>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</si>
  <si>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</si>
  <si>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</si>
  <si>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</si>
  <si>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</si>
  <si>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</si>
  <si>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</si>
  <si>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</si>
  <si>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</si>
  <si>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</si>
  <si>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</si>
  <si>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</si>
  <si>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</si>
  <si>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</si>
  <si>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</si>
  <si>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</si>
  <si>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</si>
  <si>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</si>
  <si>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</si>
  <si>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</si>
  <si>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</si>
  <si>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</si>
  <si>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</si>
  <si>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</si>
  <si>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</si>
  <si>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</si>
  <si>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</si>
  <si>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</si>
  <si>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</si>
  <si>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</si>
  <si>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</si>
  <si>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</si>
  <si>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</si>
  <si>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</si>
  <si>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</si>
  <si>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</si>
  <si>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</si>
  <si>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</si>
  <si>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</si>
  <si>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</si>
  <si>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</si>
  <si>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</si>
  <si>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</si>
  <si>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</si>
  <si>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</si>
  <si>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</si>
  <si>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</si>
  <si>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</si>
  <si>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</si>
  <si>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</si>
  <si>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</si>
  <si>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</si>
  <si>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</si>
  <si>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</si>
  <si>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</si>
  <si>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</si>
  <si>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</si>
  <si>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</si>
  <si>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</si>
  <si>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</si>
  <si>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</si>
  <si>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</si>
  <si>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</si>
  <si>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</si>
  <si>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</si>
  <si>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</si>
  <si>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</si>
  <si>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</si>
  <si>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</si>
  <si>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</si>
  <si>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</si>
  <si>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</si>
  <si>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</si>
  <si>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</si>
  <si>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</si>
  <si>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</si>
  <si>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</si>
  <si>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</si>
  <si>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</si>
  <si>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</si>
  <si>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</si>
  <si>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</si>
  <si>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</si>
  <si>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</si>
  <si>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</si>
  <si>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</si>
  <si>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</si>
  <si>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</si>
  <si>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</si>
  <si>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</si>
  <si>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</si>
  <si>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</si>
  <si>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</si>
  <si>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</si>
  <si>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</si>
  <si>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</si>
  <si>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</si>
  <si>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</si>
  <si>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</si>
  <si>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</si>
  <si>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</si>
  <si>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</si>
  <si>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</si>
  <si>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</si>
  <si>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</si>
  <si>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</si>
  <si>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</si>
  <si>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</si>
  <si>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</si>
  <si>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</si>
  <si>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</si>
  <si>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</si>
  <si>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</si>
  <si>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</si>
  <si>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</si>
  <si>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</si>
  <si>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</si>
  <si>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</si>
  <si>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</si>
  <si>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</si>
  <si>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</si>
  <si>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</si>
  <si>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</si>
  <si>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</si>
  <si>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</si>
  <si>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</si>
  <si>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</si>
  <si>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</si>
  <si>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</si>
  <si>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</si>
  <si>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</si>
  <si>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</si>
  <si>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</si>
  <si>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</si>
  <si>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</si>
  <si>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</si>
  <si>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</si>
  <si>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</si>
  <si>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</si>
  <si>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</si>
  <si>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</si>
  <si>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</si>
  <si>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</si>
  <si>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</si>
  <si>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</si>
  <si>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</si>
  <si>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</si>
  <si>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</si>
  <si>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</si>
  <si>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</si>
  <si>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</si>
  <si>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</si>
  <si>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</si>
  <si>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</si>
  <si>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</si>
  <si>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</si>
  <si>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</si>
  <si>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</si>
  <si>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</si>
  <si>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</si>
  <si>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</si>
  <si>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</si>
  <si>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</si>
  <si>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</si>
  <si>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</si>
  <si>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</si>
  <si>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</si>
  <si>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</si>
  <si>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</si>
  <si>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</si>
  <si>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</si>
  <si>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</si>
  <si>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</si>
  <si>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</si>
  <si>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</si>
  <si>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</si>
  <si>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</si>
  <si>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</si>
  <si>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</si>
  <si>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</si>
  <si>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</si>
  <si>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</si>
  <si>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</si>
  <si>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</si>
  <si>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</si>
  <si>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</si>
  <si>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</si>
  <si>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</si>
  <si>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</si>
  <si>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</si>
  <si>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</si>
  <si>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</si>
  <si>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</si>
  <si>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</si>
  <si>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</si>
  <si>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</si>
  <si>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</si>
  <si>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</si>
  <si>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</si>
  <si>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</si>
  <si>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</si>
  <si>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</si>
  <si>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</si>
  <si>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</si>
  <si>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</si>
  <si>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</si>
  <si>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</si>
  <si>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</si>
  <si>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</si>
  <si>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</si>
  <si>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</si>
  <si>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</si>
  <si>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</si>
  <si>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</si>
  <si>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</si>
  <si>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</si>
  <si>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</si>
  <si>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</si>
  <si>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</si>
  <si>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</si>
  <si>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</si>
  <si>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</si>
  <si>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</si>
  <si>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</si>
  <si>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</si>
  <si>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</si>
  <si>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</si>
  <si>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</si>
  <si>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</si>
  <si>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</si>
  <si>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</si>
  <si>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</si>
  <si>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</si>
  <si>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</si>
  <si>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</si>
  <si>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</si>
  <si>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</si>
  <si>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</si>
  <si>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</si>
  <si>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</si>
  <si>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</si>
  <si>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</si>
  <si>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</si>
  <si>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</si>
  <si>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</si>
  <si>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</si>
  <si>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</si>
  <si>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</si>
  <si>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</si>
  <si>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</si>
  <si>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</si>
  <si>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</si>
  <si>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</si>
  <si>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</si>
  <si>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</si>
  <si>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</si>
  <si>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</si>
  <si>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</si>
  <si>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</si>
  <si>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</si>
  <si>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</si>
  <si>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</si>
  <si>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</si>
  <si>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</si>
  <si>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</si>
  <si>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</si>
  <si>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</si>
  <si>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</si>
  <si>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</si>
  <si>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</si>
  <si>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</si>
  <si>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</si>
  <si>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</si>
  <si>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</si>
  <si>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</si>
  <si>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</si>
  <si>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</si>
  <si>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</si>
  <si>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</si>
  <si>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</si>
  <si>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</si>
  <si>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</si>
  <si>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</si>
  <si>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</si>
  <si>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</si>
  <si>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</si>
  <si>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</si>
  <si>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</si>
  <si>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</si>
  <si>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</si>
  <si>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</si>
  <si>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</si>
  <si>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</si>
  <si>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</si>
  <si>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</si>
  <si>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</si>
  <si>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</si>
  <si>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</si>
  <si>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</si>
  <si>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</si>
  <si>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</si>
  <si>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</si>
  <si>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</si>
  <si>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</si>
  <si>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</si>
  <si>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</si>
  <si>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</si>
  <si>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</si>
  <si>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</si>
  <si>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</si>
  <si>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</si>
  <si>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</si>
  <si>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</si>
  <si>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</si>
  <si>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</si>
  <si>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</si>
  <si>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</si>
  <si>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</si>
  <si>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</si>
  <si>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</si>
  <si>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</si>
  <si>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</si>
  <si>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</si>
  <si>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</si>
  <si>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</si>
  <si>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</si>
  <si>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</si>
  <si>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</si>
  <si>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</si>
  <si>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</si>
  <si>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</si>
  <si>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</si>
  <si>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</si>
  <si>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</si>
  <si>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</si>
  <si>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</si>
  <si>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</si>
  <si>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</si>
  <si>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</si>
  <si>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</si>
  <si>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</si>
  <si>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</si>
  <si>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</si>
  <si>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</si>
  <si>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</si>
  <si>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</si>
  <si>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</si>
  <si>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</si>
  <si>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</si>
  <si>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</si>
  <si>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</si>
  <si>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</si>
  <si>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</si>
  <si>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</si>
  <si>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</si>
  <si>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</si>
  <si>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</si>
  <si>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</si>
  <si>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</si>
  <si>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</si>
  <si>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</si>
  <si>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</si>
  <si>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</si>
  <si>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</si>
  <si>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</si>
  <si>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</si>
  <si>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</si>
  <si>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</si>
  <si>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</si>
  <si>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</si>
  <si>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</si>
  <si>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</si>
  <si>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</si>
  <si>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</si>
  <si>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</si>
  <si>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</si>
  <si>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</si>
  <si>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</si>
  <si>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</si>
  <si>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</si>
  <si>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</si>
  <si>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</si>
  <si>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</si>
  <si>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</si>
  <si>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</si>
  <si>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</si>
  <si>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</si>
  <si>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</si>
  <si>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</si>
  <si>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</si>
  <si>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</si>
  <si>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</si>
  <si>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</si>
  <si>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</si>
  <si>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</si>
  <si>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</si>
  <si>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</si>
  <si>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</si>
  <si>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</si>
  <si>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</si>
  <si>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</si>
  <si>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</si>
  <si>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</si>
  <si>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</si>
  <si>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</si>
  <si>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</si>
  <si>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</si>
  <si>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</si>
  <si>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</si>
  <si>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</si>
  <si>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</si>
  <si>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</si>
  <si>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</si>
  <si>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</si>
  <si>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</si>
  <si>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</si>
  <si>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</si>
  <si>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</si>
  <si>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</si>
  <si>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</si>
  <si>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</si>
  <si>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</si>
  <si>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</si>
  <si>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</si>
  <si>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</si>
  <si>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</si>
  <si>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</si>
  <si>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</si>
  <si>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</si>
  <si>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</si>
  <si>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</si>
  <si>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</si>
  <si>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</si>
  <si>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</si>
  <si>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</si>
  <si>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</si>
  <si>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</si>
  <si>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</si>
  <si>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</si>
  <si>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</si>
  <si>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</si>
  <si>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</si>
  <si>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</si>
  <si>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</si>
  <si>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</si>
  <si>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</si>
  <si>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</si>
  <si>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</si>
  <si>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</si>
  <si>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</si>
  <si>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</si>
  <si>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</si>
  <si>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</si>
  <si>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</si>
  <si>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</si>
  <si>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</si>
  <si>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</si>
  <si>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</si>
  <si>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</si>
  <si>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</si>
  <si>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</si>
  <si>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</si>
  <si>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</si>
  <si>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</si>
  <si>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</si>
  <si>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</si>
  <si>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</si>
  <si>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</si>
  <si>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</si>
  <si>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</si>
  <si>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</si>
  <si>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</si>
  <si>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</si>
  <si>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</si>
  <si>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</si>
  <si>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</si>
  <si>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</si>
  <si>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</si>
  <si>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</si>
  <si>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</si>
  <si>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</si>
  <si>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</si>
  <si>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</si>
  <si>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</si>
  <si>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</si>
  <si>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</si>
  <si>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</si>
  <si>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</si>
  <si>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</si>
  <si>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</si>
  <si>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</si>
  <si>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</si>
  <si>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</si>
  <si>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</si>
  <si>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</si>
  <si>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</si>
  <si>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</si>
  <si>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</si>
  <si>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</si>
  <si>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</si>
  <si>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</si>
  <si>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</si>
  <si>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</si>
  <si>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</si>
  <si>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</si>
  <si>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</si>
  <si>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</si>
  <si>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</si>
  <si>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</si>
  <si>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</si>
  <si>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</si>
  <si>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</si>
  <si>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</si>
  <si>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</si>
  <si>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</si>
  <si>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</si>
  <si>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</si>
  <si>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</si>
  <si>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</si>
  <si>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</si>
  <si>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</si>
  <si>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</si>
  <si>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</si>
  <si>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</si>
  <si>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</si>
  <si>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</si>
  <si>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</si>
  <si>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</si>
  <si>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</si>
  <si>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</si>
  <si>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</si>
  <si>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</si>
  <si>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</si>
  <si>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</si>
  <si>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</si>
  <si>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</si>
  <si>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</si>
  <si>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</si>
  <si>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</si>
  <si>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</si>
  <si>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</si>
  <si>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</si>
  <si>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</si>
  <si>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</si>
  <si>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</si>
  <si>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</si>
  <si>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</si>
  <si>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</si>
  <si>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</si>
  <si>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</si>
  <si>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</si>
  <si>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</si>
  <si>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</si>
  <si>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</si>
  <si>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</si>
  <si>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</si>
  <si>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</si>
  <si>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</si>
  <si>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</si>
  <si>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</si>
  <si>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</si>
  <si>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</si>
  <si>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</si>
  <si>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</si>
  <si>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</si>
  <si>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</si>
  <si>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</si>
  <si>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</si>
  <si>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</si>
  <si>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</si>
  <si>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</si>
  <si>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</si>
  <si>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</si>
  <si>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</si>
  <si>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</si>
  <si>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</si>
  <si>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</si>
  <si>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</si>
  <si>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</si>
  <si>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</si>
  <si>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</si>
  <si>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</si>
  <si>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</si>
  <si>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</si>
  <si>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</si>
  <si>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</si>
  <si>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</si>
  <si>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</si>
  <si>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</si>
  <si>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</si>
  <si>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</si>
  <si>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</si>
  <si>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</si>
  <si>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</si>
  <si>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</si>
  <si>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</si>
  <si>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</si>
  <si>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</si>
  <si>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</si>
  <si>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</si>
  <si>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</si>
  <si>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</si>
  <si>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</si>
  <si>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</si>
  <si>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</si>
  <si>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</si>
  <si>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</si>
  <si>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</si>
  <si>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</si>
  <si>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</si>
  <si>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</si>
  <si>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</si>
  <si>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</si>
  <si>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</si>
  <si>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</si>
  <si>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</si>
  <si>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</si>
  <si>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</si>
  <si>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</si>
  <si>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</si>
  <si>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</si>
  <si>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</si>
  <si>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</si>
  <si>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</si>
  <si>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</si>
  <si>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</si>
  <si>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</si>
  <si>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</si>
  <si>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</si>
  <si>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</si>
  <si>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</si>
  <si>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</si>
  <si>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</si>
  <si>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</si>
  <si>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</si>
  <si>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</si>
  <si>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</si>
  <si>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</si>
  <si>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</si>
  <si>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</si>
  <si>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</si>
  <si>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</si>
  <si>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</si>
  <si>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</si>
  <si>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</si>
  <si>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</si>
  <si>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</si>
  <si>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</si>
  <si>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</si>
  <si>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</si>
  <si>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</si>
  <si>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</si>
  <si>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</si>
  <si>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</si>
  <si>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</si>
  <si>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</si>
  <si>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</si>
  <si>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</si>
  <si>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</si>
  <si>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</si>
  <si>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</si>
  <si>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</si>
  <si>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</si>
  <si>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</si>
  <si>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</si>
  <si>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</si>
  <si>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</si>
  <si>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</si>
  <si>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</si>
  <si>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</si>
  <si>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</si>
  <si>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</si>
  <si>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</si>
  <si>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</si>
  <si>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</si>
  <si>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</si>
  <si>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</si>
  <si>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</si>
  <si>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</si>
  <si>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</si>
  <si>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</si>
  <si>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</si>
  <si>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</si>
  <si>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</si>
  <si>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</si>
  <si>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</si>
  <si>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</si>
  <si>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</si>
  <si>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</si>
  <si>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</si>
  <si>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</si>
  <si>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</si>
  <si>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</si>
  <si>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</si>
  <si>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</si>
  <si>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</si>
  <si>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</si>
  <si>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</si>
  <si>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</si>
  <si>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</si>
  <si>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</si>
  <si>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</si>
  <si>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</si>
  <si>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</si>
  <si>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</si>
  <si>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</si>
  <si>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</si>
  <si>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</si>
  <si>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</si>
  <si>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</si>
  <si>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</si>
  <si>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</si>
  <si>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</si>
  <si>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</si>
  <si>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</si>
  <si>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</si>
  <si>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</si>
  <si>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</si>
  <si>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</si>
  <si>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</si>
  <si>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</si>
  <si>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</si>
  <si>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</si>
  <si>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</si>
  <si>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</si>
  <si>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</si>
  <si>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</si>
  <si>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</si>
  <si>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</si>
  <si>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</si>
  <si>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</si>
  <si>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</si>
  <si>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</si>
  <si>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</si>
  <si>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</si>
  <si>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</si>
  <si>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</si>
  <si>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</si>
  <si>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</si>
  <si>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</si>
  <si>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</si>
  <si>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</si>
  <si>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</si>
  <si>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</si>
  <si>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</si>
  <si>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</si>
  <si>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</si>
  <si>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</si>
  <si>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</si>
  <si>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</si>
  <si>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</si>
  <si>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</si>
  <si>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</si>
  <si>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</si>
  <si>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</si>
  <si>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</si>
  <si>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</si>
  <si>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</si>
  <si>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</si>
  <si>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</si>
  <si>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</si>
  <si>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</si>
  <si>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</si>
  <si>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</si>
  <si>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</si>
  <si>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</si>
  <si>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</si>
  <si>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</si>
  <si>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</si>
  <si>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</si>
  <si>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</si>
  <si>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</si>
  <si>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</si>
  <si>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</si>
  <si>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</si>
  <si>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</si>
  <si>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</si>
  <si>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</si>
  <si>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</si>
  <si>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</si>
  <si>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</si>
  <si>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</si>
  <si>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</si>
  <si>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</si>
  <si>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</si>
  <si>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</si>
  <si>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</si>
  <si>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</si>
  <si>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</si>
  <si>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</si>
  <si>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</si>
  <si>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</si>
  <si>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</si>
  <si>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</si>
  <si>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</si>
  <si>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</si>
  <si>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</si>
  <si>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</si>
  <si>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</si>
  <si>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</si>
  <si>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</si>
  <si>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</si>
  <si>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</si>
  <si>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</si>
  <si>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</si>
  <si>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</si>
  <si>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</si>
  <si>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</si>
  <si>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</si>
  <si>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</si>
  <si>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</si>
  <si>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</si>
  <si>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</si>
  <si>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</si>
  <si>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</si>
  <si>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</si>
  <si>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</si>
  <si>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</si>
  <si>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</si>
  <si>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</si>
  <si>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</si>
  <si>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</si>
  <si>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</si>
  <si>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</si>
  <si>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</si>
  <si>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</si>
  <si>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</si>
  <si>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</si>
  <si>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</si>
  <si>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</si>
  <si>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</si>
  <si>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</si>
  <si>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</si>
  <si>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</si>
  <si>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</si>
  <si>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</si>
  <si>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</si>
  <si>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</si>
  <si>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</si>
  <si>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</si>
  <si>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</si>
  <si>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</si>
  <si>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</si>
  <si>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</si>
  <si>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</si>
  <si>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</si>
  <si>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</si>
  <si>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</si>
  <si>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</si>
  <si>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</si>
  <si>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</si>
  <si>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</si>
  <si>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</si>
  <si>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</si>
  <si>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</si>
  <si>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</si>
  <si>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</si>
  <si>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</si>
  <si>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</si>
  <si>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</si>
  <si>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</si>
  <si>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</si>
  <si>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</si>
  <si>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</si>
  <si>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</si>
  <si>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</si>
  <si>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</si>
  <si>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</si>
  <si>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</si>
  <si>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</si>
  <si>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</si>
  <si>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</si>
  <si>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</si>
  <si>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</si>
  <si>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</si>
  <si>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</si>
  <si>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</si>
  <si>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</si>
  <si>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</si>
  <si>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</si>
  <si>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</si>
  <si>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</si>
  <si>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</si>
  <si>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</si>
  <si>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</si>
  <si>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</si>
  <si>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</si>
  <si>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</si>
  <si>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</si>
  <si>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</si>
  <si>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</si>
  <si>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</si>
  <si>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</si>
  <si>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</si>
  <si>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</si>
  <si>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</si>
  <si>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</si>
  <si>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</si>
  <si>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</si>
  <si>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</si>
  <si>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</si>
  <si>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</si>
  <si>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</si>
  <si>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</si>
  <si>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</si>
  <si>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</si>
  <si>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</si>
  <si>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</si>
  <si>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</si>
  <si>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</si>
  <si>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</si>
  <si>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</si>
  <si>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</si>
  <si>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</si>
  <si>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</si>
  <si>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</si>
  <si>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</si>
  <si>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</si>
  <si>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</si>
  <si>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</si>
  <si>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</si>
  <si>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</si>
  <si>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</si>
  <si>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</si>
  <si>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</si>
  <si>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</si>
  <si>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</si>
  <si>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</si>
  <si>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</si>
  <si>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</si>
  <si>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</si>
  <si>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</si>
  <si>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</si>
  <si>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</si>
  <si>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</si>
  <si>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</si>
  <si>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</si>
  <si>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</si>
  <si>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</si>
  <si>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</si>
  <si>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</si>
  <si>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</si>
  <si>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</si>
  <si>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</si>
  <si>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</si>
  <si>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</si>
  <si>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</si>
  <si>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</si>
  <si>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</si>
  <si>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</si>
  <si>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</si>
  <si>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</si>
  <si>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</si>
  <si>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</si>
  <si>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</si>
  <si>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</si>
  <si>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</si>
  <si>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</si>
  <si>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</si>
  <si>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</si>
  <si>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</si>
  <si>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</si>
  <si>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</si>
  <si>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</si>
  <si>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</si>
  <si>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</si>
  <si>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</si>
  <si>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</si>
  <si>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</si>
  <si>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</si>
  <si>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</si>
  <si>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</si>
  <si>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</si>
  <si>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</si>
  <si>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</si>
  <si>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</si>
  <si>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</si>
  <si>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</si>
  <si>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</si>
  <si>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</si>
  <si>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</si>
  <si>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</si>
  <si>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</si>
  <si>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</si>
  <si>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</si>
  <si>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</si>
  <si>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</si>
  <si>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</si>
  <si>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</si>
  <si>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</si>
  <si>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</si>
  <si>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</si>
  <si>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</si>
  <si>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</si>
  <si>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</si>
  <si>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</si>
  <si>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</si>
  <si>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</si>
  <si>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</si>
  <si>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</si>
  <si>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</si>
  <si>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</si>
  <si>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</si>
  <si>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</si>
  <si>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</si>
  <si>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</si>
  <si>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</si>
  <si>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</si>
  <si>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</si>
  <si>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</si>
  <si>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</si>
  <si>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</si>
  <si>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</si>
  <si>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</si>
  <si>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</si>
  <si>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</si>
  <si>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</si>
  <si>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</si>
  <si>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</si>
  <si>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</si>
  <si>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</si>
  <si>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</si>
  <si>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</si>
  <si>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</si>
  <si>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</si>
  <si>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</si>
  <si>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</si>
  <si>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</si>
  <si>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</si>
  <si>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</si>
  <si>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</si>
  <si>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</si>
  <si>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</si>
  <si>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</si>
  <si>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</si>
  <si>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</si>
  <si>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</si>
  <si>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</si>
  <si>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</si>
  <si>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</si>
  <si>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</si>
  <si>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</si>
  <si>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</si>
  <si>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</si>
  <si>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</si>
  <si>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</si>
  <si>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</si>
  <si>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</si>
  <si>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</si>
  <si>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</si>
  <si>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</si>
  <si>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</si>
  <si>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</si>
  <si>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</si>
  <si>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</si>
  <si>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</si>
  <si>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</si>
  <si>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</si>
  <si>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</si>
  <si>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</si>
  <si>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</si>
  <si>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</si>
  <si>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</si>
  <si>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</si>
  <si>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</si>
  <si>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</si>
  <si>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</si>
  <si>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</si>
  <si>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</si>
  <si>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</si>
  <si>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</si>
  <si>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</si>
  <si>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</si>
  <si>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</si>
  <si>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</si>
  <si>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</si>
  <si>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</si>
  <si>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</si>
  <si>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</si>
  <si>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</si>
  <si>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</si>
  <si>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</si>
  <si>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</si>
  <si>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</si>
  <si>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</si>
  <si>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</si>
  <si>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</si>
  <si>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</si>
  <si>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</si>
  <si>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</si>
  <si>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</si>
  <si>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</si>
  <si>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</si>
  <si>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</si>
  <si>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</si>
  <si>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</si>
  <si>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</si>
  <si>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</si>
  <si>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</si>
  <si>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</si>
  <si>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</si>
  <si>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</si>
  <si>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</si>
  <si>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</si>
  <si>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</si>
  <si>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</si>
  <si>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</si>
  <si>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</si>
  <si>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</si>
  <si>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</si>
  <si>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</si>
  <si>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</si>
  <si>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</si>
  <si>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</si>
  <si>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</si>
  <si>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</si>
  <si>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</si>
  <si>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</si>
  <si>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</si>
  <si>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</si>
  <si>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</si>
  <si>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</si>
  <si>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</si>
  <si>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</si>
  <si>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</si>
  <si>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</si>
  <si>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</si>
  <si>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</si>
  <si>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</si>
  <si>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</si>
  <si>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</si>
  <si>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</si>
  <si>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</si>
  <si>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</si>
  <si>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</si>
  <si>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</si>
  <si>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</si>
  <si>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</si>
  <si>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</si>
  <si>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</si>
  <si>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</si>
  <si>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</si>
  <si>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</si>
  <si>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</si>
  <si>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</si>
  <si>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</si>
  <si>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</si>
  <si>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</si>
  <si>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</si>
  <si>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</si>
  <si>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</si>
  <si>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</si>
  <si>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</si>
  <si>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</si>
  <si>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</si>
  <si>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</si>
  <si>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</si>
  <si>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</si>
  <si>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</si>
  <si>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</si>
  <si>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</si>
  <si>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</si>
  <si>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</si>
  <si>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</si>
  <si>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</si>
  <si>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</si>
  <si>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</si>
  <si>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</si>
  <si>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</si>
  <si>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</si>
  <si>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</si>
  <si>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</si>
  <si>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</si>
  <si>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</si>
  <si>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</si>
  <si>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</si>
  <si>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</si>
  <si>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</si>
  <si>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</si>
  <si>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</si>
  <si>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</si>
  <si>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</si>
  <si>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</si>
  <si>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</si>
  <si>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</si>
  <si>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</si>
  <si>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</si>
  <si>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</si>
  <si>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</si>
  <si>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</si>
  <si>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</si>
  <si>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</si>
  <si>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</si>
  <si>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</si>
  <si>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</si>
  <si>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</si>
  <si>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</si>
  <si>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</si>
  <si>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</si>
  <si>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</si>
  <si>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</si>
  <si>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</si>
  <si>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</si>
  <si>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</si>
  <si>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</si>
  <si>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</si>
  <si>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</si>
  <si>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</si>
  <si>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</si>
  <si>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</si>
  <si>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</si>
  <si>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</si>
  <si>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</si>
  <si>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</si>
  <si>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</si>
  <si>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</si>
  <si>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</si>
  <si>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</si>
  <si>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</si>
  <si>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</si>
  <si>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</si>
  <si>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</si>
  <si>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</si>
  <si>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</si>
  <si>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</si>
  <si>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</si>
  <si>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</si>
  <si>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</si>
  <si>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</si>
  <si>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</si>
  <si>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</si>
  <si>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</si>
  <si>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</si>
  <si>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</si>
  <si>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</si>
  <si>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</si>
  <si>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</si>
  <si>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</si>
  <si>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</si>
  <si>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</si>
  <si>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</si>
  <si>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</si>
  <si>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</si>
  <si>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</si>
  <si>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</si>
  <si>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</si>
  <si>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</si>
  <si>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</si>
  <si>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</si>
  <si>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</si>
  <si>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</si>
  <si>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</si>
  <si>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</si>
  <si>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</si>
  <si>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</si>
  <si>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</si>
  <si>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</si>
  <si>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</si>
  <si>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</si>
  <si>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</si>
  <si>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</si>
  <si>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</si>
  <si>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</si>
  <si>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</si>
  <si>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</si>
  <si>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</si>
  <si>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</si>
  <si>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</si>
  <si>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</si>
  <si>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</si>
  <si>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</si>
  <si>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</si>
  <si>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</si>
  <si>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</si>
  <si>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</si>
  <si>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</si>
  <si>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</si>
  <si>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</si>
  <si>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</si>
  <si>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</si>
  <si>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</si>
  <si>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</si>
  <si>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</si>
  <si>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</si>
  <si>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</si>
  <si>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</si>
  <si>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</si>
  <si>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</si>
  <si>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</si>
  <si>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</si>
  <si>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</si>
  <si>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</si>
  <si>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</si>
  <si>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</si>
  <si>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</si>
  <si>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</si>
  <si>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</si>
  <si>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</si>
  <si>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</si>
  <si>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</si>
  <si>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</si>
  <si>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</si>
  <si>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</si>
  <si>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</si>
  <si>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</si>
  <si>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</si>
  <si>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</si>
  <si>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</si>
  <si>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</si>
  <si>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</si>
  <si>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</si>
  <si>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</si>
  <si>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</si>
  <si>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</si>
  <si>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</si>
  <si>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</si>
  <si>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</si>
  <si>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</si>
  <si>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</si>
  <si>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</si>
  <si>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</si>
  <si>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</si>
  <si>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</si>
  <si>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</si>
  <si>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</si>
  <si>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</si>
  <si>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</si>
  <si>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</si>
  <si>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</si>
  <si>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</si>
  <si>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</si>
  <si>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</si>
  <si>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</si>
  <si>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</si>
  <si>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</si>
  <si>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</si>
  <si>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</si>
  <si>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</si>
  <si>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</si>
  <si>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</si>
  <si>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</si>
  <si>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</si>
  <si>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</si>
  <si>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</si>
  <si>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</si>
  <si>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</si>
  <si>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</si>
  <si>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</si>
  <si>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</si>
  <si>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</si>
  <si>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</si>
  <si>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</si>
  <si>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</si>
  <si>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</si>
  <si>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</si>
  <si>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</si>
  <si>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</si>
  <si>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</si>
  <si>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</si>
  <si>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</si>
  <si>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</si>
  <si>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</si>
  <si>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</si>
  <si>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</si>
  <si>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</si>
  <si>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</si>
  <si>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</si>
  <si>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</si>
  <si>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</si>
  <si>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</si>
  <si>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</si>
  <si>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</si>
  <si>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</si>
  <si>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</si>
  <si>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</si>
  <si>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</si>
  <si>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</si>
  <si>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</si>
  <si>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</si>
  <si>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</si>
  <si>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</si>
  <si>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</si>
  <si>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</si>
  <si>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</si>
  <si>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</si>
  <si>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</si>
  <si>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</si>
  <si>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</si>
  <si>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</si>
  <si>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</si>
  <si>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</si>
  <si>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</si>
  <si>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</si>
  <si>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</si>
  <si>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</si>
  <si>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</si>
  <si>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</si>
  <si>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</si>
  <si>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</si>
  <si>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</si>
  <si>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</si>
  <si>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</si>
  <si>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</si>
  <si>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</si>
  <si>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</si>
  <si>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</si>
  <si>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</si>
  <si>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</si>
  <si>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</si>
  <si>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</si>
  <si>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</si>
  <si>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</si>
  <si>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</si>
  <si>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</si>
  <si>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</si>
  <si>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</si>
  <si>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</si>
  <si>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</si>
  <si>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</si>
  <si>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</si>
  <si>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</si>
  <si>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</si>
  <si>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</si>
  <si>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</si>
  <si>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</si>
  <si>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</si>
  <si>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</si>
  <si>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</si>
  <si>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</si>
  <si>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</si>
  <si>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</si>
  <si>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</si>
  <si>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</si>
  <si>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</si>
  <si>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</si>
  <si>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</si>
  <si>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</si>
  <si>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</si>
  <si>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</si>
  <si>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</si>
  <si>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</si>
  <si>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</si>
  <si>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</si>
  <si>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</si>
  <si>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</si>
  <si>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</si>
  <si>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</si>
  <si>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</si>
  <si>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</si>
  <si>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</si>
  <si>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</si>
  <si>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</si>
  <si>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</si>
  <si>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</si>
  <si>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</si>
  <si>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</si>
  <si>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</si>
  <si>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</si>
  <si>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</si>
  <si>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</si>
  <si>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</si>
  <si>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</si>
  <si>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</si>
  <si>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</si>
  <si>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</si>
  <si>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</si>
  <si>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</si>
  <si>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</si>
  <si>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</si>
  <si>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</si>
  <si>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</si>
  <si>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</si>
  <si>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</si>
  <si>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</si>
  <si>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</si>
  <si>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</si>
  <si>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</si>
  <si>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</si>
  <si>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</si>
  <si>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</si>
  <si>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</si>
  <si>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</si>
  <si>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</si>
  <si>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</si>
  <si>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</si>
  <si>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</si>
  <si>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</si>
  <si>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</si>
  <si>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</si>
  <si>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</si>
  <si>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</si>
  <si>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</si>
  <si>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</si>
  <si>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</si>
  <si>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</si>
  <si>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</si>
  <si>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</si>
  <si>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</si>
  <si>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</si>
  <si>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</si>
  <si>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</si>
  <si>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</si>
  <si>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</si>
  <si>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</si>
  <si>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</si>
  <si>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</si>
  <si>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</si>
  <si>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</si>
  <si>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</si>
  <si>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</si>
  <si>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</si>
  <si>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</si>
  <si>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</si>
  <si>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</si>
  <si>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</si>
  <si>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</si>
  <si>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</si>
  <si>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</si>
  <si>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</si>
  <si>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</si>
  <si>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</si>
  <si>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</si>
  <si>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</si>
  <si>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</si>
  <si>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</si>
  <si>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</si>
  <si>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</si>
  <si>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</si>
  <si>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</si>
  <si>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</si>
  <si>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</si>
  <si>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</si>
  <si>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</si>
  <si>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</si>
  <si>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</si>
  <si>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</si>
  <si>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</si>
  <si>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</si>
  <si>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</si>
  <si>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</si>
  <si>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</si>
  <si>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</si>
  <si>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</si>
  <si>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</si>
  <si>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</si>
  <si>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</si>
  <si>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</si>
  <si>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</si>
  <si>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</si>
  <si>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</si>
  <si>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</si>
  <si>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</si>
  <si>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</si>
  <si>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</si>
  <si>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</si>
  <si>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</si>
  <si>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</si>
  <si>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</si>
  <si>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</si>
  <si>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</si>
  <si>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</si>
  <si>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</si>
  <si>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</si>
  <si>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</si>
  <si>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</si>
  <si>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</si>
  <si>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</si>
  <si>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</si>
  <si>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</si>
  <si>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</si>
  <si>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</si>
  <si>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</si>
  <si>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</si>
  <si>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</si>
  <si>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</si>
  <si>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</si>
  <si>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</si>
  <si>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</si>
  <si>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</si>
  <si>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</si>
  <si>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</si>
  <si>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</si>
  <si>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</si>
  <si>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</si>
  <si>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</si>
  <si>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</si>
  <si>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</si>
  <si>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</si>
  <si>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</si>
  <si>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</si>
  <si>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</si>
  <si>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</si>
  <si>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</si>
  <si>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</si>
  <si>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</si>
  <si>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</si>
  <si>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</si>
  <si>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</si>
  <si>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</si>
  <si>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</si>
  <si>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</si>
  <si>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</si>
  <si>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</si>
  <si>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</si>
  <si>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</si>
  <si>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</si>
  <si>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</si>
  <si>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</si>
  <si>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</si>
  <si>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</si>
  <si>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</si>
  <si>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</si>
  <si>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</si>
  <si>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</si>
  <si>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</si>
  <si>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</si>
  <si>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</si>
  <si>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</si>
  <si>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</si>
  <si>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</si>
  <si>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</si>
  <si>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</si>
  <si>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</si>
  <si>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</si>
  <si>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</si>
  <si>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</si>
  <si>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</si>
  <si>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</si>
  <si>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</si>
  <si>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</si>
  <si>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</si>
  <si>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</si>
  <si>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</si>
  <si>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</si>
  <si>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</si>
  <si>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</si>
  <si>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</si>
  <si>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</si>
  <si>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</si>
  <si>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</si>
  <si>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</si>
  <si>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</si>
  <si>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</si>
  <si>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</si>
  <si>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</si>
  <si>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</si>
  <si>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</si>
  <si>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</si>
  <si>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</si>
  <si>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</si>
  <si>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</si>
  <si>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</si>
  <si>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</si>
  <si>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</si>
  <si>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</si>
  <si>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</si>
  <si>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</si>
  <si>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</si>
  <si>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</si>
  <si>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</si>
  <si>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</si>
  <si>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</si>
  <si>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</si>
  <si>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</si>
  <si>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</si>
  <si>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</si>
  <si>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</si>
  <si>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</si>
  <si>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</si>
  <si>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</si>
  <si>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</si>
  <si>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</si>
  <si>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</si>
  <si>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</si>
  <si>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</si>
  <si>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</si>
  <si>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</si>
  <si>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</si>
  <si>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</si>
  <si>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</si>
  <si>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</si>
  <si>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</si>
  <si>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</si>
  <si>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</si>
  <si>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</si>
  <si>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</si>
  <si>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</si>
  <si>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</si>
  <si>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</si>
  <si>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</si>
  <si>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</si>
  <si>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</si>
  <si>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</si>
  <si>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</si>
  <si>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</si>
  <si>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</si>
  <si>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</si>
  <si>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</si>
  <si>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</si>
  <si>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</si>
  <si>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</si>
  <si>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</si>
  <si>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</si>
  <si>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</si>
  <si>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</si>
  <si>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</si>
  <si>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</si>
  <si>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</si>
  <si>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</si>
  <si>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</si>
  <si>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</si>
  <si>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</si>
  <si>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</si>
  <si>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</si>
  <si>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</si>
  <si>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</si>
  <si>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</si>
  <si>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</si>
  <si>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</si>
  <si>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</si>
  <si>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</si>
  <si>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</si>
  <si>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</si>
  <si>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</si>
  <si>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</si>
  <si>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</si>
  <si>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</si>
  <si>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</si>
  <si>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</si>
  <si>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</si>
  <si>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</si>
  <si>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</si>
  <si>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</si>
  <si>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</si>
  <si>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</si>
  <si>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</si>
  <si>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</si>
  <si>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</si>
  <si>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</si>
  <si>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</si>
  <si>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</si>
  <si>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</si>
  <si>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</si>
  <si>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</si>
  <si>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</si>
  <si>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</si>
  <si>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</si>
  <si>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</si>
  <si>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</si>
  <si>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</si>
  <si>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</si>
  <si>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</si>
  <si>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</si>
  <si>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</si>
  <si>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</si>
  <si>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</si>
  <si>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</si>
  <si>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</si>
  <si>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</si>
  <si>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</si>
  <si>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</si>
  <si>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</si>
  <si>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</si>
  <si>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</si>
  <si>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</si>
  <si>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</si>
  <si>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</si>
  <si>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</si>
  <si>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</si>
  <si>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</si>
  <si>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</si>
  <si>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</si>
  <si>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</si>
  <si>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</si>
  <si>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</si>
  <si>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</si>
  <si>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</si>
  <si>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</si>
  <si>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</si>
  <si>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</si>
  <si>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</si>
  <si>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</si>
  <si>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</si>
  <si>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</si>
  <si>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</si>
  <si>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</si>
  <si>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</si>
  <si>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</si>
  <si>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</si>
  <si>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</si>
  <si>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</si>
  <si>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</si>
  <si>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</si>
  <si>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</si>
  <si>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</si>
  <si>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</si>
  <si>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</si>
  <si>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</si>
  <si>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</si>
  <si>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</si>
  <si>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</si>
  <si>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</si>
  <si>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</si>
  <si>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</si>
  <si>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</si>
  <si>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</si>
  <si>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</si>
  <si>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</si>
  <si>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</si>
  <si>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</si>
  <si>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</si>
  <si>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</si>
  <si>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</si>
  <si>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</si>
  <si>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</si>
  <si>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</si>
  <si>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</si>
  <si>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</si>
  <si>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</si>
  <si>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</si>
  <si>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</si>
  <si>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</si>
  <si>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</si>
  <si>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</si>
  <si>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</si>
  <si>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</si>
  <si>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</si>
  <si>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</si>
  <si>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</si>
  <si>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</si>
  <si>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</si>
  <si>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</si>
  <si>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</si>
  <si>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</si>
  <si>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</si>
  <si>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</si>
  <si>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</si>
  <si>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</si>
  <si>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</si>
  <si>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</si>
  <si>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</si>
  <si>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</si>
  <si>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</si>
  <si>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</si>
  <si>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</si>
  <si>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</si>
  <si>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</si>
  <si>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</si>
  <si>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</si>
  <si>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</si>
  <si>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</si>
  <si>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</si>
  <si>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</si>
  <si>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</si>
  <si>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</si>
  <si>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</si>
  <si>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</si>
  <si>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</si>
  <si>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</si>
  <si>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</si>
  <si>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</si>
  <si>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</si>
  <si>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</si>
  <si>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</si>
  <si>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</si>
  <si>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</si>
  <si>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</si>
  <si>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</si>
  <si>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</si>
  <si>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</si>
  <si>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</si>
  <si>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</si>
  <si>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</si>
  <si>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</si>
  <si>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</si>
  <si>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</si>
  <si>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</si>
  <si>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</si>
  <si>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</si>
  <si>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</si>
  <si>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</si>
  <si>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</si>
  <si>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</si>
  <si>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</si>
  <si>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</si>
  <si>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</si>
  <si>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</si>
  <si>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</si>
  <si>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</si>
  <si>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</si>
  <si>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</si>
  <si>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</si>
  <si>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</si>
  <si>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</si>
  <si>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</si>
  <si>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</si>
  <si>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</si>
  <si>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</si>
  <si>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</si>
  <si>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</si>
  <si>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</si>
  <si>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</si>
  <si>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</si>
  <si>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</si>
  <si>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</si>
  <si>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</si>
  <si>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</si>
  <si>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</si>
  <si>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</si>
  <si>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</si>
  <si>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</si>
  <si>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</si>
  <si>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</si>
  <si>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</si>
  <si>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</si>
  <si>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</si>
  <si>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</si>
  <si>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</si>
  <si>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</si>
  <si>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</si>
  <si>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</si>
  <si>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</si>
  <si>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</si>
  <si>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</si>
  <si>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</si>
  <si>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</si>
  <si>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</si>
  <si>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</si>
  <si>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</si>
  <si>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</si>
  <si>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</si>
  <si>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</si>
  <si>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</si>
  <si>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</si>
  <si>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</si>
  <si>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</si>
  <si>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</si>
  <si>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</si>
  <si>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</si>
  <si>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</si>
  <si>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</si>
  <si>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</si>
  <si>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</si>
  <si>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</si>
  <si>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</si>
  <si>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</si>
  <si>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</si>
  <si>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</si>
  <si>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</si>
  <si>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</si>
  <si>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</si>
  <si>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</si>
  <si>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</si>
  <si>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</si>
  <si>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</si>
  <si>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</si>
  <si>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</si>
  <si>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</si>
  <si>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</si>
  <si>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</si>
  <si>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</si>
  <si>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</si>
  <si>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</si>
  <si>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</si>
  <si>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</si>
  <si>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</si>
  <si>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</si>
  <si>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</si>
  <si>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</si>
  <si>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</si>
  <si>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</si>
  <si>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</si>
  <si>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</si>
  <si>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</si>
  <si>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</si>
  <si>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</si>
  <si>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</si>
  <si>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</si>
  <si>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</si>
  <si>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</si>
  <si>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</si>
  <si>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</si>
  <si>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</si>
  <si>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</si>
  <si>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</si>
  <si>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</si>
  <si>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</si>
  <si>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</si>
  <si>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</si>
  <si>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</si>
  <si>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</si>
  <si>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</si>
  <si>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</si>
  <si>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</si>
  <si>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</si>
  <si>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</si>
  <si>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</si>
  <si>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</si>
  <si>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</si>
  <si>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</si>
  <si>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</si>
  <si>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</si>
  <si>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</si>
  <si>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</si>
  <si>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</si>
  <si>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</si>
  <si>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</si>
  <si>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</si>
  <si>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</si>
  <si>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</si>
  <si>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</si>
  <si>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</si>
  <si>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</si>
  <si>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</si>
  <si>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</si>
  <si>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</si>
  <si>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</si>
  <si>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</si>
  <si>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</si>
  <si>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</si>
  <si>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</si>
  <si>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</si>
  <si>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</si>
  <si>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</si>
  <si>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</si>
  <si>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</si>
  <si>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</si>
  <si>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</si>
  <si>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</si>
  <si>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</si>
  <si>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</si>
  <si>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</si>
  <si>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</si>
  <si>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</si>
  <si>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</si>
  <si>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</si>
  <si>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</si>
  <si>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</si>
  <si>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</si>
  <si>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</si>
  <si>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</si>
  <si>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</si>
  <si>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</si>
  <si>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</si>
  <si>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</si>
  <si>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</si>
  <si>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</si>
  <si>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</si>
  <si>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</si>
  <si>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</si>
  <si>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</si>
  <si>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</si>
  <si>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</si>
  <si>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</si>
  <si>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</si>
  <si>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</si>
  <si>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</si>
  <si>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</si>
  <si>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</si>
  <si>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</si>
  <si>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</si>
  <si>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</si>
  <si>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</si>
  <si>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</si>
  <si>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</si>
  <si>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</si>
  <si>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</si>
  <si>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</si>
  <si>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</si>
  <si>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</si>
  <si>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</si>
  <si>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</si>
  <si>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</si>
  <si>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</si>
  <si>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</si>
  <si>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</si>
  <si>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</si>
  <si>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</si>
  <si>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</si>
  <si>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</si>
  <si>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</si>
  <si>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</si>
  <si>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</si>
  <si>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</si>
  <si>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</si>
  <si>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</si>
  <si>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</si>
  <si>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</si>
  <si>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</si>
  <si>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</si>
  <si>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</si>
  <si>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</si>
  <si>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</si>
  <si>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</si>
  <si>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</si>
  <si>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</si>
  <si>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</si>
  <si>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</si>
  <si>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</si>
  <si>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</si>
  <si>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</si>
  <si>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</si>
  <si>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</si>
  <si>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</si>
  <si>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</si>
  <si>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</si>
  <si>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</si>
  <si>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</si>
  <si>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</si>
  <si>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</si>
  <si>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</si>
  <si>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</si>
  <si>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</si>
  <si>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</si>
  <si>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</si>
  <si>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</si>
  <si>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</si>
  <si>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</si>
  <si>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</si>
  <si>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</si>
  <si>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</si>
  <si>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</si>
  <si>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</si>
  <si>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</si>
  <si>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</si>
  <si>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</si>
  <si>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</si>
  <si>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</si>
  <si>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</si>
  <si>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</si>
  <si>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</si>
  <si>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</si>
  <si>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</si>
  <si>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</si>
  <si>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</si>
  <si>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</si>
  <si>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</si>
  <si>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</si>
  <si>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</si>
  <si>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</si>
  <si>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</si>
  <si>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</si>
  <si>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</si>
  <si>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</si>
  <si>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</si>
  <si>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</si>
  <si>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</si>
  <si>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</si>
  <si>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</si>
  <si>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</si>
  <si>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</si>
  <si>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</si>
  <si>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</si>
  <si>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</si>
  <si>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</si>
  <si>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</si>
  <si>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</si>
  <si>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</si>
  <si>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</si>
  <si>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</si>
  <si>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</si>
  <si>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</si>
  <si>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</si>
  <si>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</si>
  <si>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</si>
  <si>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</si>
  <si>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</si>
  <si>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</si>
  <si>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</si>
  <si>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</si>
  <si>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</si>
  <si>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</si>
  <si>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</si>
  <si>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</si>
  <si>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</si>
  <si>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</si>
  <si>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</si>
  <si>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</si>
  <si>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</si>
  <si>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</si>
  <si>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</si>
  <si>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</si>
  <si>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</si>
  <si>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</si>
  <si>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</si>
  <si>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</si>
  <si>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</si>
  <si>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</si>
  <si>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</si>
  <si>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</si>
  <si>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</si>
  <si>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</si>
  <si>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</si>
  <si>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</si>
  <si>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</si>
  <si>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</si>
  <si>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</si>
  <si>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</si>
  <si>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</si>
  <si>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</si>
  <si>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</si>
  <si>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</si>
  <si>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</si>
  <si>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</si>
  <si>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</si>
  <si>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</si>
  <si>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</si>
  <si>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</si>
  <si>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</si>
  <si>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</si>
  <si>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</si>
  <si>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</si>
  <si>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</si>
  <si>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</si>
  <si>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</si>
  <si>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</si>
  <si>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</si>
  <si>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</si>
  <si>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</si>
  <si>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</si>
  <si>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</si>
  <si>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</si>
  <si>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</si>
  <si>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</si>
  <si>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</si>
  <si>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</si>
  <si>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</si>
  <si>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</si>
  <si>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</si>
  <si>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</si>
  <si>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</si>
  <si>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</si>
  <si>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</si>
  <si>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</si>
  <si>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</si>
  <si>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</si>
  <si>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</si>
  <si>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</si>
  <si>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</si>
  <si>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</si>
  <si>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</si>
  <si>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</si>
  <si>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</si>
  <si>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</si>
  <si>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</si>
  <si>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</si>
  <si>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</si>
  <si>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</si>
  <si>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</si>
  <si>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</si>
  <si>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</si>
  <si>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</si>
  <si>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</si>
  <si>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</si>
  <si>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</si>
  <si>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</si>
  <si>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</si>
  <si>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</si>
  <si>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</si>
  <si>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</si>
  <si>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</si>
  <si>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</si>
  <si>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</si>
  <si>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</si>
  <si>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</si>
  <si>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</si>
  <si>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</si>
  <si>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</si>
  <si>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</si>
  <si>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</si>
  <si>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</si>
  <si>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</si>
  <si>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</si>
  <si>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</si>
  <si>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</si>
  <si>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</si>
  <si>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</si>
  <si>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</si>
  <si>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</si>
  <si>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</si>
  <si>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</si>
  <si>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</si>
  <si>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</si>
  <si>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</si>
  <si>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</si>
  <si>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</si>
  <si>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</si>
  <si>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</si>
  <si>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</si>
  <si>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</si>
  <si>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</si>
  <si>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</si>
  <si>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</si>
  <si>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</si>
  <si>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</si>
  <si>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</si>
  <si>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</si>
  <si>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</si>
  <si>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</si>
  <si>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</si>
  <si>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</si>
  <si>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</si>
  <si>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</si>
  <si>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</si>
  <si>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</si>
  <si>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</si>
  <si>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</si>
  <si>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</si>
  <si>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</si>
  <si>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</si>
  <si>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</si>
  <si>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</si>
  <si>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</si>
  <si>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</si>
  <si>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</si>
  <si>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</si>
  <si>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</si>
  <si>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</si>
  <si>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</si>
  <si>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</si>
  <si>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</si>
  <si>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</si>
  <si>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</si>
  <si>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</si>
  <si>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</si>
  <si>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</si>
  <si>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</si>
  <si>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</si>
  <si>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</si>
  <si>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</si>
  <si>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</si>
  <si>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</si>
  <si>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</si>
  <si>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</si>
  <si>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</si>
  <si>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</si>
  <si>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</si>
  <si>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</si>
  <si>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</si>
  <si>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</si>
  <si>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</si>
  <si>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</si>
  <si>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</si>
  <si>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</si>
  <si>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</si>
  <si>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</si>
  <si>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</si>
  <si>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</si>
  <si>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</si>
  <si>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</si>
  <si>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</si>
  <si>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</si>
  <si>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</si>
  <si>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</si>
  <si>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</si>
  <si>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</si>
  <si>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</si>
  <si>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</si>
  <si>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</si>
  <si>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</si>
  <si>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</si>
  <si>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</si>
  <si>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</si>
  <si>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</si>
  <si>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</si>
  <si>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</si>
  <si>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</si>
  <si>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</si>
  <si>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</si>
  <si>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</si>
  <si>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</si>
  <si>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</si>
  <si>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</si>
  <si>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</si>
  <si>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</si>
  <si>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</si>
  <si>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</si>
  <si>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</si>
  <si>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</si>
  <si>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</si>
  <si>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</si>
  <si>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</si>
  <si>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</si>
  <si>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</si>
  <si>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</si>
  <si>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</si>
  <si>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</si>
  <si>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</si>
  <si>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</si>
  <si>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</si>
  <si>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</si>
  <si>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</si>
  <si>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</si>
  <si>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</si>
  <si>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</si>
  <si>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</si>
  <si>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</si>
  <si>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</si>
  <si>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</si>
  <si>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</si>
  <si>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</si>
  <si>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</si>
  <si>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</si>
  <si>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</si>
  <si>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</si>
  <si>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</si>
  <si>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</si>
  <si>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</si>
  <si>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</si>
  <si>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</si>
  <si>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</si>
  <si>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</si>
  <si>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</si>
  <si>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</si>
  <si>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</si>
  <si>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</si>
  <si>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</si>
  <si>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</si>
  <si>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</si>
  <si>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</si>
  <si>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</si>
  <si>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</si>
  <si>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</si>
  <si>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</si>
  <si>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</si>
  <si>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</si>
  <si>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</si>
  <si>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</si>
  <si>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</si>
  <si>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</si>
  <si>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</si>
  <si>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</si>
  <si>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</si>
  <si>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</si>
  <si>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</si>
  <si>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</si>
  <si>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</si>
  <si>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</si>
  <si>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</si>
  <si>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</si>
  <si>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</si>
  <si>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</si>
  <si>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</si>
  <si>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</si>
  <si>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</si>
  <si>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</si>
  <si>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</si>
  <si>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</si>
  <si>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</si>
  <si>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</si>
  <si>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</si>
  <si>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</si>
  <si>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</si>
  <si>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</si>
  <si>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</si>
  <si>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</si>
  <si>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</si>
  <si>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</si>
  <si>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</si>
  <si>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</si>
  <si>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</si>
  <si>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</si>
  <si>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</si>
  <si>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</si>
  <si>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</si>
  <si>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</si>
  <si>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</si>
  <si>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</si>
  <si>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</si>
  <si>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</si>
  <si>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</si>
  <si>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</si>
  <si>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</si>
  <si>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</si>
  <si>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</si>
  <si>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</si>
  <si>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</si>
  <si>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</si>
  <si>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</si>
  <si>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</si>
  <si>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</si>
  <si>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</si>
  <si>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</si>
  <si>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</si>
  <si>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</si>
  <si>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</si>
  <si>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</si>
  <si>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</si>
  <si>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</si>
  <si>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</si>
  <si>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</si>
  <si>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</si>
  <si>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</si>
  <si>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</si>
  <si>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</si>
  <si>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</si>
  <si>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</si>
  <si>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</si>
  <si>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</si>
  <si>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</si>
  <si>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</si>
  <si>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</si>
  <si>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</si>
  <si>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</si>
  <si>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</si>
  <si>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</si>
  <si>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</si>
  <si>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</si>
  <si>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</si>
  <si>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</si>
  <si>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</si>
  <si>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</si>
  <si>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</si>
  <si>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</si>
  <si>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</si>
  <si>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</si>
  <si>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</si>
  <si>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</si>
  <si>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</si>
  <si>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</si>
  <si>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</si>
  <si>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</si>
  <si>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</si>
  <si>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</si>
  <si>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</si>
  <si>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</si>
  <si>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</si>
  <si>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</si>
  <si>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</si>
  <si>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</si>
  <si>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</si>
  <si>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</si>
  <si>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</si>
  <si>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</si>
  <si>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</si>
  <si>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</si>
  <si>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</si>
  <si>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</si>
  <si>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</si>
  <si>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</si>
  <si>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</si>
  <si>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</si>
  <si>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</si>
  <si>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</si>
  <si>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</si>
  <si>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</si>
  <si>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</si>
  <si>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</si>
  <si>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</si>
  <si>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</si>
  <si>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</si>
  <si>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</si>
  <si>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</si>
  <si>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</si>
  <si>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</si>
  <si>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</si>
  <si>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</si>
  <si>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</si>
  <si>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</si>
  <si>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</si>
  <si>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</si>
  <si>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</si>
  <si>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</si>
  <si>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</si>
  <si>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</si>
  <si>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</si>
  <si>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</si>
  <si>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</si>
  <si>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</si>
  <si>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</si>
  <si>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</si>
  <si>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</si>
  <si>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</si>
  <si>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</si>
  <si>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</si>
  <si>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</si>
  <si>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</si>
  <si>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</si>
  <si>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</si>
  <si>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</si>
  <si>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</si>
  <si>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</si>
  <si>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</si>
  <si>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</si>
  <si>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</si>
  <si>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</si>
  <si>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</si>
  <si>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</si>
  <si>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</si>
  <si>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</si>
  <si>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</si>
  <si>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</si>
  <si>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</si>
  <si>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</si>
  <si>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</si>
  <si>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</si>
  <si>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</si>
  <si>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</si>
  <si>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</si>
  <si>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</si>
  <si>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</si>
  <si>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</si>
  <si>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</si>
  <si>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</si>
  <si>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</si>
  <si>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</si>
  <si>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</si>
  <si>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</si>
  <si>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</si>
  <si>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</si>
  <si>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</si>
  <si>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</si>
  <si>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</si>
  <si>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</si>
  <si>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</si>
  <si>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</si>
  <si>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</si>
  <si>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</si>
  <si>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</si>
  <si>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</si>
  <si>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</si>
  <si>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</si>
  <si>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</si>
  <si>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</si>
  <si>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</si>
  <si>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</si>
  <si>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</si>
  <si>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</si>
  <si>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</si>
  <si>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</si>
  <si>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</si>
  <si>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</si>
  <si>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</si>
  <si>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</si>
  <si>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</si>
  <si>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</si>
  <si>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</si>
  <si>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</si>
  <si>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</si>
  <si>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</si>
  <si>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</si>
  <si>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</si>
  <si>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</si>
  <si>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</si>
  <si>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</si>
  <si>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</si>
  <si>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</si>
  <si>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</si>
  <si>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</si>
  <si>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</si>
  <si>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</si>
  <si>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</si>
  <si>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</si>
  <si>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</si>
  <si>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</si>
  <si>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</si>
  <si>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</si>
  <si>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</si>
  <si>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</si>
  <si>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</si>
  <si>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</si>
  <si>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</si>
  <si>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</si>
  <si>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</si>
  <si>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</si>
  <si>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</si>
  <si>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</si>
  <si>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</si>
  <si>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</si>
  <si>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</si>
  <si>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</si>
  <si>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</si>
  <si>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</si>
  <si>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</si>
  <si>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</si>
  <si>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</si>
  <si>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</si>
  <si>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</si>
  <si>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</si>
  <si>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</si>
  <si>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</si>
  <si>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</si>
  <si>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</si>
  <si>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</si>
  <si>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</si>
  <si>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</si>
  <si>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</si>
  <si>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</si>
  <si>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</si>
  <si>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</si>
  <si>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</si>
  <si>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</si>
  <si>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</si>
  <si>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</si>
  <si>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</si>
  <si>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</si>
  <si>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</si>
  <si>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</si>
  <si>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</si>
  <si>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</si>
  <si>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</si>
  <si>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</si>
  <si>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</si>
  <si>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</si>
  <si>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</si>
  <si>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</si>
  <si>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</si>
  <si>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</si>
  <si>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</si>
  <si>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</si>
  <si>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</si>
  <si>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</si>
  <si>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</si>
  <si>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</si>
  <si>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</si>
  <si>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</si>
  <si>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</si>
  <si>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</si>
  <si>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</si>
  <si>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</si>
  <si>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</si>
  <si>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</si>
  <si>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</si>
  <si>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</si>
  <si>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</si>
  <si>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</si>
  <si>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</si>
  <si>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</si>
  <si>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</si>
  <si>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</si>
  <si>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</si>
  <si>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</si>
  <si>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</si>
  <si>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</si>
  <si>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</si>
  <si>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</si>
  <si>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</si>
  <si>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</si>
  <si>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</si>
  <si>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</si>
  <si>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</si>
  <si>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</si>
  <si>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</si>
  <si>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</si>
  <si>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</si>
  <si>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</si>
  <si>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</si>
  <si>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</si>
  <si>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</si>
  <si>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</si>
  <si>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</si>
  <si>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</si>
  <si>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</si>
  <si>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</si>
  <si>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</si>
  <si>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</si>
  <si>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</si>
  <si>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</si>
  <si>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</si>
  <si>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</si>
  <si>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</si>
  <si>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</si>
  <si>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</si>
  <si>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</si>
  <si>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</si>
  <si>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</si>
  <si>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</si>
  <si>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</si>
  <si>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</si>
  <si>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</si>
  <si>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</si>
  <si>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</si>
  <si>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</si>
  <si>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</si>
  <si>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</si>
  <si>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</si>
  <si>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</si>
  <si>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</si>
  <si>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</si>
  <si>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</si>
  <si>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</si>
  <si>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</si>
  <si>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</si>
  <si>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</si>
  <si>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</si>
  <si>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</si>
  <si>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</si>
  <si>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</si>
  <si>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</si>
  <si>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</si>
  <si>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</si>
  <si>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</si>
  <si>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</si>
  <si>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</si>
  <si>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</si>
  <si>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</si>
  <si>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</si>
  <si>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</si>
  <si>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</si>
  <si>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</si>
  <si>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</si>
  <si>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</si>
  <si>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</si>
  <si>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</si>
  <si>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</si>
  <si>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</si>
  <si>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</si>
  <si>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</si>
  <si>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</si>
  <si>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</si>
  <si>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</si>
  <si>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</si>
  <si>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</si>
  <si>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</si>
  <si>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</si>
  <si>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</si>
  <si>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</si>
  <si>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</si>
  <si>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</si>
  <si>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</si>
  <si>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</si>
  <si>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</si>
  <si>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</si>
  <si>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</si>
  <si>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</si>
  <si>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</si>
  <si>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</si>
  <si>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</si>
  <si>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</si>
  <si>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</si>
  <si>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</si>
  <si>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</si>
  <si>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</si>
  <si>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</si>
  <si>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</si>
  <si>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</si>
  <si>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</si>
  <si>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</si>
  <si>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</si>
  <si>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</si>
  <si>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</si>
  <si>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</si>
  <si>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</si>
  <si>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</si>
  <si>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</si>
  <si>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</si>
  <si>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</si>
  <si>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</si>
  <si>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</si>
  <si>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</si>
  <si>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</si>
  <si>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</si>
  <si>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</si>
  <si>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</si>
  <si>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</si>
  <si>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</si>
  <si>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</si>
  <si>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</si>
  <si>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</si>
  <si>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</si>
  <si>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</si>
  <si>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</si>
  <si>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</si>
  <si>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</si>
  <si>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</si>
  <si>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</si>
  <si>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</si>
  <si>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</si>
  <si>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</si>
  <si>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</si>
  <si>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</si>
  <si>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</si>
  <si>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</si>
  <si>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</si>
  <si>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</si>
  <si>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</si>
  <si>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</si>
  <si>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</si>
  <si>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</si>
  <si>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</si>
  <si>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</si>
  <si>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</si>
  <si>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</si>
  <si>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</si>
  <si>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</si>
  <si>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</si>
  <si>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</si>
  <si>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</si>
  <si>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</si>
  <si>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</si>
  <si>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</si>
  <si>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</si>
  <si>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</si>
  <si>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</si>
  <si>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</si>
  <si>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</si>
  <si>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</si>
  <si>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</si>
  <si>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</si>
  <si>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</si>
  <si>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</si>
  <si>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</si>
  <si>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</si>
  <si>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</si>
  <si>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</si>
  <si>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</si>
  <si>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</si>
  <si>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</si>
  <si>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</si>
  <si>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</si>
  <si>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</si>
  <si>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</si>
  <si>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</si>
  <si>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</si>
  <si>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</si>
  <si>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</si>
  <si>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</si>
  <si>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</si>
  <si>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</si>
  <si>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</si>
  <si>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</si>
  <si>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</si>
  <si>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</si>
  <si>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</si>
  <si>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</si>
  <si>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</si>
  <si>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</si>
  <si>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</si>
  <si>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</si>
  <si>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</si>
  <si>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</si>
  <si>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</si>
  <si>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</si>
  <si>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</si>
  <si>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</si>
  <si>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</si>
  <si>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</si>
  <si>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</si>
  <si>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</si>
  <si>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</si>
  <si>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</si>
  <si>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</si>
  <si>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</si>
  <si>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</si>
  <si>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</si>
  <si>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</si>
  <si>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</si>
  <si>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</si>
  <si>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</si>
  <si>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</si>
  <si>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</si>
  <si>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</si>
  <si>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</si>
  <si>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</si>
  <si>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</si>
  <si>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</si>
  <si>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</si>
  <si>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</si>
  <si>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</si>
  <si>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</si>
  <si>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</si>
  <si>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</si>
  <si>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</si>
  <si>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</si>
  <si>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</si>
  <si>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</si>
  <si>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</si>
  <si>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</si>
  <si>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</si>
  <si>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</si>
  <si>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</si>
  <si>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</si>
  <si>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</si>
  <si>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</si>
  <si>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</si>
  <si>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</si>
  <si>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</si>
  <si>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</si>
  <si>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</si>
  <si>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</si>
  <si>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</si>
  <si>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</si>
  <si>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</si>
  <si>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</si>
  <si>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</si>
  <si>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</si>
  <si>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</si>
  <si>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</si>
  <si>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</si>
  <si>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</si>
  <si>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</si>
  <si>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</si>
  <si>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</si>
  <si>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</si>
  <si>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</si>
  <si>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</si>
  <si>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</si>
  <si>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</si>
  <si>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</si>
  <si>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</si>
  <si>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</si>
  <si>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</si>
  <si>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</si>
  <si>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</si>
  <si>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</si>
  <si>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</si>
  <si>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</si>
  <si>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</si>
  <si>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</si>
  <si>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</si>
  <si>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</si>
  <si>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</si>
  <si>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</si>
  <si>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</si>
  <si>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</si>
  <si>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</si>
  <si>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</si>
  <si>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</si>
  <si>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</si>
  <si>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</si>
  <si>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</si>
  <si>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</si>
  <si>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</si>
  <si>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</si>
  <si>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</si>
  <si>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</si>
  <si>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</si>
  <si>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</si>
  <si>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</si>
  <si>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</si>
  <si>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</si>
  <si>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</si>
  <si>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</si>
  <si>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</si>
  <si>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</si>
  <si>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</si>
  <si>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</si>
  <si>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</si>
  <si>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</si>
  <si>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</si>
  <si>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</si>
  <si>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</si>
  <si>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</si>
  <si>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</si>
  <si>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</si>
  <si>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</si>
  <si>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</si>
  <si>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</si>
  <si>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</si>
  <si>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</si>
  <si>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</si>
  <si>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</si>
  <si>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</si>
  <si>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</si>
  <si>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</si>
  <si>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</si>
  <si>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</si>
  <si>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</si>
  <si>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</si>
  <si>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</si>
  <si>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</si>
  <si>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</si>
  <si>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</si>
  <si>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</si>
  <si>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</si>
  <si>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</si>
  <si>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</si>
  <si>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</si>
  <si>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</si>
  <si>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</si>
  <si>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</si>
  <si>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</si>
  <si>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</si>
  <si>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</si>
  <si>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</si>
  <si>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</si>
  <si>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</si>
  <si>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</si>
  <si>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</si>
  <si>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</si>
  <si>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</si>
  <si>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</si>
  <si>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</si>
  <si>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</si>
  <si>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</si>
  <si>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</si>
  <si>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</si>
  <si>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</si>
  <si>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</si>
  <si>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</si>
  <si>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</si>
  <si>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</si>
  <si>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</si>
  <si>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</si>
  <si>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</si>
  <si>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</si>
  <si>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</si>
  <si>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</si>
  <si>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</si>
  <si>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</si>
  <si>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</si>
  <si>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</si>
  <si>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</si>
  <si>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</si>
  <si>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</si>
  <si>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</si>
  <si>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</si>
  <si>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</si>
  <si>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</si>
  <si>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</si>
  <si>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</si>
  <si>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</si>
  <si>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</si>
  <si>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</si>
  <si>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</si>
  <si>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</si>
  <si>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</si>
  <si>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</si>
  <si>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</si>
  <si>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</si>
  <si>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</si>
  <si>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</si>
  <si>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</si>
  <si>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</si>
  <si>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</si>
  <si>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</si>
  <si>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</si>
  <si>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</si>
  <si>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</si>
  <si>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</si>
  <si>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</si>
  <si>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</si>
  <si>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</si>
  <si>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</si>
  <si>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</si>
  <si>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</si>
  <si>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</si>
  <si>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</si>
  <si>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</si>
  <si>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</si>
  <si>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</si>
  <si>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</si>
  <si>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</si>
  <si>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</si>
  <si>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</si>
  <si>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</si>
  <si>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</si>
  <si>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</si>
  <si>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</si>
  <si>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</si>
  <si>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</si>
  <si>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</si>
  <si>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</si>
  <si>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</si>
  <si>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</si>
  <si>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</si>
  <si>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</si>
  <si>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</si>
  <si>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</si>
  <si>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</si>
  <si>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</si>
  <si>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</si>
  <si>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</si>
  <si>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</si>
  <si>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</si>
  <si>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</si>
  <si>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</si>
  <si>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</si>
  <si>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</si>
  <si>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</si>
  <si>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</si>
  <si>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</si>
  <si>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</si>
  <si>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</si>
  <si>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</si>
  <si>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</si>
  <si>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</si>
  <si>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</si>
  <si>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</si>
  <si>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</si>
  <si>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</si>
  <si>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</si>
  <si>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</si>
  <si>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</si>
  <si>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</si>
  <si>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</si>
  <si>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</si>
  <si>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</si>
  <si>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</si>
  <si>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</si>
  <si>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</si>
  <si>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</si>
  <si>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</si>
  <si>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</si>
  <si>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</si>
  <si>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</si>
  <si>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</si>
  <si>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</si>
  <si>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</si>
  <si>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</si>
  <si>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</si>
  <si>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</si>
  <si>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</si>
  <si>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</si>
  <si>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</si>
  <si>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</si>
  <si>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</si>
  <si>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</si>
  <si>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</si>
  <si>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</si>
  <si>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</si>
  <si>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</si>
  <si>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</si>
  <si>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</si>
  <si>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</si>
  <si>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</si>
  <si>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</si>
  <si>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</si>
  <si>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</si>
  <si>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</si>
  <si>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</si>
  <si>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</si>
  <si>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</si>
  <si>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</si>
  <si>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</si>
  <si>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</si>
  <si>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</si>
  <si>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</si>
  <si>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</si>
  <si>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</si>
  <si>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</si>
  <si>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</si>
  <si>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</si>
  <si>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</si>
  <si>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</si>
  <si>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</si>
  <si>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</si>
  <si>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</si>
  <si>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</si>
  <si>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</si>
  <si>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</si>
  <si>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</si>
  <si>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</si>
  <si>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</si>
  <si>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</si>
  <si>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</si>
  <si>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</si>
  <si>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</si>
  <si>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</si>
  <si>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</si>
  <si>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</si>
  <si>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</si>
  <si>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</si>
  <si>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</si>
  <si>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</si>
  <si>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</si>
  <si>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</si>
  <si>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</si>
  <si>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</si>
  <si>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</si>
  <si>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</si>
  <si>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</si>
  <si>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</si>
  <si>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</si>
  <si>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</si>
  <si>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</si>
  <si>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</si>
  <si>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</si>
  <si>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</si>
  <si>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</si>
  <si>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</si>
  <si>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</si>
  <si>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</si>
  <si>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</si>
  <si>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</si>
  <si>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</si>
  <si>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</si>
  <si>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</si>
  <si>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</si>
  <si>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</si>
  <si>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</si>
  <si>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</si>
  <si>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</si>
  <si>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</si>
  <si>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</si>
  <si>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</si>
  <si>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</si>
  <si>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</si>
  <si>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</si>
  <si>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</si>
  <si>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</si>
  <si>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</si>
  <si>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</si>
  <si>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</si>
  <si>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</si>
  <si>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</si>
  <si>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</si>
  <si>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</si>
  <si>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</si>
  <si>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</si>
  <si>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</si>
  <si>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</si>
  <si>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</si>
  <si>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</si>
  <si>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</si>
  <si>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</si>
  <si>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</si>
  <si>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</si>
  <si>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</si>
  <si>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</si>
  <si>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</si>
  <si>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</si>
  <si>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</si>
  <si>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</si>
  <si>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</si>
  <si>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</si>
  <si>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</si>
  <si>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</si>
  <si>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</si>
  <si>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</si>
  <si>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</si>
  <si>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</si>
  <si>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</si>
  <si>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</si>
  <si>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</si>
  <si>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</si>
  <si>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</si>
  <si>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</si>
  <si>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</si>
  <si>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</si>
  <si>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</si>
  <si>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</si>
  <si>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</si>
  <si>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</si>
  <si>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</si>
  <si>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</si>
  <si>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</si>
  <si>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</si>
  <si>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</si>
  <si>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</si>
  <si>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</si>
  <si>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</si>
  <si>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</si>
  <si>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</si>
  <si>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</si>
  <si>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</si>
  <si>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</si>
  <si>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</si>
  <si>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</si>
  <si>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</si>
  <si>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</si>
  <si>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</si>
  <si>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</si>
  <si>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</si>
  <si>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</si>
  <si>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</si>
  <si>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</si>
  <si>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</si>
  <si>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</si>
  <si>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</si>
  <si>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</si>
  <si>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</si>
  <si>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</si>
  <si>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</si>
  <si>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</si>
  <si>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</si>
  <si>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</si>
  <si>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</si>
  <si>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</si>
  <si>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</si>
  <si>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</si>
  <si>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</si>
  <si>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</si>
  <si>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</si>
  <si>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</si>
  <si>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</si>
  <si>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</si>
  <si>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</si>
  <si>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</si>
  <si>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</si>
  <si>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</si>
  <si>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</si>
  <si>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</si>
  <si>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</si>
  <si>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</si>
  <si>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</si>
  <si>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</si>
  <si>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</si>
  <si>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</si>
  <si>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</si>
  <si>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</si>
  <si>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</si>
  <si>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</si>
  <si>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</si>
  <si>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</si>
  <si>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</si>
  <si>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</si>
  <si>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</si>
  <si>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</si>
  <si>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</si>
  <si>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</si>
  <si>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</si>
  <si>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</si>
  <si>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</si>
  <si>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</si>
  <si>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</si>
  <si>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</si>
  <si>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</si>
  <si>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</si>
  <si>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</si>
  <si>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</si>
  <si>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</si>
  <si>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</si>
  <si>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</si>
  <si>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</si>
  <si>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</si>
  <si>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</si>
  <si>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</si>
  <si>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</si>
  <si>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</si>
  <si>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</si>
  <si>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</si>
  <si>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</si>
  <si>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</si>
  <si>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</si>
  <si>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</si>
  <si>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</si>
  <si>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</si>
  <si>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</si>
  <si>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</si>
  <si>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</si>
  <si>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</si>
  <si>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</si>
  <si>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</si>
  <si>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</si>
  <si>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</si>
  <si>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</si>
  <si>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</si>
  <si>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</si>
  <si>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</si>
  <si>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</si>
  <si>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</si>
  <si>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</si>
  <si>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</si>
  <si>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</si>
  <si>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</si>
  <si>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</si>
  <si>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</si>
  <si>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</si>
  <si>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</si>
  <si>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</si>
  <si>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</si>
  <si>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</si>
  <si>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</si>
  <si>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</si>
  <si>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</si>
  <si>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</si>
  <si>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</si>
  <si>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</si>
  <si>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</si>
  <si>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</si>
  <si>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</si>
  <si>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</si>
  <si>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</si>
  <si>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</si>
  <si>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</si>
  <si>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</si>
  <si>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</si>
  <si>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</si>
  <si>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</si>
  <si>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</si>
  <si>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</si>
  <si>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</si>
  <si>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</si>
  <si>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</si>
  <si>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</si>
  <si>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</si>
  <si>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</si>
  <si>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</si>
  <si>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</si>
  <si>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</si>
  <si>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</si>
  <si>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</si>
  <si>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</si>
  <si>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</si>
  <si>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</si>
  <si>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</si>
  <si>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</si>
  <si>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</si>
  <si>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</si>
  <si>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</si>
  <si>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</si>
  <si>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</si>
  <si>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</si>
  <si>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</si>
  <si>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</si>
  <si>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</si>
  <si>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</si>
  <si>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</si>
  <si>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</si>
  <si>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</si>
  <si>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</si>
  <si>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</si>
  <si>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</si>
  <si>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</si>
  <si>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</si>
  <si>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</si>
  <si>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</si>
  <si>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</si>
  <si>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</si>
  <si>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</si>
  <si>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</si>
  <si>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</si>
  <si>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</si>
  <si>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</si>
  <si>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</si>
  <si>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</si>
  <si>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</si>
  <si>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</si>
  <si>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</si>
  <si>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</si>
  <si>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</si>
  <si>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</si>
  <si>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</si>
  <si>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</si>
  <si>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</si>
  <si>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</si>
  <si>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</si>
  <si>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</si>
  <si>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</si>
  <si>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</si>
  <si>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</si>
  <si>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</si>
  <si>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</si>
  <si>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</si>
  <si>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</si>
  <si>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</si>
  <si>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</si>
  <si>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</si>
  <si>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</si>
  <si>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</si>
  <si>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</si>
  <si>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</si>
  <si>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</si>
  <si>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</si>
  <si>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</si>
  <si>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</si>
  <si>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</si>
  <si>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</si>
  <si>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</si>
  <si>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</si>
  <si>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</si>
  <si>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</si>
  <si>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</si>
  <si>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</si>
  <si>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</si>
  <si>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</si>
  <si>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</si>
  <si>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</si>
  <si>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</si>
  <si>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</si>
  <si>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</si>
  <si>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</si>
  <si>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</si>
  <si>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</si>
  <si>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</si>
  <si>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</si>
  <si>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</si>
  <si>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</si>
  <si>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</si>
  <si>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</si>
  <si>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</si>
  <si>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</si>
  <si>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</si>
  <si>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</si>
  <si>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</si>
  <si>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</si>
  <si>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</si>
  <si>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</si>
  <si>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</si>
  <si>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</si>
  <si>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</si>
  <si>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</si>
  <si>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</si>
  <si>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</si>
  <si>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</si>
  <si>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</si>
  <si>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</si>
  <si>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</si>
  <si>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</si>
  <si>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</si>
  <si>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</si>
  <si>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</si>
  <si>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</si>
  <si>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</si>
  <si>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</si>
  <si>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</si>
  <si>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</si>
  <si>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</si>
  <si>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</si>
  <si>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</si>
  <si>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</si>
  <si>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</si>
  <si>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</si>
  <si>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</si>
  <si>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</si>
  <si>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</si>
  <si>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</si>
  <si>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</si>
  <si>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</si>
  <si>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</si>
  <si>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</si>
  <si>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</si>
  <si>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</si>
  <si>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</si>
  <si>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</si>
  <si>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</si>
  <si>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</si>
  <si>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</si>
  <si>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</si>
  <si>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</si>
  <si>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</si>
  <si>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</si>
  <si>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</si>
  <si>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</si>
  <si>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</si>
  <si>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</si>
  <si>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</si>
  <si>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</si>
  <si>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</si>
  <si>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</si>
  <si>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</si>
  <si>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</si>
  <si>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</si>
  <si>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</si>
  <si>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</si>
  <si>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</si>
  <si>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</si>
  <si>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</si>
  <si>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</si>
  <si>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</si>
  <si>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</si>
  <si>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</si>
  <si>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</si>
  <si>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</si>
  <si>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</si>
  <si>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</si>
  <si>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</si>
  <si>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</si>
  <si>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</si>
  <si>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</si>
  <si>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</si>
  <si>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</si>
  <si>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</si>
  <si>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</si>
  <si>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</si>
  <si>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</si>
  <si>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</si>
  <si>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</si>
  <si>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</si>
  <si>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</si>
  <si>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</si>
  <si>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</si>
  <si>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</si>
  <si>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</si>
  <si>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</si>
  <si>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</si>
  <si>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</si>
  <si>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</si>
  <si>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</si>
  <si>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</si>
  <si>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</si>
  <si>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</si>
  <si>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</si>
  <si>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</si>
  <si>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</si>
  <si>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</si>
  <si>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</si>
  <si>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</si>
  <si>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</si>
  <si>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</si>
  <si>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</si>
  <si>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</si>
  <si>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</si>
  <si>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</si>
  <si>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</si>
  <si>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</si>
  <si>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</si>
  <si>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</si>
  <si>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</si>
  <si>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</si>
  <si>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</si>
  <si>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</si>
  <si>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</si>
  <si>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</si>
  <si>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</si>
  <si>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</si>
  <si>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</si>
  <si>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</si>
  <si>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</si>
  <si>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</si>
  <si>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</si>
  <si>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</si>
  <si>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</si>
  <si>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</si>
  <si>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</si>
  <si>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</si>
  <si>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</si>
  <si>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</si>
  <si>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</si>
  <si>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</si>
  <si>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</si>
  <si>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</si>
  <si>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</si>
  <si>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</si>
  <si>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</si>
  <si>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</si>
  <si>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</si>
  <si>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</si>
  <si>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</si>
  <si>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</si>
  <si>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</si>
  <si>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</si>
  <si>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</si>
  <si>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</si>
  <si>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</si>
  <si>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</si>
  <si>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</si>
  <si>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</si>
  <si>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</si>
  <si>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</si>
  <si>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</si>
  <si>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</si>
  <si>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</si>
  <si>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</si>
  <si>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</si>
  <si>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</si>
  <si>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</si>
  <si>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</si>
  <si>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</si>
  <si>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</si>
  <si>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</si>
  <si>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</si>
  <si>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</si>
  <si>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</si>
  <si>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</si>
  <si>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</si>
  <si>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</si>
  <si>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</si>
  <si>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</si>
  <si>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</si>
  <si>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</si>
  <si>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</si>
  <si>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</si>
  <si>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</si>
  <si>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</si>
  <si>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</si>
  <si>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</si>
  <si>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</si>
  <si>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</si>
  <si>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</si>
  <si>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</si>
  <si>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</si>
  <si>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</si>
  <si>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</si>
  <si>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</si>
  <si>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</si>
  <si>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</si>
  <si>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</si>
  <si>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</si>
  <si>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</si>
  <si>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</si>
  <si>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</si>
  <si>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</si>
  <si>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</si>
  <si>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</si>
  <si>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</si>
  <si>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</si>
  <si>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</si>
  <si>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</si>
  <si>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</si>
  <si>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</si>
  <si>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</si>
  <si>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</si>
  <si>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</si>
  <si>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</si>
  <si>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</si>
  <si>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</si>
  <si>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</si>
  <si>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</si>
  <si>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</si>
  <si>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</si>
  <si>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</si>
  <si>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</si>
  <si>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</si>
  <si>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</si>
  <si>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</si>
  <si>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</si>
  <si>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</si>
  <si>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</si>
  <si>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</si>
  <si>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</si>
  <si>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</si>
  <si>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</si>
  <si>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</si>
  <si>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</si>
  <si>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</si>
  <si>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</si>
  <si>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</si>
  <si>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</si>
  <si>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</si>
  <si>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</si>
  <si>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</si>
  <si>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</si>
  <si>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</si>
  <si>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</si>
  <si>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</si>
  <si>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</si>
  <si>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</si>
  <si>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</si>
  <si>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</si>
  <si>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</si>
  <si>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</si>
  <si>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</si>
  <si>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</si>
  <si>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</si>
  <si>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</si>
  <si>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</si>
  <si>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</si>
  <si>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</si>
  <si>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</si>
  <si>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</si>
  <si>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</si>
  <si>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</si>
  <si>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</si>
  <si>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</si>
  <si>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</si>
  <si>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</si>
  <si>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</si>
  <si>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</si>
  <si>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</si>
  <si>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</si>
  <si>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</si>
  <si>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</si>
  <si>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</si>
  <si>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</si>
  <si>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</si>
  <si>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</si>
  <si>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</si>
  <si>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</si>
  <si>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</si>
  <si>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</si>
  <si>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</si>
  <si>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</si>
  <si>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</si>
  <si>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</si>
  <si>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</si>
  <si>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</si>
  <si>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</si>
  <si>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</si>
  <si>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</si>
  <si>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</si>
  <si>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</si>
  <si>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</si>
  <si>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</si>
  <si>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</si>
  <si>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</si>
  <si>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</si>
  <si>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</si>
  <si>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</si>
  <si>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</si>
  <si>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</si>
  <si>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</si>
  <si>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</si>
  <si>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</si>
  <si>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</si>
  <si>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</si>
  <si>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</si>
  <si>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</si>
  <si>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</si>
  <si>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</si>
  <si>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</si>
  <si>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</si>
  <si>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</si>
  <si>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</si>
  <si>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</si>
  <si>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</si>
  <si>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</si>
  <si>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</si>
  <si>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</si>
  <si>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</si>
  <si>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</si>
  <si>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</si>
  <si>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</si>
  <si>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</si>
  <si>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</si>
  <si>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</si>
  <si>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</si>
  <si>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</si>
  <si>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</si>
  <si>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</si>
  <si>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</si>
  <si>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</si>
  <si>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</si>
  <si>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</si>
  <si>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</si>
  <si>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</si>
  <si>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</si>
  <si>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</si>
  <si>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</si>
  <si>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</si>
  <si>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</si>
  <si>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</si>
  <si>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</si>
  <si>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</si>
  <si>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</si>
  <si>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</si>
  <si>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</si>
  <si>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</si>
  <si>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</si>
  <si>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</si>
  <si>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</si>
  <si>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</si>
  <si>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</si>
  <si>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</si>
  <si>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</si>
  <si>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</si>
  <si>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</si>
  <si>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</si>
  <si>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</si>
  <si>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</si>
  <si>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</si>
  <si>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</si>
  <si>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</si>
  <si>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</si>
  <si>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</si>
  <si>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</si>
  <si>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</si>
  <si>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</si>
  <si>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</si>
  <si>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</si>
  <si>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</si>
  <si>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</si>
  <si>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</si>
  <si>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</si>
  <si>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</si>
  <si>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</si>
  <si>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</si>
  <si>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</si>
  <si>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</si>
  <si>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</si>
  <si>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</si>
  <si>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</si>
  <si>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</si>
  <si>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</si>
  <si>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</si>
  <si>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</si>
  <si>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</si>
  <si>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</si>
  <si>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</si>
  <si>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</si>
  <si>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</si>
  <si>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</si>
  <si>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</si>
  <si>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</si>
  <si>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</si>
  <si>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</si>
  <si>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</si>
  <si>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</si>
  <si>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</si>
  <si>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</si>
  <si>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</si>
  <si>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</si>
  <si>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</si>
  <si>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</si>
  <si>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</si>
  <si>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</si>
  <si>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</si>
  <si>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</si>
  <si>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</si>
  <si>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</si>
  <si>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</si>
  <si>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</si>
  <si>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</si>
  <si>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</si>
  <si>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</si>
  <si>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</si>
  <si>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</si>
  <si>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</si>
  <si>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</si>
  <si>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</si>
  <si>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</si>
  <si>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</si>
  <si>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</si>
  <si>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</si>
  <si>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</si>
  <si>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</si>
  <si>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</si>
  <si>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</si>
  <si>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</si>
  <si>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</si>
  <si>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</si>
  <si>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</si>
  <si>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</si>
  <si>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</si>
  <si>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</si>
  <si>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</si>
  <si>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</si>
  <si>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</si>
  <si>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</si>
  <si>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</si>
  <si>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</si>
  <si>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</si>
  <si>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</si>
  <si>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</si>
  <si>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</si>
  <si>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</si>
  <si>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</si>
  <si>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</si>
  <si>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</si>
  <si>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</si>
  <si>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</si>
  <si>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</si>
  <si>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</si>
  <si>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</si>
  <si>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</si>
  <si>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</si>
  <si>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</si>
  <si>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</si>
  <si>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</si>
  <si>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</si>
  <si>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</si>
  <si>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</si>
  <si>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</si>
  <si>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</si>
  <si>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</si>
  <si>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</si>
  <si>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</si>
  <si>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</si>
  <si>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</si>
  <si>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</si>
  <si>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</si>
  <si>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</si>
  <si>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</si>
  <si>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</si>
  <si>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</si>
  <si>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</si>
  <si>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</si>
  <si>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</si>
  <si>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</si>
  <si>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</si>
  <si>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</si>
  <si>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</si>
  <si>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</si>
  <si>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</si>
  <si>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</si>
  <si>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</si>
  <si>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</si>
  <si>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</si>
  <si>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</si>
  <si>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</si>
  <si>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</si>
  <si>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</si>
  <si>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</si>
  <si>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</si>
  <si>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</si>
  <si>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</si>
  <si>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</si>
  <si>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</si>
  <si>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</si>
  <si>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</si>
  <si>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</si>
  <si>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</si>
  <si>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</si>
  <si>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</si>
  <si>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</si>
  <si>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</si>
  <si>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</si>
  <si>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</si>
  <si>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</si>
  <si>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</si>
  <si>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</si>
  <si>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</si>
  <si>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</si>
  <si>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</si>
  <si>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</si>
  <si>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</si>
  <si>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</si>
  <si>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</si>
  <si>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</si>
  <si>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</si>
  <si>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</si>
  <si>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</si>
  <si>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</si>
  <si>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</si>
  <si>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</si>
  <si>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</si>
  <si>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</si>
  <si>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</si>
  <si>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</si>
  <si>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</si>
  <si>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</si>
  <si>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</si>
  <si>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</si>
  <si>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</si>
  <si>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</si>
  <si>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</si>
  <si>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</si>
  <si>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</si>
  <si>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</si>
  <si>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</si>
  <si>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</si>
  <si>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</si>
  <si>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</si>
  <si>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</si>
  <si>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</si>
  <si>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</si>
  <si>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</si>
  <si>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</si>
  <si>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</si>
  <si>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</si>
  <si>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</si>
  <si>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</si>
  <si>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</si>
  <si>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</si>
  <si>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</si>
  <si>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</si>
  <si>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</si>
  <si>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</si>
  <si>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</si>
  <si>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</si>
  <si>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</si>
  <si>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</si>
  <si>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</si>
  <si>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</si>
  <si>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</si>
  <si>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</si>
  <si>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</si>
  <si>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</si>
  <si>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</si>
  <si>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</si>
  <si>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</si>
  <si>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</si>
  <si>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</si>
  <si>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</si>
  <si>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</si>
  <si>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</si>
  <si>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</si>
  <si>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</si>
  <si>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</si>
  <si>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</si>
  <si>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</si>
  <si>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</si>
  <si>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</si>
  <si>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</si>
  <si>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</si>
  <si>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</si>
  <si>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</si>
  <si>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</si>
  <si>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</si>
  <si>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</si>
  <si>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</si>
  <si>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</si>
  <si>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</si>
  <si>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</si>
  <si>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</si>
  <si>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</si>
  <si>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</si>
  <si>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</si>
  <si>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</si>
  <si>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</si>
  <si>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</si>
  <si>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</si>
  <si>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</si>
  <si>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</si>
  <si>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</si>
  <si>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</si>
  <si>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</si>
  <si>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</si>
  <si>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</si>
  <si>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</si>
  <si>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</si>
  <si>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</si>
  <si>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</si>
  <si>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</si>
  <si>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</si>
  <si>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</si>
  <si>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</si>
  <si>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</si>
  <si>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</si>
  <si>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</si>
  <si>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</si>
  <si>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</si>
  <si>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</si>
  <si>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</si>
  <si>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</si>
  <si>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</si>
  <si>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</si>
  <si>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</si>
  <si>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</si>
  <si>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</si>
  <si>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</si>
  <si>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</si>
  <si>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</si>
  <si>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</si>
  <si>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</si>
  <si>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</si>
  <si>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</si>
  <si>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</si>
  <si>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</si>
  <si>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</si>
  <si>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</si>
  <si>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</si>
  <si>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</si>
  <si>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</si>
  <si>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</si>
  <si>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</si>
  <si>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</si>
  <si>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</si>
  <si>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</si>
  <si>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</si>
  <si>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</si>
  <si>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</si>
  <si>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</si>
  <si>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</si>
  <si>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</si>
  <si>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</si>
  <si>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</si>
  <si>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</si>
  <si>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</si>
  <si>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</si>
  <si>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</si>
  <si>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</si>
  <si>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</si>
  <si>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</si>
  <si>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</si>
  <si>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</si>
  <si>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</si>
  <si>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</si>
  <si>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</si>
  <si>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</si>
  <si>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</si>
  <si>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</si>
  <si>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</si>
  <si>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</si>
  <si>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</si>
  <si>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</si>
  <si>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</si>
  <si>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</si>
  <si>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</si>
  <si>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</si>
  <si>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</si>
  <si>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</si>
  <si>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</si>
  <si>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</si>
  <si>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</si>
  <si>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</si>
  <si>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</si>
  <si>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</si>
  <si>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</si>
  <si>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</si>
  <si>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</si>
  <si>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</si>
  <si>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</si>
  <si>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</si>
  <si>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</si>
  <si>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</si>
  <si>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</si>
  <si>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</si>
  <si>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</si>
  <si>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</si>
  <si>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</si>
  <si>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</si>
  <si>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</si>
  <si>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</si>
  <si>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</si>
  <si>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</si>
  <si>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</si>
  <si>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</si>
  <si>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</si>
  <si>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</si>
  <si>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</si>
  <si>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</si>
  <si>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</si>
  <si>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</si>
  <si>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</si>
  <si>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</si>
  <si>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</si>
  <si>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</si>
  <si>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</si>
  <si>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</si>
  <si>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</si>
  <si>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</si>
  <si>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</si>
  <si>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</si>
  <si>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</si>
  <si>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</si>
  <si>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</si>
  <si>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</si>
  <si>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</si>
  <si>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</si>
  <si>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</si>
  <si>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</si>
  <si>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</si>
  <si>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</si>
  <si>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</si>
  <si>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</si>
  <si>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</si>
  <si>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</si>
  <si>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</si>
  <si>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</si>
  <si>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</si>
  <si>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</si>
  <si>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</si>
  <si>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</si>
  <si>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</si>
  <si>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</si>
  <si>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</si>
  <si>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</si>
  <si>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</si>
  <si>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</si>
  <si>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</si>
  <si>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</si>
  <si>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</si>
  <si>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</si>
  <si>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</si>
  <si>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</si>
  <si>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</si>
  <si>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</si>
  <si>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</si>
  <si>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</si>
  <si>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</si>
  <si>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</si>
  <si>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</si>
  <si>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</si>
  <si>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</si>
  <si>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</si>
  <si>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</si>
  <si>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</si>
  <si>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</si>
  <si>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</si>
  <si>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</si>
  <si>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</si>
  <si>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</si>
  <si>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</si>
  <si>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</si>
  <si>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</si>
  <si>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</si>
  <si>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</si>
  <si>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</si>
  <si>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</si>
  <si>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</si>
  <si>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</si>
  <si>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</si>
  <si>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</si>
  <si>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</si>
  <si>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</si>
  <si>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</si>
  <si>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</si>
  <si>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</si>
  <si>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</si>
  <si>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</si>
  <si>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</si>
  <si>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</si>
  <si>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</si>
  <si>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</si>
  <si>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</si>
  <si>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</si>
  <si>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</si>
  <si>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</si>
  <si>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</si>
  <si>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</si>
  <si>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</si>
  <si>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</si>
  <si>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</si>
  <si>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</si>
  <si>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</si>
  <si>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</si>
  <si>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</si>
  <si>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</si>
  <si>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</si>
  <si>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</si>
  <si>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</si>
  <si>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</si>
  <si>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</si>
  <si>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</si>
  <si>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</si>
  <si>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</si>
  <si>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</si>
  <si>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</si>
  <si>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</si>
  <si>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</si>
  <si>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</si>
  <si>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</si>
  <si>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</si>
  <si>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</si>
  <si>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</si>
  <si>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</si>
  <si>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</si>
  <si>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</si>
  <si>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</si>
  <si>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</si>
  <si>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</si>
  <si>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</si>
  <si>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</si>
  <si>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</si>
  <si>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</si>
  <si>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</si>
  <si>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</si>
  <si>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</si>
  <si>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</si>
  <si>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</si>
  <si>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</si>
  <si>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</si>
  <si>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</si>
  <si>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</si>
  <si>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</si>
  <si>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</si>
  <si>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</si>
  <si>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</si>
  <si>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</si>
  <si>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</si>
  <si>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</si>
  <si>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</si>
  <si>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</si>
  <si>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</si>
  <si>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</si>
  <si>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</si>
  <si>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</si>
  <si>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</si>
  <si>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</si>
  <si>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</si>
  <si>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</si>
  <si>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</si>
  <si>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</si>
  <si>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</si>
  <si>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</si>
  <si>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</si>
  <si>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</si>
  <si>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</si>
  <si>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</si>
  <si>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</si>
  <si>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</si>
  <si>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</si>
  <si>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</si>
  <si>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</si>
  <si>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</si>
  <si>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</si>
  <si>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</si>
  <si>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</si>
  <si>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</si>
  <si>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</si>
  <si>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</si>
  <si>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</si>
  <si>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</si>
  <si>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</si>
  <si>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</si>
  <si>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</si>
  <si>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</si>
  <si>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</si>
  <si>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</si>
  <si>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</si>
  <si>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</si>
  <si>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</si>
  <si>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</si>
  <si>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</si>
  <si>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</si>
  <si>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</si>
  <si>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</si>
  <si>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</si>
  <si>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</si>
  <si>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</si>
  <si>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</si>
  <si>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</si>
  <si>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</si>
  <si>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</si>
  <si>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</si>
  <si>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</si>
  <si>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</si>
  <si>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</si>
  <si>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</si>
  <si>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</si>
  <si>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</si>
  <si>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</si>
  <si>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</si>
  <si>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</si>
  <si>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</si>
  <si>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</si>
  <si>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</si>
  <si>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</si>
  <si>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</si>
  <si>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</si>
  <si>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</si>
  <si>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</si>
  <si>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</si>
  <si>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</si>
  <si>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</si>
  <si>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</si>
  <si>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</si>
  <si>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</si>
  <si>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</si>
  <si>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</si>
  <si>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</si>
  <si>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</si>
  <si>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</si>
  <si>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</si>
  <si>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</si>
  <si>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</si>
  <si>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</si>
  <si>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</si>
  <si>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</si>
  <si>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</si>
  <si>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</si>
  <si>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</si>
  <si>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</si>
  <si>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</si>
  <si>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</si>
  <si>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</si>
  <si>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</si>
  <si>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</si>
  <si>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</si>
  <si>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</si>
  <si>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</si>
  <si>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</si>
  <si>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</si>
  <si>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</si>
  <si>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</si>
  <si>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</si>
  <si>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</si>
  <si>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</si>
  <si>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</si>
  <si>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</si>
  <si>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</si>
  <si>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</si>
  <si>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</si>
  <si>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</si>
  <si>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</si>
  <si>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</si>
  <si>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</si>
  <si>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</si>
  <si>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</si>
  <si>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</si>
  <si>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</si>
  <si>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</si>
  <si>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</si>
  <si>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</si>
  <si>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</si>
  <si>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</si>
  <si>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</si>
  <si>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</si>
  <si>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</si>
  <si>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</si>
  <si>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</si>
  <si>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</si>
  <si>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</si>
  <si>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</si>
  <si>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</si>
  <si>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</si>
  <si>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</si>
  <si>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</si>
  <si>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</si>
  <si>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</si>
  <si>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</si>
  <si>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</si>
  <si>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</si>
  <si>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</si>
  <si>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</si>
  <si>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</si>
  <si>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</si>
  <si>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</si>
  <si>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</si>
  <si>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</si>
  <si>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</si>
  <si>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</si>
  <si>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</si>
  <si>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</si>
  <si>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</si>
  <si>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</si>
  <si>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</si>
  <si>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</si>
  <si>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</si>
  <si>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</si>
  <si>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</si>
  <si>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</si>
  <si>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</si>
  <si>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</si>
  <si>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</si>
  <si>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</si>
  <si>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</si>
  <si>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</si>
  <si>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</si>
  <si>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</si>
  <si>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</si>
  <si>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</si>
  <si>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</si>
  <si>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</si>
  <si>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</si>
  <si>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</si>
  <si>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</si>
  <si>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</si>
  <si>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</si>
  <si>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</si>
  <si>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</si>
  <si>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</si>
  <si>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</si>
  <si>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</si>
  <si>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</si>
  <si>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</si>
  <si>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</si>
  <si>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</si>
  <si>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</si>
  <si>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</si>
  <si>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</si>
  <si>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</si>
  <si>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</si>
  <si>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</si>
  <si>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</si>
  <si>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</si>
  <si>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</si>
  <si>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</si>
  <si>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</si>
  <si>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</si>
  <si>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</si>
  <si>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</si>
  <si>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</si>
  <si>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</si>
  <si>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</si>
  <si>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</si>
  <si>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</si>
  <si>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</si>
  <si>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</si>
  <si>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</si>
  <si>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</si>
  <si>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</si>
  <si>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</si>
  <si>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</si>
  <si>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</si>
  <si>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</si>
  <si>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</si>
  <si>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</si>
  <si>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</si>
  <si>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</si>
  <si>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</si>
  <si>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</si>
  <si>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</si>
  <si>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</si>
  <si>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</si>
  <si>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</si>
  <si>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</si>
  <si>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</si>
  <si>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</si>
  <si>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</si>
  <si>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</si>
  <si>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</si>
  <si>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</si>
  <si>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</si>
  <si>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</si>
  <si>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</si>
  <si>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</si>
  <si>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</si>
  <si>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</si>
  <si>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</si>
  <si>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</si>
  <si>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</si>
  <si>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</si>
  <si>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</si>
  <si>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</si>
  <si>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</si>
  <si>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</si>
  <si>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</si>
  <si>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</si>
  <si>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</si>
  <si>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</si>
  <si>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</si>
  <si>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</si>
  <si>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</si>
  <si>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</si>
  <si>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</si>
  <si>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</si>
  <si>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</si>
  <si>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</si>
  <si>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</si>
  <si>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</si>
  <si>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</si>
  <si>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</si>
  <si>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</si>
  <si>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</si>
  <si>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</si>
  <si>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</si>
  <si>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</si>
  <si>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</si>
  <si>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</si>
  <si>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</si>
  <si>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</si>
  <si>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</si>
  <si>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</si>
  <si>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</si>
  <si>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</si>
  <si>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</si>
  <si>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</si>
  <si>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</si>
  <si>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</si>
  <si>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</si>
  <si>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</si>
  <si>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</si>
  <si>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</si>
  <si>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</si>
  <si>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</si>
  <si>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</si>
  <si>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</si>
  <si>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</si>
  <si>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</si>
  <si>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</si>
  <si>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</si>
  <si>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</si>
  <si>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</si>
  <si>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</si>
  <si>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</si>
  <si>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</si>
  <si>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</si>
  <si>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</si>
  <si>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</si>
  <si>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</si>
  <si>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</si>
  <si>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</si>
  <si>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</si>
  <si>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</si>
  <si>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</si>
  <si>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</si>
  <si>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</si>
  <si>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</si>
  <si>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</si>
  <si>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</si>
  <si>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</si>
  <si>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</si>
  <si>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</si>
  <si>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</si>
  <si>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</si>
  <si>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</si>
  <si>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</si>
  <si>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</si>
  <si>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</si>
  <si>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</si>
  <si>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</si>
  <si>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</si>
  <si>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</si>
  <si>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</si>
  <si>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</si>
  <si>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</si>
  <si>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</si>
  <si>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</si>
  <si>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</si>
  <si>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</si>
  <si>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</si>
  <si>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</si>
  <si>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</si>
  <si>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</si>
  <si>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</si>
  <si>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</si>
  <si>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</si>
  <si>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</si>
  <si>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</si>
  <si>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</si>
  <si>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</si>
  <si>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</si>
  <si>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</si>
  <si>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</si>
  <si>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</si>
  <si>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</si>
  <si>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</si>
  <si>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</si>
  <si>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</si>
  <si>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</si>
  <si>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</si>
  <si>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</si>
  <si>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</si>
  <si>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</si>
  <si>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</si>
  <si>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</si>
  <si>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</si>
  <si>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</si>
  <si>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</si>
  <si>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</si>
  <si>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</si>
  <si>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</si>
  <si>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</si>
  <si>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</si>
  <si>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</si>
  <si>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</si>
  <si>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</si>
  <si>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</si>
  <si>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</si>
  <si>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</si>
  <si>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</si>
  <si>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</si>
  <si>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</si>
  <si>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</si>
  <si>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</si>
  <si>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</si>
  <si>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</si>
  <si>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</si>
  <si>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</si>
  <si>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</si>
  <si>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</si>
  <si>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</si>
  <si>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</si>
  <si>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</si>
  <si>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</si>
  <si>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</si>
  <si>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</si>
  <si>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</si>
  <si>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</si>
  <si>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</si>
  <si>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</si>
  <si>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</si>
  <si>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</si>
  <si>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</si>
  <si>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</si>
  <si>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</si>
  <si>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</si>
  <si>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</si>
  <si>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</si>
  <si>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</si>
  <si>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</si>
  <si>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</si>
  <si>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</si>
  <si>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</si>
  <si>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</si>
  <si>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</si>
  <si>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</si>
  <si>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</si>
  <si>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</si>
  <si>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</si>
  <si>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</si>
  <si>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</si>
  <si>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</si>
  <si>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</si>
  <si>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</si>
  <si>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</si>
  <si>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</si>
  <si>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</si>
  <si>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</si>
  <si>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</si>
  <si>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</si>
  <si>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</si>
  <si>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</si>
  <si>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</si>
  <si>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</si>
  <si>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</si>
  <si>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</si>
  <si>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</si>
  <si>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</si>
  <si>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</si>
  <si>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</si>
  <si>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</si>
  <si>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</si>
  <si>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</si>
  <si>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</si>
  <si>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</si>
  <si>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</si>
  <si>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</si>
  <si>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</si>
  <si>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</si>
  <si>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</si>
  <si>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</si>
  <si>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</si>
  <si>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</si>
  <si>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</si>
  <si>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</si>
  <si>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</si>
  <si>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</si>
  <si>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</si>
  <si>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</si>
  <si>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</si>
  <si>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</si>
  <si>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</si>
  <si>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</si>
  <si>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</si>
  <si>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</si>
  <si>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</si>
  <si>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</si>
  <si>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</si>
  <si>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</si>
  <si>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</si>
  <si>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</si>
  <si>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</si>
  <si>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</si>
  <si>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</si>
  <si>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</si>
  <si>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</si>
  <si>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</si>
  <si>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</si>
  <si>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</si>
  <si>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</si>
  <si>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</si>
  <si>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</si>
  <si>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</si>
  <si>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</si>
  <si>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</si>
  <si>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</si>
  <si>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</si>
  <si>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</si>
  <si>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</si>
  <si>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</si>
  <si>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</si>
  <si>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</si>
  <si>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</si>
  <si>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</si>
  <si>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</si>
  <si>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</si>
  <si>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</si>
  <si>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</si>
  <si>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</si>
  <si>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</si>
  <si>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</si>
  <si>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</si>
  <si>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</si>
  <si>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</si>
  <si>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</si>
  <si>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</si>
  <si>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</si>
  <si>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</si>
  <si>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</si>
  <si>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</si>
  <si>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</si>
  <si>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</si>
  <si>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</si>
  <si>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</si>
  <si>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</si>
  <si>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</si>
  <si>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</si>
  <si>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</si>
  <si>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</si>
  <si>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</si>
  <si>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</si>
  <si>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</si>
  <si>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</si>
  <si>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</si>
  <si>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</si>
  <si>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</si>
  <si>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</si>
  <si>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</si>
  <si>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</si>
  <si>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</si>
  <si>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</si>
  <si>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</si>
  <si>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</si>
  <si>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</si>
  <si>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</si>
  <si>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</si>
  <si>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</si>
  <si>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</si>
  <si>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</si>
  <si>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</si>
  <si>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</si>
  <si>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</si>
  <si>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</si>
  <si>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</si>
  <si>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</si>
  <si>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</si>
  <si>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</si>
  <si>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</si>
  <si>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</si>
  <si>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</si>
  <si>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</si>
  <si>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</si>
  <si>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</si>
  <si>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</si>
  <si>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</si>
  <si>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</si>
  <si>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</si>
  <si>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</si>
  <si>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</si>
  <si>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</si>
  <si>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</si>
  <si>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</si>
  <si>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</si>
  <si>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</si>
  <si>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</si>
  <si>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</si>
  <si>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</si>
  <si>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</si>
  <si>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</si>
  <si>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</si>
  <si>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</si>
  <si>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</si>
  <si>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</si>
  <si>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</si>
  <si>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</si>
  <si>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</si>
  <si>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</si>
  <si>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</si>
  <si>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</si>
  <si>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</si>
  <si>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</si>
  <si>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</si>
  <si>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</si>
  <si>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</si>
  <si>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</si>
  <si>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</si>
  <si>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</si>
  <si>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</si>
  <si>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</si>
  <si>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</si>
  <si>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</si>
  <si>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</si>
  <si>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</si>
  <si>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</si>
  <si>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</si>
  <si>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</si>
  <si>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</si>
  <si>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</si>
  <si>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</si>
  <si>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</si>
  <si>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</si>
  <si>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</si>
  <si>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</si>
  <si>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</si>
  <si>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</si>
  <si>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</si>
  <si>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</si>
  <si>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</si>
  <si>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</si>
  <si>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</si>
  <si>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</si>
  <si>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</si>
  <si>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</si>
  <si>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</si>
  <si>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</si>
  <si>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</si>
  <si>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</si>
  <si>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</si>
  <si>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</si>
  <si>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</si>
  <si>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</si>
  <si>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</si>
  <si>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</si>
  <si>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</si>
  <si>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</si>
  <si>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</si>
  <si>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</si>
  <si>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</si>
  <si>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</si>
  <si>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</si>
  <si>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</si>
  <si>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</si>
  <si>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</si>
  <si>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</si>
  <si>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</si>
  <si>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</si>
  <si>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</si>
  <si>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</si>
  <si>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</si>
  <si>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</si>
  <si>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</si>
  <si>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</si>
  <si>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</si>
  <si>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</si>
  <si>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</si>
  <si>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</si>
  <si>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</si>
  <si>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</si>
  <si>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</si>
  <si>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</si>
  <si>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</si>
  <si>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</si>
  <si>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</si>
  <si>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</si>
  <si>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</si>
  <si>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</si>
  <si>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</si>
  <si>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</si>
  <si>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</si>
  <si>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</si>
  <si>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</si>
  <si>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</si>
  <si>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</si>
  <si>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</si>
  <si>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</si>
  <si>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</si>
  <si>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</si>
  <si>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</si>
  <si>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</si>
  <si>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</si>
  <si>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</si>
  <si>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</si>
  <si>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</si>
  <si>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</si>
  <si>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</si>
  <si>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</si>
  <si>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</si>
  <si>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</si>
  <si>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</si>
  <si>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</si>
  <si>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</si>
  <si>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</si>
  <si>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</si>
  <si>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</si>
  <si>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</si>
  <si>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</si>
  <si>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</si>
  <si>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</si>
  <si>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</si>
  <si>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</si>
  <si>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</si>
  <si>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</si>
  <si>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</si>
  <si>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</si>
  <si>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</si>
  <si>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</si>
  <si>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</si>
  <si>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</si>
  <si>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</si>
  <si>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</si>
  <si>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</si>
  <si>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</si>
  <si>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</si>
  <si>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</si>
  <si>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</si>
  <si>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</si>
  <si>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</si>
  <si>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</si>
  <si>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</si>
  <si>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</si>
  <si>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</si>
  <si>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</si>
  <si>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</si>
  <si>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</si>
  <si>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</si>
  <si>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</si>
  <si>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</si>
  <si>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</si>
  <si>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</si>
  <si>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</si>
  <si>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</si>
  <si>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</si>
  <si>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</si>
  <si>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</si>
  <si>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</si>
  <si>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</si>
  <si>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</si>
  <si>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</si>
  <si>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</si>
  <si>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</si>
  <si>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</si>
  <si>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</si>
  <si>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</si>
  <si>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</si>
  <si>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</si>
  <si>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</si>
  <si>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</si>
  <si>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</si>
  <si>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</si>
  <si>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</si>
  <si>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</si>
  <si>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</si>
  <si>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</si>
  <si>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</si>
  <si>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</si>
  <si>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</si>
  <si>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</si>
  <si>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</si>
  <si>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</si>
  <si>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</si>
  <si>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</si>
  <si>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</si>
  <si>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</si>
  <si>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</si>
  <si>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</si>
  <si>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</si>
  <si>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</si>
  <si>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</si>
  <si>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</si>
  <si>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</si>
  <si>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</si>
  <si>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</si>
  <si>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</si>
  <si>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</si>
  <si>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</si>
  <si>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</si>
  <si>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</si>
  <si>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</si>
  <si>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</si>
  <si>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</si>
  <si>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</si>
  <si>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</si>
  <si>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</si>
  <si>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</si>
  <si>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</si>
  <si>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</si>
  <si>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</si>
  <si>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</si>
  <si>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</si>
  <si>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</si>
  <si>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</si>
  <si>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</si>
  <si>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</si>
  <si>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</si>
  <si>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</si>
  <si>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</si>
  <si>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</si>
  <si>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</si>
  <si>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</si>
  <si>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</si>
  <si>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</si>
  <si>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</si>
  <si>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</si>
  <si>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</si>
  <si>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</si>
  <si>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</si>
  <si>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</si>
  <si>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</si>
  <si>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</si>
  <si>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</si>
  <si>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</si>
  <si>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</si>
  <si>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</si>
  <si>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</si>
  <si>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</si>
  <si>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</si>
  <si>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</si>
  <si>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</si>
  <si>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</si>
  <si>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</si>
  <si>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</si>
  <si>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</si>
  <si>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</si>
  <si>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</si>
  <si>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</si>
  <si>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</si>
  <si>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</si>
  <si>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</si>
  <si>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</si>
  <si>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</si>
  <si>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</si>
  <si>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</si>
  <si>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</si>
  <si>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</si>
  <si>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</si>
  <si>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</si>
  <si>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</si>
  <si>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</si>
  <si>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</si>
  <si>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</si>
  <si>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</si>
  <si>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</si>
  <si>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</si>
  <si>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</si>
  <si>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</si>
  <si>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</si>
  <si>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</si>
  <si>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</si>
  <si>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</si>
  <si>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</si>
  <si>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</si>
  <si>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</si>
  <si>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</si>
  <si>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</si>
  <si>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</si>
  <si>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</si>
  <si>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</si>
  <si>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</si>
  <si>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</si>
  <si>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</si>
  <si>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</si>
  <si>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</si>
  <si>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</si>
  <si>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</si>
  <si>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</si>
  <si>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</si>
  <si>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</si>
  <si>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</si>
  <si>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</si>
  <si>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</si>
  <si>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</si>
  <si>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</si>
  <si>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</si>
  <si>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</si>
  <si>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</si>
  <si>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</si>
  <si>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</si>
  <si>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</si>
  <si>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</si>
  <si>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</si>
  <si>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</si>
  <si>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</si>
  <si>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</si>
  <si>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</si>
  <si>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</si>
  <si>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</si>
  <si>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</si>
  <si>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</si>
  <si>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</si>
  <si>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</si>
  <si>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</si>
  <si>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</si>
  <si>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</si>
  <si>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</si>
  <si>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</si>
  <si>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</si>
  <si>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</si>
  <si>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</si>
  <si>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</si>
  <si>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</si>
  <si>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</si>
  <si>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</si>
  <si>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</si>
  <si>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</si>
  <si>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</si>
  <si>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</si>
  <si>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</si>
  <si>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</si>
  <si>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</si>
  <si>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</si>
  <si>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</si>
  <si>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</si>
  <si>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</si>
  <si>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</si>
  <si>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</si>
  <si>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</si>
  <si>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</si>
  <si>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</si>
  <si>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</si>
  <si>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</si>
  <si>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</si>
  <si>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</si>
  <si>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</si>
  <si>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</si>
  <si>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</si>
  <si>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</si>
  <si>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</si>
  <si>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</si>
  <si>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</si>
  <si>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</si>
  <si>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</si>
  <si>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</si>
  <si>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</si>
  <si>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</si>
  <si>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</si>
  <si>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</si>
  <si>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</si>
  <si>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</si>
  <si>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</si>
  <si>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</si>
  <si>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</si>
  <si>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</si>
  <si>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</si>
  <si>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</si>
  <si>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</si>
  <si>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</si>
  <si>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</si>
  <si>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</si>
  <si>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</si>
  <si>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</si>
  <si>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</si>
  <si>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</si>
  <si>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</si>
  <si>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</si>
  <si>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</si>
  <si>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</si>
  <si>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</si>
  <si>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</si>
  <si>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</si>
  <si>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</si>
  <si>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</si>
  <si>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</si>
  <si>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</si>
  <si>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</si>
  <si>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</si>
  <si>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</si>
  <si>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</si>
  <si>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</si>
  <si>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</si>
  <si>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</si>
  <si>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</si>
  <si>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</si>
  <si>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</si>
  <si>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</si>
  <si>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</si>
  <si>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</si>
  <si>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</si>
  <si>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</si>
  <si>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</si>
  <si>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</si>
  <si>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</si>
  <si>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</si>
  <si>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</si>
  <si>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</si>
  <si>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</si>
  <si>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</si>
  <si>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</si>
  <si>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</si>
  <si>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</si>
  <si>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</si>
  <si>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</si>
  <si>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</si>
  <si>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</si>
  <si>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</si>
  <si>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</si>
  <si>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</si>
  <si>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</si>
  <si>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</si>
  <si>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</si>
  <si>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</si>
  <si>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</si>
  <si>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</si>
  <si>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</si>
  <si>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</si>
  <si>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</si>
  <si>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</si>
  <si>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</si>
  <si>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</si>
  <si>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</si>
  <si>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</si>
  <si>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</si>
  <si>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</si>
  <si>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</si>
  <si>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</si>
  <si>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</si>
  <si>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</si>
  <si>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</si>
  <si>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</si>
  <si>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</si>
  <si>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</si>
  <si>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</si>
  <si>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</si>
  <si>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</si>
  <si>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</si>
  <si>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</si>
  <si>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</si>
  <si>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</si>
  <si>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</si>
  <si>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</si>
  <si>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</si>
  <si>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</si>
  <si>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</si>
  <si>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</si>
  <si>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</si>
  <si>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</si>
  <si>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</si>
  <si>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</si>
  <si>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</si>
  <si>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</si>
  <si>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</si>
  <si>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</si>
  <si>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</si>
  <si>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</si>
  <si>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</si>
  <si>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</si>
  <si>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</si>
  <si>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</si>
  <si>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</si>
  <si>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</si>
  <si>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</si>
  <si>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</si>
  <si>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</si>
  <si>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</si>
  <si>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</si>
  <si>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</si>
  <si>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</si>
  <si>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</si>
  <si>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</si>
  <si>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</si>
  <si>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</si>
  <si>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</si>
  <si>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</si>
  <si>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</si>
  <si>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</si>
  <si>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</si>
  <si>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</si>
  <si>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</si>
  <si>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</si>
  <si>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</si>
  <si>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</si>
  <si>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</si>
  <si>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</si>
  <si>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</si>
  <si>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</si>
  <si>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</si>
  <si>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</si>
  <si>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</si>
  <si>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</si>
  <si>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</si>
  <si>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</si>
  <si>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</si>
  <si>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</si>
  <si>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</si>
  <si>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</si>
  <si>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</si>
  <si>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</si>
  <si>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</si>
  <si>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</si>
  <si>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</si>
  <si>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</si>
  <si>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</si>
  <si>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</si>
  <si>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</si>
  <si>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</si>
  <si>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</si>
  <si>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</si>
  <si>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</si>
  <si>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</si>
  <si>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</si>
  <si>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</si>
  <si>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</si>
  <si>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</si>
  <si>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</si>
  <si>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</si>
  <si>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</si>
  <si>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</si>
  <si>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</si>
  <si>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</si>
  <si>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</si>
  <si>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</si>
  <si>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</si>
  <si>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</si>
  <si>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</si>
  <si>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</si>
  <si>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</si>
  <si>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</si>
  <si>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</si>
  <si>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</si>
  <si>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</si>
  <si>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</si>
  <si>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</si>
  <si>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</si>
  <si>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</si>
  <si>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</si>
  <si>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</si>
  <si>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</si>
  <si>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</si>
  <si>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</si>
  <si>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</si>
  <si>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</si>
  <si>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</si>
  <si>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</si>
  <si>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</si>
  <si>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</si>
  <si>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</si>
  <si>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</si>
  <si>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</si>
  <si>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</si>
  <si>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</si>
  <si>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</si>
  <si>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</si>
  <si>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</si>
  <si>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</si>
  <si>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</si>
  <si>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</si>
  <si>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</si>
  <si>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</si>
  <si>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</si>
  <si>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</si>
  <si>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</si>
  <si>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</si>
  <si>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</si>
  <si>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</si>
  <si>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</si>
  <si>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</si>
  <si>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</si>
  <si>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</si>
  <si>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</si>
  <si>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</si>
  <si>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</si>
  <si>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</si>
  <si>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</si>
  <si>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</si>
  <si>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</si>
  <si>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</si>
  <si>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</si>
  <si>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</si>
  <si>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</si>
  <si>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</si>
  <si>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</si>
  <si>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</si>
  <si>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</si>
  <si>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</si>
  <si>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</si>
  <si>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</si>
  <si>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</si>
  <si>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</si>
  <si>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</si>
  <si>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</si>
  <si>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</si>
  <si>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</si>
  <si>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</si>
  <si>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</si>
  <si>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</si>
  <si>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</si>
  <si>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</si>
  <si>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</si>
  <si>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</si>
  <si>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</si>
  <si>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</si>
  <si>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</si>
  <si>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</si>
  <si>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</si>
  <si>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</si>
  <si>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</si>
  <si>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</si>
  <si>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</si>
  <si>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</si>
  <si>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</si>
  <si>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</si>
  <si>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</si>
  <si>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</si>
  <si>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</si>
  <si>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</si>
  <si>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</si>
  <si>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</si>
  <si>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</si>
  <si>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</si>
  <si>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</si>
  <si>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</si>
  <si>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</si>
  <si>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</si>
  <si>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</si>
  <si>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</si>
  <si>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</si>
  <si>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</si>
  <si>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</si>
  <si>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</si>
  <si>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</si>
  <si>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</si>
  <si>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</si>
  <si>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</si>
  <si>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</si>
  <si>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</si>
  <si>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</si>
  <si>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</si>
  <si>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</si>
  <si>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</si>
  <si>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</si>
  <si>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</si>
  <si>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</si>
  <si>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</si>
  <si>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</si>
  <si>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</si>
  <si>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</si>
  <si>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</si>
  <si>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</si>
  <si>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</si>
  <si>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</si>
  <si>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</si>
  <si>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</si>
  <si>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</si>
  <si>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</si>
  <si>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</si>
  <si>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</si>
  <si>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</si>
  <si>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</si>
  <si>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</si>
  <si>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</si>
  <si>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</si>
  <si>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</si>
  <si>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</si>
  <si>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</si>
  <si>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</si>
  <si>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</si>
  <si>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</si>
  <si>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</si>
  <si>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</si>
  <si>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</si>
  <si>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</si>
  <si>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</si>
  <si>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</si>
  <si>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</si>
  <si>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</si>
  <si>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</si>
  <si>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</si>
  <si>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</si>
  <si>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</si>
  <si>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</si>
  <si>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</si>
  <si>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</si>
  <si>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</si>
  <si>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</si>
  <si>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</si>
  <si>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</si>
  <si>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</si>
  <si>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</si>
  <si>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</si>
  <si>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</si>
  <si>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</si>
  <si>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</si>
  <si>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</si>
  <si>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</si>
  <si>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</si>
  <si>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</si>
  <si>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</si>
  <si>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</si>
  <si>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</si>
  <si>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</si>
  <si>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</si>
  <si>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</si>
  <si>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</si>
  <si>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</si>
  <si>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</si>
  <si>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</si>
  <si>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</si>
  <si>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</si>
  <si>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</si>
  <si>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</si>
  <si>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</si>
  <si>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</si>
  <si>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</si>
  <si>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</si>
  <si>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</si>
  <si>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</si>
  <si>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</si>
  <si>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</si>
  <si>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</si>
  <si>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</si>
  <si>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</si>
  <si>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</si>
  <si>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</si>
  <si>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</si>
  <si>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</si>
  <si>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</si>
  <si>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</si>
  <si>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</si>
  <si>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</si>
  <si>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</si>
  <si>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</si>
  <si>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</si>
  <si>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</si>
  <si>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</si>
  <si>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</si>
  <si>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</si>
  <si>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</si>
  <si>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</si>
  <si>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</si>
  <si>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</si>
  <si>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</si>
  <si>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</si>
  <si>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</si>
  <si>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</si>
  <si>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</si>
  <si>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</si>
  <si>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</si>
  <si>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</si>
  <si>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</si>
  <si>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</si>
  <si>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</si>
  <si>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</si>
  <si>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</si>
  <si>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</si>
  <si>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</si>
  <si>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</si>
  <si>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</si>
  <si>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</si>
  <si>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</si>
  <si>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</si>
  <si>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</si>
  <si>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</si>
  <si>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</si>
  <si>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</si>
  <si>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</si>
  <si>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</si>
  <si>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</si>
  <si>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</si>
  <si>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</si>
  <si>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</si>
  <si>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</si>
  <si>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</si>
  <si>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</si>
  <si>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</si>
  <si>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</si>
  <si>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</si>
  <si>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</si>
  <si>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</si>
  <si>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</si>
  <si>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</si>
  <si>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</si>
  <si>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</si>
  <si>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</si>
  <si>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</si>
  <si>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</si>
  <si>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</si>
  <si>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</si>
  <si>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</si>
  <si>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</si>
  <si>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</si>
  <si>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</si>
  <si>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</si>
  <si>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</si>
  <si>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</si>
  <si>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</si>
  <si>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</si>
  <si>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</si>
  <si>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</si>
  <si>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</si>
  <si>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</si>
  <si>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</si>
  <si>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</si>
  <si>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</si>
  <si>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</si>
  <si>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</si>
  <si>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</si>
  <si>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</si>
  <si>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</si>
  <si>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</si>
  <si>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</si>
  <si>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</si>
  <si>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</si>
  <si>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</si>
  <si>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</si>
  <si>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</si>
  <si>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</si>
  <si>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</si>
  <si>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</si>
  <si>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</si>
  <si>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</si>
  <si>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</si>
  <si>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</si>
  <si>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</si>
  <si>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</si>
  <si>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</si>
  <si>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</si>
  <si>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</si>
  <si>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</si>
  <si>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</si>
  <si>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</si>
  <si>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</si>
  <si>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</si>
  <si>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</si>
  <si>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</si>
  <si>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</si>
  <si>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</si>
  <si>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</si>
  <si>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</si>
  <si>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</si>
  <si>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</si>
  <si>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</si>
  <si>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</si>
  <si>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</si>
  <si>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</si>
  <si>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</si>
  <si>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</si>
  <si>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</si>
  <si>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</si>
  <si>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</si>
  <si>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</si>
  <si>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</si>
  <si>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</si>
  <si>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</si>
  <si>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</si>
  <si>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</si>
  <si>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</si>
  <si>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</si>
  <si>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</si>
  <si>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</si>
  <si>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</si>
  <si>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</si>
  <si>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</si>
  <si>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</si>
  <si>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</si>
  <si>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</si>
  <si>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</si>
  <si>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</si>
  <si>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</si>
  <si>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</si>
  <si>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</si>
  <si>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</si>
  <si>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</si>
  <si>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</si>
  <si>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</si>
  <si>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</si>
  <si>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</si>
  <si>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</si>
  <si>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</si>
  <si>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</si>
  <si>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</si>
  <si>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</si>
  <si>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</si>
  <si>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</si>
  <si>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</si>
  <si>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</si>
  <si>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</si>
  <si>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</si>
  <si>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</si>
  <si>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</si>
  <si>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</si>
  <si>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</si>
  <si>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</si>
  <si>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</si>
  <si>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</si>
  <si>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</si>
  <si>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</si>
  <si>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</si>
  <si>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</si>
  <si>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</si>
  <si>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</si>
  <si>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</si>
  <si>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</si>
  <si>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</si>
  <si>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</si>
  <si>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</si>
  <si>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</si>
  <si>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</si>
  <si>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</si>
  <si>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</si>
  <si>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</si>
  <si>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</si>
  <si>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</si>
  <si>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</si>
  <si>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</si>
  <si>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</si>
  <si>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</si>
  <si>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</si>
  <si>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</si>
  <si>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</si>
  <si>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</si>
  <si>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</si>
  <si>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</si>
  <si>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</si>
  <si>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</si>
  <si>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</si>
  <si>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</si>
  <si>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</si>
  <si>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</si>
  <si>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</si>
  <si>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</si>
  <si>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</si>
  <si>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</si>
  <si>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</si>
  <si>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</si>
  <si>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</si>
  <si>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</si>
  <si>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</si>
  <si>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</si>
  <si>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</si>
  <si>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</si>
  <si>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</si>
  <si>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</si>
  <si>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</si>
  <si>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</si>
  <si>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</si>
  <si>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</si>
  <si>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</si>
  <si>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</si>
  <si>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</si>
  <si>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</si>
  <si>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</si>
  <si>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</si>
  <si>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</si>
  <si>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</si>
  <si>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</si>
  <si>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</si>
  <si>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</si>
  <si>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</si>
  <si>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</si>
  <si>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</si>
  <si>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</si>
  <si>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</si>
  <si>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</si>
  <si>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</si>
  <si>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</si>
  <si>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</si>
  <si>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</si>
  <si>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</si>
  <si>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</si>
  <si>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</si>
  <si>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</si>
  <si>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</si>
  <si>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</si>
  <si>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</si>
  <si>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</si>
  <si>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</si>
  <si>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</si>
  <si>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</si>
  <si>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</si>
  <si>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</si>
  <si>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</si>
  <si>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</si>
  <si>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</si>
  <si>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</si>
  <si>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</si>
  <si>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</si>
  <si>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</si>
  <si>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</si>
  <si>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</si>
  <si>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</si>
  <si>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</si>
  <si>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</si>
  <si>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</si>
  <si>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</si>
  <si>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</si>
  <si>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</si>
  <si>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</si>
  <si>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</si>
  <si>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</si>
  <si>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</si>
  <si>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</si>
  <si>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</si>
  <si>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</si>
  <si>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</si>
  <si>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</si>
  <si>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</si>
  <si>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</si>
  <si>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</si>
  <si>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</si>
  <si>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</si>
  <si>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</si>
  <si>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</si>
  <si>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</si>
  <si>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</si>
  <si>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</si>
  <si>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</si>
  <si>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</si>
  <si>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</si>
  <si>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</si>
  <si>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</si>
  <si>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</si>
  <si>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</si>
  <si>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</si>
  <si>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</si>
  <si>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</si>
  <si>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</si>
  <si>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</si>
  <si>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</si>
  <si>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</si>
  <si>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</si>
  <si>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</si>
  <si>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</si>
  <si>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</si>
  <si>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</si>
  <si>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</si>
  <si>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</si>
  <si>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</si>
  <si>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</si>
  <si>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</si>
  <si>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</si>
  <si>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</si>
  <si>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</si>
  <si>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</si>
  <si>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</si>
  <si>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</si>
  <si>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</si>
  <si>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</si>
  <si>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</si>
  <si>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</si>
  <si>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</si>
  <si>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</si>
  <si>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</si>
  <si>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</si>
  <si>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</si>
  <si>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</si>
  <si>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</si>
  <si>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</si>
  <si>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</si>
  <si>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</si>
  <si>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</si>
  <si>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</si>
  <si>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</si>
  <si>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</si>
  <si>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</si>
  <si>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</si>
  <si>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</si>
  <si>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</si>
  <si>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</si>
  <si>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</si>
  <si>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</si>
  <si>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</si>
  <si>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</si>
  <si>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</si>
  <si>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</si>
  <si>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</si>
  <si>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</si>
  <si>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</si>
  <si>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</si>
  <si>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</si>
  <si>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</si>
  <si>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</si>
  <si>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</si>
  <si>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</si>
  <si>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</si>
  <si>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</si>
  <si>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</si>
  <si>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</si>
  <si>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</si>
  <si>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</si>
  <si>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</si>
  <si>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</si>
  <si>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</si>
  <si>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</si>
  <si>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</si>
  <si>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</si>
  <si>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</si>
  <si>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</si>
  <si>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</si>
  <si>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</si>
  <si>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</si>
  <si>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</si>
  <si>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</si>
  <si>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</si>
  <si>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</si>
  <si>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</si>
  <si>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</si>
  <si>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</si>
  <si>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</si>
  <si>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</si>
  <si>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</si>
  <si>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</si>
  <si>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</si>
  <si>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</si>
  <si>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</si>
  <si>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</si>
  <si>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</si>
  <si>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</si>
  <si>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</si>
  <si>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</si>
  <si>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</si>
  <si>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</si>
  <si>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</si>
  <si>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</si>
  <si>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</si>
  <si>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</si>
  <si>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</si>
  <si>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</si>
  <si>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</si>
  <si>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</si>
  <si>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</si>
  <si>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</si>
  <si>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</si>
  <si>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</si>
  <si>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</si>
  <si>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</si>
  <si>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</si>
  <si>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</si>
  <si>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</si>
  <si>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</si>
  <si>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</si>
  <si>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</si>
  <si>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</si>
  <si>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</si>
  <si>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</si>
  <si>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</si>
  <si>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</si>
  <si>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</si>
  <si>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</si>
  <si>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</si>
  <si>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</si>
  <si>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</si>
  <si>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</si>
  <si>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</si>
  <si>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</si>
  <si>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</si>
  <si>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</si>
  <si>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</si>
  <si>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</si>
  <si>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</si>
  <si>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</si>
  <si>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</si>
  <si>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</si>
  <si>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</si>
  <si>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</si>
  <si>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</si>
  <si>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</si>
  <si>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</si>
  <si>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</si>
  <si>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</si>
  <si>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</si>
  <si>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</si>
  <si>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</si>
  <si>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</si>
  <si>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</si>
  <si>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</si>
  <si>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</si>
  <si>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</si>
  <si>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</si>
  <si>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</si>
  <si>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</si>
  <si>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</si>
  <si>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</si>
  <si>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</si>
  <si>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</si>
  <si>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</si>
  <si>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</si>
  <si>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</si>
  <si>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</si>
  <si>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</si>
  <si>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</si>
  <si>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</si>
  <si>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</si>
  <si>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</si>
  <si>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</si>
  <si>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</si>
  <si>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</si>
  <si>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</si>
  <si>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</si>
  <si>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</si>
  <si>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</si>
  <si>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</si>
  <si>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</si>
  <si>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</si>
  <si>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</si>
  <si>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</si>
  <si>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</si>
  <si>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</si>
  <si>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</si>
  <si>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</si>
  <si>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</si>
  <si>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</si>
  <si>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</si>
  <si>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</si>
  <si>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</si>
  <si>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</si>
  <si>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</si>
  <si>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</si>
  <si>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</si>
  <si>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</si>
  <si>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</si>
  <si>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</si>
  <si>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</si>
  <si>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</si>
  <si>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</si>
  <si>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</si>
  <si>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</si>
  <si>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</si>
  <si>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</si>
  <si>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</si>
  <si>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</si>
  <si>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</si>
  <si>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</si>
  <si>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</si>
  <si>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</si>
  <si>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</si>
  <si>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</si>
  <si>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</si>
  <si>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</si>
  <si>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</si>
  <si>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</si>
  <si>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</si>
  <si>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</si>
  <si>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</si>
  <si>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</si>
  <si>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</si>
  <si>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</si>
  <si>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</si>
  <si>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</si>
  <si>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</si>
  <si>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</si>
  <si>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</si>
  <si>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</si>
  <si>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</si>
  <si>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</si>
  <si>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</si>
  <si>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</si>
  <si>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</si>
  <si>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</si>
  <si>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</si>
  <si>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</si>
  <si>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</si>
  <si>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</si>
  <si>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</si>
  <si>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</si>
  <si>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</si>
  <si>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</si>
  <si>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</si>
  <si>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</si>
  <si>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</si>
  <si>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</si>
  <si>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</si>
  <si>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</si>
  <si>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</si>
  <si>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</si>
  <si>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</si>
  <si>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</si>
  <si>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</si>
  <si>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</si>
  <si>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</si>
  <si>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</si>
  <si>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</si>
  <si>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</si>
  <si>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</si>
  <si>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</si>
  <si>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</si>
  <si>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</si>
  <si>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</si>
  <si>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</si>
  <si>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</si>
  <si>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</si>
  <si>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</si>
  <si>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</si>
  <si>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</si>
  <si>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</si>
  <si>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</si>
  <si>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</si>
  <si>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</si>
  <si>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</si>
  <si>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</si>
  <si>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</si>
  <si>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</si>
  <si>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</si>
  <si>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</si>
  <si>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</si>
  <si>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</si>
  <si>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</si>
  <si>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</si>
  <si>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</si>
  <si>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</si>
  <si>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</si>
  <si>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</si>
  <si>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</si>
  <si>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</si>
  <si>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</si>
  <si>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</si>
  <si>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</si>
  <si>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</si>
  <si>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</si>
  <si>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</si>
  <si>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</si>
  <si>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</si>
  <si>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</si>
  <si>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</si>
  <si>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</si>
  <si>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</si>
  <si>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</si>
  <si>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</si>
  <si>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</si>
  <si>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</si>
  <si>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</si>
  <si>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</si>
  <si>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</si>
  <si>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</si>
  <si>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</si>
  <si>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</si>
  <si>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</si>
  <si>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</si>
  <si>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</si>
  <si>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</si>
  <si>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</si>
  <si>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</si>
  <si>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</si>
  <si>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</si>
  <si>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</si>
  <si>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</si>
  <si>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</si>
  <si>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</si>
  <si>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</si>
  <si>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</si>
  <si>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</si>
  <si>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</si>
  <si>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</si>
  <si>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</si>
  <si>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</si>
  <si>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</si>
  <si>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</si>
  <si>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</si>
  <si>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</si>
  <si>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</si>
  <si>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</si>
  <si>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</si>
  <si>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</si>
  <si>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</si>
  <si>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</si>
  <si>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</si>
  <si>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</si>
  <si>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</si>
  <si>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</si>
  <si>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</si>
  <si>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</si>
  <si>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</si>
  <si>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</si>
  <si>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</si>
  <si>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</si>
  <si>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</si>
  <si>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</si>
  <si>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</si>
  <si>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</si>
  <si>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</si>
  <si>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</si>
  <si>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</si>
  <si>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</si>
  <si>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</si>
  <si>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</si>
  <si>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</si>
  <si>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</si>
  <si>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</si>
  <si>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</si>
  <si>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</si>
  <si>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</si>
  <si>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</si>
  <si>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</si>
  <si>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</si>
  <si>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</si>
  <si>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</si>
  <si>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</si>
  <si>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</si>
  <si>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</si>
  <si>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</si>
  <si>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</si>
  <si>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</si>
  <si>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</si>
  <si>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</si>
  <si>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</si>
  <si>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</si>
  <si>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</si>
  <si>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</si>
  <si>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</si>
  <si>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</si>
  <si>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</si>
  <si>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</si>
  <si>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</si>
  <si>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</si>
  <si>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</si>
  <si>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</si>
  <si>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</si>
  <si>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</si>
  <si>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</si>
  <si>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</si>
  <si>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</si>
  <si>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</si>
  <si>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</si>
  <si>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</si>
  <si>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</si>
  <si>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</si>
  <si>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</si>
  <si>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</si>
  <si>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</si>
  <si>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</si>
  <si>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</si>
  <si>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</si>
  <si>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</si>
  <si>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</si>
  <si>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</si>
  <si>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</si>
  <si>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</si>
  <si>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</si>
  <si>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</si>
  <si>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</si>
  <si>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</si>
  <si>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</si>
  <si>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</si>
  <si>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</si>
  <si>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</si>
  <si>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</si>
  <si>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</si>
  <si>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</si>
  <si>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</si>
  <si>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</si>
  <si>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</si>
  <si>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</si>
  <si>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</si>
  <si>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</si>
  <si>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</si>
  <si>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</si>
  <si>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</si>
  <si>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</si>
  <si>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</si>
  <si>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</si>
  <si>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</si>
  <si>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</si>
  <si>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</si>
  <si>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</si>
  <si>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</si>
  <si>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</si>
  <si>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</si>
  <si>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</si>
  <si>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</si>
  <si>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</si>
  <si>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</si>
  <si>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</si>
  <si>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</si>
  <si>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</si>
  <si>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</si>
  <si>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</si>
  <si>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</si>
  <si>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</si>
  <si>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</si>
  <si>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</si>
  <si>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</si>
  <si>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</si>
  <si>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</si>
  <si>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</si>
  <si>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</si>
  <si>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</si>
  <si>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</si>
  <si>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</si>
  <si>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</si>
  <si>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</si>
  <si>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</si>
  <si>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</si>
  <si>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</si>
  <si>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</si>
  <si>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</si>
  <si>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</si>
  <si>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</si>
  <si>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</si>
  <si>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</si>
  <si>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</si>
  <si>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</si>
  <si>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</si>
  <si>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</si>
  <si>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</si>
  <si>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</si>
  <si>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</si>
  <si>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</si>
  <si>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</si>
  <si>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</si>
  <si>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</si>
  <si>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</si>
  <si>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</si>
  <si>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</si>
  <si>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</si>
  <si>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</si>
  <si>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</si>
  <si>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</si>
  <si>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</si>
  <si>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</si>
  <si>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</si>
  <si>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</si>
  <si>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</si>
  <si>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</si>
  <si>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</si>
  <si>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</si>
  <si>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</si>
  <si>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</si>
  <si>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</si>
  <si>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</si>
  <si>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</si>
  <si>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</si>
  <si>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</si>
  <si>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</si>
  <si>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</si>
  <si>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</si>
  <si>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</si>
  <si>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</si>
  <si>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</si>
  <si>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</si>
  <si>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</si>
  <si>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</si>
  <si>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</si>
  <si>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</si>
  <si>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</si>
  <si>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</si>
  <si>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</si>
  <si>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</si>
  <si>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</si>
  <si>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</si>
  <si>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</si>
  <si>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</si>
  <si>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</si>
  <si>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</si>
  <si>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</si>
  <si>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</si>
  <si>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</si>
  <si>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</si>
  <si>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</si>
  <si>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</si>
  <si>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</si>
  <si>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</si>
  <si>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</si>
  <si>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</si>
  <si>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</si>
  <si>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</si>
  <si>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</si>
  <si>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</si>
  <si>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</si>
  <si>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</si>
  <si>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</si>
  <si>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</si>
  <si>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</si>
  <si>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</si>
  <si>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</si>
  <si>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</si>
  <si>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</si>
  <si>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</si>
  <si>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</si>
  <si>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</si>
  <si>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</si>
  <si>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</si>
  <si>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</si>
  <si>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</si>
  <si>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</si>
  <si>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</si>
  <si>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</si>
  <si>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</si>
  <si>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</si>
  <si>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</si>
  <si>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</si>
  <si>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</si>
  <si>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</si>
  <si>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</si>
  <si>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</si>
  <si>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</si>
  <si>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</si>
  <si>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</si>
  <si>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</si>
  <si>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</si>
  <si>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</si>
  <si>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</si>
  <si>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</si>
  <si>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</si>
  <si>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</si>
  <si>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</si>
  <si>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</si>
  <si>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</si>
  <si>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</si>
  <si>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</si>
  <si>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</si>
  <si>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</si>
  <si>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</si>
  <si>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</si>
  <si>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</si>
  <si>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</si>
  <si>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</si>
  <si>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</si>
  <si>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</si>
  <si>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</si>
  <si>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</si>
  <si>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</si>
  <si>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</si>
  <si>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</si>
  <si>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</si>
  <si>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</si>
  <si>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</si>
  <si>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</si>
  <si>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</si>
  <si>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</si>
  <si>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</si>
  <si>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</si>
  <si>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</si>
  <si>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</si>
  <si>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</si>
  <si>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</si>
  <si>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</si>
  <si>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</si>
  <si>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</si>
  <si>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</si>
  <si>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</si>
  <si>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</si>
  <si>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</si>
  <si>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</si>
  <si>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</si>
  <si>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</si>
  <si>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</si>
  <si>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</si>
  <si>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</si>
  <si>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</si>
  <si>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</si>
  <si>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</si>
  <si>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</si>
  <si>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</si>
  <si>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</si>
  <si>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</si>
  <si>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</si>
  <si>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</si>
  <si>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</si>
  <si>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</si>
  <si>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</si>
  <si>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</si>
  <si>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</si>
  <si>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</si>
  <si>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</si>
  <si>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</si>
  <si>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</si>
  <si>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</si>
  <si>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</si>
  <si>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</si>
  <si>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</si>
  <si>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</si>
  <si>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</si>
  <si>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</si>
  <si>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</si>
  <si>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</si>
  <si>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</si>
  <si>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</si>
  <si>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</si>
  <si>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</si>
  <si>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</si>
  <si>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</si>
  <si>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</si>
  <si>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</si>
  <si>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</si>
  <si>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</si>
  <si>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</si>
  <si>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</si>
  <si>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</si>
  <si>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</si>
  <si>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</si>
  <si>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</si>
  <si>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</si>
  <si>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</si>
  <si>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</si>
  <si>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</si>
  <si>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</si>
  <si>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</si>
  <si>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</si>
  <si>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</si>
  <si>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</si>
  <si>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</si>
  <si>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</si>
  <si>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</si>
  <si>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</si>
  <si>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</si>
  <si>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</si>
  <si>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</si>
  <si>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</si>
  <si>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</si>
  <si>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</si>
  <si>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</si>
  <si>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</si>
  <si>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</si>
  <si>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</si>
  <si>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</si>
  <si>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</si>
  <si>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</si>
  <si>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</si>
  <si>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</si>
  <si>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</si>
  <si>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</si>
  <si>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</si>
  <si>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</si>
  <si>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</si>
  <si>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</si>
  <si>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</si>
  <si>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</si>
  <si>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</si>
  <si>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</si>
  <si>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</si>
  <si>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</si>
  <si>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</si>
  <si>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</si>
  <si>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</si>
  <si>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</si>
  <si>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</si>
  <si>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</si>
  <si>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</si>
  <si>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</si>
  <si>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</si>
  <si>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</si>
  <si>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</si>
  <si>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</si>
  <si>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</si>
  <si>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</si>
  <si>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</si>
  <si>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</si>
  <si>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</si>
  <si>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</si>
  <si>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</si>
  <si>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</si>
  <si>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</si>
  <si>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</si>
  <si>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</si>
  <si>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</si>
  <si>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</si>
  <si>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</si>
  <si>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</si>
  <si>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</si>
  <si>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</si>
  <si>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</si>
  <si>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</si>
  <si>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</si>
  <si>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</si>
  <si>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</si>
  <si>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</si>
  <si>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</si>
  <si>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</si>
  <si>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</si>
  <si>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</si>
  <si>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</si>
  <si>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</si>
  <si>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</si>
  <si>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</si>
  <si>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</si>
  <si>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</si>
  <si>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</si>
  <si>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</si>
  <si>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</si>
  <si>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</si>
  <si>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</si>
  <si>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</si>
  <si>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</si>
  <si>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</si>
  <si>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</si>
  <si>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</si>
  <si>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</si>
  <si>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</si>
  <si>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</si>
  <si>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</si>
  <si>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</si>
  <si>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</si>
  <si>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</si>
  <si>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</si>
  <si>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</si>
  <si>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</si>
  <si>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</si>
  <si>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</si>
  <si>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</si>
  <si>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</si>
  <si>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</si>
  <si>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</si>
  <si>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</si>
  <si>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</si>
  <si>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</si>
  <si>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</si>
  <si>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</si>
  <si>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</si>
  <si>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</si>
  <si>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</si>
  <si>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</si>
  <si>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</si>
  <si>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</si>
  <si>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</si>
  <si>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</si>
  <si>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</si>
  <si>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</si>
  <si>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</si>
  <si>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</si>
  <si>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</si>
  <si>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</si>
  <si>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</si>
  <si>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</si>
  <si>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</si>
  <si>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</si>
  <si>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</si>
  <si>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</si>
  <si>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</si>
  <si>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</si>
  <si>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</si>
  <si>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</si>
  <si>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</si>
  <si>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</si>
  <si>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</si>
  <si>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</si>
  <si>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</si>
  <si>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</si>
  <si>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</si>
  <si>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</si>
  <si>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</si>
  <si>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</si>
  <si>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</si>
  <si>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</si>
  <si>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</si>
  <si>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</si>
  <si>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</si>
  <si>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</si>
  <si>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</si>
  <si>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</si>
  <si>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</si>
  <si>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</si>
  <si>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</si>
  <si>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</si>
  <si>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</si>
  <si>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</si>
  <si>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</si>
  <si>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</si>
  <si>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</si>
  <si>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</si>
  <si>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</si>
  <si>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</si>
  <si>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</si>
  <si>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</si>
  <si>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</si>
  <si>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</si>
  <si>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</si>
  <si>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</si>
  <si>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</si>
  <si>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</si>
  <si>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</si>
  <si>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</si>
  <si>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</si>
  <si>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</si>
  <si>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</si>
  <si>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</si>
  <si>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</si>
  <si>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</si>
  <si>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</si>
  <si>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</si>
  <si>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</si>
  <si>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</si>
  <si>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</si>
  <si>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</si>
  <si>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</si>
  <si>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</si>
  <si>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</si>
  <si>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</si>
  <si>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</si>
  <si>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</si>
  <si>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</si>
  <si>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</si>
  <si>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</si>
  <si>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</si>
  <si>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</si>
  <si>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</si>
  <si>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</si>
  <si>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</si>
  <si>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</si>
  <si>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</si>
  <si>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</si>
  <si>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</si>
  <si>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</si>
  <si>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</si>
  <si>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</si>
  <si>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</si>
  <si>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</si>
  <si>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</si>
  <si>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</si>
  <si>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</si>
  <si>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</si>
  <si>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</si>
  <si>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</si>
  <si>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</si>
  <si>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</si>
  <si>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</si>
  <si>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</si>
  <si>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</si>
  <si>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</si>
  <si>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</si>
  <si>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</si>
  <si>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</si>
  <si>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</si>
  <si>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</si>
  <si>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</si>
  <si>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</si>
  <si>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</si>
  <si>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</si>
  <si>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</si>
  <si>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</si>
  <si>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</si>
  <si>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</si>
  <si>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</si>
  <si>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</si>
  <si>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</si>
  <si>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</si>
  <si>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</si>
  <si>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</si>
  <si>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</si>
  <si>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</si>
  <si>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</si>
  <si>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</si>
  <si>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</si>
  <si>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</si>
  <si>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</si>
  <si>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</si>
  <si>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</si>
  <si>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</si>
  <si>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</si>
  <si>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</si>
  <si>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</si>
  <si>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</si>
  <si>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</si>
  <si>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</si>
  <si>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</si>
  <si>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</si>
  <si>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</si>
  <si>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</si>
  <si>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</si>
  <si>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</si>
  <si>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</si>
  <si>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</si>
  <si>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</si>
  <si>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</si>
  <si>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</si>
  <si>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</si>
  <si>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</si>
  <si>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</si>
  <si>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</si>
  <si>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</si>
  <si>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</si>
  <si>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</si>
  <si>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</si>
  <si>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</si>
  <si>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</si>
  <si>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</si>
  <si>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</si>
  <si>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</si>
  <si>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</si>
  <si>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</si>
  <si>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</si>
  <si>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</si>
  <si>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</si>
  <si>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</si>
  <si>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</si>
  <si>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</si>
  <si>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</si>
  <si>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</si>
  <si>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</si>
  <si>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</si>
  <si>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</si>
  <si>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</si>
  <si>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</si>
  <si>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</si>
  <si>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</si>
  <si>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</si>
  <si>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</si>
  <si>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</si>
  <si>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</si>
  <si>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</si>
  <si>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</si>
  <si>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</si>
  <si>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</si>
  <si>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</si>
  <si>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</si>
  <si>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</si>
  <si>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</si>
  <si>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</si>
  <si>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</si>
  <si>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</si>
  <si>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</si>
  <si>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</si>
  <si>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</si>
  <si>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</si>
  <si>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</si>
  <si>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</si>
  <si>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</si>
  <si>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</si>
  <si>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</si>
  <si>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</si>
  <si>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</si>
  <si>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</si>
  <si>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</si>
  <si>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</si>
  <si>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</si>
  <si>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</si>
  <si>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</si>
  <si>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</si>
  <si>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</si>
  <si>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</si>
  <si>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</si>
  <si>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</si>
  <si>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</si>
  <si>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</si>
  <si>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</si>
  <si>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</si>
  <si>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</si>
  <si>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</si>
  <si>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</si>
  <si>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</si>
  <si>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</si>
  <si>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</si>
  <si>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</si>
  <si>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</si>
  <si>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</si>
  <si>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</si>
  <si>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</si>
  <si>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</si>
  <si>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</si>
  <si>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</si>
  <si>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</si>
  <si>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</si>
  <si>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</si>
  <si>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</si>
  <si>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</si>
  <si>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</si>
  <si>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</si>
  <si>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</si>
  <si>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</si>
  <si>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</si>
  <si>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</si>
  <si>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</si>
  <si>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</si>
  <si>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</si>
  <si>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</si>
  <si>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</si>
  <si>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</si>
  <si>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</si>
  <si>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</si>
  <si>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</si>
  <si>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</si>
  <si>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</si>
  <si>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</si>
  <si>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</si>
  <si>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</si>
  <si>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</si>
  <si>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</si>
  <si>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</si>
  <si>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</si>
  <si>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</si>
  <si>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</si>
  <si>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</si>
  <si>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</si>
  <si>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</si>
  <si>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</si>
  <si>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</si>
  <si>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</si>
  <si>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</si>
  <si>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</si>
  <si>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</si>
  <si>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</si>
  <si>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</si>
  <si>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</si>
  <si>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</si>
  <si>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</si>
  <si>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</si>
  <si>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</si>
  <si>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</si>
  <si>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</si>
  <si>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</si>
  <si>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</si>
  <si>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</si>
  <si>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</si>
  <si>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</si>
  <si>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</si>
  <si>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</si>
  <si>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</si>
  <si>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</si>
  <si>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</si>
  <si>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</si>
  <si>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</si>
  <si>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</si>
  <si>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</si>
  <si>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</si>
  <si>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</si>
  <si>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</si>
  <si>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</si>
  <si>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</si>
  <si>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</si>
  <si>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</si>
  <si>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</si>
  <si>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</si>
  <si>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</si>
  <si>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</si>
  <si>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</si>
  <si>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</si>
  <si>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</si>
  <si>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</si>
  <si>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</si>
  <si>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</si>
  <si>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</si>
  <si>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</si>
  <si>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</si>
  <si>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</si>
  <si>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</si>
  <si>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</si>
  <si>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</si>
  <si>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</si>
  <si>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</si>
  <si>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</si>
  <si>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</si>
  <si>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</si>
  <si>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</si>
  <si>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</si>
  <si>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</si>
  <si>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</si>
  <si>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</si>
  <si>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</si>
  <si>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</si>
  <si>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</si>
  <si>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</si>
  <si>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</si>
  <si>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</si>
  <si>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</si>
  <si>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</si>
  <si>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</si>
  <si>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</si>
  <si>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</si>
  <si>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</si>
  <si>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</si>
  <si>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</si>
  <si>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</si>
  <si>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</si>
  <si>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</si>
  <si>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</si>
  <si>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</si>
  <si>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</si>
  <si>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</si>
  <si>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</si>
  <si>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</si>
  <si>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</si>
  <si>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</si>
  <si>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</si>
  <si>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</si>
  <si>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</si>
  <si>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</si>
  <si>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</si>
  <si>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</si>
  <si>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</si>
  <si>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</si>
  <si>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</si>
  <si>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</si>
  <si>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</si>
  <si>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</si>
  <si>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</si>
  <si>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</si>
  <si>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</si>
  <si>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</si>
  <si>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</si>
  <si>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</si>
  <si>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</si>
  <si>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</si>
  <si>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</si>
  <si>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</si>
  <si>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</si>
  <si>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</si>
  <si>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</si>
  <si>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</si>
  <si>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</si>
  <si>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</si>
  <si>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</si>
  <si>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</si>
  <si>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</si>
  <si>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</si>
  <si>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</si>
  <si>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</si>
  <si>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</si>
  <si>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</si>
  <si>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</si>
  <si>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</si>
  <si>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</si>
  <si>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</si>
  <si>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</si>
  <si>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</si>
  <si>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</si>
  <si>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</si>
  <si>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</si>
  <si>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</si>
  <si>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</si>
  <si>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</si>
  <si>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</si>
  <si>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</si>
  <si>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</si>
  <si>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</si>
  <si>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</si>
  <si>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</si>
  <si>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</si>
  <si>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</si>
  <si>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</si>
  <si>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</si>
  <si>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</si>
  <si>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</si>
  <si>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</si>
  <si>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</si>
  <si>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</si>
  <si>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</si>
  <si>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</si>
  <si>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</si>
  <si>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</si>
  <si>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</si>
  <si>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</si>
  <si>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</si>
  <si>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</si>
  <si>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</si>
  <si>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</si>
  <si>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</si>
  <si>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</si>
  <si>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</si>
  <si>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</si>
  <si>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</si>
  <si>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</si>
  <si>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</si>
  <si>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</si>
  <si>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</si>
  <si>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</si>
  <si>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</si>
  <si>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</si>
  <si>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</si>
  <si>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</si>
  <si>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</si>
  <si>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</si>
  <si>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</si>
  <si>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</si>
  <si>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</si>
  <si>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</si>
  <si>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</si>
  <si>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</si>
  <si>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</si>
  <si>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</si>
  <si>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</si>
  <si>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</si>
  <si>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</si>
  <si>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</si>
  <si>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</si>
  <si>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</si>
  <si>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</si>
  <si>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</si>
  <si>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</si>
  <si>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</si>
  <si>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</si>
  <si>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</si>
  <si>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</si>
  <si>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</si>
  <si>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</si>
  <si>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</si>
  <si>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</si>
  <si>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</si>
  <si>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</si>
  <si>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</si>
  <si>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</si>
  <si>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</si>
  <si>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</si>
  <si>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</si>
  <si>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</si>
  <si>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</si>
  <si>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</si>
  <si>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</si>
  <si>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</si>
  <si>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</si>
  <si>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</si>
  <si>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</si>
  <si>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</si>
  <si>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</si>
  <si>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</si>
  <si>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</si>
  <si>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</si>
  <si>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</si>
  <si>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</si>
  <si>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</si>
  <si>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</si>
  <si>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</si>
  <si>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</si>
  <si>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</si>
  <si>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</si>
  <si>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</si>
  <si>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</si>
  <si>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</si>
  <si>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</si>
  <si>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</si>
  <si>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</si>
  <si>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</si>
  <si>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</si>
  <si>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</si>
  <si>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</si>
  <si>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</si>
  <si>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</si>
  <si>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</si>
  <si>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</si>
  <si>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</si>
  <si>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</si>
  <si>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</si>
  <si>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</si>
  <si>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</si>
  <si>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</si>
  <si>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</si>
  <si>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</si>
  <si>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</si>
  <si>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</si>
  <si>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</si>
  <si>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</si>
  <si>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</si>
  <si>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</si>
  <si>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</si>
  <si>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</si>
  <si>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</si>
  <si>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</si>
  <si>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</si>
  <si>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</si>
  <si>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</si>
  <si>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</si>
  <si>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</si>
  <si>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</si>
  <si>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</si>
  <si>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</si>
  <si>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</si>
  <si>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</si>
  <si>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</si>
  <si>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</si>
  <si>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</si>
  <si>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</si>
  <si>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</si>
  <si>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</si>
  <si>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</si>
  <si>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</si>
  <si>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</si>
  <si>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</si>
  <si>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</si>
  <si>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</si>
  <si>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 xml:space="preserve">IQR of Goal </t>
  </si>
  <si>
    <t>Standard Deviation of Pledged</t>
  </si>
  <si>
    <t xml:space="preserve">Upper Quartile of Pledged </t>
  </si>
  <si>
    <t>Lower Quartile of Pledged</t>
  </si>
  <si>
    <t xml:space="preserve">IQR of Pledged </t>
  </si>
  <si>
    <t>Years</t>
  </si>
  <si>
    <t>(All)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</si>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</sst>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wrapTex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C-8745-AD99-84AB09430EB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C-8745-AD99-84AB09430EB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C-8745-AD99-84AB09430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511151"/>
        <c:axId val="773512799"/>
      </c:lineChart>
      <c:catAx>
        <c:axId val="77351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12799"/>
        <c:crosses val="autoZero"/>
        <c:auto val="1"/>
        <c:lblAlgn val="ctr"/>
        <c:lblOffset val="100"/>
        <c:noMultiLvlLbl val="0"/>
      </c:catAx>
      <c:valAx>
        <c:axId val="7735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1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2-3247-9307-1EE49838A2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2-3247-9307-1EE49838A2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2-3247-9307-1EE49838A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784319"/>
        <c:axId val="753344639"/>
      </c:lineChart>
      <c:catAx>
        <c:axId val="76178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344639"/>
        <c:crosses val="autoZero"/>
        <c:auto val="1"/>
        <c:lblAlgn val="ctr"/>
        <c:lblOffset val="100"/>
        <c:noMultiLvlLbl val="0"/>
      </c:catAx>
      <c:valAx>
        <c:axId val="75334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8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14609279417766E-2"/>
          <c:y val="9.6153846153846159E-2"/>
          <c:w val="0.77159190011607115"/>
          <c:h val="0.848081087219866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D-1543-8CC2-CE1ECDAB8E9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CBD-1543-8CC2-CE1ECDAB8E9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CBD-1543-8CC2-CE1ECDAB8E9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CBD-1543-8CC2-CE1ECDAB8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6104911"/>
        <c:axId val="672474495"/>
      </c:barChart>
      <c:catAx>
        <c:axId val="7761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74495"/>
        <c:crosses val="autoZero"/>
        <c:auto val="1"/>
        <c:lblAlgn val="ctr"/>
        <c:lblOffset val="100"/>
        <c:noMultiLvlLbl val="0"/>
      </c:catAx>
      <c:valAx>
        <c:axId val="67247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0022052432902E-2"/>
          <c:y val="8.7952041709072074E-2"/>
          <c:w val="0.83255561804774403"/>
          <c:h val="0.731676754691377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4-D14E-880A-DE4F30C3C8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BA4-D14E-880A-DE4F30C3C8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BA4-D14E-880A-DE4F30C3C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169615"/>
        <c:axId val="819171263"/>
      </c:barChart>
      <c:catAx>
        <c:axId val="81916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71263"/>
        <c:crosses val="autoZero"/>
        <c:auto val="1"/>
        <c:lblAlgn val="ctr"/>
        <c:lblOffset val="100"/>
        <c:noMultiLvlLbl val="0"/>
      </c:catAx>
      <c:valAx>
        <c:axId val="81917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8168746693225E-2"/>
          <c:y val="0.11195928753180662"/>
          <c:w val="0.774803772058137"/>
          <c:h val="0.829012041433751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5-394F-B223-1A3C310A30A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E5-394F-B223-1A3C310A30A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E5-394F-B223-1A3C310A30A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E5-394F-B223-1A3C310A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627727"/>
        <c:axId val="326538047"/>
      </c:lineChart>
      <c:catAx>
        <c:axId val="80962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38047"/>
        <c:crosses val="autoZero"/>
        <c:auto val="1"/>
        <c:lblAlgn val="ctr"/>
        <c:lblOffset val="100"/>
        <c:noMultiLvlLbl val="0"/>
      </c:catAx>
      <c:valAx>
        <c:axId val="3265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62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2</xdr:row>
      <xdr:rowOff>25400</xdr:rowOff>
    </xdr:from>
    <xdr:to>
      <xdr:col>13</xdr:col>
      <xdr:colOff>50800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A476D-9450-6645-8604-789BAA937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774700</xdr:colOff>
      <xdr:row>14</xdr:row>
      <xdr:rowOff>152400</xdr:rowOff>
    </xdr:from>
    <xdr:to>
      <xdr:col>10</xdr:col>
      <xdr:colOff>254000</xdr:colOff>
      <xdr:row>47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085B6-2EA1-BA40-82A2-BCC0540B0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169332</xdr:colOff>
      <xdr:row>2</xdr:row>
      <xdr:rowOff>50799</xdr:rowOff>
    </xdr:from>
    <xdr:to>
      <xdr:col>11</xdr:col>
      <xdr:colOff>361409</xdr:colOff>
      <xdr:row>15</xdr:row>
      <xdr:rowOff>97366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EB504C-B6FA-144E-8B35-EAA315CA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2399" y="440266"/>
          <a:ext cx="4340743" cy="257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635000</xdr:colOff>
      <xdr:row>11</xdr:row>
      <xdr:rowOff>97782</xdr:rowOff>
    </xdr:from>
    <xdr:to>
      <xdr:col>18</xdr:col>
      <xdr:colOff>469899</xdr:colOff>
      <xdr:row>33</xdr:row>
      <xdr:rowOff>63498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F84A2-F35E-9044-A00B-42098910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6733" y="2239849"/>
          <a:ext cx="5643033" cy="4249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520700</xdr:colOff>
      <xdr:row>7</xdr:row>
      <xdr:rowOff>152400</xdr:rowOff>
    </xdr:from>
    <xdr:to>
      <xdr:col>22</xdr:col>
      <xdr:colOff>292100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A7C7B-7BB7-3249-B7C4-71E80650E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698500</xdr:colOff>
      <xdr:row>15</xdr:row>
      <xdr:rowOff>76200</xdr:rowOff>
    </xdr:from>
    <xdr:to>
      <xdr:col>25</xdr:col>
      <xdr:colOff>393700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03485-B4D7-204C-A48C-3A99A3B90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542191</xdr:colOff>
      <xdr:row>4</xdr:row>
      <xdr:rowOff>55686</xdr:rowOff>
    </xdr:from>
    <xdr:to>
      <xdr:col>15</xdr:col>
      <xdr:colOff>364392</xdr:colOff>
      <xdr:row>30</xdr:row>
      <xdr:rowOff>93786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9F20E-3E11-D344-85D7-F508DD69B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88.435169212964" createdVersion="7" refreshedVersion="7" minRefreshableVersion="3" recordCount="4114" xr:uid="{C317EC7F-45B8-B241-BB54-D85C16B858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88.668819675928" createdVersion="7" refreshedVersion="7" minRefreshableVersion="3" recordCount="4114" xr:uid="{02780EAB-FBDE-0A47-9D3A-B4EF836C3B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d Fluxman" refreshedDate="44495.643914351851" createdVersion="7" refreshedVersion="7" minRefreshableVersion="3" recordCount="4114" xr:uid="{C4E0C2A8-8759-2540-BCE0-94169D63CEF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E807F-7C10-CC40-BC45-A3125C7E43EB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A7592-A06C-224A-9D9C-F703113E2CCC}" name="PivotTable1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1EEFC-7785-954B-A979-2DC441D4603C}" name="PivotTable2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6760A-9446-E449-AB81-BFB621FF50F0}" name="PivotTable3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110" zoomScaleNormal="110" workbookViewId="0">
      <pane xSplit="1" ySplit="1" topLeftCell="N84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8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4" t="s">
        <v>8359</v>
      </c>
      <c r="S1" s="16" t="s">
        <v>8364</v>
      </c>
      <c r="T1" s="16" t="s">
        <v>8365</v>
      </c>
      <c r="U1" s="14" t="s">
        <v>8395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8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8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8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8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8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8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 s="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8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8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8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8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8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 s="8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8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8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8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8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8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8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8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8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8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8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 s="8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8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8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8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8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8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8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8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8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 s="8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8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8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8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8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8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8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8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8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 s="8">
        <f t="shared" si="46"/>
        <v>1000</v>
      </c>
      <c r="Q608" s="10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8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8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8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8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 s="8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8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8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8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8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8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8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8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8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8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8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8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8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 s="8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 s="8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8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8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8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8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8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8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8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8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8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8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8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8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8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8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8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8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8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8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8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8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8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8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8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 s="8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8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8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8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8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8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8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8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8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8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 s="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8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8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 s="8">
        <f t="shared" si="71"/>
        <v>66.11</v>
      </c>
      <c r="Q912" s="10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8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8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8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8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8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8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8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8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8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8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8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8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8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8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8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8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 s="8">
        <f t="shared" si="76"/>
        <v>63.83</v>
      </c>
      <c r="Q1017" s="10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 s="8">
        <f t="shared" si="76"/>
        <v>72.290000000000006</v>
      </c>
      <c r="Q1018" s="10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8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8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8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8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8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8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8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8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8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8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8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8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8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8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8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8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8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8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8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 s="8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8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8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8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8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8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8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8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8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8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8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8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8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8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 s="8">
        <f t="shared" si="86"/>
        <v>80.400000000000006</v>
      </c>
      <c r="Q1132" s="10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8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8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8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8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8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8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 s="8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8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8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8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8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8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8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8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8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8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8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8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8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8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8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8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0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8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8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8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8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8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8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8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8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8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8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8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8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8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8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8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8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8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8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8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8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 s="8">
        <f t="shared" si="101"/>
        <v>62.33</v>
      </c>
      <c r="Q1286" s="10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8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8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8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8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8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8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8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8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8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 s="8">
        <f t="shared" si="101"/>
        <v>176.09</v>
      </c>
      <c r="Q1312" s="10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 s="8">
        <f t="shared" si="101"/>
        <v>168.75</v>
      </c>
      <c r="Q1313" s="10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 s="8">
        <f t="shared" si="101"/>
        <v>98.54</v>
      </c>
      <c r="Q1315" s="10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8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8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8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8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8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8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8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 s="8">
        <f t="shared" si="101"/>
        <v>307.69</v>
      </c>
      <c r="Q1332" s="10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8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 s="8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 s="8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8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8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8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8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8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8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8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8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8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8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8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8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8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8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8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8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 s="8">
        <f t="shared" si="106"/>
        <v>106.97</v>
      </c>
      <c r="Q1396" s="10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 s="8">
        <f t="shared" si="106"/>
        <v>88.25</v>
      </c>
      <c r="Q1397" s="10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8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8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8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 s="8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8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8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8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8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8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8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8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 s="8">
        <f t="shared" si="111"/>
        <v>49.06</v>
      </c>
      <c r="Q1435" s="10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8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8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8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 s="8">
        <f t="shared" si="111"/>
        <v>119.64</v>
      </c>
      <c r="Q1445" s="10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8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8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8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8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8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8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8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8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8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8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8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8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8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8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8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8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8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8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8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8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8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8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8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 s="8">
        <f t="shared" si="116"/>
        <v>70.569999999999993</v>
      </c>
      <c r="Q1511" s="10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 s="8">
        <f t="shared" si="116"/>
        <v>50.9</v>
      </c>
      <c r="Q1512" s="10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8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8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8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8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8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8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8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8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 s="8">
        <f t="shared" si="116"/>
        <v>33.94</v>
      </c>
      <c r="Q1528" s="10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8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8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 s="8">
        <f t="shared" si="116"/>
        <v>179.12</v>
      </c>
      <c r="Q1532" s="10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8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8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8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8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8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8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8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8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8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8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8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8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8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8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8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8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8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8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8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8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8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8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8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 s="8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8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8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 s="8">
        <f t="shared" si="126"/>
        <v>96.55</v>
      </c>
      <c r="Q1606" s="10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8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8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8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8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8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 s="8">
        <f t="shared" si="126"/>
        <v>450</v>
      </c>
      <c r="Q1626" s="10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8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8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8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8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8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8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8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8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8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8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8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8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8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8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 s="8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8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8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8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 s="8">
        <f t="shared" si="131"/>
        <v>47.41</v>
      </c>
      <c r="Q1673" s="10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8">
        <f t="shared" si="131"/>
        <v>60.95</v>
      </c>
      <c r="Q1674" s="10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8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8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8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8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8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8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8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8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8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8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 s="8">
        <f t="shared" si="131"/>
        <v>1250</v>
      </c>
      <c r="Q1706" s="10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 s="8">
        <f t="shared" si="131"/>
        <v>50</v>
      </c>
      <c r="Q1707" s="10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 s="8">
        <f t="shared" si="131"/>
        <v>73.53</v>
      </c>
      <c r="Q1710" s="10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 s="8">
        <f t="shared" si="131"/>
        <v>227.27</v>
      </c>
      <c r="Q1711" s="10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 s="8">
        <f t="shared" si="131"/>
        <v>104.17</v>
      </c>
      <c r="Q1712" s="10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8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8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8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8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 s="8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8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8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8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8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 s="8">
        <f t="shared" si="136"/>
        <v>383.33</v>
      </c>
      <c r="Q1759" s="10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 s="8">
        <f t="shared" si="136"/>
        <v>79.31</v>
      </c>
      <c r="Q1760" s="10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8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8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8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8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8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 s="8">
        <f t="shared" si="136"/>
        <v>110.5</v>
      </c>
      <c r="Q1781" s="10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 s="8">
        <f t="shared" si="136"/>
        <v>147.33000000000001</v>
      </c>
      <c r="Q1782" s="10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8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8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8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8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8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8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8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8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8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 s="8">
        <f t="shared" si="141"/>
        <v>164.62</v>
      </c>
      <c r="Q1813" s="10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 s="8">
        <f t="shared" si="141"/>
        <v>164.62</v>
      </c>
      <c r="Q1814" s="10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8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8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8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8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8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8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8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8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8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8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8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8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8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8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8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8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8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8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8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 s="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8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8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8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8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8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8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8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8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8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8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8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 s="8">
        <f t="shared" si="146"/>
        <v>65.16</v>
      </c>
      <c r="Q1884" s="10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8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8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8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 s="8">
        <f t="shared" si="146"/>
        <v>61.06</v>
      </c>
      <c r="Q1892" s="10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 s="8">
        <f t="shared" si="146"/>
        <v>55.97</v>
      </c>
      <c r="Q1893" s="10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8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8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8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8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8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 s="8">
        <f t="shared" si="146"/>
        <v>133.33000000000001</v>
      </c>
      <c r="Q1913" s="10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 s="8">
        <f t="shared" si="146"/>
        <v>117.65</v>
      </c>
      <c r="Q1914" s="10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 s="8">
        <f t="shared" si="146"/>
        <v>95.24</v>
      </c>
      <c r="Q1915" s="10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 s="8">
        <f t="shared" si="146"/>
        <v>64.52</v>
      </c>
      <c r="Q1916" s="10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 s="8">
        <f t="shared" si="146"/>
        <v>68.97</v>
      </c>
      <c r="Q1917" s="10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8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8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8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8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8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8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8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8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8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8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8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8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8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8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8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8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8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8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8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8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8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8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8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 s="8">
        <f t="shared" si="156"/>
        <v>188.56</v>
      </c>
      <c r="Q2003" s="10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8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 s="8">
        <f t="shared" si="156"/>
        <v>34.409999999999997</v>
      </c>
      <c r="Q2007" s="10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 s="8">
        <f t="shared" si="156"/>
        <v>29.07</v>
      </c>
      <c r="Q2009" s="10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8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8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8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 s="8">
        <f t="shared" si="156"/>
        <v>55.33</v>
      </c>
      <c r="Q2017" s="10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8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8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8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8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8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8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8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8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8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8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8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8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8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 s="8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 s="8">
        <f t="shared" si="161"/>
        <v>54.14</v>
      </c>
      <c r="Q2054" s="10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 s="8">
        <f t="shared" si="161"/>
        <v>55.89</v>
      </c>
      <c r="Q2056" s="10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 s="8">
        <f t="shared" si="161"/>
        <v>86.94</v>
      </c>
      <c r="Q2057" s="10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8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8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8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8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8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8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8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 s="8">
        <f t="shared" si="161"/>
        <v>35.950000000000003</v>
      </c>
      <c r="Q2088" s="10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 s="8">
        <f t="shared" si="161"/>
        <v>75.5</v>
      </c>
      <c r="Q2089" s="10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8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 s="8">
        <f t="shared" si="161"/>
        <v>51.72</v>
      </c>
      <c r="Q2101" s="10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8">
        <f t="shared" si="161"/>
        <v>51.72</v>
      </c>
      <c r="Q2102" s="10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 s="8">
        <f t="shared" si="161"/>
        <v>33.33</v>
      </c>
      <c r="Q2103" s="10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 s="8">
        <f t="shared" si="161"/>
        <v>50</v>
      </c>
      <c r="Q2106" s="10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 s="8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8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8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8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8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8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8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8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8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8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 s="8">
        <f t="shared" si="166"/>
        <v>44.33</v>
      </c>
      <c r="Q2167" s="10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8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8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8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8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8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8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8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8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8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8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8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8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 s="8">
        <f t="shared" si="171"/>
        <v>62.5</v>
      </c>
      <c r="Q2205" s="10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 s="8">
        <f t="shared" si="171"/>
        <v>59.52</v>
      </c>
      <c r="Q2206" s="10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8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8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 s="8">
        <f t="shared" si="171"/>
        <v>175</v>
      </c>
      <c r="Q2212" s="10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 s="8">
        <f t="shared" si="171"/>
        <v>68.06</v>
      </c>
      <c r="Q2214" s="10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8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8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8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 s="8">
        <f t="shared" si="171"/>
        <v>31.58</v>
      </c>
      <c r="Q2227" s="10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 s="8">
        <f t="shared" si="171"/>
        <v>66.67</v>
      </c>
      <c r="Q2228" s="10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 s="8">
        <f t="shared" si="171"/>
        <v>52.17</v>
      </c>
      <c r="Q2230" s="10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 s="8">
        <f t="shared" si="171"/>
        <v>52.17</v>
      </c>
      <c r="Q2231" s="10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8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8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 s="8">
        <f t="shared" si="171"/>
        <v>79</v>
      </c>
      <c r="Q2235" s="10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8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 s="8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8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 s="8">
        <f t="shared" si="176"/>
        <v>18.77</v>
      </c>
      <c r="Q2255" s="10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8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8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8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8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8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8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8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8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8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8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8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8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8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8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8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 s="8">
        <f t="shared" si="176"/>
        <v>43.28</v>
      </c>
      <c r="Q2289" s="10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8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8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8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8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8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 s="8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8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8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 s="8">
        <f t="shared" si="181"/>
        <v>38.33</v>
      </c>
      <c r="Q2325" s="10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 s="8">
        <f t="shared" si="181"/>
        <v>43.13</v>
      </c>
      <c r="Q2326" s="10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 s="8">
        <f t="shared" si="181"/>
        <v>36.96</v>
      </c>
      <c r="Q2327" s="10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8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 s="8">
        <f t="shared" si="181"/>
        <v>37.96</v>
      </c>
      <c r="Q2337" s="10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8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 s="8">
        <f t="shared" si="181"/>
        <v>63.13</v>
      </c>
      <c r="Q2346" s="10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 s="8">
        <f t="shared" si="181"/>
        <v>59.41</v>
      </c>
      <c r="Q2347" s="10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8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8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8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 s="8">
        <f t="shared" si="181"/>
        <v>142.86000000000001</v>
      </c>
      <c r="Q2364" s="10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 s="8">
        <f t="shared" si="181"/>
        <v>28.57</v>
      </c>
      <c r="Q2368" s="10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si="181"/>
        <v>35.71</v>
      </c>
      <c r="Q2370" s="10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 s="8">
        <f t="shared" ref="P2371:P2434" si="186">IFERROR(ROUND(E2371/L2371,2),0)</f>
        <v>41.67</v>
      </c>
      <c r="Q2371" s="10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 s="8">
        <f t="shared" si="186"/>
        <v>125</v>
      </c>
      <c r="Q2372" s="10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 s="8">
        <f t="shared" si="186"/>
        <v>58.82</v>
      </c>
      <c r="Q2373" s="10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 s="8">
        <f t="shared" si="186"/>
        <v>41.67</v>
      </c>
      <c r="Q2374" s="10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hidden="1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8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8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8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8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8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8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8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8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8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8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8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 s="8">
        <f t="shared" si="186"/>
        <v>46.05</v>
      </c>
      <c r="Q2422" s="10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8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8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8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si="186"/>
        <v>56.67</v>
      </c>
      <c r="Q2434" s="10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 s="8">
        <f t="shared" si="191"/>
        <v>40.479999999999997</v>
      </c>
      <c r="Q2437" s="10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8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8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8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 s="8">
        <f t="shared" si="191"/>
        <v>50.88</v>
      </c>
      <c r="Q2451" s="10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8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8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 s="8">
        <f t="shared" si="191"/>
        <v>800</v>
      </c>
      <c r="Q2464" s="10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8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 s="8">
        <f t="shared" si="191"/>
        <v>88.33</v>
      </c>
      <c r="Q2472" s="10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8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8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 s="8">
        <f t="shared" si="191"/>
        <v>97.5</v>
      </c>
      <c r="Q2478" s="10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 s="8">
        <f t="shared" si="191"/>
        <v>23.64</v>
      </c>
      <c r="Q2479" s="10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 s="8">
        <f t="shared" si="191"/>
        <v>28.89</v>
      </c>
      <c r="Q2480" s="10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8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8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8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8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8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 s="8">
        <f t="shared" si="191"/>
        <v>83.33</v>
      </c>
      <c r="Q2493" s="10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 s="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 s="8">
        <f t="shared" si="196"/>
        <v>91.25</v>
      </c>
      <c r="Q2502" s="10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 s="8">
        <f t="shared" si="196"/>
        <v>36.5</v>
      </c>
      <c r="Q2503" s="10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8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8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 s="8">
        <f t="shared" si="196"/>
        <v>59.58</v>
      </c>
      <c r="Q2512" s="10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 s="8">
        <f t="shared" si="196"/>
        <v>27.5</v>
      </c>
      <c r="Q2514" s="10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8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8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8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8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8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8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8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8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 s="8">
        <f t="shared" si="196"/>
        <v>93</v>
      </c>
      <c r="Q2543" s="10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 s="8">
        <f t="shared" si="196"/>
        <v>108.33</v>
      </c>
      <c r="Q2546" s="10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 s="8">
        <f t="shared" si="196"/>
        <v>46.43</v>
      </c>
      <c r="Q2548" s="10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 s="8">
        <f t="shared" si="196"/>
        <v>50</v>
      </c>
      <c r="Q2549" s="10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 s="8">
        <f t="shared" si="196"/>
        <v>46.43</v>
      </c>
      <c r="Q2550" s="10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8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 s="8">
        <f t="shared" si="196"/>
        <v>45.79</v>
      </c>
      <c r="Q2554" s="10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8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8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 s="8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 s="8">
        <f t="shared" si="201"/>
        <v>22.61</v>
      </c>
      <c r="Q2568" s="10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8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8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8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8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 s="8">
        <f t="shared" si="201"/>
        <v>51.67</v>
      </c>
      <c r="Q2579" s="10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 s="8">
        <f t="shared" si="201"/>
        <v>62</v>
      </c>
      <c r="Q2580" s="10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8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8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 s="8">
        <f t="shared" si="201"/>
        <v>27.73</v>
      </c>
      <c r="Q2588" s="10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8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8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 s="8">
        <f t="shared" si="201"/>
        <v>24.2</v>
      </c>
      <c r="Q2594" s="10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 s="8">
        <f t="shared" si="201"/>
        <v>43.21</v>
      </c>
      <c r="Q2595" s="10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8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8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8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8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8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8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8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8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1"/>
        <v>50.91</v>
      </c>
      <c r="Q2626" s="10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8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 s="8">
        <f t="shared" si="206"/>
        <v>183.33</v>
      </c>
      <c r="Q2635" s="10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 s="8">
        <f t="shared" si="206"/>
        <v>45.83</v>
      </c>
      <c r="Q2636" s="10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 s="8">
        <f t="shared" si="206"/>
        <v>55</v>
      </c>
      <c r="Q2639" s="10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 s="8">
        <f t="shared" si="206"/>
        <v>36.33</v>
      </c>
      <c r="Q2641" s="10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8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8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8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8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8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8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8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8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 s="8">
        <f t="shared" si="206"/>
        <v>29.17</v>
      </c>
      <c r="Q2657" s="10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 s="8">
        <f t="shared" si="206"/>
        <v>47.27</v>
      </c>
      <c r="Q2660" s="10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 s="8">
        <f t="shared" si="206"/>
        <v>57.78</v>
      </c>
      <c r="Q2663" s="10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8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8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8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8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8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 s="8">
        <f t="shared" si="206"/>
        <v>29.41</v>
      </c>
      <c r="Q2677" s="10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8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8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8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8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 s="8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 s="8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8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8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8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8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 s="8">
        <f t="shared" si="211"/>
        <v>38.33</v>
      </c>
      <c r="Q2709" s="10" t="s">
        <v>8323</v>
      </c>
      <c r="R2709" t="s">
        <v>8326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 s="8">
        <f t="shared" si="211"/>
        <v>30.67</v>
      </c>
      <c r="Q2712" s="10" t="s">
        <v>8323</v>
      </c>
      <c r="R2712" t="s">
        <v>8326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8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8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 s="8">
        <f t="shared" si="211"/>
        <v>64.290000000000006</v>
      </c>
      <c r="Q2718" s="10" t="s">
        <v>8323</v>
      </c>
      <c r="R2718" t="s">
        <v>8326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 s="8">
        <f t="shared" si="211"/>
        <v>30</v>
      </c>
      <c r="Q2719" s="10" t="s">
        <v>8323</v>
      </c>
      <c r="R2719" t="s">
        <v>8326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 s="8">
        <f t="shared" si="211"/>
        <v>44</v>
      </c>
      <c r="Q2722" s="10" t="s">
        <v>8323</v>
      </c>
      <c r="R2722" t="s">
        <v>8326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 s="8">
        <f t="shared" si="211"/>
        <v>24.44</v>
      </c>
      <c r="Q2723" s="10" t="s">
        <v>8323</v>
      </c>
      <c r="R2723" t="s">
        <v>8326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8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 s="8">
        <f t="shared" si="211"/>
        <v>33.08</v>
      </c>
      <c r="Q2730" s="10" t="s">
        <v>8323</v>
      </c>
      <c r="R2730" t="s">
        <v>8326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 s="8">
        <f t="shared" si="211"/>
        <v>30.71</v>
      </c>
      <c r="Q2733" s="10" t="s">
        <v>8323</v>
      </c>
      <c r="R2733" t="s">
        <v>8326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 s="8">
        <f t="shared" si="211"/>
        <v>21.5</v>
      </c>
      <c r="Q2734" s="10" t="s">
        <v>8323</v>
      </c>
      <c r="R2734" t="s">
        <v>8326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8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 s="8">
        <f t="shared" si="211"/>
        <v>53.13</v>
      </c>
      <c r="Q2740" s="10" t="s">
        <v>8323</v>
      </c>
      <c r="R2740" t="s">
        <v>8326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8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8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8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 s="8">
        <f t="shared" si="211"/>
        <v>41</v>
      </c>
      <c r="Q2752" s="10" t="s">
        <v>8323</v>
      </c>
      <c r="R2752" t="s">
        <v>8326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 s="8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 s="8">
        <f t="shared" si="216"/>
        <v>80</v>
      </c>
      <c r="Q2766" s="10" t="s">
        <v>8323</v>
      </c>
      <c r="R2766" t="s">
        <v>8326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8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 s="8">
        <f t="shared" si="216"/>
        <v>30.77</v>
      </c>
      <c r="Q2768" s="10" t="s">
        <v>8323</v>
      </c>
      <c r="R2768" t="s">
        <v>8326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8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 s="8">
        <f t="shared" si="216"/>
        <v>64.17</v>
      </c>
      <c r="Q2772" s="10" t="s">
        <v>8323</v>
      </c>
      <c r="R2772" t="s">
        <v>8326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 s="8">
        <f t="shared" si="216"/>
        <v>27.5</v>
      </c>
      <c r="Q2773" s="10" t="s">
        <v>8323</v>
      </c>
      <c r="R2773" t="s">
        <v>8326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8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 s="8">
        <f t="shared" si="216"/>
        <v>93.75</v>
      </c>
      <c r="Q2782" s="10" t="s">
        <v>8323</v>
      </c>
      <c r="R2782" t="s">
        <v>8326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8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8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8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8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8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 s="8">
        <f t="shared" si="216"/>
        <v>29.17</v>
      </c>
      <c r="Q2803" s="10" t="s">
        <v>8323</v>
      </c>
      <c r="R2803" t="s">
        <v>8326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 s="8">
        <f t="shared" si="216"/>
        <v>35</v>
      </c>
      <c r="Q2804" s="10" t="s">
        <v>8323</v>
      </c>
      <c r="R2804" t="s">
        <v>8326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8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 s="8">
        <f t="shared" si="221"/>
        <v>29.09</v>
      </c>
      <c r="Q2824" s="10" t="s">
        <v>8323</v>
      </c>
      <c r="R2824" t="s">
        <v>8326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 s="8">
        <f t="shared" si="221"/>
        <v>40</v>
      </c>
      <c r="Q2825" s="10" t="s">
        <v>8323</v>
      </c>
      <c r="R2825" t="s">
        <v>8326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8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8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 s="8">
        <f t="shared" si="221"/>
        <v>75.25</v>
      </c>
      <c r="Q2838" s="10" t="s">
        <v>8323</v>
      </c>
      <c r="R2838" t="s">
        <v>8326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 s="8">
        <f t="shared" si="221"/>
        <v>60</v>
      </c>
      <c r="Q2845" s="10" t="s">
        <v>8323</v>
      </c>
      <c r="R2845" t="s">
        <v>8326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 s="8">
        <f t="shared" si="221"/>
        <v>60</v>
      </c>
      <c r="Q2846" s="10" t="s">
        <v>8323</v>
      </c>
      <c r="R2846" t="s">
        <v>8326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8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 s="8">
        <f t="shared" si="221"/>
        <v>57</v>
      </c>
      <c r="Q2860" s="10" t="s">
        <v>8323</v>
      </c>
      <c r="R2860" t="s">
        <v>8326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 s="8">
        <f t="shared" si="221"/>
        <v>71.25</v>
      </c>
      <c r="Q2861" s="10" t="s">
        <v>8323</v>
      </c>
      <c r="R2861" t="s">
        <v>8326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8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8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8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8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 s="8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 s="8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8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8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 s="8">
        <f t="shared" si="226"/>
        <v>65</v>
      </c>
      <c r="Q2892" s="10" t="s">
        <v>8323</v>
      </c>
      <c r="R2892" t="s">
        <v>8326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 s="8">
        <f t="shared" si="226"/>
        <v>37.14</v>
      </c>
      <c r="Q2893" s="10" t="s">
        <v>8323</v>
      </c>
      <c r="R2893" t="s">
        <v>8326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8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8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 s="8">
        <f t="shared" si="226"/>
        <v>50.2</v>
      </c>
      <c r="Q2901" s="10" t="s">
        <v>8323</v>
      </c>
      <c r="R2901" t="s">
        <v>8326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 s="8">
        <f t="shared" si="226"/>
        <v>31.38</v>
      </c>
      <c r="Q2902" s="10" t="s">
        <v>8323</v>
      </c>
      <c r="R2902" t="s">
        <v>8326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 s="8">
        <f t="shared" si="226"/>
        <v>35.71</v>
      </c>
      <c r="Q2908" s="10" t="s">
        <v>8323</v>
      </c>
      <c r="R2908" t="s">
        <v>8326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 s="8">
        <f t="shared" si="226"/>
        <v>62.5</v>
      </c>
      <c r="Q2911" s="10" t="s">
        <v>8323</v>
      </c>
      <c r="R2911" t="s">
        <v>8326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 s="8">
        <f t="shared" si="226"/>
        <v>27.78</v>
      </c>
      <c r="Q2914" s="10" t="s">
        <v>8323</v>
      </c>
      <c r="R2914" t="s">
        <v>8326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 s="8">
        <f t="shared" si="226"/>
        <v>31.25</v>
      </c>
      <c r="Q2915" s="10" t="s">
        <v>8323</v>
      </c>
      <c r="R2915" t="s">
        <v>8326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 s="8">
        <f t="shared" si="226"/>
        <v>11.36</v>
      </c>
      <c r="Q2916" s="10" t="s">
        <v>8323</v>
      </c>
      <c r="R2916" t="s">
        <v>8326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8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8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8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8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 s="8">
        <f t="shared" si="226"/>
        <v>56.25</v>
      </c>
      <c r="Q2939" s="10" t="s">
        <v>8323</v>
      </c>
      <c r="R2939" t="s">
        <v>8326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 s="8">
        <f t="shared" si="226"/>
        <v>75</v>
      </c>
      <c r="Q2940" s="10" t="s">
        <v>8323</v>
      </c>
      <c r="R2940" t="s">
        <v>8326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 s="8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8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8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8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8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8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 s="8">
        <f t="shared" si="231"/>
        <v>202</v>
      </c>
      <c r="Q2966" s="10" t="s">
        <v>8323</v>
      </c>
      <c r="R2966" t="s">
        <v>8326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 s="8">
        <f t="shared" si="231"/>
        <v>100.5</v>
      </c>
      <c r="Q2969" s="10" t="s">
        <v>8323</v>
      </c>
      <c r="R2969" t="s">
        <v>8326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 s="8">
        <f t="shared" si="231"/>
        <v>18.27</v>
      </c>
      <c r="Q2970" s="10" t="s">
        <v>8323</v>
      </c>
      <c r="R2970" t="s">
        <v>8326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 s="8">
        <f t="shared" si="231"/>
        <v>100</v>
      </c>
      <c r="Q2972" s="10" t="s">
        <v>8323</v>
      </c>
      <c r="R2972" t="s">
        <v>8326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 s="8">
        <f t="shared" si="231"/>
        <v>22.22</v>
      </c>
      <c r="Q2978" s="10" t="s">
        <v>8323</v>
      </c>
      <c r="R2978" t="s">
        <v>8326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 s="8">
        <f t="shared" si="231"/>
        <v>39</v>
      </c>
      <c r="Q2983" s="10" t="s">
        <v>8323</v>
      </c>
      <c r="R2983" t="s">
        <v>8326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 s="8">
        <f t="shared" si="231"/>
        <v>16.25</v>
      </c>
      <c r="Q2984" s="10" t="s">
        <v>8323</v>
      </c>
      <c r="R2984" t="s">
        <v>8326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8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8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 s="8">
        <f t="shared" si="231"/>
        <v>35.4</v>
      </c>
      <c r="Q3001" s="10" t="s">
        <v>8323</v>
      </c>
      <c r="R3001" t="s">
        <v>8326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8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 s="8">
        <f t="shared" si="231"/>
        <v>42.5</v>
      </c>
      <c r="Q3008" s="10" t="s">
        <v>8323</v>
      </c>
      <c r="R3008" t="s">
        <v>8326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 s="8">
        <f t="shared" si="231"/>
        <v>34</v>
      </c>
      <c r="Q3009" s="10" t="s">
        <v>8323</v>
      </c>
      <c r="R3009" t="s">
        <v>8326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si="231"/>
        <v>28.33</v>
      </c>
      <c r="Q3010" s="10" t="s">
        <v>8313</v>
      </c>
      <c r="R3010" t="s">
        <v>8355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 s="8">
        <f t="shared" ref="P3011:P3074" si="236">IFERROR(ROUND(E3011/L3011,2),0)</f>
        <v>27.5</v>
      </c>
      <c r="Q3011" s="10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8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 s="8">
        <f t="shared" si="236"/>
        <v>38.25</v>
      </c>
      <c r="Q3019" s="10" t="s">
        <v>8323</v>
      </c>
      <c r="R3019" t="s">
        <v>8326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8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8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8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8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8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8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 s="8">
        <f t="shared" si="236"/>
        <v>33.75</v>
      </c>
      <c r="Q3047" s="10" t="s">
        <v>8323</v>
      </c>
      <c r="R3047" t="s">
        <v>8326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 s="8">
        <f t="shared" si="236"/>
        <v>15</v>
      </c>
      <c r="Q3048" s="10" t="s">
        <v>8323</v>
      </c>
      <c r="R3048" t="s">
        <v>8326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 s="8">
        <f t="shared" si="236"/>
        <v>27</v>
      </c>
      <c r="Q3049" s="10" t="s">
        <v>8323</v>
      </c>
      <c r="R3049" t="s">
        <v>8326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 s="8">
        <f t="shared" si="236"/>
        <v>45</v>
      </c>
      <c r="Q3050" s="10" t="s">
        <v>8323</v>
      </c>
      <c r="R3050" t="s">
        <v>8326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8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 s="8">
        <f t="shared" si="236"/>
        <v>32.5</v>
      </c>
      <c r="Q3057" s="10" t="s">
        <v>8323</v>
      </c>
      <c r="R3057" t="s">
        <v>8326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 s="8">
        <f t="shared" si="236"/>
        <v>26</v>
      </c>
      <c r="Q3060" s="10" t="s">
        <v>8323</v>
      </c>
      <c r="R3060" t="s">
        <v>8326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8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 s="8">
        <f t="shared" si="236"/>
        <v>62.5</v>
      </c>
      <c r="Q3071" s="10" t="s">
        <v>8323</v>
      </c>
      <c r="R3071" t="s">
        <v>8326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 s="8">
        <f t="shared" si="236"/>
        <v>62.5</v>
      </c>
      <c r="Q3072" s="10" t="s">
        <v>8323</v>
      </c>
      <c r="R3072" t="s">
        <v>8326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40">ROUND(E3074/D3074*100,0)</f>
        <v>5</v>
      </c>
      <c r="P3074">
        <f t="shared" si="236"/>
        <v>62.5</v>
      </c>
      <c r="Q3074" s="10" t="s">
        <v>8321</v>
      </c>
      <c r="R3074" t="s">
        <v>8339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8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 s="8">
        <f t="shared" si="241"/>
        <v>40</v>
      </c>
      <c r="Q3080" s="10" t="s">
        <v>8323</v>
      </c>
      <c r="R3080" t="s">
        <v>8326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 s="8">
        <f t="shared" si="241"/>
        <v>8.57</v>
      </c>
      <c r="Q3085" s="10" t="s">
        <v>8323</v>
      </c>
      <c r="R3085" t="s">
        <v>8326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8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8">
        <f t="shared" si="241"/>
        <v>18.329999999999998</v>
      </c>
      <c r="Q3099" s="10" t="s">
        <v>8323</v>
      </c>
      <c r="R3099" t="s">
        <v>8326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8">
        <f t="shared" si="241"/>
        <v>27.5</v>
      </c>
      <c r="Q3100" s="10" t="s">
        <v>8323</v>
      </c>
      <c r="R3100" t="s">
        <v>8326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8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 s="8">
        <f t="shared" si="241"/>
        <v>52.5</v>
      </c>
      <c r="Q3117" s="10" t="s">
        <v>8323</v>
      </c>
      <c r="R3117" t="s">
        <v>8326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 s="8">
        <f t="shared" si="241"/>
        <v>50.5</v>
      </c>
      <c r="Q3124" s="10" t="s">
        <v>8323</v>
      </c>
      <c r="R3124" t="s">
        <v>8326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2</v>
      </c>
      <c r="P3138" s="8">
        <f t="shared" si="241"/>
        <v>25</v>
      </c>
      <c r="Q3138" s="10" t="s">
        <v>8323</v>
      </c>
      <c r="R3138" t="s">
        <v>8326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 s="8">
        <f t="shared" si="246"/>
        <v>100</v>
      </c>
      <c r="Q3144" s="10" t="s">
        <v>8323</v>
      </c>
      <c r="R3144" t="s">
        <v>8326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8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 s="8">
        <f t="shared" si="246"/>
        <v>16.670000000000002</v>
      </c>
      <c r="Q3147" s="10" t="s">
        <v>8323</v>
      </c>
      <c r="R3147" t="s">
        <v>8326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 s="8">
        <f t="shared" si="246"/>
        <v>33.33</v>
      </c>
      <c r="Q3148" s="10" t="s">
        <v>8323</v>
      </c>
      <c r="R3148" t="s">
        <v>8326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 s="8">
        <f t="shared" si="246"/>
        <v>100</v>
      </c>
      <c r="Q3150" s="10" t="s">
        <v>8323</v>
      </c>
      <c r="R3150" t="s">
        <v>8326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 s="8">
        <f t="shared" si="246"/>
        <v>20</v>
      </c>
      <c r="Q3151" s="10" t="s">
        <v>8323</v>
      </c>
      <c r="R3151" t="s">
        <v>8326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8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8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 s="8">
        <f t="shared" si="246"/>
        <v>23.75</v>
      </c>
      <c r="Q3155" s="10" t="s">
        <v>8323</v>
      </c>
      <c r="R3155" t="s">
        <v>8326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 s="8">
        <f t="shared" si="246"/>
        <v>9.5</v>
      </c>
      <c r="Q3156" s="10" t="s">
        <v>8323</v>
      </c>
      <c r="R3156" t="s">
        <v>8326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 s="8">
        <f t="shared" si="246"/>
        <v>15.67</v>
      </c>
      <c r="Q3157" s="10" t="s">
        <v>8323</v>
      </c>
      <c r="R3157" t="s">
        <v>8326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 s="8">
        <f t="shared" si="246"/>
        <v>30</v>
      </c>
      <c r="Q3167" s="10" t="s">
        <v>8323</v>
      </c>
      <c r="R3167" t="s">
        <v>8326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8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 s="8">
        <f t="shared" si="246"/>
        <v>40</v>
      </c>
      <c r="Q3187" s="10" t="s">
        <v>8323</v>
      </c>
      <c r="R3187" t="s">
        <v>8326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 s="8">
        <f t="shared" si="246"/>
        <v>26.67</v>
      </c>
      <c r="Q3188" s="10" t="s">
        <v>8323</v>
      </c>
      <c r="R3188" t="s">
        <v>8326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 s="8">
        <f t="shared" si="246"/>
        <v>25</v>
      </c>
      <c r="Q3202" s="10" t="s">
        <v>8323</v>
      </c>
      <c r="R3202" t="s">
        <v>8326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 s="8">
        <f t="shared" ref="P3203:P3266" si="251">IFERROR(ROUND(E3203/L3203,2),0)</f>
        <v>18.75</v>
      </c>
      <c r="Q3203" s="10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 s="8">
        <f t="shared" si="251"/>
        <v>25</v>
      </c>
      <c r="Q3204" s="10" t="s">
        <v>8323</v>
      </c>
      <c r="R3204" t="s">
        <v>8326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 s="8">
        <f t="shared" si="251"/>
        <v>23.33</v>
      </c>
      <c r="Q3211" s="10" t="s">
        <v>8323</v>
      </c>
      <c r="R3211" t="s">
        <v>8326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 s="8">
        <f t="shared" si="251"/>
        <v>10</v>
      </c>
      <c r="Q3217" s="10" t="s">
        <v>8323</v>
      </c>
      <c r="R3217" t="s">
        <v>8326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 s="8">
        <f t="shared" si="251"/>
        <v>23.33</v>
      </c>
      <c r="Q3219" s="10" t="s">
        <v>8323</v>
      </c>
      <c r="R3219" t="s">
        <v>8326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8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 s="8">
        <f t="shared" si="251"/>
        <v>16.25</v>
      </c>
      <c r="Q3230" s="10" t="s">
        <v>8323</v>
      </c>
      <c r="R3230" t="s">
        <v>8326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 s="8">
        <f t="shared" si="251"/>
        <v>21.67</v>
      </c>
      <c r="Q3231" s="10" t="s">
        <v>8323</v>
      </c>
      <c r="R3231" t="s">
        <v>8326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8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 s="8">
        <f t="shared" si="251"/>
        <v>20</v>
      </c>
      <c r="Q3240" s="10" t="s">
        <v>8323</v>
      </c>
      <c r="R3240" t="s">
        <v>8326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 s="8">
        <f t="shared" si="251"/>
        <v>15</v>
      </c>
      <c r="Q3241" s="10" t="s">
        <v>8323</v>
      </c>
      <c r="R3241" t="s">
        <v>8326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 s="8">
        <f t="shared" si="251"/>
        <v>15</v>
      </c>
      <c r="Q3243" s="10" t="s">
        <v>8323</v>
      </c>
      <c r="R3243" t="s">
        <v>8326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8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 s="8">
        <f t="shared" si="251"/>
        <v>18.329999999999998</v>
      </c>
      <c r="Q3254" s="10" t="s">
        <v>8323</v>
      </c>
      <c r="R3254" t="s">
        <v>8326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8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 s="8">
        <f t="shared" si="256"/>
        <v>25</v>
      </c>
      <c r="Q3294" s="10" t="s">
        <v>8323</v>
      </c>
      <c r="R3294" t="s">
        <v>8326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8">
        <f t="shared" si="256"/>
        <v>50</v>
      </c>
      <c r="Q3298" s="10" t="s">
        <v>8323</v>
      </c>
      <c r="R3298" t="s">
        <v>8326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8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 s="8">
        <f t="shared" si="256"/>
        <v>50</v>
      </c>
      <c r="Q3306" s="10" t="s">
        <v>8323</v>
      </c>
      <c r="R3306" t="s">
        <v>8326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8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 s="8">
        <f t="shared" si="256"/>
        <v>22.5</v>
      </c>
      <c r="Q3316" s="10" t="s">
        <v>8323</v>
      </c>
      <c r="R3316" t="s">
        <v>8326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8">
        <f t="shared" si="256"/>
        <v>22.5</v>
      </c>
      <c r="Q3317" s="10" t="s">
        <v>8323</v>
      </c>
      <c r="R3317" t="s">
        <v>8326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 s="8">
        <f t="shared" si="256"/>
        <v>11.25</v>
      </c>
      <c r="Q3320" s="10" t="s">
        <v>8323</v>
      </c>
      <c r="R3320" t="s">
        <v>8326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 s="8">
        <f t="shared" si="256"/>
        <v>15</v>
      </c>
      <c r="Q3321" s="10" t="s">
        <v>8323</v>
      </c>
      <c r="R3321" t="s">
        <v>8326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 s="8">
        <f t="shared" si="256"/>
        <v>15</v>
      </c>
      <c r="Q3324" s="10" t="s">
        <v>8323</v>
      </c>
      <c r="R3324" t="s">
        <v>8326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si="256"/>
        <v>10.5</v>
      </c>
      <c r="Q3330" s="10" t="s">
        <v>8319</v>
      </c>
      <c r="R3330" t="s">
        <v>8345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 s="8">
        <f t="shared" si="261"/>
        <v>10.25</v>
      </c>
      <c r="Q3332" s="10" t="s">
        <v>8323</v>
      </c>
      <c r="R3332" t="s">
        <v>8326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 s="8">
        <f t="shared" si="261"/>
        <v>20</v>
      </c>
      <c r="Q3342" s="10" t="s">
        <v>8323</v>
      </c>
      <c r="R3342" t="s">
        <v>8326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 s="8">
        <f t="shared" si="261"/>
        <v>13.33</v>
      </c>
      <c r="Q3344" s="10" t="s">
        <v>8323</v>
      </c>
      <c r="R3344" t="s">
        <v>8326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8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8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8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8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8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8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 s="8">
        <f t="shared" si="261"/>
        <v>30</v>
      </c>
      <c r="Q3385" s="10" t="s">
        <v>8323</v>
      </c>
      <c r="R3385" t="s">
        <v>8326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 s="8">
        <f t="shared" si="261"/>
        <v>29</v>
      </c>
      <c r="Q3389" s="10" t="s">
        <v>8323</v>
      </c>
      <c r="R3389" t="s">
        <v>8326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 s="8">
        <f t="shared" si="261"/>
        <v>7.25</v>
      </c>
      <c r="Q3390" s="10" t="s">
        <v>8323</v>
      </c>
      <c r="R3390" t="s">
        <v>8326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 s="8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 s="8">
        <f t="shared" si="266"/>
        <v>13</v>
      </c>
      <c r="Q3398" s="10" t="s">
        <v>8323</v>
      </c>
      <c r="R3398" t="s">
        <v>8326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 s="8">
        <f t="shared" si="266"/>
        <v>13</v>
      </c>
      <c r="Q3406" s="10" t="s">
        <v>8323</v>
      </c>
      <c r="R3406" t="s">
        <v>8326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 s="8">
        <f t="shared" si="266"/>
        <v>25</v>
      </c>
      <c r="Q3408" s="10" t="s">
        <v>8323</v>
      </c>
      <c r="R3408" t="s">
        <v>8326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 s="8">
        <f t="shared" si="266"/>
        <v>25</v>
      </c>
      <c r="Q3412" s="10" t="s">
        <v>8323</v>
      </c>
      <c r="R3412" t="s">
        <v>8326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8">
        <f t="shared" si="266"/>
        <v>25</v>
      </c>
      <c r="Q3416" s="10" t="s">
        <v>8323</v>
      </c>
      <c r="R3416" t="s">
        <v>8326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 s="8">
        <f t="shared" si="266"/>
        <v>12.5</v>
      </c>
      <c r="Q3421" s="10" t="s">
        <v>8323</v>
      </c>
      <c r="R3421" t="s">
        <v>8326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 s="8">
        <f t="shared" si="266"/>
        <v>25</v>
      </c>
      <c r="Q3423" s="10" t="s">
        <v>8323</v>
      </c>
      <c r="R3423" t="s">
        <v>8326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 s="8">
        <f t="shared" si="266"/>
        <v>25</v>
      </c>
      <c r="Q3427" s="10" t="s">
        <v>8323</v>
      </c>
      <c r="R3427" t="s">
        <v>8326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 s="8">
        <f t="shared" si="266"/>
        <v>25</v>
      </c>
      <c r="Q3429" s="10" t="s">
        <v>8323</v>
      </c>
      <c r="R3429" t="s">
        <v>8326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 s="8">
        <f t="shared" si="266"/>
        <v>12.5</v>
      </c>
      <c r="Q3430" s="10" t="s">
        <v>8323</v>
      </c>
      <c r="R3430" t="s">
        <v>8326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 s="8">
        <f t="shared" si="266"/>
        <v>25</v>
      </c>
      <c r="Q3434" s="10" t="s">
        <v>8323</v>
      </c>
      <c r="R3434" t="s">
        <v>8326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 s="8">
        <f t="shared" si="266"/>
        <v>5.75</v>
      </c>
      <c r="Q3440" s="10" t="s">
        <v>8323</v>
      </c>
      <c r="R3440" t="s">
        <v>8326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 s="8">
        <f t="shared" si="266"/>
        <v>5.75</v>
      </c>
      <c r="Q3441" s="10" t="s">
        <v>8323</v>
      </c>
      <c r="R3441" t="s">
        <v>8326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 s="8">
        <f t="shared" si="266"/>
        <v>7</v>
      </c>
      <c r="Q3445" s="10" t="s">
        <v>8323</v>
      </c>
      <c r="R3445" t="s">
        <v>8326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 s="8">
        <f t="shared" si="266"/>
        <v>10.5</v>
      </c>
      <c r="Q3447" s="10" t="s">
        <v>8323</v>
      </c>
      <c r="R3447" t="s">
        <v>8326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 s="8">
        <f t="shared" si="266"/>
        <v>10.5</v>
      </c>
      <c r="Q3448" s="10" t="s">
        <v>8323</v>
      </c>
      <c r="R3448" t="s">
        <v>8326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 s="8">
        <f t="shared" si="266"/>
        <v>7</v>
      </c>
      <c r="Q3452" s="10" t="s">
        <v>8323</v>
      </c>
      <c r="R3452" t="s">
        <v>8326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 s="8">
        <f t="shared" si="266"/>
        <v>20</v>
      </c>
      <c r="Q3453" s="10" t="s">
        <v>8323</v>
      </c>
      <c r="R3453" t="s">
        <v>8326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 s="8">
        <f t="shared" si="266"/>
        <v>20</v>
      </c>
      <c r="Q3454" s="10" t="s">
        <v>8323</v>
      </c>
      <c r="R3454" t="s">
        <v>8326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 s="8">
        <f t="shared" si="266"/>
        <v>20</v>
      </c>
      <c r="Q3456" s="10" t="s">
        <v>8323</v>
      </c>
      <c r="R3456" t="s">
        <v>8326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 s="8">
        <f t="shared" si="266"/>
        <v>10</v>
      </c>
      <c r="Q3457" s="10" t="s">
        <v>8323</v>
      </c>
      <c r="R3457" t="s">
        <v>8326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10</v>
      </c>
      <c r="Q3458" s="10" t="s">
        <v>8308</v>
      </c>
      <c r="R3458" t="s">
        <v>8342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 s="8">
        <f t="shared" si="271"/>
        <v>10</v>
      </c>
      <c r="Q3464" s="10" t="s">
        <v>8323</v>
      </c>
      <c r="R3464" t="s">
        <v>8326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8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 s="8">
        <f t="shared" si="271"/>
        <v>16</v>
      </c>
      <c r="Q3471" s="10" t="s">
        <v>8323</v>
      </c>
      <c r="R3471" t="s">
        <v>8326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 s="8">
        <f t="shared" si="271"/>
        <v>15</v>
      </c>
      <c r="Q3478" s="10" t="s">
        <v>8323</v>
      </c>
      <c r="R3478" t="s">
        <v>8326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 s="8">
        <f t="shared" si="271"/>
        <v>5</v>
      </c>
      <c r="Q3486" s="10" t="s">
        <v>8323</v>
      </c>
      <c r="R3486" t="s">
        <v>8326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8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 s="8">
        <f t="shared" si="271"/>
        <v>5.5</v>
      </c>
      <c r="Q3496" s="10" t="s">
        <v>8323</v>
      </c>
      <c r="R3496" t="s">
        <v>8326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 s="8">
        <f t="shared" si="271"/>
        <v>5.5</v>
      </c>
      <c r="Q3501" s="10" t="s">
        <v>8323</v>
      </c>
      <c r="R3501" t="s">
        <v>8326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 s="8">
        <f t="shared" si="271"/>
        <v>5.5</v>
      </c>
      <c r="Q3503" s="10" t="s">
        <v>8323</v>
      </c>
      <c r="R3503" t="s">
        <v>8326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 s="8">
        <f t="shared" si="271"/>
        <v>10</v>
      </c>
      <c r="Q3510" s="10" t="s">
        <v>8323</v>
      </c>
      <c r="R3510" t="s">
        <v>8326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8">
        <f t="shared" si="271"/>
        <v>10</v>
      </c>
      <c r="Q3521" s="10" t="s">
        <v>8323</v>
      </c>
      <c r="R3521" t="s">
        <v>8326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si="271"/>
        <v>3.33</v>
      </c>
      <c r="Q3522" s="10" t="s">
        <v>8316</v>
      </c>
      <c r="R3522" t="s">
        <v>8334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75"/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16" hidden="1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 s="8">
        <f t="shared" si="276"/>
        <v>10</v>
      </c>
      <c r="Q3531" s="10" t="s">
        <v>8323</v>
      </c>
      <c r="R3531" t="s">
        <v>8326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8">
        <f t="shared" si="276"/>
        <v>10</v>
      </c>
      <c r="Q3532" s="10" t="s">
        <v>8323</v>
      </c>
      <c r="R3532" t="s">
        <v>8326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8">
        <f t="shared" si="276"/>
        <v>10</v>
      </c>
      <c r="Q3535" s="10" t="s">
        <v>8323</v>
      </c>
      <c r="R3535" t="s">
        <v>8326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8">
        <f t="shared" si="276"/>
        <v>10</v>
      </c>
      <c r="Q3541" s="10" t="s">
        <v>8323</v>
      </c>
      <c r="R3541" t="s">
        <v>8326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 s="8">
        <f t="shared" si="276"/>
        <v>10</v>
      </c>
      <c r="Q3542" s="10" t="s">
        <v>8323</v>
      </c>
      <c r="R3542" t="s">
        <v>8326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 s="8">
        <f t="shared" si="276"/>
        <v>10</v>
      </c>
      <c r="Q3544" s="10" t="s">
        <v>8323</v>
      </c>
      <c r="R3544" t="s">
        <v>8326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 s="8">
        <f t="shared" si="276"/>
        <v>10</v>
      </c>
      <c r="Q3545" s="10" t="s">
        <v>8323</v>
      </c>
      <c r="R3545" t="s">
        <v>8326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 s="8">
        <f t="shared" si="276"/>
        <v>10</v>
      </c>
      <c r="Q3549" s="10" t="s">
        <v>8323</v>
      </c>
      <c r="R3549" t="s">
        <v>8326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 s="8">
        <f t="shared" si="276"/>
        <v>10</v>
      </c>
      <c r="Q3550" s="10" t="s">
        <v>8323</v>
      </c>
      <c r="R3550" t="s">
        <v>8326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 s="8">
        <f t="shared" si="276"/>
        <v>10</v>
      </c>
      <c r="Q3551" s="10" t="s">
        <v>8323</v>
      </c>
      <c r="R3551" t="s">
        <v>8326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 s="8">
        <f t="shared" si="276"/>
        <v>7</v>
      </c>
      <c r="Q3560" s="10" t="s">
        <v>8323</v>
      </c>
      <c r="R3560" t="s">
        <v>8326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8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 s="8">
        <f t="shared" si="276"/>
        <v>3</v>
      </c>
      <c r="Q3569" s="10" t="s">
        <v>8323</v>
      </c>
      <c r="R3569" t="s">
        <v>8326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 s="8">
        <f t="shared" si="276"/>
        <v>5</v>
      </c>
      <c r="Q3584" s="10" t="s">
        <v>8323</v>
      </c>
      <c r="R3584" t="s">
        <v>8326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80"/>
        <v>0</v>
      </c>
      <c r="P3587" s="8">
        <f t="shared" ref="P3587:P3650" si="281">IFERROR(ROUND(E3587/L3587,2),0)</f>
        <v>5</v>
      </c>
      <c r="Q3587" s="10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 s="8">
        <f t="shared" si="281"/>
        <v>5</v>
      </c>
      <c r="Q3588" s="10" t="s">
        <v>8323</v>
      </c>
      <c r="R3588" t="s">
        <v>8326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8">
        <f t="shared" si="281"/>
        <v>5</v>
      </c>
      <c r="Q3591" s="10" t="s">
        <v>8323</v>
      </c>
      <c r="R3591" t="s">
        <v>8326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8">
        <f t="shared" si="281"/>
        <v>5</v>
      </c>
      <c r="Q3592" s="10" t="s">
        <v>8323</v>
      </c>
      <c r="R3592" t="s">
        <v>8326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 s="8">
        <f t="shared" si="281"/>
        <v>5</v>
      </c>
      <c r="Q3593" s="10" t="s">
        <v>8323</v>
      </c>
      <c r="R3593" t="s">
        <v>8326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 s="8">
        <f t="shared" si="281"/>
        <v>5</v>
      </c>
      <c r="Q3594" s="10" t="s">
        <v>8323</v>
      </c>
      <c r="R3594" t="s">
        <v>8326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 s="8">
        <f t="shared" si="281"/>
        <v>5</v>
      </c>
      <c r="Q3600" s="10" t="s">
        <v>8323</v>
      </c>
      <c r="R3600" t="s">
        <v>8326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8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 s="8">
        <f t="shared" si="281"/>
        <v>3</v>
      </c>
      <c r="Q3607" s="10" t="s">
        <v>8323</v>
      </c>
      <c r="R3607" t="s">
        <v>8326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 s="8">
        <f t="shared" si="281"/>
        <v>1.5</v>
      </c>
      <c r="Q3611" s="10" t="s">
        <v>8323</v>
      </c>
      <c r="R3611" t="s">
        <v>8326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 s="8">
        <f t="shared" si="281"/>
        <v>1</v>
      </c>
      <c r="Q3614" s="10" t="s">
        <v>8323</v>
      </c>
      <c r="R3614" t="s">
        <v>8326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8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 s="8">
        <f t="shared" si="281"/>
        <v>2</v>
      </c>
      <c r="Q3620" s="10" t="s">
        <v>8323</v>
      </c>
      <c r="R3620" t="s">
        <v>8326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 s="8">
        <f t="shared" si="281"/>
        <v>1</v>
      </c>
      <c r="Q3625" s="10" t="s">
        <v>8323</v>
      </c>
      <c r="R3625" t="s">
        <v>8326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 s="8">
        <f t="shared" si="281"/>
        <v>1</v>
      </c>
      <c r="Q3627" s="10" t="s">
        <v>8323</v>
      </c>
      <c r="R3627" t="s">
        <v>8326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 s="8">
        <f t="shared" si="281"/>
        <v>1</v>
      </c>
      <c r="Q3637" s="10" t="s">
        <v>8323</v>
      </c>
      <c r="R3637" t="s">
        <v>8326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si="281"/>
        <v>1</v>
      </c>
      <c r="Q3650" s="10" t="s">
        <v>8319</v>
      </c>
      <c r="R3650" t="s">
        <v>8345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 s="8">
        <f t="shared" ref="P3651:P3714" si="286">IFERROR(ROUND(E3651/L3651,2),0)</f>
        <v>1</v>
      </c>
      <c r="Q3651" s="10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8">
        <f t="shared" si="286"/>
        <v>1</v>
      </c>
      <c r="Q3653" s="10" t="s">
        <v>8323</v>
      </c>
      <c r="R3653" t="s">
        <v>8326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 s="8">
        <f t="shared" si="286"/>
        <v>1</v>
      </c>
      <c r="Q3662" s="10" t="s">
        <v>8323</v>
      </c>
      <c r="R3662" t="s">
        <v>8326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 s="8">
        <f t="shared" si="286"/>
        <v>1</v>
      </c>
      <c r="Q3665" s="10" t="s">
        <v>8323</v>
      </c>
      <c r="R3665" t="s">
        <v>8326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 s="8">
        <f t="shared" si="286"/>
        <v>1</v>
      </c>
      <c r="Q3669" s="10" t="s">
        <v>8323</v>
      </c>
      <c r="R3669" t="s">
        <v>8326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 s="8">
        <f t="shared" si="286"/>
        <v>1</v>
      </c>
      <c r="Q3670" s="10" t="s">
        <v>8323</v>
      </c>
      <c r="R3670" t="s">
        <v>8326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 s="8">
        <f t="shared" si="286"/>
        <v>1</v>
      </c>
      <c r="Q3677" s="10" t="s">
        <v>8323</v>
      </c>
      <c r="R3677" t="s">
        <v>8326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 s="8">
        <f t="shared" si="286"/>
        <v>1</v>
      </c>
      <c r="Q3678" s="10" t="s">
        <v>8323</v>
      </c>
      <c r="R3678" t="s">
        <v>8326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 s="8">
        <f t="shared" si="286"/>
        <v>1</v>
      </c>
      <c r="Q3690" s="10" t="s">
        <v>8323</v>
      </c>
      <c r="R3690" t="s">
        <v>8326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 s="8">
        <f t="shared" si="286"/>
        <v>1</v>
      </c>
      <c r="Q3691" s="10" t="s">
        <v>8323</v>
      </c>
      <c r="R3691" t="s">
        <v>8326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8">
        <f t="shared" si="286"/>
        <v>1</v>
      </c>
      <c r="Q3694" s="10" t="s">
        <v>8323</v>
      </c>
      <c r="R3694" t="s">
        <v>8326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8">
        <f t="shared" si="286"/>
        <v>1</v>
      </c>
      <c r="Q3705" s="10" t="s">
        <v>8323</v>
      </c>
      <c r="R3705" t="s">
        <v>8326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8324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8311</v>
      </c>
      <c r="R3708" t="s">
        <v>8348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8339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8325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8324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8325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8325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90">ROUND(E3714/D3714*100,0)</f>
        <v>0</v>
      </c>
      <c r="P3714">
        <f t="shared" si="286"/>
        <v>0</v>
      </c>
      <c r="Q3714" s="10" t="s">
        <v>8321</v>
      </c>
      <c r="R3714" t="s">
        <v>8325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90"/>
        <v>0</v>
      </c>
      <c r="P3715">
        <f t="shared" ref="P3715:P3778" si="291">IFERROR(ROUND(E3715/L3715,2),0)</f>
        <v>0</v>
      </c>
      <c r="Q3715" s="10" t="s">
        <v>8321</v>
      </c>
      <c r="R3715" t="s">
        <v>8325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8323</v>
      </c>
      <c r="R3716" t="s">
        <v>8324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8324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8342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8310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8327</v>
      </c>
      <c r="R3721" t="s">
        <v>8354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8315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8342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8323</v>
      </c>
      <c r="R3724" t="s">
        <v>8335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8327</v>
      </c>
      <c r="R3726" t="s">
        <v>8330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8316</v>
      </c>
      <c r="R3727" t="s">
        <v>8344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8337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8311</v>
      </c>
      <c r="R3729" t="s">
        <v>8348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8313</v>
      </c>
      <c r="R3730" t="s">
        <v>8353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8319</v>
      </c>
      <c r="R3731" t="s">
        <v>8357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8308</v>
      </c>
      <c r="R3732" t="s">
        <v>8342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s="8">
        <f t="shared" si="291"/>
        <v>0</v>
      </c>
      <c r="Q3734" s="10" t="s">
        <v>8323</v>
      </c>
      <c r="R3734" t="s">
        <v>8326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8335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8313</v>
      </c>
      <c r="R3736" t="s">
        <v>8353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8311</v>
      </c>
      <c r="R3737" t="s">
        <v>8348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8327</v>
      </c>
      <c r="R3738" t="s">
        <v>8330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8342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8308</v>
      </c>
      <c r="R3740" t="s">
        <v>8342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8339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8308</v>
      </c>
      <c r="R3742" t="s">
        <v>8342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8342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8308</v>
      </c>
      <c r="R3744" t="s">
        <v>8310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8327</v>
      </c>
      <c r="R3745" t="s">
        <v>8350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8319</v>
      </c>
      <c r="R3746" t="s">
        <v>8357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8319</v>
      </c>
      <c r="R3747" t="s">
        <v>8357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8319</v>
      </c>
      <c r="R3748" t="s">
        <v>8345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8311</v>
      </c>
      <c r="R3749" t="s">
        <v>8356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8323</v>
      </c>
      <c r="R3750" t="s">
        <v>8324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8323</v>
      </c>
      <c r="R3751" t="s">
        <v>8335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8325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8319</v>
      </c>
      <c r="R3753" t="s">
        <v>8345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8308</v>
      </c>
      <c r="R3754" t="s">
        <v>8342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8323</v>
      </c>
      <c r="R3755" t="s">
        <v>8324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8308</v>
      </c>
      <c r="R3756" t="s">
        <v>8342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8323</v>
      </c>
      <c r="R3757" t="s">
        <v>8324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s="8">
        <f t="shared" si="291"/>
        <v>0</v>
      </c>
      <c r="Q3758" s="10" t="s">
        <v>8323</v>
      </c>
      <c r="R3758" t="s">
        <v>8326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8342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8325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8325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8342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8327</v>
      </c>
      <c r="R3766" t="s">
        <v>8354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8311</v>
      </c>
      <c r="R3767" t="s">
        <v>8348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8308</v>
      </c>
      <c r="R3768" t="s">
        <v>8342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8342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s="8">
        <f t="shared" si="291"/>
        <v>0</v>
      </c>
      <c r="Q3770" s="10" t="s">
        <v>8323</v>
      </c>
      <c r="R3770" t="s">
        <v>8326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8323</v>
      </c>
      <c r="R3771" t="s">
        <v>8324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8323</v>
      </c>
      <c r="R3772" t="s">
        <v>8324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8342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8319</v>
      </c>
      <c r="R3774" t="s">
        <v>8357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8346</v>
      </c>
      <c r="R3775" t="s">
        <v>8347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8316</v>
      </c>
      <c r="R3776" t="s">
        <v>8344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8311</v>
      </c>
      <c r="R3777" t="s">
        <v>8348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95">ROUND(E3778/D3778*100,0)</f>
        <v>0</v>
      </c>
      <c r="P3778">
        <f t="shared" si="291"/>
        <v>0</v>
      </c>
      <c r="Q3778" s="10" t="s">
        <v>8319</v>
      </c>
      <c r="R3778" t="s">
        <v>8345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6">IFERROR(ROUND(E3779/L3779,2),0)</f>
        <v>0</v>
      </c>
      <c r="Q3779" s="10" t="s">
        <v>8311</v>
      </c>
      <c r="R3779" t="s">
        <v>8348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8319</v>
      </c>
      <c r="R3780" t="s">
        <v>8357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8319</v>
      </c>
      <c r="R3781" t="s">
        <v>8345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8339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8311</v>
      </c>
      <c r="R3784" t="s">
        <v>8349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8319</v>
      </c>
      <c r="R3787" t="s">
        <v>8345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8319</v>
      </c>
      <c r="R3788" t="s">
        <v>8345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s="8">
        <f t="shared" si="296"/>
        <v>0</v>
      </c>
      <c r="Q3789" s="10" t="s">
        <v>8323</v>
      </c>
      <c r="R3789" t="s">
        <v>8326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8335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8335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s="8">
        <f t="shared" si="296"/>
        <v>0</v>
      </c>
      <c r="Q3792" s="10" t="s">
        <v>8323</v>
      </c>
      <c r="R3792" t="s">
        <v>8326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8321</v>
      </c>
      <c r="R3793" t="s">
        <v>8325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8321</v>
      </c>
      <c r="R3795" t="s">
        <v>8325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8321</v>
      </c>
      <c r="R3796" t="s">
        <v>8325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8316</v>
      </c>
      <c r="R3799" t="s">
        <v>8334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8319</v>
      </c>
      <c r="R3800" t="s">
        <v>8345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8319</v>
      </c>
      <c r="R3801" t="s">
        <v>8345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8327</v>
      </c>
      <c r="R3802" t="s">
        <v>8354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8311</v>
      </c>
      <c r="R3803" t="s">
        <v>8348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8342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8323</v>
      </c>
      <c r="R3805" t="s">
        <v>8324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8">
        <f t="shared" si="296"/>
        <v>0</v>
      </c>
      <c r="Q3806" s="10" t="s">
        <v>8323</v>
      </c>
      <c r="R3806" t="s">
        <v>8326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8323</v>
      </c>
      <c r="R3807" t="s">
        <v>8335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8">
        <f t="shared" si="296"/>
        <v>0</v>
      </c>
      <c r="Q3808" s="10" t="s">
        <v>8323</v>
      </c>
      <c r="R3808" t="s">
        <v>8326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8319</v>
      </c>
      <c r="R3809" t="s">
        <v>8357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8321</v>
      </c>
      <c r="R3810" t="s">
        <v>8337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8321</v>
      </c>
      <c r="R3811" t="s">
        <v>8339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8339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8342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8350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8313</v>
      </c>
      <c r="R3815" t="s">
        <v>8355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8319</v>
      </c>
      <c r="R3816" t="s">
        <v>8345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8319</v>
      </c>
      <c r="R3817" t="s">
        <v>8357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8319</v>
      </c>
      <c r="R3818" t="s">
        <v>8345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s="8">
        <f t="shared" si="296"/>
        <v>0</v>
      </c>
      <c r="Q3819" s="10" t="s">
        <v>8323</v>
      </c>
      <c r="R3819" t="s">
        <v>8326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8">
        <f t="shared" si="296"/>
        <v>0</v>
      </c>
      <c r="Q3820" s="10" t="s">
        <v>8323</v>
      </c>
      <c r="R3820" t="s">
        <v>8326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s="8">
        <f t="shared" si="296"/>
        <v>0</v>
      </c>
      <c r="Q3821" s="10" t="s">
        <v>8323</v>
      </c>
      <c r="R3821" t="s">
        <v>8326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s="8">
        <f t="shared" si="296"/>
        <v>0</v>
      </c>
      <c r="Q3822" s="10" t="s">
        <v>8323</v>
      </c>
      <c r="R3822" t="s">
        <v>8326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8311</v>
      </c>
      <c r="R3823" t="s">
        <v>8356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8319</v>
      </c>
      <c r="R3824" t="s">
        <v>8345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s="8">
        <f t="shared" si="296"/>
        <v>0</v>
      </c>
      <c r="Q3825" s="10" t="s">
        <v>8323</v>
      </c>
      <c r="R3825" t="s">
        <v>8326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8311</v>
      </c>
      <c r="R3826" t="s">
        <v>8352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8321</v>
      </c>
      <c r="R3827" t="s">
        <v>8325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8327</v>
      </c>
      <c r="R3828" t="s">
        <v>8350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8313</v>
      </c>
      <c r="R3829" t="s">
        <v>8351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8313</v>
      </c>
      <c r="R3830" t="s">
        <v>8314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8316</v>
      </c>
      <c r="R3831" t="s">
        <v>8334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8319</v>
      </c>
      <c r="R3832" t="s">
        <v>8345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8319</v>
      </c>
      <c r="R3833" t="s">
        <v>8345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8319</v>
      </c>
      <c r="R3834" t="s">
        <v>8345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8319</v>
      </c>
      <c r="R3835" t="s">
        <v>8345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8323</v>
      </c>
      <c r="R3836" t="s">
        <v>8324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8323</v>
      </c>
      <c r="R3837" t="s">
        <v>8335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8323</v>
      </c>
      <c r="R3838" t="s">
        <v>8335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8" hidden="1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8323</v>
      </c>
      <c r="R3839" t="s">
        <v>8335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48" hidden="1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8323</v>
      </c>
      <c r="R3840" t="s">
        <v>8335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8321</v>
      </c>
      <c r="R3841" t="s">
        <v>8339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00">ROUND(E3842/D3842*100,0)</f>
        <v>0</v>
      </c>
      <c r="P3842">
        <f t="shared" si="296"/>
        <v>0</v>
      </c>
      <c r="Q3842" s="10" t="s">
        <v>8311</v>
      </c>
      <c r="R3842" t="s">
        <v>8348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00"/>
        <v>0</v>
      </c>
      <c r="P3843">
        <f t="shared" ref="P3843:P3906" si="301">IFERROR(ROUND(E3843/L3843,2),0)</f>
        <v>0</v>
      </c>
      <c r="Q3843" s="10" t="s">
        <v>8308</v>
      </c>
      <c r="R3843" t="s">
        <v>8342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8311</v>
      </c>
      <c r="R3844" t="s">
        <v>8348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8311</v>
      </c>
      <c r="R3845" t="s">
        <v>8348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8308</v>
      </c>
      <c r="R3846" t="s">
        <v>8342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8325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8321</v>
      </c>
      <c r="R3848" t="s">
        <v>8339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8346</v>
      </c>
      <c r="R3849" t="s">
        <v>8347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8323</v>
      </c>
      <c r="R3850" t="s">
        <v>8335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8308</v>
      </c>
      <c r="R3851" t="s">
        <v>8310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8321</v>
      </c>
      <c r="R3852" t="s">
        <v>8325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8321</v>
      </c>
      <c r="R3853" t="s">
        <v>8325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8321</v>
      </c>
      <c r="R3854" t="s">
        <v>8339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8321</v>
      </c>
      <c r="R3855" t="s">
        <v>8339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8339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8308</v>
      </c>
      <c r="R3857" t="s">
        <v>8342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8342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8342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8346</v>
      </c>
      <c r="R3860" t="s">
        <v>8347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8346</v>
      </c>
      <c r="R3861" t="s">
        <v>8347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8316</v>
      </c>
      <c r="R3862" t="s">
        <v>8334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8311</v>
      </c>
      <c r="R3864" t="s">
        <v>8348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8311</v>
      </c>
      <c r="R3865" t="s">
        <v>8352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8330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8330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8316</v>
      </c>
      <c r="R3868" t="s">
        <v>8344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8308</v>
      </c>
      <c r="R3869" t="s">
        <v>8342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8308</v>
      </c>
      <c r="R3870" t="s">
        <v>8342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8319</v>
      </c>
      <c r="R3871" t="s">
        <v>8345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8319</v>
      </c>
      <c r="R3872" t="s">
        <v>8345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8319</v>
      </c>
      <c r="R3873" t="s">
        <v>8357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8319</v>
      </c>
      <c r="R3874" t="s">
        <v>8345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8319</v>
      </c>
      <c r="R3875" t="s">
        <v>8345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8319</v>
      </c>
      <c r="R3876" t="s">
        <v>8345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8319</v>
      </c>
      <c r="R3877" t="s">
        <v>8345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8356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8">
        <f t="shared" si="301"/>
        <v>0</v>
      </c>
      <c r="Q3879" s="10" t="s">
        <v>8323</v>
      </c>
      <c r="R3879" t="s">
        <v>8326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8323</v>
      </c>
      <c r="R3880" t="s">
        <v>8324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8323</v>
      </c>
      <c r="R3882" t="s">
        <v>8335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s="8">
        <f t="shared" si="301"/>
        <v>0</v>
      </c>
      <c r="Q3883" s="10" t="s">
        <v>8323</v>
      </c>
      <c r="R3883" t="s">
        <v>8326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s="8">
        <f t="shared" si="301"/>
        <v>0</v>
      </c>
      <c r="Q3884" s="10" t="s">
        <v>8323</v>
      </c>
      <c r="R3884" t="s">
        <v>8326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s="8">
        <f t="shared" si="301"/>
        <v>0</v>
      </c>
      <c r="Q3885" s="10" t="s">
        <v>8323</v>
      </c>
      <c r="R3885" t="s">
        <v>8326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s="8">
        <f t="shared" si="301"/>
        <v>0</v>
      </c>
      <c r="Q3886" s="10" t="s">
        <v>8323</v>
      </c>
      <c r="R3886" t="s">
        <v>8326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s="8">
        <f t="shared" si="301"/>
        <v>0</v>
      </c>
      <c r="Q3887" s="10" t="s">
        <v>8323</v>
      </c>
      <c r="R3887" t="s">
        <v>8326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8319</v>
      </c>
      <c r="R3888" t="s">
        <v>8345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8342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8319</v>
      </c>
      <c r="R3890" t="s">
        <v>8345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8323</v>
      </c>
      <c r="R3891" t="s">
        <v>8324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s="8">
        <f t="shared" si="301"/>
        <v>0</v>
      </c>
      <c r="Q3892" s="10" t="s">
        <v>8323</v>
      </c>
      <c r="R3892" t="s">
        <v>8326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8348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0" t="s">
        <v>8323</v>
      </c>
      <c r="R3894" t="s">
        <v>8326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8313</v>
      </c>
      <c r="R3895" t="s">
        <v>8314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8321</v>
      </c>
      <c r="R3896" t="s">
        <v>8325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8316</v>
      </c>
      <c r="R3897" t="s">
        <v>8344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8319</v>
      </c>
      <c r="R3898" t="s">
        <v>8345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8319</v>
      </c>
      <c r="R3899" t="s">
        <v>8345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8319</v>
      </c>
      <c r="R3900" t="s">
        <v>8345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8311</v>
      </c>
      <c r="R3901" t="s">
        <v>8356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8">
        <f t="shared" si="301"/>
        <v>0</v>
      </c>
      <c r="Q3902" s="10" t="s">
        <v>8323</v>
      </c>
      <c r="R3902" t="s">
        <v>8326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8">
        <f t="shared" si="301"/>
        <v>0</v>
      </c>
      <c r="Q3904" s="10" t="s">
        <v>8323</v>
      </c>
      <c r="R3904" t="s">
        <v>8326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8321</v>
      </c>
      <c r="R3905" t="s">
        <v>8339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si="301"/>
        <v>0</v>
      </c>
      <c r="Q3906" s="10" t="s">
        <v>8308</v>
      </c>
      <c r="R3906" t="s">
        <v>8342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ref="P3907:P3970" si="306">IFERROR(ROUND(E3907/L3907,2),0)</f>
        <v>0</v>
      </c>
      <c r="Q3907" s="10" t="s">
        <v>8308</v>
      </c>
      <c r="R3907" t="s">
        <v>8342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8339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8337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8339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8339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8327</v>
      </c>
      <c r="R3912" t="s">
        <v>8350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8327</v>
      </c>
      <c r="R3913" t="s">
        <v>8330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8319</v>
      </c>
      <c r="R3914" t="s">
        <v>8357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s="8">
        <f t="shared" si="306"/>
        <v>0</v>
      </c>
      <c r="Q3915" s="10" t="s">
        <v>8323</v>
      </c>
      <c r="R3915" t="s">
        <v>8326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8319</v>
      </c>
      <c r="R3916" t="s">
        <v>8345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8339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8350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8319</v>
      </c>
      <c r="R3919" t="s">
        <v>8345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8313</v>
      </c>
      <c r="R3920" t="s">
        <v>8353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8321</v>
      </c>
      <c r="R3921" t="s">
        <v>8325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8321</v>
      </c>
      <c r="R3922" t="s">
        <v>8325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8321</v>
      </c>
      <c r="R3923" t="s">
        <v>8339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8319</v>
      </c>
      <c r="R3924" t="s">
        <v>8345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8311</v>
      </c>
      <c r="R3925" t="s">
        <v>8348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8313</v>
      </c>
      <c r="R3926" t="s">
        <v>8355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8319</v>
      </c>
      <c r="R3928" t="s">
        <v>8345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s="8">
        <f t="shared" si="306"/>
        <v>0</v>
      </c>
      <c r="Q3929" s="10" t="s">
        <v>8323</v>
      </c>
      <c r="R3929" t="s">
        <v>8326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8311</v>
      </c>
      <c r="R3930" t="s">
        <v>8356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8321</v>
      </c>
      <c r="R3931" t="s">
        <v>8337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8327</v>
      </c>
      <c r="R3932" t="s">
        <v>8350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8327</v>
      </c>
      <c r="R3933" t="s">
        <v>8330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8308</v>
      </c>
      <c r="R3934" t="s">
        <v>8342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s="8">
        <f t="shared" si="306"/>
        <v>0</v>
      </c>
      <c r="Q3935" s="10" t="s">
        <v>8323</v>
      </c>
      <c r="R3935" t="s">
        <v>8326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8323</v>
      </c>
      <c r="R3936" t="s">
        <v>8335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8">
        <f t="shared" si="306"/>
        <v>0</v>
      </c>
      <c r="Q3937" s="10" t="s">
        <v>8323</v>
      </c>
      <c r="R3937" t="s">
        <v>8326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8319</v>
      </c>
      <c r="R3938" t="s">
        <v>8345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8321</v>
      </c>
      <c r="R3939" t="s">
        <v>8337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8321</v>
      </c>
      <c r="R3940" t="s">
        <v>8337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8321</v>
      </c>
      <c r="R3941" t="s">
        <v>8325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8321</v>
      </c>
      <c r="R3942" t="s">
        <v>8325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8321</v>
      </c>
      <c r="R3943" t="s">
        <v>8339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8321</v>
      </c>
      <c r="R3944" t="s">
        <v>8339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8311</v>
      </c>
      <c r="R3948" t="s">
        <v>8352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8327</v>
      </c>
      <c r="R3949" t="s">
        <v>8350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8310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8316</v>
      </c>
      <c r="R3951" t="s">
        <v>8344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8327</v>
      </c>
      <c r="R3952" t="s">
        <v>8354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8311</v>
      </c>
      <c r="R3953" t="s">
        <v>8348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8311</v>
      </c>
      <c r="R3954" t="s">
        <v>8352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8327</v>
      </c>
      <c r="R3955" t="s">
        <v>8330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8327</v>
      </c>
      <c r="R3956" t="s">
        <v>8330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8319</v>
      </c>
      <c r="R3958" t="s">
        <v>8357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8311</v>
      </c>
      <c r="R3959" t="s">
        <v>8356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8323</v>
      </c>
      <c r="R3960" t="s">
        <v>8335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s="8">
        <f t="shared" si="306"/>
        <v>0</v>
      </c>
      <c r="Q3961" s="10" t="s">
        <v>8323</v>
      </c>
      <c r="R3961" t="s">
        <v>8326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s="8">
        <f t="shared" si="306"/>
        <v>0</v>
      </c>
      <c r="Q3962" s="10" t="s">
        <v>8323</v>
      </c>
      <c r="R3962" t="s">
        <v>8326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8311</v>
      </c>
      <c r="R3963" t="s">
        <v>8348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s="8">
        <f t="shared" si="306"/>
        <v>0</v>
      </c>
      <c r="Q3964" s="10" t="s">
        <v>8323</v>
      </c>
      <c r="R3964" t="s">
        <v>8326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8346</v>
      </c>
      <c r="R3965" t="s">
        <v>8347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8321</v>
      </c>
      <c r="R3967" t="s">
        <v>8337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8311</v>
      </c>
      <c r="R3968" t="s">
        <v>8352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8346</v>
      </c>
      <c r="R3969" t="s">
        <v>8347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10">ROUND(E3970/D3970*100,0)</f>
        <v>0</v>
      </c>
      <c r="P3970">
        <f t="shared" si="306"/>
        <v>0</v>
      </c>
      <c r="Q3970" s="10" t="s">
        <v>8316</v>
      </c>
      <c r="R3970" t="s">
        <v>8344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10"/>
        <v>0</v>
      </c>
      <c r="P3971">
        <f t="shared" ref="P3971:P4034" si="311">IFERROR(ROUND(E3971/L3971,2),0)</f>
        <v>0</v>
      </c>
      <c r="Q3971" s="10" t="s">
        <v>8311</v>
      </c>
      <c r="R3971" t="s">
        <v>8348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8311</v>
      </c>
      <c r="R3972" t="s">
        <v>8349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8327</v>
      </c>
      <c r="R3973" t="s">
        <v>8330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8308</v>
      </c>
      <c r="R3974" t="s">
        <v>8342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8311</v>
      </c>
      <c r="R3975" t="s">
        <v>8356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8335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0" t="s">
        <v>8323</v>
      </c>
      <c r="R3977" t="s">
        <v>8326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8311</v>
      </c>
      <c r="R3978" t="s">
        <v>8352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8346</v>
      </c>
      <c r="R3979" t="s">
        <v>8347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8313</v>
      </c>
      <c r="R3980" t="s">
        <v>8355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8327</v>
      </c>
      <c r="R3981" t="s">
        <v>8350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8311</v>
      </c>
      <c r="R3982" t="s">
        <v>8356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8316</v>
      </c>
      <c r="R3983" t="s">
        <v>8334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8313</v>
      </c>
      <c r="R3984" t="s">
        <v>8353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8321</v>
      </c>
      <c r="R3985" t="s">
        <v>8337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8321</v>
      </c>
      <c r="R3986" t="s">
        <v>8325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8321</v>
      </c>
      <c r="R3987" t="s">
        <v>8339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8327</v>
      </c>
      <c r="R3988" t="s">
        <v>8328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8346</v>
      </c>
      <c r="R3989" t="s">
        <v>8347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8316</v>
      </c>
      <c r="R3990" t="s">
        <v>8344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8327</v>
      </c>
      <c r="R3991" t="s">
        <v>8330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8327</v>
      </c>
      <c r="R3992" t="s">
        <v>8330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8313</v>
      </c>
      <c r="R3993" t="s">
        <v>8314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8308</v>
      </c>
      <c r="R3994" t="s">
        <v>8342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8">
        <f t="shared" si="311"/>
        <v>0</v>
      </c>
      <c r="Q3997" s="10" t="s">
        <v>8323</v>
      </c>
      <c r="R3997" t="s">
        <v>8326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8323</v>
      </c>
      <c r="R3998" t="s">
        <v>8324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8335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8323</v>
      </c>
      <c r="R4000" t="s">
        <v>8335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s="8">
        <f t="shared" si="311"/>
        <v>0</v>
      </c>
      <c r="Q4001" s="10" t="s">
        <v>8323</v>
      </c>
      <c r="R4001" t="s">
        <v>8326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s="8">
        <f t="shared" si="311"/>
        <v>0</v>
      </c>
      <c r="Q4002" s="10" t="s">
        <v>8323</v>
      </c>
      <c r="R4002" t="s">
        <v>8326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s="8">
        <f t="shared" si="311"/>
        <v>0</v>
      </c>
      <c r="Q4003" s="10" t="s">
        <v>8323</v>
      </c>
      <c r="R4003" t="s">
        <v>8326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8">
        <f t="shared" si="311"/>
        <v>0</v>
      </c>
      <c r="Q4004" s="10" t="s">
        <v>8323</v>
      </c>
      <c r="R4004" t="s">
        <v>8326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8327</v>
      </c>
      <c r="R4005" t="s">
        <v>8350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s="8">
        <f t="shared" si="311"/>
        <v>0</v>
      </c>
      <c r="Q4006" s="10" t="s">
        <v>8323</v>
      </c>
      <c r="R4006" t="s">
        <v>8326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8342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8352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8327</v>
      </c>
      <c r="R4009" t="s">
        <v>8350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8346</v>
      </c>
      <c r="R4010" t="s">
        <v>8347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8346</v>
      </c>
      <c r="R4011" t="s">
        <v>8347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8327</v>
      </c>
      <c r="R4012" t="s">
        <v>8354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8327</v>
      </c>
      <c r="R4013" t="s">
        <v>8354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8310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8342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s="8">
        <f t="shared" si="311"/>
        <v>0</v>
      </c>
      <c r="Q4018" s="10" t="s">
        <v>8323</v>
      </c>
      <c r="R4018" t="s">
        <v>8326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8321</v>
      </c>
      <c r="R4019" t="s">
        <v>8339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8327</v>
      </c>
      <c r="R4020" t="s">
        <v>8354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8311</v>
      </c>
      <c r="R4021" t="s">
        <v>8352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8352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8327</v>
      </c>
      <c r="R4023" t="s">
        <v>8330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8313</v>
      </c>
      <c r="R4024" t="s">
        <v>8353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8334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8342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8342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0" t="s">
        <v>8323</v>
      </c>
      <c r="R4028" t="s">
        <v>8326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8">
        <f t="shared" si="311"/>
        <v>0</v>
      </c>
      <c r="Q4029" s="10" t="s">
        <v>8323</v>
      </c>
      <c r="R4029" t="s">
        <v>8326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8311</v>
      </c>
      <c r="R4030" t="s">
        <v>8356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8311</v>
      </c>
      <c r="R4031" t="s">
        <v>8349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8321</v>
      </c>
      <c r="R4033" t="s">
        <v>8325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315">ROUND(E4034/D4034*100,0)</f>
        <v>0</v>
      </c>
      <c r="P4034">
        <f t="shared" si="311"/>
        <v>0</v>
      </c>
      <c r="Q4034" s="10" t="s">
        <v>8321</v>
      </c>
      <c r="R4034" t="s">
        <v>8325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>
        <f t="shared" ref="P4035:P4098" si="316">IFERROR(ROUND(E4035/L4035,2),0)</f>
        <v>0</v>
      </c>
      <c r="Q4035" s="10" t="s">
        <v>8321</v>
      </c>
      <c r="R4035" t="s">
        <v>8339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8342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8327</v>
      </c>
      <c r="R4037" t="s">
        <v>8350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8311</v>
      </c>
      <c r="R4038" t="s">
        <v>8348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8311</v>
      </c>
      <c r="R4039" t="s">
        <v>8352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8313</v>
      </c>
      <c r="R4040" t="s">
        <v>8351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8313</v>
      </c>
      <c r="R4041" t="s">
        <v>8314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8342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8">
        <f t="shared" si="316"/>
        <v>0</v>
      </c>
      <c r="Q4043" s="10" t="s">
        <v>8323</v>
      </c>
      <c r="R4043" t="s">
        <v>8326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8">
        <f t="shared" si="316"/>
        <v>0</v>
      </c>
      <c r="Q4044" s="10" t="s">
        <v>8323</v>
      </c>
      <c r="R4044" t="s">
        <v>8326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8335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s="8">
        <f t="shared" si="316"/>
        <v>0</v>
      </c>
      <c r="Q4046" s="10" t="s">
        <v>8323</v>
      </c>
      <c r="R4046" t="s">
        <v>8326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8327</v>
      </c>
      <c r="R4047" t="s">
        <v>8350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8321</v>
      </c>
      <c r="R4048" t="s">
        <v>8337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8313</v>
      </c>
      <c r="R4050" t="s">
        <v>8351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8313</v>
      </c>
      <c r="R4051" t="s">
        <v>8351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8">
        <f t="shared" si="316"/>
        <v>0</v>
      </c>
      <c r="Q4052" s="10" t="s">
        <v>8323</v>
      </c>
      <c r="R4052" t="s">
        <v>8326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0" t="s">
        <v>8323</v>
      </c>
      <c r="R4053" t="s">
        <v>8326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8">
        <f t="shared" si="316"/>
        <v>0</v>
      </c>
      <c r="Q4054" s="10" t="s">
        <v>8323</v>
      </c>
      <c r="R4054" t="s">
        <v>8326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8319</v>
      </c>
      <c r="R4055" t="s">
        <v>8357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8325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8346</v>
      </c>
      <c r="R4057" t="s">
        <v>8347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8316</v>
      </c>
      <c r="R4058" t="s">
        <v>8334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8325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8325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8321</v>
      </c>
      <c r="R4061" t="s">
        <v>8339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8321</v>
      </c>
      <c r="R4062" t="s">
        <v>8339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8327</v>
      </c>
      <c r="R4063" t="s">
        <v>8328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8346</v>
      </c>
      <c r="R4064" t="s">
        <v>8347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8311</v>
      </c>
      <c r="R4065" t="s">
        <v>8348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8313</v>
      </c>
      <c r="R4066" t="s">
        <v>8355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8327</v>
      </c>
      <c r="R4067" t="s">
        <v>8330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8342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8342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8319</v>
      </c>
      <c r="R4070" t="s">
        <v>8345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8">
        <f t="shared" si="316"/>
        <v>0</v>
      </c>
      <c r="Q4071" s="10" t="s">
        <v>8323</v>
      </c>
      <c r="R4071" t="s">
        <v>8326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s="8">
        <f t="shared" si="316"/>
        <v>0</v>
      </c>
      <c r="Q4072" s="10" t="s">
        <v>8323</v>
      </c>
      <c r="R4072" t="s">
        <v>8326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8311</v>
      </c>
      <c r="R4073" t="s">
        <v>8348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8310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8342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8313</v>
      </c>
      <c r="R4076" t="s">
        <v>8355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8">
        <f t="shared" si="316"/>
        <v>0</v>
      </c>
      <c r="Q4077" s="10" t="s">
        <v>8323</v>
      </c>
      <c r="R4077" t="s">
        <v>8326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0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8">
        <f t="shared" si="316"/>
        <v>0</v>
      </c>
      <c r="Q4079" s="10" t="s">
        <v>8323</v>
      </c>
      <c r="R4079" t="s">
        <v>8326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8335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8337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0" t="s">
        <v>8323</v>
      </c>
      <c r="R4082" t="s">
        <v>8326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8">
        <f t="shared" si="316"/>
        <v>0</v>
      </c>
      <c r="Q4083" s="10" t="s">
        <v>8323</v>
      </c>
      <c r="R4083" t="s">
        <v>8326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8321</v>
      </c>
      <c r="R4084" t="s">
        <v>8339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8316</v>
      </c>
      <c r="R4085" t="s">
        <v>8334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8">
        <f t="shared" si="316"/>
        <v>0</v>
      </c>
      <c r="Q4086" s="10" t="s">
        <v>8323</v>
      </c>
      <c r="R4086" t="s">
        <v>8326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8313</v>
      </c>
      <c r="R4087" t="s">
        <v>8351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8342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8327</v>
      </c>
      <c r="R4089" t="s">
        <v>8350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8346</v>
      </c>
      <c r="R4090" t="s">
        <v>8347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8316</v>
      </c>
      <c r="R4091" t="s">
        <v>8344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8313</v>
      </c>
      <c r="R4092" t="s">
        <v>8351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8335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8">
        <f t="shared" si="316"/>
        <v>0</v>
      </c>
      <c r="Q4094" s="10" t="s">
        <v>8323</v>
      </c>
      <c r="R4094" t="s">
        <v>8326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8">
        <f t="shared" si="316"/>
        <v>0</v>
      </c>
      <c r="Q4095" s="10" t="s">
        <v>8323</v>
      </c>
      <c r="R4095" t="s">
        <v>8326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8339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8321</v>
      </c>
      <c r="R4097" t="s">
        <v>8339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>
        <f t="shared" si="316"/>
        <v>0</v>
      </c>
      <c r="Q4098" s="10" t="s">
        <v>8308</v>
      </c>
      <c r="R4098" t="s">
        <v>8342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ref="P4099:P4115" si="321">IFERROR(ROUND(E4099/L4099,2),0)</f>
        <v>0</v>
      </c>
      <c r="Q4099" s="10" t="s">
        <v>8308</v>
      </c>
      <c r="R4099" t="s">
        <v>8342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8324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8">
        <f t="shared" si="321"/>
        <v>0</v>
      </c>
      <c r="Q4101" s="10" t="s">
        <v>8323</v>
      </c>
      <c r="R4101" t="s">
        <v>8326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8344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0" t="s">
        <v>8323</v>
      </c>
      <c r="R4103" t="s">
        <v>8326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8342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8">
        <f t="shared" si="321"/>
        <v>0</v>
      </c>
      <c r="Q4105" s="10" t="s">
        <v>8323</v>
      </c>
      <c r="R4105" t="s">
        <v>8326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8321</v>
      </c>
      <c r="R4106" t="s">
        <v>8325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8342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8">
        <f t="shared" si="321"/>
        <v>0</v>
      </c>
      <c r="Q4108" s="10" t="s">
        <v>8323</v>
      </c>
      <c r="R4108" t="s">
        <v>8326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8342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8316</v>
      </c>
      <c r="R4110" t="s">
        <v>8334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8344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8346</v>
      </c>
      <c r="R4112" t="s">
        <v>8347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8313</v>
      </c>
      <c r="R4113" t="s">
        <v>8351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8313</v>
      </c>
      <c r="R4114" t="s">
        <v>8355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8319</v>
      </c>
      <c r="R4115" t="s">
        <v>8345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F485-9FAA-CB40-B675-BD15FB35B2E2}">
  <sheetPr codeName="Sheet10"/>
  <dimension ref="A1:E18"/>
  <sheetViews>
    <sheetView tabSelected="1" workbookViewId="0">
      <selection activeCell="O29" sqref="O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8395</v>
      </c>
      <c r="B2" t="s">
        <v>8396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1830-617A-8B42-877E-B5BCEAFED058}">
  <sheetPr codeName="Sheet11"/>
  <dimension ref="A1:H13"/>
  <sheetViews>
    <sheetView topLeftCell="A13" workbookViewId="0">
      <selection activeCell="F1" activeCellId="1" sqref="A1:A13 F1:H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6.5" customWidth="1"/>
    <col min="8" max="8" width="16.83203125" bestFit="1" customWidth="1"/>
  </cols>
  <sheetData>
    <row r="1" spans="1:8" s="14" customFormat="1" x14ac:dyDescent="0.2">
      <c r="A1" s="14" t="s">
        <v>8397</v>
      </c>
      <c r="B1" s="14" t="s">
        <v>8398</v>
      </c>
      <c r="C1" s="14" t="s">
        <v>8399</v>
      </c>
      <c r="D1" s="14" t="s">
        <v>8400</v>
      </c>
      <c r="E1" s="14" t="s">
        <v>8401</v>
      </c>
      <c r="F1" s="14" t="s">
        <v>8402</v>
      </c>
      <c r="G1" s="14" t="s">
        <v>8416</v>
      </c>
      <c r="H1" s="14" t="s">
        <v>8403</v>
      </c>
    </row>
    <row r="2" spans="1:8" x14ac:dyDescent="0.2">
      <c r="A2" t="s">
        <v>8404</v>
      </c>
      <c r="B2">
        <f>COUNTIFS(Kickstarter!F:F, "successful",Kickstarter!D:D, "&lt;1000",Kickstarter!R:R,"plays")</f>
        <v>141</v>
      </c>
      <c r="C2">
        <f>COUNTIFS(Kickstarter!F:F, "failed",Kickstarter!D:D, "&lt;1000",Kickstarter!R:R,"plays")</f>
        <v>45</v>
      </c>
      <c r="D2">
        <f>COUNTIFS(Kickstarter!G:G, "canceled",Kickstarter!E:E, "&lt;1000",Kickstarter!S:S,"plays")</f>
        <v>0</v>
      </c>
      <c r="E2">
        <f>SUM(B2:D2)</f>
        <v>186</v>
      </c>
      <c r="F2" s="24">
        <f>B2/$E2</f>
        <v>0.75806451612903225</v>
      </c>
      <c r="G2" s="24">
        <f t="shared" ref="G2:H2" si="0">C2/$E2</f>
        <v>0.24193548387096775</v>
      </c>
      <c r="H2" s="24">
        <f t="shared" si="0"/>
        <v>0</v>
      </c>
    </row>
    <row r="3" spans="1:8" x14ac:dyDescent="0.2">
      <c r="A3" t="s">
        <v>8405</v>
      </c>
      <c r="B3">
        <f>COUNTIFS(Kickstarter!$F:$F, "successful",Kickstarter!$D:$D, "&gt;=1000",Kickstarter!$D:$D, "&lt;=4999",Kickstarter!$R:$R,"plays")</f>
        <v>388</v>
      </c>
      <c r="C3">
        <f>COUNTIFS(Kickstarter!$F:$F, "failed",Kickstarter!$D:$D, "&gt;=1000",Kickstarter!$D:$D, "&lt;=4999",Kickstarter!$R:$R,"plays")</f>
        <v>146</v>
      </c>
      <c r="D3">
        <f>COUNTIFS(Kickstarter!$F:$F, "canceled",Kickstarter!$D:$D, "&gt;=1000",Kickstarter!$D:$D, "&lt;=4999",Kickstarter!$R:$R,"plays")</f>
        <v>0</v>
      </c>
      <c r="E3">
        <f t="shared" ref="E3:E13" si="1">SUM(B3:D3)</f>
        <v>534</v>
      </c>
      <c r="F3" s="24">
        <f t="shared" ref="F3:F13" si="2">B3/$E3</f>
        <v>0.72659176029962547</v>
      </c>
      <c r="G3" s="24">
        <f t="shared" ref="G3:G13" si="3">C3/$E3</f>
        <v>0.27340823970037453</v>
      </c>
      <c r="H3" s="24">
        <f t="shared" ref="H3:H13" si="4">D3/$E3</f>
        <v>0</v>
      </c>
    </row>
    <row r="4" spans="1:8" x14ac:dyDescent="0.2">
      <c r="A4" t="s">
        <v>8406</v>
      </c>
      <c r="B4">
        <f>COUNTIFS(Kickstarter!$F:$F, "successful",Kickstarter!$D:$D, "&gt;=5000",Kickstarter!$D:$D, "&lt;=9999",Kickstarter!$R:$R,"plays")</f>
        <v>93</v>
      </c>
      <c r="C4">
        <f>COUNTIFS(Kickstarter!$F:$F, "failed",Kickstarter!$D:$D, "&gt;=5000",Kickstarter!$D:$D, "&lt;=9999",Kickstarter!$R:$R,"plays")</f>
        <v>76</v>
      </c>
      <c r="D4">
        <f>COUNTIFS(Kickstarter!$F:$F, "canceled",Kickstarter!$D:$D, "&gt;=5000",Kickstarter!$D:$D, "&lt;=9999",Kickstarter!$R:$R,"plays")</f>
        <v>0</v>
      </c>
      <c r="E4">
        <f t="shared" si="1"/>
        <v>169</v>
      </c>
      <c r="F4" s="24">
        <f t="shared" si="2"/>
        <v>0.55029585798816572</v>
      </c>
      <c r="G4" s="24">
        <f t="shared" si="3"/>
        <v>0.44970414201183434</v>
      </c>
      <c r="H4" s="24">
        <f t="shared" si="4"/>
        <v>0</v>
      </c>
    </row>
    <row r="5" spans="1:8" x14ac:dyDescent="0.2">
      <c r="A5" t="s">
        <v>8407</v>
      </c>
      <c r="B5">
        <f>COUNTIFS(Kickstarter!$F:$F, "successful",Kickstarter!$D:$D, "&gt;=10000",Kickstarter!$D:$D, "&lt;=14999",Kickstarter!$R:$R,"plays")</f>
        <v>39</v>
      </c>
      <c r="C5">
        <f>COUNTIFS(Kickstarter!$F:$F, "failed",Kickstarter!$D:$D, "&gt;=10000",Kickstarter!$D:$D, "&lt;=14999",Kickstarter!$R:$R,"plays")</f>
        <v>33</v>
      </c>
      <c r="D5">
        <f>COUNTIFS(Kickstarter!$F:$F, "canceled",Kickstarter!$D:$D, "&gt;=10000",Kickstarter!$D:$D, "&lt;=14999",Kickstarter!$R:$R,"plays")</f>
        <v>0</v>
      </c>
      <c r="E5">
        <f t="shared" si="1"/>
        <v>72</v>
      </c>
      <c r="F5" s="24">
        <f t="shared" si="2"/>
        <v>0.54166666666666663</v>
      </c>
      <c r="G5" s="24">
        <f t="shared" si="3"/>
        <v>0.45833333333333331</v>
      </c>
      <c r="H5" s="24">
        <f t="shared" si="4"/>
        <v>0</v>
      </c>
    </row>
    <row r="6" spans="1:8" x14ac:dyDescent="0.2">
      <c r="A6" t="s">
        <v>8408</v>
      </c>
      <c r="B6">
        <f>COUNTIFS(Kickstarter!$F:$F, "successful",Kickstarter!$D:$D, "&gt;=15000",Kickstarter!$D:$D, "&lt;=19999",Kickstarter!$R:$R,"plays")</f>
        <v>12</v>
      </c>
      <c r="C6">
        <f>COUNTIFS(Kickstarter!$F:$F, "failed",Kickstarter!$D:$D, "&gt;=15000",Kickstarter!$D:$D, "&lt;=19999",Kickstarter!$R:$R,"plays")</f>
        <v>12</v>
      </c>
      <c r="D6">
        <f>COUNTIFS(Kickstarter!$F:$F, "canceled",Kickstarter!$D:$D, "&gt;=15000",Kickstarter!$D:$D, "&lt;=19999",Kickstarter!$R:$R,"plays")</f>
        <v>0</v>
      </c>
      <c r="E6">
        <f t="shared" si="1"/>
        <v>24</v>
      </c>
      <c r="F6" s="24">
        <f t="shared" si="2"/>
        <v>0.5</v>
      </c>
      <c r="G6" s="24">
        <f t="shared" si="3"/>
        <v>0.5</v>
      </c>
      <c r="H6" s="24">
        <f t="shared" si="4"/>
        <v>0</v>
      </c>
    </row>
    <row r="7" spans="1:8" x14ac:dyDescent="0.2">
      <c r="A7" t="s">
        <v>8409</v>
      </c>
      <c r="B7">
        <f>COUNTIFS(Kickstarter!$F:$F, "successful",Kickstarter!$D:$D, "&gt;=20000",Kickstarter!$D:$D, "&lt;=24999",Kickstarter!$R:$R,"plays")</f>
        <v>9</v>
      </c>
      <c r="C7">
        <f>COUNTIFS(Kickstarter!$F:$F, "failed",Kickstarter!$D:$D, "&gt;=20000",Kickstarter!$D:$D, "&lt;=24999",Kickstarter!$R:$R,"plays")</f>
        <v>11</v>
      </c>
      <c r="D7">
        <f>COUNTIFS(Kickstarter!$F:$F, "canceled",Kickstarter!$D:$D, "&gt;=20000",Kickstarter!$D:$D, "&lt;=24999",Kickstarter!$R:$R,"plays")</f>
        <v>0</v>
      </c>
      <c r="E7">
        <f t="shared" si="1"/>
        <v>20</v>
      </c>
      <c r="F7" s="24">
        <f t="shared" si="2"/>
        <v>0.45</v>
      </c>
      <c r="G7" s="24">
        <f t="shared" si="3"/>
        <v>0.55000000000000004</v>
      </c>
      <c r="H7" s="24">
        <f t="shared" si="4"/>
        <v>0</v>
      </c>
    </row>
    <row r="8" spans="1:8" x14ac:dyDescent="0.2">
      <c r="A8" t="s">
        <v>8410</v>
      </c>
      <c r="B8">
        <f>COUNTIFS(Kickstarter!$F:$F, "successful",Kickstarter!$D:$D, "&gt;=25000",Kickstarter!$D:$D, "&lt;=29999",Kickstarter!$R:$R,"plays")</f>
        <v>1</v>
      </c>
      <c r="C8">
        <f>COUNTIFS(Kickstarter!$F:$F, "failed",Kickstarter!$D:$D, "&gt;=25000",Kickstarter!$D:$D, "&lt;=29999",Kickstarter!$R:$R,"plays")</f>
        <v>4</v>
      </c>
      <c r="D8">
        <f>COUNTIFS(Kickstarter!$F:$F, "canceled",Kickstarter!$D:$D, "&gt;=25000",Kickstarter!$D:$D, "&lt;=29999",Kickstarter!$R:$R,"plays")</f>
        <v>0</v>
      </c>
      <c r="E8">
        <f t="shared" si="1"/>
        <v>5</v>
      </c>
      <c r="F8" s="24">
        <f t="shared" si="2"/>
        <v>0.2</v>
      </c>
      <c r="G8" s="24">
        <f t="shared" si="3"/>
        <v>0.8</v>
      </c>
      <c r="H8" s="24">
        <f t="shared" si="4"/>
        <v>0</v>
      </c>
    </row>
    <row r="9" spans="1:8" x14ac:dyDescent="0.2">
      <c r="A9" t="s">
        <v>8411</v>
      </c>
      <c r="B9">
        <f>COUNTIFS(Kickstarter!$F:$F, "successful",Kickstarter!$D:$D, "&gt;=30000",Kickstarter!$D:$D, "&lt;=34999",Kickstarter!$R:$R,"plays")</f>
        <v>3</v>
      </c>
      <c r="C9">
        <f>COUNTIFS(Kickstarter!$F:$F, "failed",Kickstarter!$D:$D, "&gt;=30000",Kickstarter!$D:$D, "&lt;=34999",Kickstarter!$R:$R,"plays")</f>
        <v>8</v>
      </c>
      <c r="D9">
        <f>COUNTIFS(Kickstarter!$F:$F, "canceled",Kickstarter!$D:$D, "&gt;=30000",Kickstarter!$D:$D, "&lt;=34999",Kickstarter!$R:$R,"plays")</f>
        <v>0</v>
      </c>
      <c r="E9">
        <f t="shared" si="1"/>
        <v>11</v>
      </c>
      <c r="F9" s="24">
        <f t="shared" si="2"/>
        <v>0.27272727272727271</v>
      </c>
      <c r="G9" s="24">
        <f t="shared" si="3"/>
        <v>0.72727272727272729</v>
      </c>
      <c r="H9" s="24">
        <f t="shared" si="4"/>
        <v>0</v>
      </c>
    </row>
    <row r="10" spans="1:8" x14ac:dyDescent="0.2">
      <c r="A10" t="s">
        <v>8412</v>
      </c>
      <c r="B10">
        <f>COUNTIFS(Kickstarter!$F:$F, "successful",Kickstarter!$D:$D, "&gt;=35000",Kickstarter!$D:$D, "&lt;=39999",Kickstarter!$R:$R,"plays")</f>
        <v>4</v>
      </c>
      <c r="C10">
        <f>COUNTIFS(Kickstarter!$F:$F, "failed",Kickstarter!$D:$D, "&gt;=35000",Kickstarter!$D:$D, "&lt;=39999",Kickstarter!$R:$R,"plays")</f>
        <v>2</v>
      </c>
      <c r="D10">
        <f>COUNTIFS(Kickstarter!$F:$F, "canceled",Kickstarter!$D:$D, "&gt;=35000",Kickstarter!$D:$D, "&lt;=39999",Kickstarter!$R:$R,"plays")</f>
        <v>0</v>
      </c>
      <c r="E10">
        <f t="shared" si="1"/>
        <v>6</v>
      </c>
      <c r="F10" s="24">
        <f t="shared" si="2"/>
        <v>0.66666666666666663</v>
      </c>
      <c r="G10" s="24">
        <f t="shared" si="3"/>
        <v>0.33333333333333331</v>
      </c>
      <c r="H10" s="24">
        <f t="shared" si="4"/>
        <v>0</v>
      </c>
    </row>
    <row r="11" spans="1:8" x14ac:dyDescent="0.2">
      <c r="A11" t="s">
        <v>8413</v>
      </c>
      <c r="B11">
        <f>COUNTIFS(Kickstarter!$F:$F, "successful",Kickstarter!$D:$D, "&gt;=40000",Kickstarter!$D:$D, "&lt;=44999",Kickstarter!$R:$R,"plays")</f>
        <v>2</v>
      </c>
      <c r="C11">
        <f>COUNTIFS(Kickstarter!$F:$F, "failed",Kickstarter!$D:$D, "&gt;=40000",Kickstarter!$D:$D, "&lt;=44999",Kickstarter!$R:$R,"plays")</f>
        <v>1</v>
      </c>
      <c r="D11">
        <f>COUNTIFS(Kickstarter!$F:$F, "canceled",Kickstarter!$D:$D, "&gt;=40000",Kickstarter!$D:$D, "&lt;=44999",Kickstarter!$R:$R,"plays")</f>
        <v>0</v>
      </c>
      <c r="E11">
        <f t="shared" si="1"/>
        <v>3</v>
      </c>
      <c r="F11" s="24">
        <f t="shared" si="2"/>
        <v>0.66666666666666663</v>
      </c>
      <c r="G11" s="24">
        <f t="shared" si="3"/>
        <v>0.33333333333333331</v>
      </c>
      <c r="H11" s="24">
        <f t="shared" si="4"/>
        <v>0</v>
      </c>
    </row>
    <row r="12" spans="1:8" x14ac:dyDescent="0.2">
      <c r="A12" t="s">
        <v>8414</v>
      </c>
      <c r="B12">
        <f>COUNTIFS(Kickstarter!$F:$F, "successful",Kickstarter!$D:$D, "&gt;=45000",Kickstarter!$D:$D, "&lt;=49999",Kickstarter!$R:$R,"plays")</f>
        <v>0</v>
      </c>
      <c r="C12">
        <f>COUNTIFS(Kickstarter!$F:$F, "failed",Kickstarter!$D:$D, "&gt;=45000",Kickstarter!$D:$D, "&lt;=49999",Kickstarter!$R:$R,"plays")</f>
        <v>1</v>
      </c>
      <c r="D12">
        <f>COUNTIFS(Kickstarter!$F:$F, "canceled",Kickstarter!$D:$D, "&gt;=45000",Kickstarter!$D:$D, "&lt;=49999",Kickstarter!$R:$R,"plays")</f>
        <v>0</v>
      </c>
      <c r="E12">
        <f t="shared" si="1"/>
        <v>1</v>
      </c>
      <c r="F12" s="24">
        <f t="shared" si="2"/>
        <v>0</v>
      </c>
      <c r="G12" s="24">
        <f t="shared" si="3"/>
        <v>1</v>
      </c>
      <c r="H12" s="24">
        <f t="shared" si="4"/>
        <v>0</v>
      </c>
    </row>
    <row r="13" spans="1:8" x14ac:dyDescent="0.2">
      <c r="A13" t="s">
        <v>8415</v>
      </c>
      <c r="B13">
        <f>COUNTIFS(Kickstarter!$F:$F, "successful",Kickstarter!$D:$D, "&gt;=50000",Kickstarter!$R:$R,"plays")</f>
        <v>2</v>
      </c>
      <c r="C13">
        <f>COUNTIFS(Kickstarter!$F:$F, "failed",Kickstarter!$D:$D, "&gt;=50000",Kickstarter!$R:$R,"plays")</f>
        <v>14</v>
      </c>
      <c r="D13">
        <f>COUNTIFS(Kickstarter!$F:$F, "canceled",Kickstarter!$D:$D, "&gt;=50000",Kickstarter!$R:$R,"plays")</f>
        <v>0</v>
      </c>
      <c r="E13">
        <f t="shared" si="1"/>
        <v>16</v>
      </c>
      <c r="F13" s="24">
        <f t="shared" si="2"/>
        <v>0.125</v>
      </c>
      <c r="G13" s="24">
        <f t="shared" si="3"/>
        <v>0.875</v>
      </c>
      <c r="H13" s="24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84B1-0388-B040-A68B-35F9C0148E75}">
  <sheetPr codeName="Sheet2"/>
  <dimension ref="A1:C14"/>
  <sheetViews>
    <sheetView zoomScale="150" workbookViewId="0">
      <selection activeCell="H20" sqref="H20"/>
    </sheetView>
  </sheetViews>
  <sheetFormatPr baseColWidth="10" defaultRowHeight="15" x14ac:dyDescent="0.2"/>
  <cols>
    <col min="1" max="1" width="24.6640625" bestFit="1" customWidth="1"/>
    <col min="2" max="3" width="12.83203125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8383</v>
      </c>
      <c r="B2" s="23" t="e">
        <f>AVERAGE(#REF!)</f>
        <v>#REF!</v>
      </c>
      <c r="C2" s="23" t="e">
        <f>AVERAGE(#REF!)</f>
        <v>#REF!</v>
      </c>
    </row>
    <row r="3" spans="1:3" x14ac:dyDescent="0.2">
      <c r="A3" t="s">
        <v>8384</v>
      </c>
      <c r="B3" s="23" t="e">
        <f>MEDIAN(#REF!)</f>
        <v>#REF!</v>
      </c>
      <c r="C3" s="23" t="e">
        <f>MEDIAN(#REF!)</f>
        <v>#REF!</v>
      </c>
    </row>
    <row r="4" spans="1:3" x14ac:dyDescent="0.2">
      <c r="A4" t="s">
        <v>8387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t="s">
        <v>8388</v>
      </c>
      <c r="B5" s="23" t="e">
        <f>_xlfn.QUARTILE.EXC(#REF!,3)</f>
        <v>#REF!</v>
      </c>
      <c r="C5" s="23" t="e">
        <f>_xlfn.QUARTILE.EXC(#REF!, 3)</f>
        <v>#REF!</v>
      </c>
    </row>
    <row r="6" spans="1:3" x14ac:dyDescent="0.2">
      <c r="A6" t="s">
        <v>8389</v>
      </c>
      <c r="B6" s="23" t="e">
        <f>_xlfn.QUARTILE.EXC(#REF!,1)</f>
        <v>#REF!</v>
      </c>
      <c r="C6" s="23" t="e">
        <f>_xlfn.QUARTILE.EXC(#REF!, 1)</f>
        <v>#REF!</v>
      </c>
    </row>
    <row r="7" spans="1:3" x14ac:dyDescent="0.2">
      <c r="A7" t="s">
        <v>8390</v>
      </c>
      <c r="B7" s="23" t="e">
        <f>B5-B6</f>
        <v>#REF!</v>
      </c>
      <c r="C7" s="23" t="e">
        <f>C5-C6</f>
        <v>#REF!</v>
      </c>
    </row>
    <row r="9" spans="1:3" x14ac:dyDescent="0.2">
      <c r="A9" t="s">
        <v>8385</v>
      </c>
      <c r="B9" s="23" t="e">
        <f>AVERAGE(#REF!)</f>
        <v>#REF!</v>
      </c>
      <c r="C9" s="23" t="e">
        <f>AVERAGE(#REF!)</f>
        <v>#REF!</v>
      </c>
    </row>
    <row r="10" spans="1:3" x14ac:dyDescent="0.2">
      <c r="A10" t="s">
        <v>8386</v>
      </c>
      <c r="B10" s="23" t="e">
        <f>MEDIAN(#REF!)</f>
        <v>#REF!</v>
      </c>
      <c r="C10" s="23" t="e">
        <f>MEDIAN(#REF!)</f>
        <v>#REF!</v>
      </c>
    </row>
    <row r="11" spans="1:3" x14ac:dyDescent="0.2">
      <c r="A11" t="s">
        <v>8391</v>
      </c>
      <c r="B11" s="23" t="e">
        <f>_xlfn.STDEV.P(#REF!)</f>
        <v>#REF!</v>
      </c>
      <c r="C11" s="23" t="e">
        <f>_xlfn.STDEV.P(#REF!)</f>
        <v>#REF!</v>
      </c>
    </row>
    <row r="12" spans="1:3" x14ac:dyDescent="0.2">
      <c r="A12" t="s">
        <v>8392</v>
      </c>
      <c r="B12" s="23" t="e">
        <f>_xlfn.QUARTILE.EXC(#REF!,3)</f>
        <v>#REF!</v>
      </c>
      <c r="C12" s="23" t="e">
        <f>_xlfn.QUARTILE.EXC(#REF!,3)</f>
        <v>#REF!</v>
      </c>
    </row>
    <row r="13" spans="1:3" x14ac:dyDescent="0.2">
      <c r="A13" t="s">
        <v>8393</v>
      </c>
      <c r="B13" s="23" t="e">
        <f>_xlfn.QUARTILE.EXC(#REF!,1)</f>
        <v>#REF!</v>
      </c>
      <c r="C13" s="23" t="e">
        <f>_xlfn.QUARTILE.EXC(#REF!,1)</f>
        <v>#REF!</v>
      </c>
    </row>
    <row r="14" spans="1:3" x14ac:dyDescent="0.2">
      <c r="A14" t="s">
        <v>8394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8F1C-3563-2C49-AA10-DD09FF70265E}">
  <sheetPr codeName="Sheet6"/>
  <dimension ref="A1:F7"/>
  <sheetViews>
    <sheetView workbookViewId="0">
      <selection activeCell="F7" sqref="F7"/>
    </sheetView>
  </sheetViews>
  <sheetFormatPr baseColWidth="10" defaultRowHeight="15" x14ac:dyDescent="0.2"/>
  <cols>
    <col min="1" max="1" width="28.6640625" style="19" bestFit="1" customWidth="1"/>
    <col min="2" max="2" width="49.33203125" style="3" customWidth="1"/>
    <col min="3" max="4" width="10.83203125" style="8"/>
    <col min="5" max="5" width="15" style="8" bestFit="1" customWidth="1"/>
    <col min="6" max="6" width="12.33203125" style="13" bestFit="1" customWidth="1"/>
  </cols>
  <sheetData>
    <row r="1" spans="1:6" s="1" customFormat="1" ht="16" x14ac:dyDescent="0.2">
      <c r="A1" s="18" t="s">
        <v>8378</v>
      </c>
      <c r="B1" s="2" t="s">
        <v>4110</v>
      </c>
      <c r="C1" s="7" t="s">
        <v>8379</v>
      </c>
      <c r="D1" s="7" t="s">
        <v>8380</v>
      </c>
      <c r="E1" s="7" t="s">
        <v>8307</v>
      </c>
      <c r="F1" s="21" t="s">
        <v>8261</v>
      </c>
    </row>
    <row r="2" spans="1:6" ht="48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2">
        <f>VLOOKUP(A2, Kickstarter!B:L, 11, FALSE)</f>
        <v>39</v>
      </c>
    </row>
    <row r="3" spans="1:6" ht="48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2">
        <f>VLOOKUP(A3, Kickstarter!B:L, 11, FALSE)</f>
        <v>56</v>
      </c>
    </row>
    <row r="4" spans="1:6" ht="48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2">
        <f>VLOOKUP(A4, Kickstarter!B:L, 11, FALSE)</f>
        <v>78</v>
      </c>
    </row>
    <row r="5" spans="1:6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2">
        <f>VLOOKUP(A5, Kickstarter!B:L, 11, FALSE)</f>
        <v>26</v>
      </c>
    </row>
    <row r="6" spans="1:6" ht="48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2">
        <f>VLOOKUP(A6, Kickstarter!B:L, 11, FALSE)</f>
        <v>113</v>
      </c>
    </row>
    <row r="7" spans="1:6" x14ac:dyDescent="0.2">
      <c r="F7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D2A1C-7774-4349-AAE0-260737DD7D0D}">
  <sheetPr codeName="Sheet7"/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8323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6BFD-0F2D-254C-9E2D-546DBFACD1B3}">
  <sheetPr codeName="Sheet8"/>
  <dimension ref="A1:E7"/>
  <sheetViews>
    <sheetView workbookViewId="0">
      <selection activeCell="D17" sqref="D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B0F6-2D8A-604D-8603-1A017CF747D7}">
  <sheetPr codeName="Sheet9"/>
  <dimension ref="A1:F17"/>
  <sheetViews>
    <sheetView zoomScale="130" zoomScaleNormal="130" workbookViewId="0">
      <selection activeCell="K37" sqref="K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7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7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7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7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7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7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7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7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7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7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7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Jed Fluxman</cp:lastModifiedBy>
  <dcterms:created xsi:type="dcterms:W3CDTF">2017-04-20T15:17:24Z</dcterms:created>
  <dcterms:modified xsi:type="dcterms:W3CDTF">2021-10-28T17:11:16Z</dcterms:modified>
</cp:coreProperties>
</file>