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65A63748-B369-E448-A109-DE857AFC7384}" xr6:coauthVersionLast="47" xr6:coauthVersionMax="47" xr10:uidLastSave="{00000000-0000-0000-0000-000000000000}"/>
  <bookViews>
    <workbookView xWindow="17200" yWindow="500" windowWidth="18640" windowHeight="20980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" l="1"/>
  <c r="P6" i="2"/>
  <c r="T19" i="2"/>
  <c r="T17" i="2"/>
  <c r="T6" i="2"/>
  <c r="T11" i="2"/>
  <c r="T12" i="2" s="1"/>
  <c r="Q11" i="2"/>
  <c r="Q6" i="2"/>
  <c r="Q12" i="2" s="1"/>
  <c r="Q15" i="2" s="1"/>
  <c r="Q17" i="2" s="1"/>
  <c r="Q19" i="2" s="1"/>
  <c r="U11" i="2"/>
  <c r="U6" i="2"/>
  <c r="K6" i="1"/>
  <c r="K5" i="1"/>
  <c r="K4" i="1"/>
  <c r="AB1" i="2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K3" i="1"/>
  <c r="P12" i="2" l="1"/>
  <c r="P15" i="2" s="1"/>
  <c r="P17" i="2" s="1"/>
  <c r="P19" i="2" s="1"/>
  <c r="T15" i="2"/>
  <c r="U12" i="2"/>
  <c r="U15" i="2" s="1"/>
  <c r="U17" i="2" s="1"/>
  <c r="U19" i="2" s="1"/>
  <c r="M6" i="1"/>
  <c r="AS30" i="2"/>
  <c r="AS31" i="2" s="1"/>
  <c r="AS32" i="2" s="1"/>
</calcChain>
</file>

<file path=xl/sharedStrings.xml><?xml version="1.0" encoding="utf-8"?>
<sst xmlns="http://schemas.openxmlformats.org/spreadsheetml/2006/main" count="49" uniqueCount="48">
  <si>
    <t>Model</t>
  </si>
  <si>
    <t>Main</t>
  </si>
  <si>
    <t>Shares</t>
  </si>
  <si>
    <t>Price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</si>
  <si>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</si>
  <si>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</si>
  <si>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</si>
  <si>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</si>
  <si>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</si>
  <si>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</si>
  <si>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</si>
  <si>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</si>
  <si>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</si>
  <si>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</si>
  <si>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</si>
  <si>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</si>
  <si>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</si>
  <si>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</si>
  <si>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</si>
  <si>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</si>
  <si>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</si>
  <si>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</si>
  <si>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</si>
  <si>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</si>
  <si>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</si>
  <si>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</si>
  <si>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</si>
  <si>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</si>
  <si>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</si>
  <si>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COGS</t>
  </si>
  <si>
    <t>Gross Profit</t>
  </si>
  <si>
    <t>S&amp;M</t>
  </si>
  <si>
    <t>R&amp;D</t>
  </si>
  <si>
    <t>G&amp;A</t>
  </si>
  <si>
    <t>Operating Expense</t>
  </si>
  <si>
    <t>Operating Income</t>
  </si>
  <si>
    <t>Pretax Income</t>
  </si>
  <si>
    <t>EPS</t>
  </si>
  <si>
    <t>Other</t>
  </si>
  <si>
    <t>Discount</t>
  </si>
  <si>
    <t>Maturity</t>
  </si>
  <si>
    <t>NPV</t>
  </si>
  <si>
    <t>FVE</t>
  </si>
  <si>
    <t>Value?</t>
  </si>
  <si>
    <t>Operations</t>
  </si>
  <si>
    <t>Interest Expense</t>
  </si>
  <si>
    <t>Taxes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</si>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</sst>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1" fontId="0" fillId="0" borderId="0" xfId="0" applyNumberFormat="1"/>
    <xf numFmtId="3" fontId="0" fillId="0" borderId="0" xfId="0" applyNumberForma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Profit Trend</a:t>
            </a:r>
          </a:p>
        </c:rich>
      </c:tx>
      <c:layout>
        <c:manualLayout>
          <c:xMode val="edge"/>
          <c:yMode val="edge"/>
          <c:x val="0.42518793647925129"/>
          <c:y val="9.4861652206143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28994258616934E-2"/>
          <c:y val="1.1636196683477292E-2"/>
          <c:w val="0.96471007033241785"/>
          <c:h val="0.922320716830415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Model!$C$1:$U$1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Model!$C$16:$U$16</c:f>
              <c:numCache>
                <c:formatCode>#,##0</c:formatCode>
                <c:ptCount val="19"/>
                <c:pt idx="13">
                  <c:v>77</c:v>
                </c:pt>
                <c:pt idx="14">
                  <c:v>58</c:v>
                </c:pt>
                <c:pt idx="17">
                  <c:v>65</c:v>
                </c:pt>
                <c:pt idx="18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4B8E-A775-351FB13E1C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9195279"/>
        <c:axId val="939186639"/>
      </c:lineChart>
      <c:dateAx>
        <c:axId val="9391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639"/>
        <c:crosses val="autoZero"/>
        <c:auto val="0"/>
        <c:lblOffset val="100"/>
        <c:baseTimeUnit val="days"/>
      </c:dateAx>
      <c:valAx>
        <c:axId val="939186639"/>
        <c:scaling>
          <c:orientation val="minMax"/>
          <c:max val="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80818</xdr:rowOff>
    </xdr:from>
    <xdr:to>
      <xdr:col>21</xdr:col>
      <xdr:colOff>48487</xdr:colOff>
      <xdr:row>64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EDD769-AD38-5D52-2127-3FFD08C057B2}"/>
            </a:ext>
          </a:extLst>
        </xdr:cNvPr>
        <xdr:cNvCxnSpPr/>
      </xdr:nvCxnSpPr>
      <xdr:spPr>
        <a:xfrm>
          <a:off x="16198273" y="80818"/>
          <a:ext cx="48487" cy="122843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0</xdr:row>
      <xdr:rowOff>0</xdr:rowOff>
    </xdr:from>
    <xdr:to>
      <xdr:col>29</xdr:col>
      <xdr:colOff>0</xdr:colOff>
      <xdr:row>65</xdr:row>
      <xdr:rowOff>47625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696793B-9BAB-2746-DADD-EF5F7B43DCF2}"/>
            </a:ext>
          </a:extLst>
        </xdr:cNvPr>
        <xdr:cNvCxnSpPr/>
      </xdr:nvCxnSpPr>
      <xdr:spPr>
        <a:xfrm>
          <a:off x="16821150" y="0"/>
          <a:ext cx="0" cy="1052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8660</xdr:colOff>
      <xdr:row>55</xdr:row>
      <xdr:rowOff>97415</xdr:rowOff>
    </xdr:from>
    <xdr:to>
      <xdr:col>52</xdr:col>
      <xdr:colOff>371259</xdr:colOff>
      <xdr:row>84</xdr:row>
      <xdr:rowOff>155865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9DDB5-F1DF-4284-8D87-C7D8C4D7E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50" workbookViewId="0"/>
  </sheetViews>
  <sheetFormatPr baseColWidth="10" defaultColWidth="8.83203125" defaultRowHeight="15" x14ac:dyDescent="0.2"/>
  <cols>
    <col min="1" max="1" width="6.6640625" bestFit="1" customWidth="1"/>
  </cols>
  <sheetData>
    <row r="1" spans="1:13" x14ac:dyDescent="0.2">
      <c r="A1" s="1" t="s">
        <v>0</v>
      </c>
      <c r="J1" t="s">
        <v>3</v>
      </c>
      <c r="K1">
        <v>65.11</v>
      </c>
    </row>
    <row r="2" spans="1:13" x14ac:dyDescent="0.2">
      <c r="J2" t="s">
        <v>2</v>
      </c>
      <c r="K2">
        <v>2057</v>
      </c>
    </row>
    <row r="3" spans="1:13" x14ac:dyDescent="0.2">
      <c r="J3" t="s">
        <v>4</v>
      </c>
      <c r="K3" s="3">
        <f>K2*K1</f>
        <v>133931.26999999999</v>
      </c>
      <c r="L3" s="3"/>
    </row>
    <row r="4" spans="1:13" x14ac:dyDescent="0.2">
      <c r="J4" t="s">
        <v>5</v>
      </c>
      <c r="K4" s="3">
        <f>4208+103</f>
        <v>4311</v>
      </c>
    </row>
    <row r="5" spans="1:13" x14ac:dyDescent="0.2">
      <c r="J5" t="s">
        <v>6</v>
      </c>
      <c r="K5">
        <f>9265</f>
        <v>9265</v>
      </c>
    </row>
    <row r="6" spans="1:13" x14ac:dyDescent="0.2">
      <c r="J6" t="s">
        <v>7</v>
      </c>
      <c r="K6" s="3">
        <f>K3-K4+K5</f>
        <v>138885.26999999999</v>
      </c>
      <c r="M6">
        <f>K6/K3</f>
        <v>1.0369891213605307</v>
      </c>
    </row>
    <row r="8" spans="1:13" ht="16" thickBot="1" x14ac:dyDescent="0.25"/>
    <row r="9" spans="1:13" x14ac:dyDescent="0.2">
      <c r="C9" s="10"/>
      <c r="D9" s="11"/>
      <c r="E9" s="11"/>
      <c r="F9" s="11"/>
      <c r="G9" s="11"/>
      <c r="H9" s="12"/>
    </row>
    <row r="10" spans="1:13" x14ac:dyDescent="0.2">
      <c r="C10" s="13"/>
      <c r="H10" s="14"/>
    </row>
    <row r="11" spans="1:13" x14ac:dyDescent="0.2">
      <c r="C11" s="13"/>
      <c r="H11" s="14"/>
    </row>
    <row r="12" spans="1:13" x14ac:dyDescent="0.2">
      <c r="C12" s="13"/>
      <c r="H12" s="14"/>
    </row>
    <row r="13" spans="1:13" ht="16" thickBot="1" x14ac:dyDescent="0.25">
      <c r="C13" s="15"/>
      <c r="D13" s="16"/>
      <c r="E13" s="16"/>
      <c r="F13" s="16"/>
      <c r="G13" s="16"/>
      <c r="H13" s="17"/>
    </row>
    <row r="19" spans="6:6" x14ac:dyDescent="0.2">
      <c r="F19" s="7"/>
    </row>
  </sheetData>
  <hyperlinks>
    <hyperlink ref="A1" location="Model!A1" display="Model" xr:uid="{6A352377-8633-43BC-9942-166A6938E237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53B0-CC7A-4D38-8B43-AB607B5A39F2}">
  <dimension ref="A1:QA51"/>
  <sheetViews>
    <sheetView tabSelected="1" zoomScale="110" zoomScaleNormal="11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P21" sqref="P21"/>
    </sheetView>
  </sheetViews>
  <sheetFormatPr baseColWidth="10" defaultColWidth="8.83203125" defaultRowHeight="15" x14ac:dyDescent="0.2"/>
  <cols>
    <col min="1" max="1" width="5.5" bestFit="1" customWidth="1"/>
    <col min="2" max="2" width="20.1640625" bestFit="1" customWidth="1"/>
    <col min="3" max="3" width="9.6640625" style="4" bestFit="1" customWidth="1"/>
    <col min="4" max="10" width="9.6640625" bestFit="1" customWidth="1"/>
    <col min="11" max="11" width="10.6640625" bestFit="1" customWidth="1"/>
    <col min="12" max="14" width="9.6640625" bestFit="1" customWidth="1"/>
    <col min="15" max="15" width="10.6640625" bestFit="1" customWidth="1"/>
    <col min="16" max="18" width="9.6640625" bestFit="1" customWidth="1"/>
    <col min="19" max="19" width="10.6640625" bestFit="1" customWidth="1"/>
    <col min="20" max="22" width="9.6640625" bestFit="1" customWidth="1"/>
  </cols>
  <sheetData>
    <row r="1" spans="1:443" x14ac:dyDescent="0.2">
      <c r="A1" s="1" t="s">
        <v>1</v>
      </c>
      <c r="B1" s="1"/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Y1">
        <v>2018</v>
      </c>
      <c r="Z1">
        <v>2019</v>
      </c>
      <c r="AA1">
        <v>2020</v>
      </c>
      <c r="AB1">
        <f>AA1+1</f>
        <v>2021</v>
      </c>
      <c r="AC1">
        <f t="shared" ref="AC1:AN1" si="0">AB1+1</f>
        <v>2022</v>
      </c>
      <c r="AD1">
        <f t="shared" si="0"/>
        <v>2023</v>
      </c>
      <c r="AE1">
        <f t="shared" si="0"/>
        <v>2024</v>
      </c>
      <c r="AF1">
        <f t="shared" si="0"/>
        <v>2025</v>
      </c>
      <c r="AG1">
        <f t="shared" si="0"/>
        <v>2026</v>
      </c>
      <c r="AH1">
        <f t="shared" si="0"/>
        <v>2027</v>
      </c>
      <c r="AI1">
        <f t="shared" si="0"/>
        <v>2028</v>
      </c>
      <c r="AJ1">
        <f t="shared" si="0"/>
        <v>2029</v>
      </c>
      <c r="AK1">
        <f t="shared" si="0"/>
        <v>2030</v>
      </c>
      <c r="AL1">
        <f t="shared" si="0"/>
        <v>2031</v>
      </c>
      <c r="AM1">
        <f t="shared" si="0"/>
        <v>2032</v>
      </c>
      <c r="AN1">
        <f t="shared" si="0"/>
        <v>2033</v>
      </c>
    </row>
    <row r="2" spans="1:443" x14ac:dyDescent="0.2">
      <c r="A2" s="1"/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443" x14ac:dyDescent="0.2">
      <c r="A3" s="1"/>
      <c r="B3" s="1"/>
      <c r="C3"/>
      <c r="T3" s="5"/>
      <c r="AC3" s="3"/>
    </row>
    <row r="4" spans="1:443" x14ac:dyDescent="0.2">
      <c r="B4" t="s">
        <v>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8073</v>
      </c>
      <c r="Q4" s="3">
        <v>8343</v>
      </c>
      <c r="R4" s="3"/>
      <c r="S4" s="3"/>
      <c r="T4" s="3">
        <v>9230</v>
      </c>
      <c r="U4" s="3">
        <v>9292</v>
      </c>
      <c r="V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43" x14ac:dyDescent="0.2">
      <c r="B5" t="s">
        <v>29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5153</v>
      </c>
      <c r="Q5" s="3">
        <v>5173</v>
      </c>
      <c r="R5" s="3"/>
      <c r="S5" s="3"/>
      <c r="T5" s="3">
        <v>5515</v>
      </c>
      <c r="U5" s="3">
        <v>5626</v>
      </c>
      <c r="V5" s="3"/>
    </row>
    <row r="6" spans="1:443" s="7" customFormat="1" x14ac:dyDescent="0.2">
      <c r="B6" s="7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>
        <f>P4-P5</f>
        <v>2920</v>
      </c>
      <c r="Q6" s="9">
        <f>Q4-Q5</f>
        <v>3170</v>
      </c>
      <c r="R6" s="9"/>
      <c r="S6" s="9"/>
      <c r="T6" s="9">
        <f>T4-T5</f>
        <v>3715</v>
      </c>
      <c r="U6" s="9">
        <f>U4-U5</f>
        <v>3666</v>
      </c>
      <c r="V6" s="9"/>
    </row>
    <row r="7" spans="1:443" s="7" customFormat="1" x14ac:dyDescent="0.2">
      <c r="B7" s="20" t="s">
        <v>44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21">
        <v>617</v>
      </c>
      <c r="Q7" s="21">
        <v>617</v>
      </c>
      <c r="R7" s="9"/>
      <c r="S7" s="9"/>
      <c r="T7" s="21">
        <v>664</v>
      </c>
      <c r="U7" s="21">
        <v>683</v>
      </c>
      <c r="V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43" x14ac:dyDescent="0.2">
      <c r="B8" s="20" t="s">
        <v>31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1218</v>
      </c>
      <c r="Q8" s="3">
        <v>1153</v>
      </c>
      <c r="R8" s="3"/>
      <c r="S8" s="3"/>
      <c r="T8" s="3">
        <v>1218</v>
      </c>
      <c r="U8" s="3">
        <v>941</v>
      </c>
    </row>
    <row r="9" spans="1:443" x14ac:dyDescent="0.2">
      <c r="B9" s="20" t="s">
        <v>32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704</v>
      </c>
      <c r="Q9" s="3">
        <v>760</v>
      </c>
      <c r="R9" s="3"/>
      <c r="S9" s="3"/>
      <c r="T9" s="3">
        <v>808</v>
      </c>
      <c r="U9" s="3">
        <v>797</v>
      </c>
    </row>
    <row r="10" spans="1:443" x14ac:dyDescent="0.2">
      <c r="B10" s="20" t="s">
        <v>33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851</v>
      </c>
      <c r="Q10" s="3">
        <v>908</v>
      </c>
      <c r="R10" s="3"/>
      <c r="S10" s="3"/>
      <c r="T10" s="3">
        <v>491</v>
      </c>
      <c r="U10" s="3">
        <v>646</v>
      </c>
    </row>
    <row r="11" spans="1:443" x14ac:dyDescent="0.2">
      <c r="B11" s="20" t="s">
        <v>34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f>SUM(P7:P10)</f>
        <v>3390</v>
      </c>
      <c r="Q11" s="3">
        <f>SUM(Q7:Q10)</f>
        <v>3438</v>
      </c>
      <c r="R11" s="3"/>
      <c r="S11" s="3"/>
      <c r="T11" s="3">
        <f>SUM(T7:T10)</f>
        <v>3181</v>
      </c>
      <c r="U11" s="3">
        <f>SUM(U7:U10)</f>
        <v>3067</v>
      </c>
      <c r="Z11" s="3"/>
      <c r="AA11" s="3"/>
      <c r="AB11" s="3"/>
      <c r="AC11" s="3"/>
    </row>
    <row r="12" spans="1:443" x14ac:dyDescent="0.2">
      <c r="B12" s="20" t="s">
        <v>35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f>P6-P11</f>
        <v>-470</v>
      </c>
      <c r="Q12" s="3">
        <f>Q6-Q11</f>
        <v>-268</v>
      </c>
      <c r="R12" s="3"/>
      <c r="S12" s="3"/>
      <c r="T12" s="3">
        <f>T6-T11</f>
        <v>534</v>
      </c>
      <c r="U12" s="3">
        <f>U6-U11</f>
        <v>599</v>
      </c>
      <c r="V12" s="3"/>
      <c r="Z12" s="3"/>
      <c r="AA12" s="3"/>
      <c r="AB12" s="3"/>
      <c r="AC12" s="3"/>
      <c r="AD12" s="3"/>
    </row>
    <row r="13" spans="1:443" x14ac:dyDescent="0.2">
      <c r="B13" s="20" t="s">
        <v>45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139</v>
      </c>
      <c r="Q13" s="3">
        <v>146</v>
      </c>
      <c r="R13" s="3"/>
      <c r="S13" s="3"/>
      <c r="T13" s="3">
        <v>144</v>
      </c>
      <c r="U13" s="3">
        <v>166</v>
      </c>
      <c r="V13" s="3"/>
    </row>
    <row r="14" spans="1:443" x14ac:dyDescent="0.2">
      <c r="B14" s="20" t="s">
        <v>38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-1704</v>
      </c>
      <c r="Q14" s="3">
        <v>-535</v>
      </c>
      <c r="R14" s="3"/>
      <c r="S14" s="3"/>
      <c r="T14" s="3">
        <v>273</v>
      </c>
      <c r="U14" s="3">
        <v>-52</v>
      </c>
      <c r="V14" s="3"/>
      <c r="Z14" s="3"/>
      <c r="AA14" s="3"/>
      <c r="AB14" s="3"/>
      <c r="AC14" s="3"/>
    </row>
    <row r="15" spans="1:443" x14ac:dyDescent="0.2">
      <c r="B15" s="20" t="s">
        <v>36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f>P12-P13+P14</f>
        <v>-2313</v>
      </c>
      <c r="Q15" s="3">
        <f>Q12-Q13+Q14</f>
        <v>-949</v>
      </c>
      <c r="R15" s="3"/>
      <c r="S15" s="3"/>
      <c r="T15" s="3">
        <f>T12-T13+T14</f>
        <v>663</v>
      </c>
      <c r="U15" s="3">
        <f>U12-U13+U14</f>
        <v>381</v>
      </c>
      <c r="V15" s="3"/>
    </row>
    <row r="16" spans="1:443" x14ac:dyDescent="0.2">
      <c r="B16" s="20" t="s">
        <v>46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77</v>
      </c>
      <c r="Q16" s="3">
        <v>58</v>
      </c>
      <c r="R16" s="3"/>
      <c r="S16" s="3"/>
      <c r="T16" s="3">
        <v>65</v>
      </c>
      <c r="U16" s="3">
        <v>-40</v>
      </c>
      <c r="V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</row>
    <row r="17" spans="2:45" x14ac:dyDescent="0.2">
      <c r="B17" s="20" t="s">
        <v>47</v>
      </c>
      <c r="C17"/>
      <c r="P17" s="3">
        <f>P15-P16</f>
        <v>-2390</v>
      </c>
      <c r="Q17" s="3">
        <f>Q15-Q16</f>
        <v>-1007</v>
      </c>
      <c r="T17" s="3">
        <f>T15-T16</f>
        <v>598</v>
      </c>
      <c r="U17" s="3">
        <f>U15-U16</f>
        <v>421</v>
      </c>
    </row>
    <row r="18" spans="2:45" x14ac:dyDescent="0.2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Z18" s="6"/>
      <c r="AA18" s="6"/>
      <c r="AB18" s="6"/>
      <c r="AC18" s="6"/>
      <c r="AD18" s="6"/>
    </row>
    <row r="19" spans="2:45" x14ac:dyDescent="0.2">
      <c r="B19" t="s">
        <v>37</v>
      </c>
      <c r="C19"/>
      <c r="P19" s="6">
        <f>P17/P20</f>
        <v>-1.214430894308943</v>
      </c>
      <c r="Q19" s="6">
        <f>Q17/Q20</f>
        <v>-0.50884284992420414</v>
      </c>
      <c r="T19" s="6">
        <f>T17/T20</f>
        <v>0.28763828763828764</v>
      </c>
      <c r="U19" s="6">
        <f>U17/U20</f>
        <v>0.19971537001897532</v>
      </c>
    </row>
    <row r="20" spans="2:45" x14ac:dyDescent="0.2">
      <c r="B20" t="s">
        <v>2</v>
      </c>
      <c r="P20">
        <v>1968</v>
      </c>
      <c r="Q20">
        <v>1979</v>
      </c>
      <c r="T20">
        <v>2079</v>
      </c>
      <c r="U20">
        <v>2108</v>
      </c>
    </row>
    <row r="22" spans="2:45" x14ac:dyDescent="0.2"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spans="2:45" x14ac:dyDescent="0.2"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2:45" x14ac:dyDescent="0.2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spans="2:45" x14ac:dyDescent="0.2"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2:45" x14ac:dyDescent="0.2"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</row>
    <row r="27" spans="2:45" x14ac:dyDescent="0.2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2:45" x14ac:dyDescent="0.2"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R28" t="s">
        <v>39</v>
      </c>
      <c r="AS28" s="19">
        <v>8.5000000000000006E-2</v>
      </c>
    </row>
    <row r="29" spans="2:45" x14ac:dyDescent="0.2">
      <c r="AR29" t="s">
        <v>40</v>
      </c>
      <c r="AS29" s="18">
        <v>-0.01</v>
      </c>
    </row>
    <row r="30" spans="2:45" x14ac:dyDescent="0.2">
      <c r="S30" s="3"/>
      <c r="T30" s="3"/>
      <c r="AR30" t="s">
        <v>41</v>
      </c>
      <c r="AS30" s="3">
        <f>NPV(AS28,AD16:QA16)</f>
        <v>0</v>
      </c>
    </row>
    <row r="31" spans="2:45" x14ac:dyDescent="0.2">
      <c r="S31" s="3"/>
      <c r="T31" s="3"/>
      <c r="AR31" t="s">
        <v>42</v>
      </c>
      <c r="AS31" s="2">
        <f>AS30/Main!K2</f>
        <v>0</v>
      </c>
    </row>
    <row r="32" spans="2:45" x14ac:dyDescent="0.2">
      <c r="AR32" t="s">
        <v>43</v>
      </c>
      <c r="AS32" s="18">
        <f>AS31/Main!K1-1</f>
        <v>-1</v>
      </c>
    </row>
    <row r="40" spans="3:21" s="7" customFormat="1" x14ac:dyDescent="0.2">
      <c r="C40" s="8"/>
      <c r="S40" s="9"/>
      <c r="T40" s="9"/>
      <c r="U40" s="9"/>
    </row>
    <row r="41" spans="3:21" s="7" customFormat="1" x14ac:dyDescent="0.2">
      <c r="C41" s="8"/>
      <c r="T41" s="9"/>
    </row>
    <row r="45" spans="3:21" x14ac:dyDescent="0.2">
      <c r="T45" s="3"/>
      <c r="U45" s="3"/>
    </row>
    <row r="47" spans="3:21" x14ac:dyDescent="0.2">
      <c r="R47" s="3"/>
      <c r="S47" s="3"/>
      <c r="T47" s="3"/>
      <c r="U47" s="3"/>
    </row>
    <row r="49" spans="3:21" x14ac:dyDescent="0.2">
      <c r="T49" s="3"/>
      <c r="U49" s="3"/>
    </row>
    <row r="51" spans="3:21" s="7" customFormat="1" x14ac:dyDescent="0.2">
      <c r="C51" s="8"/>
    </row>
  </sheetData>
  <hyperlinks>
    <hyperlink ref="A1" location="Main!A1" display="Main" xr:uid="{82E25B95-9FA6-42AF-A0B1-437FD7BC972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2023-06-01T01:55:44Z</dcterms:created>
  <dcterms:modified xsi:type="dcterms:W3CDTF">2024-01-22T02:14:53Z</dcterms:modified>
  <cp:category/>
  <cp:contentStatus/>
</cp:coreProperties>
</file>