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88" documentId="11_E60897F41BE170836B02CE998F75CCDC64E183C8" xr6:coauthVersionLast="47" xr6:coauthVersionMax="47" xr10:uidLastSave="{1901C065-5EAB-4917-8A94-973121726748}"/>
  <bookViews>
    <workbookView xWindow="-105" yWindow="0" windowWidth="38610" windowHeight="20985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H7" i="2"/>
  <c r="H8" i="2" s="1"/>
  <c r="H10" i="2" s="1"/>
  <c r="H12" i="2" s="1"/>
  <c r="H15" i="2" s="1"/>
  <c r="H2" i="2"/>
  <c r="L10" i="2"/>
  <c r="L12" i="2" s="1"/>
  <c r="L15" i="2" s="1"/>
  <c r="L2" i="2"/>
  <c r="L8" i="2" s="1"/>
  <c r="U1" i="2"/>
  <c r="V1" i="2" s="1"/>
  <c r="W1" i="2" s="1"/>
  <c r="X1" i="2" s="1"/>
  <c r="Y1" i="2" s="1"/>
  <c r="Z1" i="2" s="1"/>
  <c r="AA1" i="2" s="1"/>
  <c r="AB1" i="2" s="1"/>
  <c r="J6" i="1"/>
  <c r="J3" i="1"/>
</calcChain>
</file>

<file path=xl/sharedStrings.xml><?xml version="1.0" encoding="utf-8"?>
<sst xmlns="http://schemas.openxmlformats.org/spreadsheetml/2006/main" count="34" uniqueCount="33">
  <si>
    <t>Main</t>
  </si>
  <si>
    <t>Model</t>
  </si>
  <si>
    <t>Price</t>
  </si>
  <si>
    <t>Shares</t>
  </si>
  <si>
    <t>MC</t>
  </si>
  <si>
    <t>Cash</t>
  </si>
  <si>
    <t>Debt</t>
  </si>
  <si>
    <t>EV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</si>
  <si>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</si>
  <si>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</si>
  <si>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</si>
  <si>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</si>
  <si>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</si>
  <si>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</si>
  <si>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</si>
  <si>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</si>
  <si>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</si>
  <si>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</si>
  <si>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</si>
  <si>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</si>
  <si>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</si>
  <si>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</si>
  <si>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Transaction Expense</t>
  </si>
  <si>
    <t>T&amp;D</t>
  </si>
  <si>
    <t>S&amp;M</t>
  </si>
  <si>
    <t>G&amp;A</t>
  </si>
  <si>
    <t>Operating Expense</t>
  </si>
  <si>
    <t>Operating Income</t>
  </si>
  <si>
    <t>Pretax Income</t>
  </si>
  <si>
    <t>Taxes</t>
  </si>
  <si>
    <t>Net Income</t>
  </si>
  <si>
    <t>Interest Expense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</si>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</sst>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J7" sqref="J7"/>
    </sheetView>
  </sheetViews>
  <sheetFormatPr defaultRowHeight="15" x14ac:dyDescent="0.25"/>
  <cols>
    <col min="1" max="1" width="6.7109375" bestFit="1" customWidth="1"/>
    <col min="10" max="10" width="13.85546875" bestFit="1" customWidth="1"/>
  </cols>
  <sheetData>
    <row r="1" spans="1:10" x14ac:dyDescent="0.25">
      <c r="A1" s="1" t="s">
        <v>1</v>
      </c>
      <c r="I1" t="s">
        <v>2</v>
      </c>
      <c r="J1" s="2">
        <v>186.86</v>
      </c>
    </row>
    <row r="2" spans="1:10" x14ac:dyDescent="0.25">
      <c r="I2" t="s">
        <v>3</v>
      </c>
      <c r="J2">
        <v>79</v>
      </c>
    </row>
    <row r="3" spans="1:10" x14ac:dyDescent="0.25">
      <c r="I3" t="s">
        <v>4</v>
      </c>
      <c r="J3" s="2">
        <f>J1*J2</f>
        <v>14761.94</v>
      </c>
    </row>
    <row r="4" spans="1:10" x14ac:dyDescent="0.25">
      <c r="I4" t="s">
        <v>5</v>
      </c>
      <c r="J4" s="2">
        <v>5018</v>
      </c>
    </row>
    <row r="5" spans="1:10" x14ac:dyDescent="0.25">
      <c r="I5" t="s">
        <v>6</v>
      </c>
      <c r="J5" s="2">
        <v>3395</v>
      </c>
    </row>
    <row r="6" spans="1:10" x14ac:dyDescent="0.25">
      <c r="I6" t="s">
        <v>7</v>
      </c>
      <c r="J6" s="2">
        <f>J3-J4+J5</f>
        <v>13138.94</v>
      </c>
    </row>
  </sheetData>
  <hyperlinks>
    <hyperlink ref="A1" location="Model!A1" display="Model" xr:uid="{59E38B96-A887-486C-B1DE-F8D064B90A7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8549-ACF3-45F2-9BB5-01980EBA453A}">
  <dimension ref="A1:AB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defaultRowHeight="15" x14ac:dyDescent="0.25"/>
  <cols>
    <col min="1" max="1" width="5.42578125" bestFit="1" customWidth="1"/>
    <col min="2" max="2" width="19.28515625" bestFit="1" customWidth="1"/>
  </cols>
  <sheetData>
    <row r="1" spans="1:28" x14ac:dyDescent="0.25">
      <c r="A1" s="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R1">
        <v>2021</v>
      </c>
      <c r="S1">
        <v>2022</v>
      </c>
      <c r="T1">
        <v>2023</v>
      </c>
      <c r="U1">
        <f>T1+1</f>
        <v>2024</v>
      </c>
      <c r="V1">
        <f t="shared" ref="V1:AB1" si="0">U1+1</f>
        <v>2025</v>
      </c>
      <c r="W1">
        <f t="shared" si="0"/>
        <v>2026</v>
      </c>
      <c r="X1">
        <f t="shared" si="0"/>
        <v>2027</v>
      </c>
      <c r="Y1">
        <f t="shared" si="0"/>
        <v>2028</v>
      </c>
      <c r="Z1">
        <f t="shared" si="0"/>
        <v>2029</v>
      </c>
      <c r="AA1">
        <f t="shared" si="0"/>
        <v>2030</v>
      </c>
      <c r="AB1">
        <f t="shared" si="0"/>
        <v>2031</v>
      </c>
    </row>
    <row r="2" spans="1:28" x14ac:dyDescent="0.25">
      <c r="B2" t="s">
        <v>21</v>
      </c>
      <c r="H2" s="4">
        <f>1164.89+1.54</f>
        <v>1166.43</v>
      </c>
      <c r="L2" s="4">
        <f>736.39+36.1</f>
        <v>772.49</v>
      </c>
    </row>
    <row r="3" spans="1:28" x14ac:dyDescent="0.25">
      <c r="B3" t="s">
        <v>22</v>
      </c>
      <c r="H3" s="4">
        <v>277.82</v>
      </c>
      <c r="L3" s="4">
        <v>96.36</v>
      </c>
    </row>
    <row r="4" spans="1:28" x14ac:dyDescent="0.25">
      <c r="B4" t="s">
        <v>23</v>
      </c>
      <c r="H4" s="4">
        <v>570.66</v>
      </c>
      <c r="L4" s="4">
        <v>358.03</v>
      </c>
    </row>
    <row r="5" spans="1:28" x14ac:dyDescent="0.25">
      <c r="B5" t="s">
        <v>24</v>
      </c>
      <c r="H5" s="4">
        <v>200.2</v>
      </c>
      <c r="L5" s="4">
        <v>63.97</v>
      </c>
    </row>
    <row r="6" spans="1:28" x14ac:dyDescent="0.25">
      <c r="B6" t="s">
        <v>25</v>
      </c>
      <c r="H6" s="4">
        <v>413.57799999999997</v>
      </c>
      <c r="L6" s="4">
        <v>248.76</v>
      </c>
    </row>
    <row r="7" spans="1:28" x14ac:dyDescent="0.25">
      <c r="B7" t="s">
        <v>26</v>
      </c>
      <c r="H7" s="4">
        <f>SUM(H3:H6)</f>
        <v>1462.258</v>
      </c>
      <c r="L7" s="4">
        <f>SUM(L3:L6)</f>
        <v>767.12</v>
      </c>
    </row>
    <row r="8" spans="1:28" x14ac:dyDescent="0.25">
      <c r="B8" t="s">
        <v>27</v>
      </c>
      <c r="H8" s="4">
        <f>H2-H7</f>
        <v>-295.82799999999997</v>
      </c>
      <c r="L8" s="4">
        <f>L2-L7</f>
        <v>5.3700000000000045</v>
      </c>
    </row>
    <row r="9" spans="1:28" x14ac:dyDescent="0.25">
      <c r="B9" t="s">
        <v>31</v>
      </c>
      <c r="H9" s="4">
        <v>22.13</v>
      </c>
      <c r="L9" s="4">
        <v>21.53</v>
      </c>
    </row>
    <row r="10" spans="1:28" x14ac:dyDescent="0.25">
      <c r="B10" t="s">
        <v>28</v>
      </c>
      <c r="H10" s="4">
        <f>H8-H9</f>
        <v>-317.95799999999997</v>
      </c>
      <c r="L10" s="4">
        <f>L8-L9</f>
        <v>-16.159999999999997</v>
      </c>
    </row>
    <row r="11" spans="1:28" x14ac:dyDescent="0.25">
      <c r="B11" t="s">
        <v>29</v>
      </c>
      <c r="H11" s="4">
        <v>-180</v>
      </c>
      <c r="L11" s="4">
        <v>-86.78</v>
      </c>
    </row>
    <row r="12" spans="1:28" x14ac:dyDescent="0.25">
      <c r="B12" t="s">
        <v>30</v>
      </c>
      <c r="H12" s="4">
        <f>H10-H11</f>
        <v>-137.95799999999997</v>
      </c>
      <c r="L12" s="4">
        <f>L10-L11</f>
        <v>70.62</v>
      </c>
    </row>
    <row r="13" spans="1:28" x14ac:dyDescent="0.25">
      <c r="H13" s="4"/>
      <c r="L13" s="4"/>
    </row>
    <row r="14" spans="1:28" x14ac:dyDescent="0.25">
      <c r="B14" t="s">
        <v>3</v>
      </c>
      <c r="H14" s="4">
        <v>231.48</v>
      </c>
      <c r="L14" s="4">
        <v>231.48</v>
      </c>
    </row>
    <row r="15" spans="1:28" x14ac:dyDescent="0.25">
      <c r="B15" t="s">
        <v>32</v>
      </c>
      <c r="H15" s="3">
        <f>H12/H14</f>
        <v>-0.59598237428719536</v>
      </c>
      <c r="L15" s="3">
        <f>L12/L14</f>
        <v>0.30508035251425614</v>
      </c>
    </row>
  </sheetData>
  <hyperlinks>
    <hyperlink ref="A1" location="Main!A1" display="Main" xr:uid="{8B9102C8-9E8F-4C74-A5EE-F35151A03F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2023-07-09T00:01:17Z</dcterms:created>
  <dcterms:modified xsi:type="dcterms:W3CDTF">2023-07-09T00:18:30Z</dcterms:modified>
  <cp:category/>
  <cp:contentStatus/>
</cp:coreProperties>
</file>