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0" windowWidth="19770" windowHeight="1140" tabRatio="770" firstSheet="3" activeTab="12"/>
  </bookViews>
  <sheets>
    <sheet name="depvar" sheetId="1" r:id="rId1"/>
    <sheet name="indepvar_income" sheetId="2" r:id="rId2"/>
    <sheet name="notes" sheetId="3" r:id="rId3"/>
    <sheet name="demog_descstat" sheetId="4" r:id="rId4"/>
    <sheet name="trmt_descstat" sheetId="5" r:id="rId5"/>
    <sheet name="budgetshare_foogrp" sheetId="6" r:id="rId6"/>
    <sheet name="corr_indvars" sheetId="7" r:id="rId7"/>
    <sheet name="corr_depvars" sheetId="8" r:id="rId8"/>
    <sheet name="iresid" sheetId="9" r:id="rId9"/>
    <sheet name="initial results" sheetId="10" r:id="rId10"/>
    <sheet name="model 2" sheetId="11" r:id="rId11"/>
    <sheet name="tables" sheetId="12" r:id="rId12"/>
    <sheet name="MODEL3" sheetId="13" r:id="rId13"/>
  </sheets>
  <definedNames>
    <definedName name="_xlnm._FilterDatabase" localSheetId="5" hidden="1">budgetshare_foogrp!$A$4:$AF$32</definedName>
    <definedName name="_xlnm._FilterDatabase" localSheetId="3" hidden="1">demog_descstat!$A$4:$AF$28</definedName>
    <definedName name="_xlnm._FilterDatabase" localSheetId="0" hidden="1">depvar!$A$1:$S$24</definedName>
    <definedName name="_xlnm._FilterDatabase" localSheetId="8" hidden="1">iresid!$A$1:$AAK$530</definedName>
    <definedName name="_xlnm._FilterDatabase" localSheetId="4" hidden="1">trmt_descstat!$A$4:$AE$8</definedName>
  </definedNames>
  <calcPr calcId="145621"/>
</workbook>
</file>

<file path=xl/calcChain.xml><?xml version="1.0" encoding="utf-8"?>
<calcChain xmlns="http://schemas.openxmlformats.org/spreadsheetml/2006/main">
  <c r="J7" i="9" l="1"/>
  <c r="J10" i="9" s="1"/>
  <c r="J13" i="9" s="1"/>
  <c r="J16" i="9" s="1"/>
  <c r="J19" i="9" s="1"/>
  <c r="J22" i="9" s="1"/>
  <c r="J25" i="9" s="1"/>
  <c r="J28" i="9" s="1"/>
  <c r="J31" i="9" s="1"/>
  <c r="J34" i="9" s="1"/>
  <c r="J37" i="9" s="1"/>
  <c r="J40" i="9" s="1"/>
  <c r="J43" i="9" s="1"/>
  <c r="J46" i="9" s="1"/>
  <c r="J49" i="9" s="1"/>
  <c r="J52" i="9" s="1"/>
  <c r="J55" i="9" s="1"/>
  <c r="J58" i="9" s="1"/>
  <c r="J61" i="9" s="1"/>
  <c r="J64" i="9" s="1"/>
  <c r="J67" i="9" s="1"/>
  <c r="J70" i="9" s="1"/>
  <c r="J73" i="9" s="1"/>
  <c r="J76" i="9" s="1"/>
  <c r="J79" i="9" s="1"/>
  <c r="J85" i="9" s="1"/>
  <c r="J88" i="9" s="1"/>
  <c r="J91" i="9" s="1"/>
  <c r="J94" i="9" s="1"/>
  <c r="J97" i="9" s="1"/>
  <c r="J100" i="9" s="1"/>
  <c r="J103" i="9" s="1"/>
  <c r="J106" i="9" s="1"/>
  <c r="J109" i="9" s="1"/>
  <c r="J112" i="9" s="1"/>
  <c r="J115" i="9" s="1"/>
  <c r="J118" i="9" s="1"/>
  <c r="J121" i="9" s="1"/>
  <c r="J124" i="9" s="1"/>
  <c r="J127" i="9" s="1"/>
  <c r="J130" i="9" s="1"/>
  <c r="J133" i="9" s="1"/>
  <c r="J136" i="9" s="1"/>
  <c r="J139" i="9" s="1"/>
  <c r="J142" i="9" s="1"/>
  <c r="J145" i="9" s="1"/>
  <c r="J148" i="9" s="1"/>
  <c r="J151" i="9" s="1"/>
  <c r="J154" i="9" s="1"/>
  <c r="J157" i="9" s="1"/>
  <c r="J160" i="9" s="1"/>
  <c r="J163" i="9" s="1"/>
  <c r="J166" i="9" s="1"/>
  <c r="J169" i="9" s="1"/>
  <c r="J172" i="9" s="1"/>
  <c r="J175" i="9" s="1"/>
  <c r="J178" i="9" s="1"/>
  <c r="J181" i="9" s="1"/>
  <c r="J184" i="9" s="1"/>
  <c r="J187" i="9" s="1"/>
  <c r="J190" i="9" s="1"/>
  <c r="J193" i="9" s="1"/>
  <c r="J196" i="9" s="1"/>
  <c r="J199" i="9" s="1"/>
  <c r="J202" i="9" s="1"/>
  <c r="J205" i="9" s="1"/>
  <c r="J208" i="9" s="1"/>
  <c r="J211" i="9" s="1"/>
  <c r="J214" i="9" s="1"/>
  <c r="J217" i="9" s="1"/>
  <c r="J220" i="9" s="1"/>
  <c r="J223" i="9" s="1"/>
  <c r="J226" i="9" s="1"/>
  <c r="J229" i="9" s="1"/>
  <c r="J232" i="9" s="1"/>
  <c r="J235" i="9" s="1"/>
  <c r="J238" i="9" s="1"/>
  <c r="J241" i="9" s="1"/>
  <c r="J244" i="9" s="1"/>
  <c r="J247" i="9" s="1"/>
  <c r="J250" i="9" s="1"/>
  <c r="J253" i="9" s="1"/>
  <c r="J256" i="9" s="1"/>
  <c r="J259" i="9" s="1"/>
  <c r="J262" i="9" s="1"/>
  <c r="J265" i="9" s="1"/>
  <c r="J268" i="9" s="1"/>
  <c r="J271" i="9" s="1"/>
  <c r="J274" i="9" s="1"/>
  <c r="J277" i="9" s="1"/>
  <c r="J280" i="9" s="1"/>
  <c r="J283" i="9" s="1"/>
  <c r="J286" i="9" s="1"/>
  <c r="J289" i="9" s="1"/>
  <c r="J292" i="9" s="1"/>
  <c r="J295" i="9" s="1"/>
  <c r="J298" i="9" s="1"/>
  <c r="J301" i="9" s="1"/>
  <c r="J304" i="9" s="1"/>
  <c r="J307" i="9" s="1"/>
  <c r="J310" i="9" s="1"/>
  <c r="J313" i="9" s="1"/>
  <c r="J316" i="9" s="1"/>
  <c r="J319" i="9" s="1"/>
  <c r="J322" i="9" s="1"/>
  <c r="J325" i="9" s="1"/>
  <c r="J328" i="9" s="1"/>
  <c r="J331" i="9" s="1"/>
  <c r="J334" i="9" s="1"/>
  <c r="J337" i="9" s="1"/>
  <c r="J340" i="9" s="1"/>
  <c r="J343" i="9" s="1"/>
  <c r="J346" i="9" s="1"/>
  <c r="J349" i="9" s="1"/>
  <c r="J352" i="9" s="1"/>
  <c r="J355" i="9" s="1"/>
  <c r="J358" i="9" s="1"/>
  <c r="J361" i="9" s="1"/>
  <c r="J364" i="9" s="1"/>
  <c r="J367" i="9" s="1"/>
  <c r="J370" i="9" s="1"/>
  <c r="J373" i="9" s="1"/>
  <c r="J376" i="9" s="1"/>
  <c r="J379" i="9" s="1"/>
  <c r="J382" i="9" s="1"/>
  <c r="J385" i="9" s="1"/>
  <c r="J388" i="9" s="1"/>
  <c r="J391" i="9" s="1"/>
  <c r="J394" i="9" s="1"/>
  <c r="J397" i="9" s="1"/>
  <c r="J400" i="9" s="1"/>
  <c r="J403" i="9" s="1"/>
  <c r="J406" i="9" s="1"/>
  <c r="J409" i="9" s="1"/>
  <c r="J412" i="9" s="1"/>
  <c r="J415" i="9" s="1"/>
  <c r="J418" i="9" s="1"/>
  <c r="J421" i="9" s="1"/>
  <c r="J424" i="9" s="1"/>
  <c r="J427" i="9" s="1"/>
  <c r="J430" i="9" s="1"/>
  <c r="J433" i="9" s="1"/>
  <c r="J436" i="9" s="1"/>
  <c r="J439" i="9" s="1"/>
  <c r="J442" i="9" s="1"/>
  <c r="J445" i="9" s="1"/>
  <c r="J448" i="9" s="1"/>
  <c r="J451" i="9" s="1"/>
  <c r="J454" i="9" s="1"/>
  <c r="J457" i="9" s="1"/>
  <c r="J460" i="9" s="1"/>
  <c r="J463" i="9" s="1"/>
  <c r="J466" i="9" s="1"/>
  <c r="J469" i="9" s="1"/>
  <c r="J472" i="9" s="1"/>
  <c r="J475" i="9" s="1"/>
  <c r="J478" i="9" s="1"/>
  <c r="J481" i="9" s="1"/>
  <c r="J484" i="9" s="1"/>
  <c r="J487" i="9" s="1"/>
  <c r="J490" i="9" s="1"/>
  <c r="J493" i="9" s="1"/>
  <c r="J496" i="9" s="1"/>
  <c r="J499" i="9" s="1"/>
  <c r="J502" i="9" s="1"/>
  <c r="J505" i="9" s="1"/>
  <c r="J508" i="9" s="1"/>
  <c r="J511" i="9" s="1"/>
  <c r="J514" i="9" s="1"/>
  <c r="J517" i="9" s="1"/>
  <c r="J520" i="9" s="1"/>
  <c r="J523" i="9" s="1"/>
  <c r="J526" i="9" s="1"/>
  <c r="J529" i="9" s="1"/>
  <c r="J8" i="9"/>
  <c r="J11" i="9" s="1"/>
  <c r="J14" i="9" s="1"/>
  <c r="J17" i="9" s="1"/>
  <c r="J20" i="9" s="1"/>
  <c r="J23" i="9" s="1"/>
  <c r="J26" i="9" s="1"/>
  <c r="J29" i="9" s="1"/>
  <c r="J32" i="9" s="1"/>
  <c r="J35" i="9" s="1"/>
  <c r="J38" i="9" s="1"/>
  <c r="J41" i="9" s="1"/>
  <c r="J44" i="9" s="1"/>
  <c r="J47" i="9" s="1"/>
  <c r="J50" i="9" s="1"/>
  <c r="J53" i="9" s="1"/>
  <c r="J56" i="9" s="1"/>
  <c r="J59" i="9" s="1"/>
  <c r="J62" i="9" s="1"/>
  <c r="J65" i="9" s="1"/>
  <c r="J68" i="9" s="1"/>
  <c r="J71" i="9" s="1"/>
  <c r="J74" i="9" s="1"/>
  <c r="J77" i="9" s="1"/>
  <c r="J80" i="9" s="1"/>
  <c r="J86" i="9" s="1"/>
  <c r="J89" i="9" s="1"/>
  <c r="J92" i="9" s="1"/>
  <c r="J95" i="9" s="1"/>
  <c r="J98" i="9" s="1"/>
  <c r="J101" i="9" s="1"/>
  <c r="J104" i="9" s="1"/>
  <c r="J107" i="9" s="1"/>
  <c r="J110" i="9" s="1"/>
  <c r="J113" i="9" s="1"/>
  <c r="J116" i="9" s="1"/>
  <c r="J119" i="9" s="1"/>
  <c r="J122" i="9" s="1"/>
  <c r="J125" i="9" s="1"/>
  <c r="J128" i="9" s="1"/>
  <c r="J131" i="9" s="1"/>
  <c r="J134" i="9" s="1"/>
  <c r="J137" i="9" s="1"/>
  <c r="J140" i="9" s="1"/>
  <c r="J143" i="9" s="1"/>
  <c r="J146" i="9" s="1"/>
  <c r="J149" i="9" s="1"/>
  <c r="J152" i="9" s="1"/>
  <c r="J155" i="9" s="1"/>
  <c r="J158" i="9" s="1"/>
  <c r="J161" i="9" s="1"/>
  <c r="J164" i="9" s="1"/>
  <c r="J167" i="9" s="1"/>
  <c r="J170" i="9" s="1"/>
  <c r="J173" i="9" s="1"/>
  <c r="J176" i="9" s="1"/>
  <c r="J179" i="9" s="1"/>
  <c r="J182" i="9" s="1"/>
  <c r="J185" i="9" s="1"/>
  <c r="J188" i="9" s="1"/>
  <c r="J191" i="9" s="1"/>
  <c r="J194" i="9" s="1"/>
  <c r="J197" i="9" s="1"/>
  <c r="J200" i="9" s="1"/>
  <c r="J203" i="9" s="1"/>
  <c r="J206" i="9" s="1"/>
  <c r="J209" i="9" s="1"/>
  <c r="J212" i="9" s="1"/>
  <c r="J215" i="9" s="1"/>
  <c r="J218" i="9" s="1"/>
  <c r="J221" i="9" s="1"/>
  <c r="J224" i="9" s="1"/>
  <c r="J227" i="9" s="1"/>
  <c r="J230" i="9" s="1"/>
  <c r="J233" i="9" s="1"/>
  <c r="J236" i="9" s="1"/>
  <c r="J239" i="9" s="1"/>
  <c r="J242" i="9" s="1"/>
  <c r="J245" i="9" s="1"/>
  <c r="J248" i="9" s="1"/>
  <c r="J251" i="9" s="1"/>
  <c r="J254" i="9" s="1"/>
  <c r="J257" i="9" s="1"/>
  <c r="J260" i="9" s="1"/>
  <c r="J263" i="9" s="1"/>
  <c r="J266" i="9" s="1"/>
  <c r="J269" i="9" s="1"/>
  <c r="J272" i="9" s="1"/>
  <c r="J275" i="9" s="1"/>
  <c r="J278" i="9" s="1"/>
  <c r="J281" i="9" s="1"/>
  <c r="J284" i="9" s="1"/>
  <c r="J287" i="9" s="1"/>
  <c r="J290" i="9" s="1"/>
  <c r="J293" i="9" s="1"/>
  <c r="J296" i="9" s="1"/>
  <c r="J299" i="9" s="1"/>
  <c r="J302" i="9" s="1"/>
  <c r="J305" i="9" s="1"/>
  <c r="J308" i="9" s="1"/>
  <c r="J311" i="9" s="1"/>
  <c r="J314" i="9" s="1"/>
  <c r="J317" i="9" s="1"/>
  <c r="J320" i="9" s="1"/>
  <c r="J323" i="9" s="1"/>
  <c r="J326" i="9" s="1"/>
  <c r="J329" i="9" s="1"/>
  <c r="J332" i="9" s="1"/>
  <c r="J335" i="9" s="1"/>
  <c r="J338" i="9" s="1"/>
  <c r="J341" i="9" s="1"/>
  <c r="J344" i="9" s="1"/>
  <c r="J347" i="9" s="1"/>
  <c r="J350" i="9" s="1"/>
  <c r="J353" i="9" s="1"/>
  <c r="J356" i="9" s="1"/>
  <c r="J359" i="9" s="1"/>
  <c r="J362" i="9" s="1"/>
  <c r="J365" i="9" s="1"/>
  <c r="J368" i="9" s="1"/>
  <c r="J371" i="9" s="1"/>
  <c r="J374" i="9" s="1"/>
  <c r="J377" i="9" s="1"/>
  <c r="J380" i="9" s="1"/>
  <c r="J383" i="9" s="1"/>
  <c r="J386" i="9" s="1"/>
  <c r="J389" i="9" s="1"/>
  <c r="J392" i="9" s="1"/>
  <c r="J395" i="9" s="1"/>
  <c r="J398" i="9" s="1"/>
  <c r="J401" i="9" s="1"/>
  <c r="J404" i="9" s="1"/>
  <c r="J407" i="9" s="1"/>
  <c r="J410" i="9" s="1"/>
  <c r="J413" i="9" s="1"/>
  <c r="J416" i="9" s="1"/>
  <c r="J419" i="9" s="1"/>
  <c r="J422" i="9" s="1"/>
  <c r="J425" i="9" s="1"/>
  <c r="J428" i="9" s="1"/>
  <c r="J431" i="9" s="1"/>
  <c r="J434" i="9" s="1"/>
  <c r="J437" i="9" s="1"/>
  <c r="J440" i="9" s="1"/>
  <c r="J443" i="9" s="1"/>
  <c r="J446" i="9" s="1"/>
  <c r="J449" i="9" s="1"/>
  <c r="J452" i="9" s="1"/>
  <c r="J455" i="9" s="1"/>
  <c r="J458" i="9" s="1"/>
  <c r="J461" i="9" s="1"/>
  <c r="J464" i="9" s="1"/>
  <c r="J467" i="9" s="1"/>
  <c r="J470" i="9" s="1"/>
  <c r="J473" i="9" s="1"/>
  <c r="J476" i="9" s="1"/>
  <c r="J479" i="9" s="1"/>
  <c r="J482" i="9" s="1"/>
  <c r="J485" i="9" s="1"/>
  <c r="J488" i="9" s="1"/>
  <c r="J491" i="9" s="1"/>
  <c r="J494" i="9" s="1"/>
  <c r="J497" i="9" s="1"/>
  <c r="J500" i="9" s="1"/>
  <c r="J503" i="9" s="1"/>
  <c r="J506" i="9" s="1"/>
  <c r="J509" i="9" s="1"/>
  <c r="J512" i="9" s="1"/>
  <c r="J515" i="9" s="1"/>
  <c r="J518" i="9" s="1"/>
  <c r="J521" i="9" s="1"/>
  <c r="J524" i="9" s="1"/>
  <c r="J527" i="9" s="1"/>
  <c r="J530" i="9" s="1"/>
  <c r="J9" i="9"/>
  <c r="J12" i="9" s="1"/>
  <c r="J15" i="9" s="1"/>
  <c r="J18" i="9" s="1"/>
  <c r="J21" i="9" s="1"/>
  <c r="J24" i="9" s="1"/>
  <c r="J27" i="9" s="1"/>
  <c r="J30" i="9" s="1"/>
  <c r="J33" i="9" s="1"/>
  <c r="J36" i="9" s="1"/>
  <c r="J39" i="9" s="1"/>
  <c r="J42" i="9" s="1"/>
  <c r="J45" i="9" s="1"/>
  <c r="J48" i="9" s="1"/>
  <c r="J51" i="9" s="1"/>
  <c r="J54" i="9" s="1"/>
  <c r="J57" i="9" s="1"/>
  <c r="J60" i="9" s="1"/>
  <c r="J63" i="9" s="1"/>
  <c r="J66" i="9" s="1"/>
  <c r="J69" i="9" s="1"/>
  <c r="J72" i="9" s="1"/>
  <c r="J75" i="9" s="1"/>
  <c r="J78" i="9" s="1"/>
  <c r="J84" i="9" s="1"/>
  <c r="J87" i="9" s="1"/>
  <c r="J90" i="9" s="1"/>
  <c r="J93" i="9" s="1"/>
  <c r="J96" i="9" s="1"/>
  <c r="J99" i="9" s="1"/>
  <c r="J102" i="9" s="1"/>
  <c r="J105" i="9" s="1"/>
  <c r="J108" i="9" s="1"/>
  <c r="J111" i="9" s="1"/>
  <c r="J114" i="9" s="1"/>
  <c r="J117" i="9" s="1"/>
  <c r="J120" i="9" s="1"/>
  <c r="J123" i="9" s="1"/>
  <c r="J126" i="9" s="1"/>
  <c r="J129" i="9" s="1"/>
  <c r="J132" i="9" s="1"/>
  <c r="J135" i="9" s="1"/>
  <c r="J138" i="9" s="1"/>
  <c r="J141" i="9" s="1"/>
  <c r="J144" i="9" s="1"/>
  <c r="J147" i="9" s="1"/>
  <c r="J150" i="9" s="1"/>
  <c r="J153" i="9" s="1"/>
  <c r="J156" i="9" s="1"/>
  <c r="J159" i="9" s="1"/>
  <c r="J162" i="9" s="1"/>
  <c r="J165" i="9" s="1"/>
  <c r="J168" i="9" s="1"/>
  <c r="J171" i="9" s="1"/>
  <c r="J174" i="9" s="1"/>
  <c r="J177" i="9" s="1"/>
  <c r="J180" i="9" s="1"/>
  <c r="J183" i="9" s="1"/>
  <c r="J186" i="9" s="1"/>
  <c r="J189" i="9" s="1"/>
  <c r="J192" i="9" s="1"/>
  <c r="J195" i="9" s="1"/>
  <c r="J198" i="9" s="1"/>
  <c r="J201" i="9" s="1"/>
  <c r="J204" i="9" s="1"/>
  <c r="J207" i="9" s="1"/>
  <c r="J210" i="9" s="1"/>
  <c r="J213" i="9" s="1"/>
  <c r="J216" i="9" s="1"/>
  <c r="J219" i="9" s="1"/>
  <c r="J222" i="9" s="1"/>
  <c r="J225" i="9" s="1"/>
  <c r="J228" i="9" s="1"/>
  <c r="J231" i="9" s="1"/>
  <c r="J234" i="9" s="1"/>
  <c r="J237" i="9" s="1"/>
  <c r="J240" i="9" s="1"/>
  <c r="J243" i="9" s="1"/>
  <c r="J246" i="9" s="1"/>
  <c r="J249" i="9" s="1"/>
  <c r="J252" i="9" s="1"/>
  <c r="J255" i="9" s="1"/>
  <c r="J258" i="9" s="1"/>
  <c r="J261" i="9" s="1"/>
  <c r="J264" i="9" s="1"/>
  <c r="J267" i="9" s="1"/>
  <c r="J270" i="9" s="1"/>
  <c r="J273" i="9" s="1"/>
  <c r="J276" i="9" s="1"/>
  <c r="J279" i="9" s="1"/>
  <c r="J282" i="9" s="1"/>
  <c r="J285" i="9" s="1"/>
  <c r="J288" i="9" s="1"/>
  <c r="J291" i="9" s="1"/>
  <c r="J294" i="9" s="1"/>
  <c r="J297" i="9" s="1"/>
  <c r="J300" i="9" s="1"/>
  <c r="J303" i="9" s="1"/>
  <c r="J306" i="9" s="1"/>
  <c r="J309" i="9" s="1"/>
  <c r="J312" i="9" s="1"/>
  <c r="J315" i="9" s="1"/>
  <c r="J318" i="9" s="1"/>
  <c r="J321" i="9" s="1"/>
  <c r="J324" i="9" s="1"/>
  <c r="J327" i="9" s="1"/>
  <c r="J330" i="9" s="1"/>
  <c r="J333" i="9" s="1"/>
  <c r="J336" i="9" s="1"/>
  <c r="J339" i="9" s="1"/>
  <c r="J342" i="9" s="1"/>
  <c r="J345" i="9" s="1"/>
  <c r="J348" i="9" s="1"/>
  <c r="J351" i="9" s="1"/>
  <c r="J354" i="9" s="1"/>
  <c r="J357" i="9" s="1"/>
  <c r="J360" i="9" s="1"/>
  <c r="J363" i="9" s="1"/>
  <c r="J366" i="9" s="1"/>
  <c r="J369" i="9" s="1"/>
  <c r="J372" i="9" s="1"/>
  <c r="J375" i="9" s="1"/>
  <c r="J378" i="9" s="1"/>
  <c r="J381" i="9" s="1"/>
  <c r="J384" i="9" s="1"/>
  <c r="J387" i="9" s="1"/>
  <c r="J390" i="9" s="1"/>
  <c r="J393" i="9" s="1"/>
  <c r="J396" i="9" s="1"/>
  <c r="J399" i="9" s="1"/>
  <c r="J402" i="9" s="1"/>
  <c r="J405" i="9" s="1"/>
  <c r="J408" i="9" s="1"/>
  <c r="J411" i="9" s="1"/>
  <c r="J414" i="9" s="1"/>
  <c r="J417" i="9" s="1"/>
  <c r="J420" i="9" s="1"/>
  <c r="J423" i="9" s="1"/>
  <c r="J426" i="9" s="1"/>
  <c r="J429" i="9" s="1"/>
  <c r="J432" i="9" s="1"/>
  <c r="J435" i="9" s="1"/>
  <c r="J438" i="9" s="1"/>
  <c r="J441" i="9" s="1"/>
  <c r="J444" i="9" s="1"/>
  <c r="J447" i="9" s="1"/>
  <c r="J450" i="9" s="1"/>
  <c r="J453" i="9" s="1"/>
  <c r="J456" i="9" s="1"/>
  <c r="J459" i="9" s="1"/>
  <c r="J462" i="9" s="1"/>
  <c r="J465" i="9" s="1"/>
  <c r="J468" i="9" s="1"/>
  <c r="J471" i="9" s="1"/>
  <c r="J474" i="9" s="1"/>
  <c r="J477" i="9" s="1"/>
  <c r="J480" i="9" s="1"/>
  <c r="J483" i="9" s="1"/>
  <c r="J486" i="9" s="1"/>
  <c r="J489" i="9" s="1"/>
  <c r="J492" i="9" s="1"/>
  <c r="J495" i="9" s="1"/>
  <c r="J498" i="9" s="1"/>
  <c r="J501" i="9" s="1"/>
  <c r="J504" i="9" s="1"/>
  <c r="J507" i="9" s="1"/>
  <c r="J510" i="9" s="1"/>
  <c r="J513" i="9" s="1"/>
  <c r="J516" i="9" s="1"/>
  <c r="J519" i="9" s="1"/>
  <c r="J522" i="9" s="1"/>
  <c r="J525" i="9" s="1"/>
  <c r="J528" i="9" s="1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B9" i="5"/>
  <c r="B36" i="2" l="1"/>
  <c r="B35" i="2"/>
  <c r="B34" i="2"/>
  <c r="B33" i="2"/>
  <c r="B32" i="2"/>
  <c r="B31" i="2"/>
  <c r="B30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4" i="2"/>
  <c r="B21" i="2"/>
  <c r="B20" i="2"/>
  <c r="B19" i="2"/>
  <c r="B18" i="2"/>
  <c r="B17" i="2"/>
  <c r="B16" i="2"/>
  <c r="B15" i="2"/>
  <c r="B14" i="2"/>
  <c r="M2" i="1" l="1"/>
  <c r="M3" i="1"/>
  <c r="M4" i="1"/>
  <c r="M5" i="1"/>
  <c r="R5" i="1" s="1"/>
  <c r="S33" i="1" s="1"/>
  <c r="M6" i="1"/>
  <c r="M7" i="1"/>
  <c r="M8" i="1"/>
  <c r="R8" i="1" s="1"/>
  <c r="S32" i="1" s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R21" i="1" l="1"/>
  <c r="S21" i="1" s="1"/>
  <c r="N2" i="1"/>
  <c r="O2" i="1" s="1"/>
  <c r="R13" i="1"/>
  <c r="S13" i="1" s="1"/>
  <c r="R7" i="1"/>
  <c r="R20" i="1"/>
  <c r="S20" i="1" s="1"/>
  <c r="R24" i="1"/>
  <c r="S24" i="1" s="1"/>
  <c r="R17" i="1"/>
  <c r="S17" i="1" s="1"/>
  <c r="R4" i="1"/>
  <c r="R22" i="1"/>
  <c r="S22" i="1" s="1"/>
  <c r="R23" i="1"/>
  <c r="S23" i="1" s="1"/>
  <c r="R3" i="1"/>
  <c r="S3" i="1" s="1"/>
  <c r="R11" i="1"/>
  <c r="S11" i="1" s="1"/>
  <c r="R16" i="1"/>
  <c r="S16" i="1" s="1"/>
  <c r="R6" i="1"/>
  <c r="S6" i="1" s="1"/>
  <c r="R12" i="1"/>
  <c r="S12" i="1" s="1"/>
  <c r="R18" i="1"/>
  <c r="S18" i="1" s="1"/>
  <c r="R9" i="1"/>
  <c r="S9" i="1" s="1"/>
  <c r="R14" i="1"/>
  <c r="S14" i="1" s="1"/>
  <c r="R19" i="1"/>
  <c r="S19" i="1" s="1"/>
  <c r="R2" i="1"/>
  <c r="R10" i="1"/>
  <c r="S10" i="1" s="1"/>
  <c r="R15" i="1"/>
  <c r="S15" i="1" s="1"/>
  <c r="S5" i="1"/>
  <c r="T33" i="1" s="1"/>
  <c r="S8" i="1"/>
  <c r="T32" i="1" s="1"/>
  <c r="P12" i="1"/>
  <c r="Q12" i="1" s="1"/>
  <c r="P24" i="1"/>
  <c r="Q24" i="1" s="1"/>
  <c r="P23" i="1"/>
  <c r="Q23" i="1" s="1"/>
  <c r="P13" i="1"/>
  <c r="Q13" i="1" s="1"/>
  <c r="P6" i="1"/>
  <c r="P30" i="1" s="1"/>
  <c r="P22" i="1"/>
  <c r="Q22" i="1" s="1"/>
  <c r="P11" i="1"/>
  <c r="P32" i="1" s="1"/>
  <c r="P9" i="1"/>
  <c r="P20" i="1"/>
  <c r="Q20" i="1" s="1"/>
  <c r="P10" i="1"/>
  <c r="Q10" i="1" s="1"/>
  <c r="P21" i="1"/>
  <c r="Q21" i="1" s="1"/>
  <c r="P17" i="1"/>
  <c r="Q17" i="1" s="1"/>
  <c r="P19" i="1"/>
  <c r="Q19" i="1" s="1"/>
  <c r="P7" i="1"/>
  <c r="Q7" i="1" s="1"/>
  <c r="P15" i="1"/>
  <c r="Q15" i="1" s="1"/>
  <c r="P18" i="1"/>
  <c r="Q18" i="1" s="1"/>
  <c r="P8" i="1"/>
  <c r="Q8" i="1" s="1"/>
  <c r="P5" i="1"/>
  <c r="P16" i="1"/>
  <c r="Q16" i="1" s="1"/>
  <c r="P4" i="1"/>
  <c r="Q4" i="1" s="1"/>
  <c r="P3" i="1"/>
  <c r="Q3" i="1" s="1"/>
  <c r="P14" i="1"/>
  <c r="Q14" i="1" s="1"/>
  <c r="P2" i="1"/>
  <c r="N3" i="1"/>
  <c r="O3" i="1" s="1"/>
  <c r="N22" i="1"/>
  <c r="O22" i="1" s="1"/>
  <c r="N18" i="1"/>
  <c r="O18" i="1" s="1"/>
  <c r="N14" i="1"/>
  <c r="O14" i="1" s="1"/>
  <c r="N10" i="1"/>
  <c r="O10" i="1" s="1"/>
  <c r="N6" i="1"/>
  <c r="O6" i="1" s="1"/>
  <c r="N21" i="1"/>
  <c r="O21" i="1" s="1"/>
  <c r="N17" i="1"/>
  <c r="O17" i="1" s="1"/>
  <c r="N13" i="1"/>
  <c r="O13" i="1" s="1"/>
  <c r="N9" i="1"/>
  <c r="O9" i="1" s="1"/>
  <c r="N5" i="1"/>
  <c r="O5" i="1" s="1"/>
  <c r="N24" i="1"/>
  <c r="O24" i="1" s="1"/>
  <c r="N20" i="1"/>
  <c r="O20" i="1" s="1"/>
  <c r="N16" i="1"/>
  <c r="O16" i="1" s="1"/>
  <c r="N12" i="1"/>
  <c r="O12" i="1" s="1"/>
  <c r="N8" i="1"/>
  <c r="O8" i="1" s="1"/>
  <c r="N4" i="1"/>
  <c r="O4" i="1" s="1"/>
  <c r="N23" i="1"/>
  <c r="O23" i="1" s="1"/>
  <c r="N19" i="1"/>
  <c r="O19" i="1" s="1"/>
  <c r="N15" i="1"/>
  <c r="O15" i="1" s="1"/>
  <c r="N11" i="1"/>
  <c r="O11" i="1" s="1"/>
  <c r="N7" i="1"/>
  <c r="O7" i="1" s="1"/>
  <c r="S7" i="1" l="1"/>
  <c r="T30" i="1" s="1"/>
  <c r="S30" i="1"/>
  <c r="S28" i="1"/>
  <c r="S34" i="1" s="1"/>
  <c r="S2" i="1"/>
  <c r="T28" i="1" s="1"/>
  <c r="S4" i="1"/>
  <c r="T29" i="1" s="1"/>
  <c r="S29" i="1"/>
  <c r="Q6" i="1"/>
  <c r="Q30" i="1" s="1"/>
  <c r="Q2" i="1"/>
  <c r="Q28" i="1" s="1"/>
  <c r="P28" i="1"/>
  <c r="Q11" i="1"/>
  <c r="Q32" i="1" s="1"/>
  <c r="Q9" i="1"/>
  <c r="Q31" i="1" s="1"/>
  <c r="P31" i="1"/>
  <c r="Q5" i="1"/>
  <c r="Q29" i="1" s="1"/>
  <c r="P29" i="1"/>
  <c r="T34" i="1" l="1"/>
  <c r="T35" i="1" s="1"/>
  <c r="S35" i="1"/>
  <c r="S36" i="1" s="1"/>
  <c r="P33" i="1"/>
  <c r="Q33" i="1"/>
  <c r="T36" i="1" l="1"/>
  <c r="P34" i="1"/>
  <c r="Q34" i="1" l="1"/>
  <c r="Q35" i="1" s="1"/>
  <c r="P35" i="1"/>
</calcChain>
</file>

<file path=xl/comments1.xml><?xml version="1.0" encoding="utf-8"?>
<comments xmlns="http://schemas.openxmlformats.org/spreadsheetml/2006/main">
  <authors>
    <author>Ynion, Jhoanne (IRRI)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Ynion, Jhoanne (IRRI):</t>
        </r>
        <r>
          <rPr>
            <sz val="9"/>
            <color indexed="81"/>
            <rFont val="Tahoma"/>
            <charset val="1"/>
          </rPr>
          <t xml:space="preserve">
syntax used: D:\Google Drive\jy_mrt_files\MRT - DFC (2017-2018)\Data analysis\DFC - syntax</t>
        </r>
      </text>
    </comment>
  </commentList>
</comments>
</file>

<file path=xl/sharedStrings.xml><?xml version="1.0" encoding="utf-8"?>
<sst xmlns="http://schemas.openxmlformats.org/spreadsheetml/2006/main" count="1660" uniqueCount="839">
  <si>
    <t>uniqueID</t>
  </si>
  <si>
    <t>day</t>
  </si>
  <si>
    <t>occasion</t>
  </si>
  <si>
    <t>foodgroup_dish</t>
  </si>
  <si>
    <t>dish</t>
  </si>
  <si>
    <t>quantity</t>
  </si>
  <si>
    <t>cost</t>
  </si>
  <si>
    <t>Saturday</t>
  </si>
  <si>
    <t>01Breakfast</t>
  </si>
  <si>
    <t>01Starch</t>
  </si>
  <si>
    <t>CHAPATI (ROTI)</t>
  </si>
  <si>
    <t>ALOO BHAJA (FRIED POTATO)</t>
  </si>
  <si>
    <t>02Non-vegetarian</t>
  </si>
  <si>
    <t>BOILED EGGS</t>
  </si>
  <si>
    <t>02Morning Snack</t>
  </si>
  <si>
    <t>06Fruit</t>
  </si>
  <si>
    <t>BANANA</t>
  </si>
  <si>
    <t>03Lunch</t>
  </si>
  <si>
    <t>RICE (STEAMED RICE)</t>
  </si>
  <si>
    <t>03Pulses</t>
  </si>
  <si>
    <t>SOYA BEAN CURRY</t>
  </si>
  <si>
    <t>05Vegetables</t>
  </si>
  <si>
    <t>AMARANTH FRY</t>
  </si>
  <si>
    <t>04Afternoon Snack</t>
  </si>
  <si>
    <t>PUFFED RICE</t>
  </si>
  <si>
    <t>05Dinner</t>
  </si>
  <si>
    <t>ALOO DUM (BOILED POTATOES IN SPICY GRAVY)</t>
  </si>
  <si>
    <t>BENGAL GRAM DAL</t>
  </si>
  <si>
    <t>Sunday</t>
  </si>
  <si>
    <t>LUCHI</t>
  </si>
  <si>
    <t>MOORI/PUFFED RICE MASALA</t>
  </si>
  <si>
    <t>CHANACHUR (SPICY SAVOURY WITH LENTILS &amp; DRY FRUITS)</t>
  </si>
  <si>
    <t>ALOO POSTO (POPPY SEEDS PASTE WITH POTATO CUBES)</t>
  </si>
  <si>
    <t>MUTTON CURRY</t>
  </si>
  <si>
    <t>MASOOR DAL (LENTIL BROTH)</t>
  </si>
  <si>
    <t>EGG ROLL</t>
  </si>
  <si>
    <t>PARATHA</t>
  </si>
  <si>
    <t>CHILLI CHICKEN</t>
  </si>
  <si>
    <t>hhsize</t>
  </si>
  <si>
    <t>weeklypercapitabudget</t>
  </si>
  <si>
    <t>totalbudget</t>
  </si>
  <si>
    <t>defdishcost</t>
  </si>
  <si>
    <t>defbudget</t>
  </si>
  <si>
    <t>quantityXdefdishcost</t>
  </si>
  <si>
    <t>total spent</t>
  </si>
  <si>
    <t>percent spent</t>
  </si>
  <si>
    <t>amount spent per occasion</t>
  </si>
  <si>
    <t>percent spent per occasion</t>
  </si>
  <si>
    <t>b</t>
  </si>
  <si>
    <t>am</t>
  </si>
  <si>
    <t>l</t>
  </si>
  <si>
    <t>pm</t>
  </si>
  <si>
    <t>d</t>
  </si>
  <si>
    <t>unspent</t>
  </si>
  <si>
    <t>totalspent</t>
  </si>
  <si>
    <t>amount spent per foodgrp</t>
  </si>
  <si>
    <t>percent spent per foodgrp</t>
  </si>
  <si>
    <t>04dairy</t>
  </si>
  <si>
    <t>replace income=</t>
  </si>
  <si>
    <t>if s06_urba==</t>
  </si>
  <si>
    <t>if s06_rura==</t>
  </si>
  <si>
    <t>date</t>
  </si>
  <si>
    <t>notes</t>
  </si>
  <si>
    <t>status</t>
  </si>
  <si>
    <t>list independent variables</t>
  </si>
  <si>
    <t xml:space="preserve">independent variables: </t>
  </si>
  <si>
    <t xml:space="preserve">kolkata </t>
  </si>
  <si>
    <t xml:space="preserve">/*location dummy*/ </t>
  </si>
  <si>
    <t>ok</t>
  </si>
  <si>
    <t>urbanity</t>
  </si>
  <si>
    <t xml:space="preserve">s06_urba s06_rura s07 </t>
  </si>
  <si>
    <t>/*income, need to recode s07 from urbanity and s06 variables*/</t>
  </si>
  <si>
    <t>D3_w D3_h</t>
  </si>
  <si>
    <t>/*religion*/</t>
  </si>
  <si>
    <t>/*household size*/</t>
  </si>
  <si>
    <t>mon-sun</t>
  </si>
  <si>
    <t>ok, dropped mon as reference</t>
  </si>
  <si>
    <t xml:space="preserve">treatment </t>
  </si>
  <si>
    <t>/*BCC*/</t>
  </si>
  <si>
    <t>dummy-done</t>
  </si>
  <si>
    <t xml:space="preserve">AH2 </t>
  </si>
  <si>
    <t>/*children aged below 5 yrs old*/</t>
  </si>
  <si>
    <t xml:space="preserve">AH3-AH5 </t>
  </si>
  <si>
    <t>/*physically active*/</t>
  </si>
  <si>
    <t>manage the variable (recode etc)</t>
  </si>
  <si>
    <t>generate descriptive statistics</t>
  </si>
  <si>
    <t>income</t>
  </si>
  <si>
    <t>generated-ok</t>
  </si>
  <si>
    <t>done</t>
  </si>
  <si>
    <t>by round==3, all, Kolkata, urbanity, s07</t>
  </si>
  <si>
    <t xml:space="preserve"> </t>
  </si>
  <si>
    <t>round</t>
  </si>
  <si>
    <t>Kolkata</t>
  </si>
  <si>
    <t>Record Urbanity</t>
  </si>
  <si>
    <t>S07_Interviewer record income class</t>
  </si>
  <si>
    <t>hhsize (workshop)</t>
  </si>
  <si>
    <t>.</t>
  </si>
  <si>
    <t>young children aged below 5 years old</t>
  </si>
  <si>
    <t>physically active - 5 to 17 years old</t>
  </si>
  <si>
    <t>physically active - 18 to 64 years old</t>
  </si>
  <si>
    <t>physically active - 65 years old and abo</t>
  </si>
  <si>
    <t>household income</t>
  </si>
  <si>
    <t>Morning</t>
  </si>
  <si>
    <t>exposed to BCC 1/2/3</t>
  </si>
  <si>
    <t>exposed to BCC 2/3</t>
  </si>
  <si>
    <t>exposed to BCC 3</t>
  </si>
  <si>
    <t>percent amount spent for a food group</t>
  </si>
  <si>
    <t>Location</t>
  </si>
  <si>
    <t>outside Kolkata</t>
  </si>
  <si>
    <t>Urban</t>
  </si>
  <si>
    <t>Rural</t>
  </si>
  <si>
    <t>Low income</t>
  </si>
  <si>
    <t>Middle income</t>
  </si>
  <si>
    <t>n=111</t>
  </si>
  <si>
    <t>n=66</t>
  </si>
  <si>
    <t>n=75</t>
  </si>
  <si>
    <t>n=102</t>
  </si>
  <si>
    <t>n=36</t>
  </si>
  <si>
    <t>n=140</t>
  </si>
  <si>
    <t>n=35</t>
  </si>
  <si>
    <t>n=40</t>
  </si>
  <si>
    <t>n=1</t>
  </si>
  <si>
    <t>n=100</t>
  </si>
  <si>
    <t>n=64</t>
  </si>
  <si>
    <t>n=73</t>
  </si>
  <si>
    <t>n=138</t>
  </si>
  <si>
    <t>n=38</t>
  </si>
  <si>
    <t>max</t>
  </si>
  <si>
    <t>mean</t>
  </si>
  <si>
    <t>min</t>
  </si>
  <si>
    <t>sd</t>
  </si>
  <si>
    <t>Starch</t>
  </si>
  <si>
    <t>Non-vegetarian</t>
  </si>
  <si>
    <t>Pulses</t>
  </si>
  <si>
    <t>Dairy</t>
  </si>
  <si>
    <t>Vegetables</t>
  </si>
  <si>
    <t>Fruits</t>
  </si>
  <si>
    <t>Husband</t>
  </si>
  <si>
    <t>unspent budget</t>
  </si>
  <si>
    <t>Urbanity</t>
  </si>
  <si>
    <t>Income group</t>
  </si>
  <si>
    <t>Date: June 17, 2019</t>
  </si>
  <si>
    <t>syntax used: D:\Google Drive\jy_mrt_files\MRT - DFC (2017-2018)\Data analysis\DFC - syntax</t>
  </si>
  <si>
    <t>Wife</t>
  </si>
  <si>
    <t>Joint</t>
  </si>
  <si>
    <t>no exposure</t>
  </si>
  <si>
    <t>check sample size</t>
  </si>
  <si>
    <t>tables for desc stat</t>
  </si>
  <si>
    <t xml:space="preserve">   socio-demographic vars</t>
  </si>
  <si>
    <t>treatment</t>
  </si>
  <si>
    <t>budget share</t>
  </si>
  <si>
    <t>session</t>
  </si>
  <si>
    <t>hh</t>
  </si>
  <si>
    <t>table number</t>
  </si>
  <si>
    <t>rnd</t>
  </si>
  <si>
    <t>yesno</t>
  </si>
  <si>
    <t>bcc</t>
  </si>
  <si>
    <t>AH2</t>
  </si>
  <si>
    <t>AH3</t>
  </si>
  <si>
    <t>AH4</t>
  </si>
  <si>
    <t>AH5</t>
  </si>
  <si>
    <t>physically active - 65 years old and above</t>
  </si>
  <si>
    <t>rel_h</t>
  </si>
  <si>
    <t>rel</t>
  </si>
  <si>
    <t>religion-husband</t>
  </si>
  <si>
    <t>rel_w</t>
  </si>
  <si>
    <t>religion-wife</t>
  </si>
  <si>
    <t>urban</t>
  </si>
  <si>
    <t>s07</t>
  </si>
  <si>
    <t>BCC1</t>
  </si>
  <si>
    <t>BCC2</t>
  </si>
  <si>
    <t>BCC3</t>
  </si>
  <si>
    <t>dichotomous</t>
  </si>
  <si>
    <t>ratio</t>
  </si>
  <si>
    <t>nominal</t>
  </si>
  <si>
    <t>-0.3277*</t>
  </si>
  <si>
    <t>0.2418*</t>
  </si>
  <si>
    <t>-0.0077*</t>
  </si>
  <si>
    <t>0.1235*</t>
  </si>
  <si>
    <t>-0.0654*</t>
  </si>
  <si>
    <t>0.1097*</t>
  </si>
  <si>
    <t>-0.0607*</t>
  </si>
  <si>
    <t>-0.1387*</t>
  </si>
  <si>
    <t>-0.0814*</t>
  </si>
  <si>
    <t>0.2631*</t>
  </si>
  <si>
    <t>-0.3465*</t>
  </si>
  <si>
    <t>|</t>
  </si>
  <si>
    <t>------------</t>
  </si>
  <si>
    <t>----------</t>
  </si>
  <si>
    <t>---------</t>
  </si>
  <si>
    <t>--------</t>
  </si>
  <si>
    <t>-0.2031*</t>
  </si>
  <si>
    <t>0.0081*</t>
  </si>
  <si>
    <t>-0.0052*</t>
  </si>
  <si>
    <t>0.3644*</t>
  </si>
  <si>
    <t>-0.1025*</t>
  </si>
  <si>
    <t>-0.1030*</t>
  </si>
  <si>
    <t>0.2950*</t>
  </si>
  <si>
    <t>-0.0669*</t>
  </si>
  <si>
    <t>0.0651*</t>
  </si>
  <si>
    <t>0.7653*</t>
  </si>
  <si>
    <t>-0.1782*</t>
  </si>
  <si>
    <t>-0.0333*</t>
  </si>
  <si>
    <t>-0.1810*</t>
  </si>
  <si>
    <t>0.1914*</t>
  </si>
  <si>
    <t>0.0487*</t>
  </si>
  <si>
    <t>0.1135*</t>
  </si>
  <si>
    <t>0.0104*</t>
  </si>
  <si>
    <t>-0.1418*</t>
  </si>
  <si>
    <t>0.0231*</t>
  </si>
  <si>
    <t>-0.0711*</t>
  </si>
  <si>
    <t>0.1023*</t>
  </si>
  <si>
    <t>-0.0085*</t>
  </si>
  <si>
    <t>-0.0436*</t>
  </si>
  <si>
    <t>-0.0278*</t>
  </si>
  <si>
    <t>-0.1009*</t>
  </si>
  <si>
    <t>-0.0328*</t>
  </si>
  <si>
    <t>0.1168*</t>
  </si>
  <si>
    <t>-0.0603*</t>
  </si>
  <si>
    <t>-0.0612*</t>
  </si>
  <si>
    <t>0.2356*</t>
  </si>
  <si>
    <t>-0.8987*</t>
  </si>
  <si>
    <t>0.1000*</t>
  </si>
  <si>
    <t>0.0803*</t>
  </si>
  <si>
    <t>0.2125*</t>
  </si>
  <si>
    <t>-0.0491*</t>
  </si>
  <si>
    <t>0.1413*</t>
  </si>
  <si>
    <t>-0.4843*</t>
  </si>
  <si>
    <t>0.1236*</t>
  </si>
  <si>
    <t>-0.0091*</t>
  </si>
  <si>
    <t>0.1741*</t>
  </si>
  <si>
    <t>0.0244*</t>
  </si>
  <si>
    <t>-0.0372*</t>
  </si>
  <si>
    <t>0.3044*</t>
  </si>
  <si>
    <t>0.0092*</t>
  </si>
  <si>
    <t>-0.1398*</t>
  </si>
  <si>
    <t>0.0169*</t>
  </si>
  <si>
    <t>0.2229*</t>
  </si>
  <si>
    <t>0.0792*</t>
  </si>
  <si>
    <t>-0.1079*</t>
  </si>
  <si>
    <t>-0.1379*</t>
  </si>
  <si>
    <t>0.1445*</t>
  </si>
  <si>
    <t>-0.1892*</t>
  </si>
  <si>
    <t>-0.0037*</t>
  </si>
  <si>
    <t>-0.1085*</t>
  </si>
  <si>
    <t>-0.0859*</t>
  </si>
  <si>
    <t>-0.0123*</t>
  </si>
  <si>
    <t>0.1123*</t>
  </si>
  <si>
    <t>0.0478*</t>
  </si>
  <si>
    <t>0.0671*</t>
  </si>
  <si>
    <t>0.5639*</t>
  </si>
  <si>
    <t>-0.0771*</t>
  </si>
  <si>
    <t>-0.0840*</t>
  </si>
  <si>
    <t>-0.3444*</t>
  </si>
  <si>
    <t>-0.0521*</t>
  </si>
  <si>
    <t>-0.0732*</t>
  </si>
  <si>
    <t>-0.3272*</t>
  </si>
  <si>
    <t>-0.3794*</t>
  </si>
  <si>
    <t>0.2471*</t>
  </si>
  <si>
    <t>-0.4563*</t>
  </si>
  <si>
    <t>-0.2229*</t>
  </si>
  <si>
    <t>0.2795*</t>
  </si>
  <si>
    <t>-0.1544*</t>
  </si>
  <si>
    <t>-0.4044*</t>
  </si>
  <si>
    <t>0.0702*</t>
  </si>
  <si>
    <t>-0.2055*</t>
  </si>
  <si>
    <t>-0.2285*</t>
  </si>
  <si>
    <t>0.1791*</t>
  </si>
  <si>
    <t>-0.1443*</t>
  </si>
  <si>
    <t>0.1712*</t>
  </si>
  <si>
    <t>-0.0614*</t>
  </si>
  <si>
    <t>-0.0280*</t>
  </si>
  <si>
    <t>-0.1813*</t>
  </si>
  <si>
    <t>0.0621*</t>
  </si>
  <si>
    <t>-0.1130*</t>
  </si>
  <si>
    <t>0.0435*</t>
  </si>
  <si>
    <t>-0.1395*</t>
  </si>
  <si>
    <t>0.0203*</t>
  </si>
  <si>
    <t>-0.0684*</t>
  </si>
  <si>
    <t>0.0472*</t>
  </si>
  <si>
    <t>0.1324*</t>
  </si>
  <si>
    <t>0.0390*</t>
  </si>
  <si>
    <t>0.0068*</t>
  </si>
  <si>
    <t>0.0875*</t>
  </si>
  <si>
    <t>-0.0291*</t>
  </si>
  <si>
    <t>0.0261*</t>
  </si>
  <si>
    <t>-0.0490*</t>
  </si>
  <si>
    <t>-0.0913*</t>
  </si>
  <si>
    <t>-0.0454*</t>
  </si>
  <si>
    <t>0.0230*</t>
  </si>
  <si>
    <t>0.1344*</t>
  </si>
  <si>
    <t>-0.0211*</t>
  </si>
  <si>
    <t>0.0595*</t>
  </si>
  <si>
    <t>-0.0697*</t>
  </si>
  <si>
    <t>-0.0802*</t>
  </si>
  <si>
    <t>-0.0637*</t>
  </si>
  <si>
    <t>0.3351*</t>
  </si>
  <si>
    <t>-0.4705*</t>
  </si>
  <si>
    <t>0.3340*</t>
  </si>
  <si>
    <t>-0.4370*</t>
  </si>
  <si>
    <t>0.3301*</t>
  </si>
  <si>
    <t>-0.2319*</t>
  </si>
  <si>
    <t>0.2344*</t>
  </si>
  <si>
    <t>0.0758*</t>
  </si>
  <si>
    <t>-0.2234*</t>
  </si>
  <si>
    <t>0.1574*</t>
  </si>
  <si>
    <t>0.1790*</t>
  </si>
  <si>
    <t>-0.2505*</t>
  </si>
  <si>
    <t>0.1415*</t>
  </si>
  <si>
    <t>0.1153*</t>
  </si>
  <si>
    <t>-0.0643*</t>
  </si>
  <si>
    <t>0.2201*</t>
  </si>
  <si>
    <t>-0.0826*</t>
  </si>
  <si>
    <t>-0.0601*</t>
  </si>
  <si>
    <t>-0.0602*</t>
  </si>
  <si>
    <t>-0.0230*</t>
  </si>
  <si>
    <t>-0.0686*</t>
  </si>
  <si>
    <t>0.0396*</t>
  </si>
  <si>
    <t>0.1380*</t>
  </si>
  <si>
    <t>-0.0404*</t>
  </si>
  <si>
    <t>-0.0308*</t>
  </si>
  <si>
    <t>-0.0627*</t>
  </si>
  <si>
    <t>0.1894*</t>
  </si>
  <si>
    <t>-0.1502*</t>
  </si>
  <si>
    <t>0.0066*</t>
  </si>
  <si>
    <t>-0.1462*</t>
  </si>
  <si>
    <t>0.0248*</t>
  </si>
  <si>
    <t>-0.1357*</t>
  </si>
  <si>
    <t>0.1021*</t>
  </si>
  <si>
    <t>0.0992*</t>
  </si>
  <si>
    <t>0.0794*</t>
  </si>
  <si>
    <t>0.1126*</t>
  </si>
  <si>
    <t>0.1234*</t>
  </si>
  <si>
    <t>0.0476*</t>
  </si>
  <si>
    <t>0.0668*</t>
  </si>
  <si>
    <t>0.5600*</t>
  </si>
  <si>
    <t>-0.1600*</t>
  </si>
  <si>
    <t>0.1747*</t>
  </si>
  <si>
    <t>0.0358*</t>
  </si>
  <si>
    <t>0.0421*</t>
  </si>
  <si>
    <t>0.2873*</t>
  </si>
  <si>
    <t>-0.0522*</t>
  </si>
  <si>
    <t>0.0752*</t>
  </si>
  <si>
    <t>0.0856*</t>
  </si>
  <si>
    <t>-0.2965*</t>
  </si>
  <si>
    <t>-0.1925*</t>
  </si>
  <si>
    <t>-0.3280*</t>
  </si>
  <si>
    <t>-0.3440*</t>
  </si>
  <si>
    <t>-0.3111*</t>
  </si>
  <si>
    <t>sess</t>
  </si>
  <si>
    <t>iresid</t>
  </si>
  <si>
    <t>Parameter estimate</t>
  </si>
  <si>
    <t>eta_pct_nonveg</t>
  </si>
  <si>
    <t>eta_pct_pulses</t>
  </si>
  <si>
    <t>eta_pct_dairy</t>
  </si>
  <si>
    <t>eta_pct_veg</t>
  </si>
  <si>
    <t>eta_pct_fruit</t>
  </si>
  <si>
    <t>eta_pct_unspent</t>
  </si>
  <si>
    <t>Constant</t>
  </si>
  <si>
    <t>Observations</t>
  </si>
  <si>
    <r>
      <t xml:space="preserve">Pseudo </t>
    </r>
    <r>
      <rPr>
        <i/>
        <sz val="12"/>
        <color theme="1"/>
        <rFont val="Times New Roman"/>
        <family val="1"/>
      </rPr>
      <t>R</t>
    </r>
    <r>
      <rPr>
        <vertAlign val="superscript"/>
        <sz val="12"/>
        <color theme="1"/>
        <rFont val="Times New Roman"/>
        <family val="1"/>
      </rPr>
      <t>2</t>
    </r>
  </si>
  <si>
    <t>chi2</t>
  </si>
  <si>
    <t>p</t>
  </si>
  <si>
    <t>ll</t>
  </si>
  <si>
    <t>N_clust</t>
  </si>
  <si>
    <t>pct_starch</t>
  </si>
  <si>
    <t>pct_nonveg</t>
  </si>
  <si>
    <t>pct_pulses</t>
  </si>
  <si>
    <t>pct_dairy</t>
  </si>
  <si>
    <t>pct_veg</t>
  </si>
  <si>
    <t>pct_fruit</t>
  </si>
  <si>
    <t>pct_unspent</t>
  </si>
  <si>
    <t>ME</t>
  </si>
  <si>
    <t>SD</t>
  </si>
  <si>
    <t>weeklyperc~t</t>
  </si>
  <si>
    <t>AH6_h</t>
  </si>
  <si>
    <t>0.1620*</t>
  </si>
  <si>
    <t>0.0587*</t>
  </si>
  <si>
    <t>AH6_w</t>
  </si>
  <si>
    <t>-0.0319*</t>
  </si>
  <si>
    <t>-0.1200*</t>
  </si>
  <si>
    <t>AS1_h</t>
  </si>
  <si>
    <t>-0.0119*</t>
  </si>
  <si>
    <t>-0.4818*</t>
  </si>
  <si>
    <t>AS1_w</t>
  </si>
  <si>
    <t>-0.0915*</t>
  </si>
  <si>
    <t>0.0422*</t>
  </si>
  <si>
    <t>-0.4305*</t>
  </si>
  <si>
    <t>D3_h</t>
  </si>
  <si>
    <t>D3_w</t>
  </si>
  <si>
    <t>tue2</t>
  </si>
  <si>
    <t>0.1026*</t>
  </si>
  <si>
    <t>0.0229*</t>
  </si>
  <si>
    <t>0.0262*</t>
  </si>
  <si>
    <t>wed2</t>
  </si>
  <si>
    <t>0.0031*</t>
  </si>
  <si>
    <t>0.0037*</t>
  </si>
  <si>
    <t>-0.0657*</t>
  </si>
  <si>
    <t>thu2</t>
  </si>
  <si>
    <t>-0.0102*</t>
  </si>
  <si>
    <t>-0.0442*</t>
  </si>
  <si>
    <t>-0.0252*</t>
  </si>
  <si>
    <t>fri2</t>
  </si>
  <si>
    <t>-0.0120*</t>
  </si>
  <si>
    <t>0.0371*</t>
  </si>
  <si>
    <t>sat2</t>
  </si>
  <si>
    <t>-0.0707*</t>
  </si>
  <si>
    <t>0.0864*</t>
  </si>
  <si>
    <t>0.0162*</t>
  </si>
  <si>
    <t>sun2</t>
  </si>
  <si>
    <t>-0.0907*</t>
  </si>
  <si>
    <t>-0.0281*</t>
  </si>
  <si>
    <t>0.0083*</t>
  </si>
  <si>
    <t>-0.1762*</t>
  </si>
  <si>
    <t>0.1332*</t>
  </si>
  <si>
    <t>-0.0523*</t>
  </si>
  <si>
    <t>-0.1434*</t>
  </si>
  <si>
    <t>0.1098*</t>
  </si>
  <si>
    <t>0.0849*</t>
  </si>
  <si>
    <t>wkpercapbu~t</t>
  </si>
  <si>
    <t>-0.4492*</t>
  </si>
  <si>
    <t>0.5181*</t>
  </si>
  <si>
    <t>0.0553*</t>
  </si>
  <si>
    <t>PSBC</t>
  </si>
  <si>
    <t>-0.1483*</t>
  </si>
  <si>
    <t>-0.0197*</t>
  </si>
  <si>
    <t>0.3917*</t>
  </si>
  <si>
    <t>-0.0183*</t>
  </si>
  <si>
    <t>-0.0752*</t>
  </si>
  <si>
    <t>-0.0575*</t>
  </si>
  <si>
    <t>-0.0145*</t>
  </si>
  <si>
    <t>0.7654*</t>
  </si>
  <si>
    <t>-0.1333*</t>
  </si>
  <si>
    <t>-0.1322*</t>
  </si>
  <si>
    <t>-0.0827*</t>
  </si>
  <si>
    <t>-0.1070*</t>
  </si>
  <si>
    <t>0.0035*</t>
  </si>
  <si>
    <t>-0.0823*</t>
  </si>
  <si>
    <t>-0.1269*</t>
  </si>
  <si>
    <t>-0.1297*</t>
  </si>
  <si>
    <t>-0.0855*</t>
  </si>
  <si>
    <t>-0.0777*</t>
  </si>
  <si>
    <t>0.2351*</t>
  </si>
  <si>
    <t>0.1261*</t>
  </si>
  <si>
    <t>-0.0200*</t>
  </si>
  <si>
    <t>-0.1088*</t>
  </si>
  <si>
    <t>0.0690*</t>
  </si>
  <si>
    <t>0.0718*</t>
  </si>
  <si>
    <t>0.0780*</t>
  </si>
  <si>
    <t>0.0483*</t>
  </si>
  <si>
    <t>0.0073*</t>
  </si>
  <si>
    <t>-0.0532*</t>
  </si>
  <si>
    <t>0.0721*</t>
  </si>
  <si>
    <t>-0.1518*</t>
  </si>
  <si>
    <t>-0.0061*</t>
  </si>
  <si>
    <t>-0.2337*</t>
  </si>
  <si>
    <t>-0.1424*</t>
  </si>
  <si>
    <t>-0.0378*</t>
  </si>
  <si>
    <t>0.1913*</t>
  </si>
  <si>
    <t>-0.0400*</t>
  </si>
  <si>
    <t>0.1566*</t>
  </si>
  <si>
    <t>0.3056*</t>
  </si>
  <si>
    <t>-0.0316*</t>
  </si>
  <si>
    <t>0.2217*</t>
  </si>
  <si>
    <t>0.2106*</t>
  </si>
  <si>
    <t>0.1447*</t>
  </si>
  <si>
    <t>0.1829*</t>
  </si>
  <si>
    <t>0.0131*</t>
  </si>
  <si>
    <t>-0.0659*</t>
  </si>
  <si>
    <t>0.2320*</t>
  </si>
  <si>
    <t>-0.0184*</t>
  </si>
  <si>
    <t>-0.1895*</t>
  </si>
  <si>
    <t>-0.0494*</t>
  </si>
  <si>
    <t>0.0954*</t>
  </si>
  <si>
    <t>-0.1524*</t>
  </si>
  <si>
    <t>-0.0284*</t>
  </si>
  <si>
    <t>0.0517*</t>
  </si>
  <si>
    <t>-0.1486*</t>
  </si>
  <si>
    <t>0.0067*</t>
  </si>
  <si>
    <t>-0.1626*</t>
  </si>
  <si>
    <t>-0.1352*</t>
  </si>
  <si>
    <t>-0.0525*</t>
  </si>
  <si>
    <t>0.0302*</t>
  </si>
  <si>
    <t>-0.0340*</t>
  </si>
  <si>
    <t>-0.1450*</t>
  </si>
  <si>
    <t>0.0507*</t>
  </si>
  <si>
    <t>0.0363*</t>
  </si>
  <si>
    <t>-0.1545*</t>
  </si>
  <si>
    <t>-0.1791*</t>
  </si>
  <si>
    <t>-0.0403*</t>
  </si>
  <si>
    <t>-0.2211*</t>
  </si>
  <si>
    <t>0.1559*</t>
  </si>
  <si>
    <t>0.0249*</t>
  </si>
  <si>
    <t>-0.0049*</t>
  </si>
  <si>
    <t>-0.1632*</t>
  </si>
  <si>
    <t>0.2124*</t>
  </si>
  <si>
    <t>0.0058*</t>
  </si>
  <si>
    <t>0.0150*</t>
  </si>
  <si>
    <t>0.0401*</t>
  </si>
  <si>
    <t>-0.0066*</t>
  </si>
  <si>
    <t>-0.0165*</t>
  </si>
  <si>
    <t>0.6285*</t>
  </si>
  <si>
    <t>-0.0151*</t>
  </si>
  <si>
    <t>0.3679*</t>
  </si>
  <si>
    <t>0.5854*</t>
  </si>
  <si>
    <t>0.1418*</t>
  </si>
  <si>
    <t>0.0902*</t>
  </si>
  <si>
    <t>0.0264*</t>
  </si>
  <si>
    <t>-0.0355*</t>
  </si>
  <si>
    <t>0.0429*</t>
  </si>
  <si>
    <t>weekly~t</t>
  </si>
  <si>
    <t>-0.1432*</t>
  </si>
  <si>
    <t>1.0000*</t>
  </si>
  <si>
    <t>0.5249*</t>
  </si>
  <si>
    <t>-0.1227*</t>
  </si>
  <si>
    <t>-0.1271*</t>
  </si>
  <si>
    <t>-0.0297*</t>
  </si>
  <si>
    <t>-0.1019*</t>
  </si>
  <si>
    <t>-0.0540*</t>
  </si>
  <si>
    <t>-0.0634*</t>
  </si>
  <si>
    <t>0.0354*</t>
  </si>
  <si>
    <t>0.0513*</t>
  </si>
  <si>
    <t>-0.1354*</t>
  </si>
  <si>
    <t>-0.0899*</t>
  </si>
  <si>
    <t>0.0528*</t>
  </si>
  <si>
    <t>0.0722*</t>
  </si>
  <si>
    <t>-0.0939*</t>
  </si>
  <si>
    <t>0.0452*</t>
  </si>
  <si>
    <t>-0.0080*</t>
  </si>
  <si>
    <t>-0.0616*</t>
  </si>
  <si>
    <t>-0.0650*</t>
  </si>
  <si>
    <t>-0.6413*</t>
  </si>
  <si>
    <t>-0.2296*</t>
  </si>
  <si>
    <t>0.2622*</t>
  </si>
  <si>
    <t>0.0352*</t>
  </si>
  <si>
    <t>0.1924*</t>
  </si>
  <si>
    <t>-0.0375*</t>
  </si>
  <si>
    <t>0.0647*</t>
  </si>
  <si>
    <t>-0.1066*</t>
  </si>
  <si>
    <t>-0.0699*</t>
  </si>
  <si>
    <t>-0.0326*</t>
  </si>
  <si>
    <t>-0.0405*</t>
  </si>
  <si>
    <t>-0.0427*</t>
  </si>
  <si>
    <t>0.1240*</t>
  </si>
  <si>
    <t>-0.1125*</t>
  </si>
  <si>
    <t>0.0386*</t>
  </si>
  <si>
    <t>-0.1617*</t>
  </si>
  <si>
    <t>0.0246*</t>
  </si>
  <si>
    <t>-0.0193*</t>
  </si>
  <si>
    <t>-0.1170*</t>
  </si>
  <si>
    <t>0.1901*</t>
  </si>
  <si>
    <t>0.0696*</t>
  </si>
  <si>
    <t>-0.1213*</t>
  </si>
  <si>
    <t>0.0247*</t>
  </si>
  <si>
    <t>0.1128*</t>
  </si>
  <si>
    <t>-0.1612*</t>
  </si>
  <si>
    <t>0.0645*</t>
  </si>
  <si>
    <t>0.2804*</t>
  </si>
  <si>
    <t>0.2953*</t>
  </si>
  <si>
    <t>-0.2475*</t>
  </si>
  <si>
    <t>-0.0938*</t>
  </si>
  <si>
    <t>-0.1377*</t>
  </si>
  <si>
    <t>-0.0849*</t>
  </si>
  <si>
    <t>-0.0994*</t>
  </si>
  <si>
    <t>0.0975*</t>
  </si>
  <si>
    <t>0.1799*</t>
  </si>
  <si>
    <t>-0.0266*</t>
  </si>
  <si>
    <t>0.1319*</t>
  </si>
  <si>
    <t>0.0564*</t>
  </si>
  <si>
    <t>-0.0993*</t>
  </si>
  <si>
    <t>-0.0842*</t>
  </si>
  <si>
    <t>-0.0806*</t>
  </si>
  <si>
    <t>-0.1138*</t>
  </si>
  <si>
    <t>-0.0820*</t>
  </si>
  <si>
    <t>0.0882*</t>
  </si>
  <si>
    <t>0.0545*</t>
  </si>
  <si>
    <t>0.0123*</t>
  </si>
  <si>
    <t>0.1052*</t>
  </si>
  <si>
    <t>-0.0351*</t>
  </si>
  <si>
    <t>0.0681*</t>
  </si>
  <si>
    <t>0.0296*</t>
  </si>
  <si>
    <t>0.0907*</t>
  </si>
  <si>
    <t>0.0994*</t>
  </si>
  <si>
    <t>-0.0228*</t>
  </si>
  <si>
    <t>-0.0407*</t>
  </si>
  <si>
    <t>0.0190*</t>
  </si>
  <si>
    <t>0.0324*</t>
  </si>
  <si>
    <t>-0.0566*</t>
  </si>
  <si>
    <t>0.1887*</t>
  </si>
  <si>
    <t>-0.0390*</t>
  </si>
  <si>
    <t>0.0268*</t>
  </si>
  <si>
    <t>-0.0072*</t>
  </si>
  <si>
    <t>-0.1365*</t>
  </si>
  <si>
    <t>-0.1226*</t>
  </si>
  <si>
    <t>-0.0387*</t>
  </si>
  <si>
    <t>-0.2537*</t>
  </si>
  <si>
    <t>-0.0071*</t>
  </si>
  <si>
    <t>0.0612*</t>
  </si>
  <si>
    <t>-0.1844*</t>
  </si>
  <si>
    <t>0.0974*</t>
  </si>
  <si>
    <t>0.2541*</t>
  </si>
  <si>
    <t>-0.0892*</t>
  </si>
  <si>
    <t>0.0227*</t>
  </si>
  <si>
    <t>-0.3418*</t>
  </si>
  <si>
    <t>-0.0695*</t>
  </si>
  <si>
    <t>0.0500*</t>
  </si>
  <si>
    <t>-0.0576*</t>
  </si>
  <si>
    <t>-0.0420*</t>
  </si>
  <si>
    <t>-0.0795*</t>
  </si>
  <si>
    <t>0.0938*</t>
  </si>
  <si>
    <t>-0.0160*</t>
  </si>
  <si>
    <t>-0.0492*</t>
  </si>
  <si>
    <t>-0.0186*</t>
  </si>
  <si>
    <t>0.0757*</t>
  </si>
  <si>
    <t>-0.0296*</t>
  </si>
  <si>
    <t>-0.0572*</t>
  </si>
  <si>
    <t>0.0881*</t>
  </si>
  <si>
    <t>-0.1725*</t>
  </si>
  <si>
    <t>-0.0062*</t>
  </si>
  <si>
    <t>-0.1888*</t>
  </si>
  <si>
    <t>0.0793*</t>
  </si>
  <si>
    <t>-0.0786*</t>
  </si>
  <si>
    <t>-0.1537*</t>
  </si>
  <si>
    <t>-0.1683*</t>
  </si>
  <si>
    <t>0.0700*</t>
  </si>
  <si>
    <t>0.0050*</t>
  </si>
  <si>
    <t>-0.1638*</t>
  </si>
  <si>
    <t>-0.1793*</t>
  </si>
  <si>
    <t>-0.1036*</t>
  </si>
  <si>
    <t>-0.1986*</t>
  </si>
  <si>
    <t>0.0109*</t>
  </si>
  <si>
    <t>0.0176*</t>
  </si>
  <si>
    <t>-0.1250*</t>
  </si>
  <si>
    <t>-0.2161*</t>
  </si>
  <si>
    <t>-0.0128*</t>
  </si>
  <si>
    <t>0.0222*</t>
  </si>
  <si>
    <t>0.0128*</t>
  </si>
  <si>
    <t>0.0140*</t>
  </si>
  <si>
    <t>-0.0253*</t>
  </si>
  <si>
    <t>-0.4939*</t>
  </si>
  <si>
    <t>-0.0051*</t>
  </si>
  <si>
    <t>-0.0225*</t>
  </si>
  <si>
    <t>0.0075*</t>
  </si>
  <si>
    <t>-0.0678*</t>
  </si>
  <si>
    <t>-0.0742*</t>
  </si>
  <si>
    <t>wkperc~t</t>
  </si>
  <si>
    <t>-0.1121*</t>
  </si>
  <si>
    <t>0.0029*</t>
  </si>
  <si>
    <t>0.0224*</t>
  </si>
  <si>
    <t>-0.0812*</t>
  </si>
  <si>
    <t>0.0822*</t>
  </si>
  <si>
    <t>0.0530*</t>
  </si>
  <si>
    <t>0.0193*</t>
  </si>
  <si>
    <t>0.1367*</t>
  </si>
  <si>
    <t>-0.0146*</t>
  </si>
  <si>
    <t>0.3231*</t>
  </si>
  <si>
    <t>religion</t>
  </si>
  <si>
    <t>BCC1:ingredient</t>
  </si>
  <si>
    <r>
      <t>0.2667</t>
    </r>
    <r>
      <rPr>
        <vertAlign val="superscript"/>
        <sz val="12"/>
        <color theme="1"/>
        <rFont val="Times New Roman"/>
        <family val="1"/>
      </rPr>
      <t>*</t>
    </r>
  </si>
  <si>
    <r>
      <t>-0.5764</t>
    </r>
    <r>
      <rPr>
        <vertAlign val="superscript"/>
        <sz val="12"/>
        <color theme="1"/>
        <rFont val="Times New Roman"/>
        <family val="1"/>
      </rPr>
      <t>*</t>
    </r>
  </si>
  <si>
    <t>BCC2: dish</t>
  </si>
  <si>
    <t>BCC3: occasion</t>
  </si>
  <si>
    <r>
      <t>0.2233</t>
    </r>
    <r>
      <rPr>
        <vertAlign val="superscript"/>
        <sz val="12"/>
        <color theme="1"/>
        <rFont val="Times New Roman"/>
        <family val="1"/>
      </rPr>
      <t>*</t>
    </r>
  </si>
  <si>
    <r>
      <t>-0.4120</t>
    </r>
    <r>
      <rPr>
        <vertAlign val="superscript"/>
        <sz val="12"/>
        <color theme="1"/>
        <rFont val="Times New Roman"/>
        <family val="1"/>
      </rPr>
      <t>***</t>
    </r>
  </si>
  <si>
    <r>
      <t>0.2799</t>
    </r>
    <r>
      <rPr>
        <vertAlign val="superscript"/>
        <sz val="12"/>
        <color theme="1"/>
        <rFont val="Times New Roman"/>
        <family val="1"/>
      </rPr>
      <t>***</t>
    </r>
  </si>
  <si>
    <r>
      <t>-0.3549</t>
    </r>
    <r>
      <rPr>
        <vertAlign val="superscript"/>
        <sz val="12"/>
        <color theme="1"/>
        <rFont val="Times New Roman"/>
        <family val="1"/>
      </rPr>
      <t>**</t>
    </r>
  </si>
  <si>
    <r>
      <t>0.0897</t>
    </r>
    <r>
      <rPr>
        <vertAlign val="superscript"/>
        <sz val="12"/>
        <color theme="1"/>
        <rFont val="Times New Roman"/>
        <family val="1"/>
      </rPr>
      <t>***</t>
    </r>
  </si>
  <si>
    <r>
      <t>-0.0664</t>
    </r>
    <r>
      <rPr>
        <vertAlign val="superscript"/>
        <sz val="12"/>
        <color theme="1"/>
        <rFont val="Times New Roman"/>
        <family val="1"/>
      </rPr>
      <t>**</t>
    </r>
  </si>
  <si>
    <r>
      <t>-10.1985</t>
    </r>
    <r>
      <rPr>
        <vertAlign val="superscript"/>
        <sz val="12"/>
        <color theme="1"/>
        <rFont val="Times New Roman"/>
        <family val="1"/>
      </rPr>
      <t>***</t>
    </r>
  </si>
  <si>
    <r>
      <t>-0.1646</t>
    </r>
    <r>
      <rPr>
        <vertAlign val="superscript"/>
        <sz val="12"/>
        <color theme="1"/>
        <rFont val="Times New Roman"/>
        <family val="1"/>
      </rPr>
      <t>**</t>
    </r>
  </si>
  <si>
    <r>
      <t>-10.5145</t>
    </r>
    <r>
      <rPr>
        <vertAlign val="superscript"/>
        <sz val="12"/>
        <color theme="1"/>
        <rFont val="Times New Roman"/>
        <family val="1"/>
      </rPr>
      <t>***</t>
    </r>
  </si>
  <si>
    <r>
      <t>-0.5192</t>
    </r>
    <r>
      <rPr>
        <vertAlign val="superscript"/>
        <sz val="12"/>
        <color theme="1"/>
        <rFont val="Times New Roman"/>
        <family val="1"/>
      </rPr>
      <t>*</t>
    </r>
  </si>
  <si>
    <r>
      <t>-13.8823</t>
    </r>
    <r>
      <rPr>
        <vertAlign val="superscript"/>
        <sz val="12"/>
        <color theme="1"/>
        <rFont val="Times New Roman"/>
        <family val="1"/>
      </rPr>
      <t>***</t>
    </r>
  </si>
  <si>
    <r>
      <t>-0.9390</t>
    </r>
    <r>
      <rPr>
        <vertAlign val="superscript"/>
        <sz val="12"/>
        <color theme="1"/>
        <rFont val="Times New Roman"/>
        <family val="1"/>
      </rPr>
      <t>***</t>
    </r>
  </si>
  <si>
    <r>
      <t>0.2434</t>
    </r>
    <r>
      <rPr>
        <vertAlign val="superscript"/>
        <sz val="12"/>
        <color theme="1"/>
        <rFont val="Times New Roman"/>
        <family val="1"/>
      </rPr>
      <t>**</t>
    </r>
  </si>
  <si>
    <r>
      <t>-1.6819</t>
    </r>
    <r>
      <rPr>
        <vertAlign val="superscript"/>
        <sz val="12"/>
        <color theme="1"/>
        <rFont val="Times New Roman"/>
        <family val="1"/>
      </rPr>
      <t>***</t>
    </r>
  </si>
  <si>
    <r>
      <t>-1.1438</t>
    </r>
    <r>
      <rPr>
        <vertAlign val="superscript"/>
        <sz val="12"/>
        <color theme="1"/>
        <rFont val="Times New Roman"/>
        <family val="1"/>
      </rPr>
      <t>***</t>
    </r>
  </si>
  <si>
    <r>
      <t>-0.7588</t>
    </r>
    <r>
      <rPr>
        <vertAlign val="superscript"/>
        <sz val="12"/>
        <color theme="1"/>
        <rFont val="Times New Roman"/>
        <family val="1"/>
      </rPr>
      <t>***</t>
    </r>
  </si>
  <si>
    <t>income group</t>
  </si>
  <si>
    <r>
      <t>0.2760</t>
    </r>
    <r>
      <rPr>
        <vertAlign val="superscript"/>
        <sz val="12"/>
        <color theme="1"/>
        <rFont val="Times New Roman"/>
        <family val="1"/>
      </rPr>
      <t>**</t>
    </r>
  </si>
  <si>
    <r>
      <t>0.5827</t>
    </r>
    <r>
      <rPr>
        <vertAlign val="superscript"/>
        <sz val="12"/>
        <color theme="1"/>
        <rFont val="Times New Roman"/>
        <family val="1"/>
      </rPr>
      <t>**</t>
    </r>
  </si>
  <si>
    <r>
      <t>0.4820</t>
    </r>
    <r>
      <rPr>
        <vertAlign val="superscript"/>
        <sz val="12"/>
        <color theme="1"/>
        <rFont val="Times New Roman"/>
        <family val="1"/>
      </rPr>
      <t>**</t>
    </r>
  </si>
  <si>
    <t>day2-Tuesday</t>
  </si>
  <si>
    <t>day2-Wednesday</t>
  </si>
  <si>
    <t>day2-Thursday</t>
  </si>
  <si>
    <r>
      <t>-0.4656</t>
    </r>
    <r>
      <rPr>
        <vertAlign val="superscript"/>
        <sz val="12"/>
        <color theme="1"/>
        <rFont val="Times New Roman"/>
        <family val="1"/>
      </rPr>
      <t>**</t>
    </r>
  </si>
  <si>
    <r>
      <t>0.2557</t>
    </r>
    <r>
      <rPr>
        <vertAlign val="superscript"/>
        <sz val="12"/>
        <color theme="1"/>
        <rFont val="Times New Roman"/>
        <family val="1"/>
      </rPr>
      <t>**</t>
    </r>
  </si>
  <si>
    <t>day2-Friday</t>
  </si>
  <si>
    <r>
      <t>-0.3378</t>
    </r>
    <r>
      <rPr>
        <vertAlign val="superscript"/>
        <sz val="12"/>
        <color theme="1"/>
        <rFont val="Times New Roman"/>
        <family val="1"/>
      </rPr>
      <t>**</t>
    </r>
  </si>
  <si>
    <t>day2-Saturday</t>
  </si>
  <si>
    <r>
      <t>0.7402</t>
    </r>
    <r>
      <rPr>
        <vertAlign val="superscript"/>
        <sz val="12"/>
        <color theme="1"/>
        <rFont val="Times New Roman"/>
        <family val="1"/>
      </rPr>
      <t>*</t>
    </r>
  </si>
  <si>
    <t>day2-Sunday</t>
  </si>
  <si>
    <r>
      <t>-0.4964</t>
    </r>
    <r>
      <rPr>
        <vertAlign val="superscript"/>
        <sz val="12"/>
        <color theme="1"/>
        <rFont val="Times New Roman"/>
        <family val="1"/>
      </rPr>
      <t>*</t>
    </r>
  </si>
  <si>
    <t>wkpercapbudget</t>
  </si>
  <si>
    <r>
      <t>-0.4870</t>
    </r>
    <r>
      <rPr>
        <vertAlign val="superscript"/>
        <sz val="12"/>
        <color theme="1"/>
        <rFont val="Times New Roman"/>
        <family val="1"/>
      </rPr>
      <t>*</t>
    </r>
  </si>
  <si>
    <r>
      <t>-1.0689</t>
    </r>
    <r>
      <rPr>
        <vertAlign val="superscript"/>
        <sz val="12"/>
        <color theme="1"/>
        <rFont val="Times New Roman"/>
        <family val="1"/>
      </rPr>
      <t>**</t>
    </r>
  </si>
  <si>
    <r>
      <t>-1.6985</t>
    </r>
    <r>
      <rPr>
        <vertAlign val="superscript"/>
        <sz val="12"/>
        <color theme="1"/>
        <rFont val="Times New Roman"/>
        <family val="1"/>
      </rPr>
      <t>***</t>
    </r>
  </si>
  <si>
    <r>
      <t>9.5350</t>
    </r>
    <r>
      <rPr>
        <vertAlign val="superscript"/>
        <sz val="12"/>
        <color theme="1"/>
        <rFont val="Times New Roman"/>
        <family val="1"/>
      </rPr>
      <t>***</t>
    </r>
  </si>
  <si>
    <r>
      <t>23.9124</t>
    </r>
    <r>
      <rPr>
        <vertAlign val="superscript"/>
        <sz val="12"/>
        <color theme="1"/>
        <rFont val="Times New Roman"/>
        <family val="1"/>
      </rPr>
      <t>***</t>
    </r>
  </si>
  <si>
    <r>
      <t>0.0551</t>
    </r>
    <r>
      <rPr>
        <vertAlign val="superscript"/>
        <sz val="12"/>
        <color theme="1"/>
        <rFont val="Times New Roman"/>
        <family val="1"/>
      </rPr>
      <t>**</t>
    </r>
  </si>
  <si>
    <r>
      <t>-0.0101</t>
    </r>
    <r>
      <rPr>
        <vertAlign val="superscript"/>
        <sz val="12"/>
        <color theme="1"/>
        <rFont val="Times New Roman"/>
        <family val="1"/>
      </rPr>
      <t>*</t>
    </r>
  </si>
  <si>
    <r>
      <t>-0.0177</t>
    </r>
    <r>
      <rPr>
        <vertAlign val="superscript"/>
        <sz val="12"/>
        <color theme="1"/>
        <rFont val="Times New Roman"/>
        <family val="1"/>
      </rPr>
      <t>*</t>
    </r>
  </si>
  <si>
    <r>
      <t>0.0287</t>
    </r>
    <r>
      <rPr>
        <vertAlign val="superscript"/>
        <sz val="12"/>
        <color theme="1"/>
        <rFont val="Times New Roman"/>
        <family val="1"/>
      </rPr>
      <t>*</t>
    </r>
  </si>
  <si>
    <r>
      <t>-0.0076</t>
    </r>
    <r>
      <rPr>
        <vertAlign val="superscript"/>
        <sz val="12"/>
        <color theme="1"/>
        <rFont val="Times New Roman"/>
        <family val="1"/>
      </rPr>
      <t>***</t>
    </r>
  </si>
  <si>
    <r>
      <t>0.0386</t>
    </r>
    <r>
      <rPr>
        <vertAlign val="superscript"/>
        <sz val="12"/>
        <color theme="1"/>
        <rFont val="Times New Roman"/>
        <family val="1"/>
      </rPr>
      <t>***</t>
    </r>
  </si>
  <si>
    <r>
      <t>-0.0028</t>
    </r>
    <r>
      <rPr>
        <vertAlign val="superscript"/>
        <sz val="12"/>
        <color theme="1"/>
        <rFont val="Times New Roman"/>
        <family val="1"/>
      </rPr>
      <t>**</t>
    </r>
  </si>
  <si>
    <r>
      <t>0.0937</t>
    </r>
    <r>
      <rPr>
        <vertAlign val="superscript"/>
        <sz val="12"/>
        <color theme="1"/>
        <rFont val="Times New Roman"/>
        <family val="1"/>
      </rPr>
      <t>***</t>
    </r>
  </si>
  <si>
    <r>
      <t>0.0836</t>
    </r>
    <r>
      <rPr>
        <vertAlign val="superscript"/>
        <sz val="12"/>
        <color theme="1"/>
        <rFont val="Times New Roman"/>
        <family val="1"/>
      </rPr>
      <t>***</t>
    </r>
  </si>
  <si>
    <r>
      <t>0.0167</t>
    </r>
    <r>
      <rPr>
        <vertAlign val="superscript"/>
        <sz val="12"/>
        <color theme="1"/>
        <rFont val="Times New Roman"/>
        <family val="1"/>
      </rPr>
      <t>***</t>
    </r>
  </si>
  <si>
    <r>
      <t>-0.1715</t>
    </r>
    <r>
      <rPr>
        <vertAlign val="superscript"/>
        <sz val="12"/>
        <color theme="1"/>
        <rFont val="Times New Roman"/>
        <family val="1"/>
      </rPr>
      <t>***</t>
    </r>
  </si>
  <si>
    <r>
      <t>-0.0770</t>
    </r>
    <r>
      <rPr>
        <vertAlign val="superscript"/>
        <sz val="12"/>
        <color theme="1"/>
        <rFont val="Times New Roman"/>
        <family val="1"/>
      </rPr>
      <t>***</t>
    </r>
  </si>
  <si>
    <r>
      <t>0.0423</t>
    </r>
    <r>
      <rPr>
        <vertAlign val="superscript"/>
        <sz val="12"/>
        <color theme="1"/>
        <rFont val="Times New Roman"/>
        <family val="1"/>
      </rPr>
      <t>***</t>
    </r>
  </si>
  <si>
    <r>
      <t>-0.1029</t>
    </r>
    <r>
      <rPr>
        <vertAlign val="superscript"/>
        <sz val="12"/>
        <color theme="1"/>
        <rFont val="Times New Roman"/>
        <family val="1"/>
      </rPr>
      <t>***</t>
    </r>
  </si>
  <si>
    <r>
      <t>0.1085</t>
    </r>
    <r>
      <rPr>
        <vertAlign val="superscript"/>
        <sz val="12"/>
        <color theme="1"/>
        <rFont val="Times New Roman"/>
        <family val="1"/>
      </rPr>
      <t>***</t>
    </r>
  </si>
  <si>
    <r>
      <t>-0.1252</t>
    </r>
    <r>
      <rPr>
        <vertAlign val="superscript"/>
        <sz val="12"/>
        <color theme="1"/>
        <rFont val="Times New Roman"/>
        <family val="1"/>
      </rPr>
      <t>***</t>
    </r>
  </si>
  <si>
    <r>
      <t>0.0508</t>
    </r>
    <r>
      <rPr>
        <vertAlign val="superscript"/>
        <sz val="12"/>
        <color theme="1"/>
        <rFont val="Times New Roman"/>
        <family val="1"/>
      </rPr>
      <t>***</t>
    </r>
  </si>
  <si>
    <r>
      <t>-0.0229</t>
    </r>
    <r>
      <rPr>
        <vertAlign val="superscript"/>
        <sz val="12"/>
        <color theme="1"/>
        <rFont val="Times New Roman"/>
        <family val="1"/>
      </rPr>
      <t>***</t>
    </r>
  </si>
  <si>
    <r>
      <t>0.0619</t>
    </r>
    <r>
      <rPr>
        <vertAlign val="superscript"/>
        <sz val="12"/>
        <color theme="1"/>
        <rFont val="Times New Roman"/>
        <family val="1"/>
      </rPr>
      <t>***</t>
    </r>
  </si>
  <si>
    <r>
      <t>-0.0060</t>
    </r>
    <r>
      <rPr>
        <vertAlign val="superscript"/>
        <sz val="12"/>
        <color theme="1"/>
        <rFont val="Times New Roman"/>
        <family val="1"/>
      </rPr>
      <t>**</t>
    </r>
  </si>
  <si>
    <r>
      <t>-0.0670</t>
    </r>
    <r>
      <rPr>
        <vertAlign val="superscript"/>
        <sz val="12"/>
        <color theme="1"/>
        <rFont val="Times New Roman"/>
        <family val="1"/>
      </rPr>
      <t>**</t>
    </r>
  </si>
  <si>
    <r>
      <t>-0.0521</t>
    </r>
    <r>
      <rPr>
        <vertAlign val="superscript"/>
        <sz val="12"/>
        <color theme="1"/>
        <rFont val="Times New Roman"/>
        <family val="1"/>
      </rPr>
      <t>**</t>
    </r>
  </si>
  <si>
    <r>
      <t>0.0506</t>
    </r>
    <r>
      <rPr>
        <vertAlign val="superscript"/>
        <sz val="12"/>
        <color theme="1"/>
        <rFont val="Times New Roman"/>
        <family val="1"/>
      </rPr>
      <t>*</t>
    </r>
  </si>
  <si>
    <r>
      <t>-0.0637</t>
    </r>
    <r>
      <rPr>
        <vertAlign val="superscript"/>
        <sz val="12"/>
        <color theme="1"/>
        <rFont val="Times New Roman"/>
        <family val="1"/>
      </rPr>
      <t>*</t>
    </r>
  </si>
  <si>
    <r>
      <t>-0.0882</t>
    </r>
    <r>
      <rPr>
        <vertAlign val="superscript"/>
        <sz val="12"/>
        <color theme="1"/>
        <rFont val="Times New Roman"/>
        <family val="1"/>
      </rPr>
      <t>***</t>
    </r>
  </si>
  <si>
    <r>
      <t>0.0270</t>
    </r>
    <r>
      <rPr>
        <vertAlign val="superscript"/>
        <sz val="12"/>
        <color theme="1"/>
        <rFont val="Times New Roman"/>
        <family val="1"/>
      </rPr>
      <t>**</t>
    </r>
  </si>
  <si>
    <r>
      <t>-0.0542</t>
    </r>
    <r>
      <rPr>
        <vertAlign val="superscript"/>
        <sz val="12"/>
        <color theme="1"/>
        <rFont val="Times New Roman"/>
        <family val="1"/>
      </rPr>
      <t>**</t>
    </r>
  </si>
  <si>
    <r>
      <t>-0.0482</t>
    </r>
    <r>
      <rPr>
        <vertAlign val="superscript"/>
        <sz val="12"/>
        <color theme="1"/>
        <rFont val="Times New Roman"/>
        <family val="1"/>
      </rPr>
      <t>*</t>
    </r>
  </si>
  <si>
    <r>
      <t>0.0133</t>
    </r>
    <r>
      <rPr>
        <vertAlign val="superscript"/>
        <sz val="12"/>
        <color theme="1"/>
        <rFont val="Times New Roman"/>
        <family val="1"/>
      </rPr>
      <t>**</t>
    </r>
  </si>
  <si>
    <r>
      <t>-0.0622</t>
    </r>
    <r>
      <rPr>
        <vertAlign val="superscript"/>
        <sz val="12"/>
        <color theme="1"/>
        <rFont val="Times New Roman"/>
        <family val="1"/>
      </rPr>
      <t>*</t>
    </r>
  </si>
  <si>
    <r>
      <t>0.1122</t>
    </r>
    <r>
      <rPr>
        <vertAlign val="superscript"/>
        <sz val="12"/>
        <color theme="1"/>
        <rFont val="Times New Roman"/>
        <family val="1"/>
      </rPr>
      <t>***</t>
    </r>
  </si>
  <si>
    <r>
      <t>-0.1140</t>
    </r>
    <r>
      <rPr>
        <vertAlign val="superscript"/>
        <sz val="12"/>
        <color theme="1"/>
        <rFont val="Times New Roman"/>
        <family val="1"/>
      </rPr>
      <t>**</t>
    </r>
  </si>
  <si>
    <t>Fractional multinomial logit coefficients</t>
  </si>
  <si>
    <r>
      <t>0.3156</t>
    </r>
    <r>
      <rPr>
        <vertAlign val="superscript"/>
        <sz val="12"/>
        <color theme="1"/>
        <rFont val="Times New Roman"/>
        <family val="1"/>
      </rPr>
      <t>**</t>
    </r>
  </si>
  <si>
    <r>
      <t>-0.7287</t>
    </r>
    <r>
      <rPr>
        <vertAlign val="superscript"/>
        <sz val="12"/>
        <color theme="1"/>
        <rFont val="Times New Roman"/>
        <family val="1"/>
      </rPr>
      <t>**</t>
    </r>
  </si>
  <si>
    <r>
      <t>0.6254</t>
    </r>
    <r>
      <rPr>
        <vertAlign val="superscript"/>
        <sz val="12"/>
        <color theme="1"/>
        <rFont val="Times New Roman"/>
        <family val="1"/>
      </rPr>
      <t>*</t>
    </r>
  </si>
  <si>
    <r>
      <t>0.2279</t>
    </r>
    <r>
      <rPr>
        <vertAlign val="superscript"/>
        <sz val="12"/>
        <color theme="1"/>
        <rFont val="Times New Roman"/>
        <family val="1"/>
      </rPr>
      <t>*</t>
    </r>
  </si>
  <si>
    <r>
      <t>-0.4110</t>
    </r>
    <r>
      <rPr>
        <vertAlign val="superscript"/>
        <sz val="12"/>
        <color theme="1"/>
        <rFont val="Times New Roman"/>
        <family val="1"/>
      </rPr>
      <t>***</t>
    </r>
  </si>
  <si>
    <r>
      <t>0.2735</t>
    </r>
    <r>
      <rPr>
        <vertAlign val="superscript"/>
        <sz val="12"/>
        <color theme="1"/>
        <rFont val="Times New Roman"/>
        <family val="1"/>
      </rPr>
      <t>***</t>
    </r>
  </si>
  <si>
    <r>
      <t>-0.3177</t>
    </r>
    <r>
      <rPr>
        <vertAlign val="superscript"/>
        <sz val="12"/>
        <color theme="1"/>
        <rFont val="Times New Roman"/>
        <family val="1"/>
      </rPr>
      <t>**</t>
    </r>
  </si>
  <si>
    <r>
      <t>-0.9229</t>
    </r>
    <r>
      <rPr>
        <vertAlign val="superscript"/>
        <sz val="12"/>
        <color theme="1"/>
        <rFont val="Times New Roman"/>
        <family val="1"/>
      </rPr>
      <t>***</t>
    </r>
  </si>
  <si>
    <r>
      <t>0.2422</t>
    </r>
    <r>
      <rPr>
        <vertAlign val="superscript"/>
        <sz val="12"/>
        <color theme="1"/>
        <rFont val="Times New Roman"/>
        <family val="1"/>
      </rPr>
      <t>**</t>
    </r>
  </si>
  <si>
    <r>
      <t>-1.7906</t>
    </r>
    <r>
      <rPr>
        <vertAlign val="superscript"/>
        <sz val="12"/>
        <color theme="1"/>
        <rFont val="Times New Roman"/>
        <family val="1"/>
      </rPr>
      <t>***</t>
    </r>
  </si>
  <si>
    <r>
      <t>-1.1928</t>
    </r>
    <r>
      <rPr>
        <vertAlign val="superscript"/>
        <sz val="12"/>
        <color theme="1"/>
        <rFont val="Times New Roman"/>
        <family val="1"/>
      </rPr>
      <t>***</t>
    </r>
  </si>
  <si>
    <r>
      <t>-0.8172</t>
    </r>
    <r>
      <rPr>
        <vertAlign val="superscript"/>
        <sz val="12"/>
        <color theme="1"/>
        <rFont val="Times New Roman"/>
        <family val="1"/>
      </rPr>
      <t>***</t>
    </r>
  </si>
  <si>
    <r>
      <t>0.2838</t>
    </r>
    <r>
      <rPr>
        <vertAlign val="superscript"/>
        <sz val="12"/>
        <color theme="1"/>
        <rFont val="Times New Roman"/>
        <family val="1"/>
      </rPr>
      <t>**</t>
    </r>
  </si>
  <si>
    <r>
      <t>0.6083</t>
    </r>
    <r>
      <rPr>
        <vertAlign val="superscript"/>
        <sz val="12"/>
        <color theme="1"/>
        <rFont val="Times New Roman"/>
        <family val="1"/>
      </rPr>
      <t>**</t>
    </r>
  </si>
  <si>
    <r>
      <t>0.5130</t>
    </r>
    <r>
      <rPr>
        <vertAlign val="superscript"/>
        <sz val="12"/>
        <color theme="1"/>
        <rFont val="Times New Roman"/>
        <family val="1"/>
      </rPr>
      <t>**</t>
    </r>
  </si>
  <si>
    <r>
      <t>-0.2299</t>
    </r>
    <r>
      <rPr>
        <vertAlign val="superscript"/>
        <sz val="12"/>
        <color theme="1"/>
        <rFont val="Times New Roman"/>
        <family val="1"/>
      </rPr>
      <t>*</t>
    </r>
  </si>
  <si>
    <r>
      <t>-0.4596</t>
    </r>
    <r>
      <rPr>
        <vertAlign val="superscript"/>
        <sz val="12"/>
        <color theme="1"/>
        <rFont val="Times New Roman"/>
        <family val="1"/>
      </rPr>
      <t>**</t>
    </r>
  </si>
  <si>
    <r>
      <t>0.2542</t>
    </r>
    <r>
      <rPr>
        <vertAlign val="superscript"/>
        <sz val="12"/>
        <color theme="1"/>
        <rFont val="Times New Roman"/>
        <family val="1"/>
      </rPr>
      <t>**</t>
    </r>
  </si>
  <si>
    <r>
      <t>-0.2914</t>
    </r>
    <r>
      <rPr>
        <vertAlign val="superscript"/>
        <sz val="12"/>
        <color theme="1"/>
        <rFont val="Times New Roman"/>
        <family val="1"/>
      </rPr>
      <t>*</t>
    </r>
  </si>
  <si>
    <r>
      <t>-0.2616</t>
    </r>
    <r>
      <rPr>
        <vertAlign val="superscript"/>
        <sz val="12"/>
        <color theme="1"/>
        <rFont val="Times New Roman"/>
        <family val="1"/>
      </rPr>
      <t>*</t>
    </r>
  </si>
  <si>
    <r>
      <t>0.7756</t>
    </r>
    <r>
      <rPr>
        <vertAlign val="superscript"/>
        <sz val="12"/>
        <color theme="1"/>
        <rFont val="Times New Roman"/>
        <family val="1"/>
      </rPr>
      <t>**</t>
    </r>
  </si>
  <si>
    <r>
      <t>-0.5128</t>
    </r>
    <r>
      <rPr>
        <vertAlign val="superscript"/>
        <sz val="12"/>
        <color theme="1"/>
        <rFont val="Times New Roman"/>
        <family val="1"/>
      </rPr>
      <t>*</t>
    </r>
  </si>
  <si>
    <r>
      <t>-0.4823</t>
    </r>
    <r>
      <rPr>
        <vertAlign val="superscript"/>
        <sz val="12"/>
        <color theme="1"/>
        <rFont val="Times New Roman"/>
        <family val="1"/>
      </rPr>
      <t>*</t>
    </r>
  </si>
  <si>
    <r>
      <t>-1.0655</t>
    </r>
    <r>
      <rPr>
        <vertAlign val="superscript"/>
        <sz val="12"/>
        <color theme="1"/>
        <rFont val="Times New Roman"/>
        <family val="1"/>
      </rPr>
      <t>**</t>
    </r>
  </si>
  <si>
    <r>
      <t>-1.8016</t>
    </r>
    <r>
      <rPr>
        <vertAlign val="superscript"/>
        <sz val="12"/>
        <color theme="1"/>
        <rFont val="Times New Roman"/>
        <family val="1"/>
      </rPr>
      <t>***</t>
    </r>
  </si>
  <si>
    <r>
      <t>-1.1250</t>
    </r>
    <r>
      <rPr>
        <vertAlign val="superscript"/>
        <sz val="12"/>
        <color theme="1"/>
        <rFont val="Times New Roman"/>
        <family val="1"/>
      </rPr>
      <t>***</t>
    </r>
  </si>
  <si>
    <t>Standard errors in parentheses</t>
  </si>
  <si>
    <r>
      <t>*</t>
    </r>
    <r>
      <rPr>
        <sz val="10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&lt; 0.10, </t>
    </r>
    <r>
      <rPr>
        <vertAlign val="superscript"/>
        <sz val="10"/>
        <color theme="1"/>
        <rFont val="Times New Roman"/>
        <family val="1"/>
      </rPr>
      <t>**</t>
    </r>
    <r>
      <rPr>
        <sz val="10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&lt; 0.05, </t>
    </r>
    <r>
      <rPr>
        <vertAlign val="superscript"/>
        <sz val="10"/>
        <color theme="1"/>
        <rFont val="Times New Roman"/>
        <family val="1"/>
      </rPr>
      <t>***</t>
    </r>
    <r>
      <rPr>
        <sz val="10"/>
        <color theme="1"/>
        <rFont val="Times New Roman"/>
        <family val="1"/>
      </rPr>
      <t xml:space="preserve"> </t>
    </r>
    <r>
      <rPr>
        <i/>
        <sz val="10"/>
        <color theme="1"/>
        <rFont val="Times New Roman"/>
        <family val="1"/>
      </rPr>
      <t>p</t>
    </r>
    <r>
      <rPr>
        <sz val="10"/>
        <color theme="1"/>
        <rFont val="Times New Roman"/>
        <family val="1"/>
      </rPr>
      <t xml:space="preserve"> &lt; 0.01</t>
    </r>
  </si>
  <si>
    <t>Average Marginal Effects</t>
  </si>
  <si>
    <r>
      <t>0.0657</t>
    </r>
    <r>
      <rPr>
        <vertAlign val="superscript"/>
        <sz val="12"/>
        <color theme="1"/>
        <rFont val="Times New Roman"/>
        <family val="1"/>
      </rPr>
      <t>***</t>
    </r>
  </si>
  <si>
    <r>
      <t>-0.0131</t>
    </r>
    <r>
      <rPr>
        <vertAlign val="superscript"/>
        <sz val="12"/>
        <color theme="1"/>
        <rFont val="Times New Roman"/>
        <family val="1"/>
      </rPr>
      <t>**</t>
    </r>
  </si>
  <si>
    <r>
      <t>-0.0039</t>
    </r>
    <r>
      <rPr>
        <vertAlign val="superscript"/>
        <sz val="12"/>
        <color theme="1"/>
        <rFont val="Times New Roman"/>
        <family val="1"/>
      </rPr>
      <t>*</t>
    </r>
  </si>
  <si>
    <r>
      <t>0.0104</t>
    </r>
    <r>
      <rPr>
        <vertAlign val="superscript"/>
        <sz val="12"/>
        <color theme="1"/>
        <rFont val="Times New Roman"/>
        <family val="1"/>
      </rPr>
      <t>*</t>
    </r>
  </si>
  <si>
    <r>
      <t>-0.0206</t>
    </r>
    <r>
      <rPr>
        <vertAlign val="superscript"/>
        <sz val="12"/>
        <color theme="1"/>
        <rFont val="Times New Roman"/>
        <family val="1"/>
      </rPr>
      <t>**</t>
    </r>
  </si>
  <si>
    <r>
      <t>0.0294</t>
    </r>
    <r>
      <rPr>
        <vertAlign val="superscript"/>
        <sz val="12"/>
        <color theme="1"/>
        <rFont val="Times New Roman"/>
        <family val="1"/>
      </rPr>
      <t>*</t>
    </r>
  </si>
  <si>
    <r>
      <t>-0.0078</t>
    </r>
    <r>
      <rPr>
        <vertAlign val="superscript"/>
        <sz val="12"/>
        <color theme="1"/>
        <rFont val="Times New Roman"/>
        <family val="1"/>
      </rPr>
      <t>***</t>
    </r>
  </si>
  <si>
    <r>
      <t>0.0383</t>
    </r>
    <r>
      <rPr>
        <vertAlign val="superscript"/>
        <sz val="12"/>
        <color theme="1"/>
        <rFont val="Times New Roman"/>
        <family val="1"/>
      </rPr>
      <t>***</t>
    </r>
  </si>
  <si>
    <r>
      <t>-0.0025</t>
    </r>
    <r>
      <rPr>
        <vertAlign val="superscript"/>
        <sz val="12"/>
        <color theme="1"/>
        <rFont val="Times New Roman"/>
        <family val="1"/>
      </rPr>
      <t>**</t>
    </r>
  </si>
  <si>
    <r>
      <t>0.0187</t>
    </r>
    <r>
      <rPr>
        <vertAlign val="superscript"/>
        <sz val="12"/>
        <color theme="1"/>
        <rFont val="Times New Roman"/>
        <family val="1"/>
      </rPr>
      <t>*</t>
    </r>
  </si>
  <si>
    <r>
      <t>0.1128</t>
    </r>
    <r>
      <rPr>
        <vertAlign val="superscript"/>
        <sz val="12"/>
        <color theme="1"/>
        <rFont val="Times New Roman"/>
        <family val="1"/>
      </rPr>
      <t>***</t>
    </r>
  </si>
  <si>
    <r>
      <t>-0.1190</t>
    </r>
    <r>
      <rPr>
        <vertAlign val="superscript"/>
        <sz val="12"/>
        <color theme="1"/>
        <rFont val="Times New Roman"/>
        <family val="1"/>
      </rPr>
      <t>***</t>
    </r>
  </si>
  <si>
    <r>
      <t>0.0517</t>
    </r>
    <r>
      <rPr>
        <vertAlign val="superscript"/>
        <sz val="12"/>
        <color theme="1"/>
        <rFont val="Times New Roman"/>
        <family val="1"/>
      </rPr>
      <t>***</t>
    </r>
  </si>
  <si>
    <r>
      <t>-0.0252</t>
    </r>
    <r>
      <rPr>
        <vertAlign val="superscript"/>
        <sz val="12"/>
        <color theme="1"/>
        <rFont val="Times New Roman"/>
        <family val="1"/>
      </rPr>
      <t>***</t>
    </r>
  </si>
  <si>
    <r>
      <t>0.0604</t>
    </r>
    <r>
      <rPr>
        <vertAlign val="superscript"/>
        <sz val="12"/>
        <color theme="1"/>
        <rFont val="Times New Roman"/>
        <family val="1"/>
      </rPr>
      <t>***</t>
    </r>
  </si>
  <si>
    <r>
      <t>-0.0062</t>
    </r>
    <r>
      <rPr>
        <vertAlign val="superscript"/>
        <sz val="12"/>
        <color theme="1"/>
        <rFont val="Times New Roman"/>
        <family val="1"/>
      </rPr>
      <t>**</t>
    </r>
  </si>
  <si>
    <r>
      <t>-0.0744</t>
    </r>
    <r>
      <rPr>
        <vertAlign val="superscript"/>
        <sz val="12"/>
        <color theme="1"/>
        <rFont val="Times New Roman"/>
        <family val="1"/>
      </rPr>
      <t>***</t>
    </r>
  </si>
  <si>
    <r>
      <t>-0.0536</t>
    </r>
    <r>
      <rPr>
        <vertAlign val="superscript"/>
        <sz val="12"/>
        <color theme="1"/>
        <rFont val="Times New Roman"/>
        <family val="1"/>
      </rPr>
      <t>***</t>
    </r>
  </si>
  <si>
    <r>
      <t>-0.0168</t>
    </r>
    <r>
      <rPr>
        <vertAlign val="superscript"/>
        <sz val="12"/>
        <color theme="1"/>
        <rFont val="Times New Roman"/>
        <family val="1"/>
      </rPr>
      <t>*</t>
    </r>
  </si>
  <si>
    <r>
      <t>0.0079</t>
    </r>
    <r>
      <rPr>
        <vertAlign val="superscript"/>
        <sz val="12"/>
        <color theme="1"/>
        <rFont val="Times New Roman"/>
        <family val="1"/>
      </rPr>
      <t>*</t>
    </r>
  </si>
  <si>
    <r>
      <t>0.0550</t>
    </r>
    <r>
      <rPr>
        <vertAlign val="superscript"/>
        <sz val="12"/>
        <color theme="1"/>
        <rFont val="Times New Roman"/>
        <family val="1"/>
      </rPr>
      <t>**</t>
    </r>
  </si>
  <si>
    <r>
      <t>-0.0626</t>
    </r>
    <r>
      <rPr>
        <vertAlign val="superscript"/>
        <sz val="12"/>
        <color theme="1"/>
        <rFont val="Times New Roman"/>
        <family val="1"/>
      </rPr>
      <t>*</t>
    </r>
  </si>
  <si>
    <r>
      <t>-0.0871</t>
    </r>
    <r>
      <rPr>
        <vertAlign val="superscript"/>
        <sz val="12"/>
        <color theme="1"/>
        <rFont val="Times New Roman"/>
        <family val="1"/>
      </rPr>
      <t>***</t>
    </r>
  </si>
  <si>
    <r>
      <t>0.0267</t>
    </r>
    <r>
      <rPr>
        <vertAlign val="superscript"/>
        <sz val="12"/>
        <color theme="1"/>
        <rFont val="Times New Roman"/>
        <family val="1"/>
      </rPr>
      <t>**</t>
    </r>
  </si>
  <si>
    <r>
      <t>-0.0492</t>
    </r>
    <r>
      <rPr>
        <vertAlign val="superscript"/>
        <sz val="12"/>
        <color theme="1"/>
        <rFont val="Times New Roman"/>
        <family val="1"/>
      </rPr>
      <t>*</t>
    </r>
  </si>
  <si>
    <r>
      <t>0.0144</t>
    </r>
    <r>
      <rPr>
        <vertAlign val="superscript"/>
        <sz val="12"/>
        <color theme="1"/>
        <rFont val="Times New Roman"/>
        <family val="1"/>
      </rPr>
      <t>**</t>
    </r>
  </si>
  <si>
    <r>
      <t>-0.0645</t>
    </r>
    <r>
      <rPr>
        <vertAlign val="superscript"/>
        <sz val="12"/>
        <color theme="1"/>
        <rFont val="Times New Roman"/>
        <family val="1"/>
      </rPr>
      <t>*</t>
    </r>
  </si>
  <si>
    <r>
      <t>0.1105</t>
    </r>
    <r>
      <rPr>
        <vertAlign val="superscript"/>
        <sz val="12"/>
        <color theme="1"/>
        <rFont val="Times New Roman"/>
        <family val="1"/>
      </rPr>
      <t>***</t>
    </r>
  </si>
  <si>
    <r>
      <t>-0.1150</t>
    </r>
    <r>
      <rPr>
        <vertAlign val="superscript"/>
        <sz val="12"/>
        <color theme="1"/>
        <rFont val="Times New Roman"/>
        <family val="1"/>
      </rPr>
      <t>**</t>
    </r>
  </si>
  <si>
    <r>
      <t>0.0741</t>
    </r>
    <r>
      <rPr>
        <vertAlign val="superscript"/>
        <sz val="9"/>
        <color theme="1"/>
        <rFont val="Times New Roman"/>
        <family val="1"/>
      </rPr>
      <t>***</t>
    </r>
  </si>
  <si>
    <r>
      <t>-0.0141</t>
    </r>
    <r>
      <rPr>
        <vertAlign val="superscript"/>
        <sz val="9"/>
        <color theme="1"/>
        <rFont val="Times New Roman"/>
        <family val="1"/>
      </rPr>
      <t>**</t>
    </r>
  </si>
  <si>
    <r>
      <t>0.0111</t>
    </r>
    <r>
      <rPr>
        <vertAlign val="superscript"/>
        <sz val="9"/>
        <color theme="1"/>
        <rFont val="Times New Roman"/>
        <family val="1"/>
      </rPr>
      <t>*</t>
    </r>
  </si>
  <si>
    <r>
      <t>-0.0200</t>
    </r>
    <r>
      <rPr>
        <vertAlign val="superscript"/>
        <sz val="9"/>
        <color theme="1"/>
        <rFont val="Times New Roman"/>
        <family val="1"/>
      </rPr>
      <t>**</t>
    </r>
  </si>
  <si>
    <r>
      <t>0.0311</t>
    </r>
    <r>
      <rPr>
        <vertAlign val="superscript"/>
        <sz val="9"/>
        <color theme="1"/>
        <rFont val="Times New Roman"/>
        <family val="1"/>
      </rPr>
      <t>**</t>
    </r>
  </si>
  <si>
    <r>
      <t>-0.0080</t>
    </r>
    <r>
      <rPr>
        <vertAlign val="superscript"/>
        <sz val="9"/>
        <color theme="1"/>
        <rFont val="Times New Roman"/>
        <family val="1"/>
      </rPr>
      <t>***</t>
    </r>
  </si>
  <si>
    <r>
      <t>0.0335</t>
    </r>
    <r>
      <rPr>
        <vertAlign val="superscript"/>
        <sz val="9"/>
        <color theme="1"/>
        <rFont val="Times New Roman"/>
        <family val="1"/>
      </rPr>
      <t>***</t>
    </r>
  </si>
  <si>
    <r>
      <t>-0.0027</t>
    </r>
    <r>
      <rPr>
        <vertAlign val="superscript"/>
        <sz val="9"/>
        <color theme="1"/>
        <rFont val="Times New Roman"/>
        <family val="1"/>
      </rPr>
      <t>*</t>
    </r>
  </si>
  <si>
    <r>
      <t>-0.0026</t>
    </r>
    <r>
      <rPr>
        <vertAlign val="superscript"/>
        <sz val="9"/>
        <color theme="1"/>
        <rFont val="Times New Roman"/>
        <family val="1"/>
      </rPr>
      <t>**</t>
    </r>
  </si>
  <si>
    <r>
      <t>-0.0299</t>
    </r>
    <r>
      <rPr>
        <vertAlign val="superscript"/>
        <sz val="9"/>
        <color theme="1"/>
        <rFont val="Times New Roman"/>
        <family val="1"/>
      </rPr>
      <t>*</t>
    </r>
  </si>
  <si>
    <r>
      <t>0.0195</t>
    </r>
    <r>
      <rPr>
        <vertAlign val="superscript"/>
        <sz val="9"/>
        <color theme="1"/>
        <rFont val="Times New Roman"/>
        <family val="1"/>
      </rPr>
      <t>*</t>
    </r>
  </si>
  <si>
    <r>
      <t>-0.1129</t>
    </r>
    <r>
      <rPr>
        <vertAlign val="superscript"/>
        <sz val="9"/>
        <color theme="1"/>
        <rFont val="Times New Roman"/>
        <family val="1"/>
      </rPr>
      <t>***</t>
    </r>
  </si>
  <si>
    <r>
      <t>0.1154</t>
    </r>
    <r>
      <rPr>
        <vertAlign val="superscript"/>
        <sz val="9"/>
        <color theme="1"/>
        <rFont val="Times New Roman"/>
        <family val="1"/>
      </rPr>
      <t>***</t>
    </r>
  </si>
  <si>
    <r>
      <t>-0.0526</t>
    </r>
    <r>
      <rPr>
        <vertAlign val="superscript"/>
        <sz val="9"/>
        <color theme="1"/>
        <rFont val="Times New Roman"/>
        <family val="1"/>
      </rPr>
      <t>***</t>
    </r>
  </si>
  <si>
    <r>
      <t>0.0253</t>
    </r>
    <r>
      <rPr>
        <vertAlign val="superscript"/>
        <sz val="9"/>
        <color theme="1"/>
        <rFont val="Times New Roman"/>
        <family val="1"/>
      </rPr>
      <t>***</t>
    </r>
  </si>
  <si>
    <r>
      <t>-0.0613</t>
    </r>
    <r>
      <rPr>
        <vertAlign val="superscript"/>
        <sz val="9"/>
        <color theme="1"/>
        <rFont val="Times New Roman"/>
        <family val="1"/>
      </rPr>
      <t>***</t>
    </r>
  </si>
  <si>
    <r>
      <t>0.0061</t>
    </r>
    <r>
      <rPr>
        <vertAlign val="superscript"/>
        <sz val="9"/>
        <color theme="1"/>
        <rFont val="Times New Roman"/>
        <family val="1"/>
      </rPr>
      <t>**</t>
    </r>
  </si>
  <si>
    <r>
      <t>0.0800</t>
    </r>
    <r>
      <rPr>
        <vertAlign val="superscript"/>
        <sz val="9"/>
        <color theme="1"/>
        <rFont val="Times New Roman"/>
        <family val="1"/>
      </rPr>
      <t>**</t>
    </r>
  </si>
  <si>
    <r>
      <t>-0.0526</t>
    </r>
    <r>
      <rPr>
        <vertAlign val="superscript"/>
        <sz val="9"/>
        <color theme="1"/>
        <rFont val="Times New Roman"/>
        <family val="1"/>
      </rPr>
      <t>**</t>
    </r>
  </si>
  <si>
    <r>
      <t>-0.0164</t>
    </r>
    <r>
      <rPr>
        <vertAlign val="superscript"/>
        <sz val="9"/>
        <color theme="1"/>
        <rFont val="Times New Roman"/>
        <family val="1"/>
      </rPr>
      <t>*</t>
    </r>
  </si>
  <si>
    <r>
      <t>0.0544</t>
    </r>
    <r>
      <rPr>
        <vertAlign val="superscript"/>
        <sz val="9"/>
        <color theme="1"/>
        <rFont val="Times New Roman"/>
        <family val="1"/>
      </rPr>
      <t>*</t>
    </r>
  </si>
  <si>
    <r>
      <t>0.1146</t>
    </r>
    <r>
      <rPr>
        <vertAlign val="superscript"/>
        <sz val="9"/>
        <color theme="1"/>
        <rFont val="Times New Roman"/>
        <family val="1"/>
      </rPr>
      <t>**</t>
    </r>
  </si>
  <si>
    <r>
      <t>-0.1155</t>
    </r>
    <r>
      <rPr>
        <vertAlign val="superscript"/>
        <sz val="9"/>
        <color theme="1"/>
        <rFont val="Times New Roman"/>
        <family val="1"/>
      </rPr>
      <t>*</t>
    </r>
  </si>
  <si>
    <r>
      <t xml:space="preserve">Pseudo </t>
    </r>
    <r>
      <rPr>
        <i/>
        <sz val="9"/>
        <color theme="1"/>
        <rFont val="Times New Roman"/>
        <family val="1"/>
      </rPr>
      <t>R</t>
    </r>
    <r>
      <rPr>
        <vertAlign val="superscript"/>
        <sz val="9"/>
        <color theme="1"/>
        <rFont val="Times New Roman"/>
        <family val="1"/>
      </rPr>
      <t>2</t>
    </r>
  </si>
  <si>
    <r>
      <t>0.3486</t>
    </r>
    <r>
      <rPr>
        <vertAlign val="superscript"/>
        <sz val="9"/>
        <color theme="1"/>
        <rFont val="Times New Roman"/>
        <family val="1"/>
      </rPr>
      <t>**</t>
    </r>
  </si>
  <si>
    <r>
      <t>-0.7859</t>
    </r>
    <r>
      <rPr>
        <vertAlign val="superscript"/>
        <sz val="9"/>
        <color theme="1"/>
        <rFont val="Times New Roman"/>
        <family val="1"/>
      </rPr>
      <t>**</t>
    </r>
  </si>
  <si>
    <r>
      <t>0.6667</t>
    </r>
    <r>
      <rPr>
        <vertAlign val="superscript"/>
        <sz val="9"/>
        <color theme="1"/>
        <rFont val="Times New Roman"/>
        <family val="1"/>
      </rPr>
      <t>*</t>
    </r>
  </si>
  <si>
    <r>
      <t>0.2462</t>
    </r>
    <r>
      <rPr>
        <vertAlign val="superscript"/>
        <sz val="9"/>
        <color theme="1"/>
        <rFont val="Times New Roman"/>
        <family val="1"/>
      </rPr>
      <t>**</t>
    </r>
  </si>
  <si>
    <r>
      <t>-0.4170</t>
    </r>
    <r>
      <rPr>
        <vertAlign val="superscript"/>
        <sz val="9"/>
        <color theme="1"/>
        <rFont val="Times New Roman"/>
        <family val="1"/>
      </rPr>
      <t>***</t>
    </r>
  </si>
  <si>
    <r>
      <t>0.2443</t>
    </r>
    <r>
      <rPr>
        <vertAlign val="superscript"/>
        <sz val="9"/>
        <color theme="1"/>
        <rFont val="Times New Roman"/>
        <family val="1"/>
      </rPr>
      <t>**</t>
    </r>
  </si>
  <si>
    <r>
      <t>-0.3233</t>
    </r>
    <r>
      <rPr>
        <vertAlign val="superscript"/>
        <sz val="9"/>
        <color theme="1"/>
        <rFont val="Times New Roman"/>
        <family val="1"/>
      </rPr>
      <t>**</t>
    </r>
  </si>
  <si>
    <r>
      <t>-0.2015</t>
    </r>
    <r>
      <rPr>
        <vertAlign val="superscript"/>
        <sz val="9"/>
        <color theme="1"/>
        <rFont val="Times New Roman"/>
        <family val="1"/>
      </rPr>
      <t>*</t>
    </r>
  </si>
  <si>
    <r>
      <t>0.9042</t>
    </r>
    <r>
      <rPr>
        <vertAlign val="superscript"/>
        <sz val="9"/>
        <color theme="1"/>
        <rFont val="Times New Roman"/>
        <family val="1"/>
      </rPr>
      <t>***</t>
    </r>
  </si>
  <si>
    <r>
      <t>-0.2499</t>
    </r>
    <r>
      <rPr>
        <vertAlign val="superscript"/>
        <sz val="9"/>
        <color theme="1"/>
        <rFont val="Times New Roman"/>
        <family val="1"/>
      </rPr>
      <t>**</t>
    </r>
  </si>
  <si>
    <r>
      <t>1.7916</t>
    </r>
    <r>
      <rPr>
        <vertAlign val="superscript"/>
        <sz val="9"/>
        <color theme="1"/>
        <rFont val="Times New Roman"/>
        <family val="1"/>
      </rPr>
      <t>***</t>
    </r>
  </si>
  <si>
    <r>
      <t>1.1806</t>
    </r>
    <r>
      <rPr>
        <vertAlign val="superscript"/>
        <sz val="9"/>
        <color theme="1"/>
        <rFont val="Times New Roman"/>
        <family val="1"/>
      </rPr>
      <t>***</t>
    </r>
  </si>
  <si>
    <r>
      <t>0.8528</t>
    </r>
    <r>
      <rPr>
        <vertAlign val="superscript"/>
        <sz val="9"/>
        <color theme="1"/>
        <rFont val="Times New Roman"/>
        <family val="1"/>
      </rPr>
      <t>***</t>
    </r>
  </si>
  <si>
    <r>
      <t>0.2740</t>
    </r>
    <r>
      <rPr>
        <vertAlign val="superscript"/>
        <sz val="9"/>
        <color theme="1"/>
        <rFont val="Times New Roman"/>
        <family val="1"/>
      </rPr>
      <t>**</t>
    </r>
  </si>
  <si>
    <r>
      <t>0.4648</t>
    </r>
    <r>
      <rPr>
        <vertAlign val="superscript"/>
        <sz val="9"/>
        <color theme="1"/>
        <rFont val="Times New Roman"/>
        <family val="1"/>
      </rPr>
      <t>*</t>
    </r>
  </si>
  <si>
    <r>
      <t>0.5028</t>
    </r>
    <r>
      <rPr>
        <vertAlign val="superscript"/>
        <sz val="9"/>
        <color theme="1"/>
        <rFont val="Times New Roman"/>
        <family val="1"/>
      </rPr>
      <t>**</t>
    </r>
  </si>
  <si>
    <r>
      <t>-0.5720</t>
    </r>
    <r>
      <rPr>
        <vertAlign val="superscript"/>
        <sz val="9"/>
        <color theme="1"/>
        <rFont val="Times New Roman"/>
        <family val="1"/>
      </rPr>
      <t>**</t>
    </r>
  </si>
  <si>
    <r>
      <t>-1.0747</t>
    </r>
    <r>
      <rPr>
        <vertAlign val="superscript"/>
        <sz val="9"/>
        <color theme="1"/>
        <rFont val="Times New Roman"/>
        <family val="1"/>
      </rPr>
      <t>**</t>
    </r>
  </si>
  <si>
    <r>
      <t>-1.8271</t>
    </r>
    <r>
      <rPr>
        <vertAlign val="superscript"/>
        <sz val="9"/>
        <color theme="1"/>
        <rFont val="Times New Roman"/>
        <family val="1"/>
      </rPr>
      <t>***</t>
    </r>
  </si>
  <si>
    <r>
      <t>-1.2134</t>
    </r>
    <r>
      <rPr>
        <vertAlign val="superscript"/>
        <sz val="9"/>
        <color theme="1"/>
        <rFont val="Times New Roman"/>
        <family val="1"/>
      </rPr>
      <t>***</t>
    </r>
  </si>
  <si>
    <r>
      <t>-3.6449</t>
    </r>
    <r>
      <rPr>
        <vertAlign val="superscript"/>
        <sz val="9"/>
        <color theme="1"/>
        <rFont val="Times New Roman"/>
        <family val="1"/>
      </rPr>
      <t>***</t>
    </r>
  </si>
  <si>
    <r>
      <t>-0.9635</t>
    </r>
    <r>
      <rPr>
        <vertAlign val="superscript"/>
        <sz val="9"/>
        <color theme="1"/>
        <rFont val="Times New Roman"/>
        <family val="1"/>
      </rPr>
      <t>***</t>
    </r>
  </si>
  <si>
    <r>
      <t>-2.8615</t>
    </r>
    <r>
      <rPr>
        <vertAlign val="superscript"/>
        <sz val="9"/>
        <color theme="1"/>
        <rFont val="Times New Roman"/>
        <family val="1"/>
      </rPr>
      <t>***</t>
    </r>
  </si>
  <si>
    <r>
      <t>-2.4123</t>
    </r>
    <r>
      <rPr>
        <vertAlign val="superscript"/>
        <sz val="9"/>
        <color theme="1"/>
        <rFont val="Times New Roman"/>
        <family val="1"/>
      </rPr>
      <t>***</t>
    </r>
  </si>
  <si>
    <r>
      <t>*</t>
    </r>
    <r>
      <rPr>
        <sz val="9"/>
        <color theme="1"/>
        <rFont val="Times New Roman"/>
        <family val="1"/>
      </rPr>
      <t xml:space="preserve"> </t>
    </r>
    <r>
      <rPr>
        <i/>
        <sz val="9"/>
        <color theme="1"/>
        <rFont val="Times New Roman"/>
        <family val="1"/>
      </rPr>
      <t>p</t>
    </r>
    <r>
      <rPr>
        <sz val="9"/>
        <color theme="1"/>
        <rFont val="Times New Roman"/>
        <family val="1"/>
      </rPr>
      <t xml:space="preserve"> &lt; 0.10, </t>
    </r>
    <r>
      <rPr>
        <vertAlign val="superscript"/>
        <sz val="9"/>
        <color theme="1"/>
        <rFont val="Times New Roman"/>
        <family val="1"/>
      </rPr>
      <t>**</t>
    </r>
    <r>
      <rPr>
        <sz val="9"/>
        <color theme="1"/>
        <rFont val="Times New Roman"/>
        <family val="1"/>
      </rPr>
      <t xml:space="preserve"> </t>
    </r>
    <r>
      <rPr>
        <i/>
        <sz val="9"/>
        <color theme="1"/>
        <rFont val="Times New Roman"/>
        <family val="1"/>
      </rPr>
      <t>p</t>
    </r>
    <r>
      <rPr>
        <sz val="9"/>
        <color theme="1"/>
        <rFont val="Times New Roman"/>
        <family val="1"/>
      </rPr>
      <t xml:space="preserve"> &lt; 0.05, </t>
    </r>
    <r>
      <rPr>
        <vertAlign val="superscript"/>
        <sz val="9"/>
        <color theme="1"/>
        <rFont val="Times New Roman"/>
        <family val="1"/>
      </rPr>
      <t>***</t>
    </r>
    <r>
      <rPr>
        <sz val="9"/>
        <color theme="1"/>
        <rFont val="Times New Roman"/>
        <family val="1"/>
      </rPr>
      <t xml:space="preserve"> </t>
    </r>
    <r>
      <rPr>
        <i/>
        <sz val="9"/>
        <color theme="1"/>
        <rFont val="Times New Roman"/>
        <family val="1"/>
      </rPr>
      <t>p</t>
    </r>
    <r>
      <rPr>
        <sz val="9"/>
        <color theme="1"/>
        <rFont val="Times New Roman"/>
        <family val="1"/>
      </rPr>
      <t xml:space="preserve"> &lt; 0.01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</si>
</sst>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000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vertAlign val="superscript"/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9"/>
      <color theme="1"/>
      <name val="Times New Roman"/>
      <family val="1"/>
    </font>
    <font>
      <vertAlign val="superscript"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15" borderId="21" applyNumberFormat="0" applyFont="0" applyAlignment="0" applyProtection="0"/>
  </cellStyleXfs>
  <cellXfs count="142">
    <xf numFmtId="0" fontId="0" fillId="0" borderId="0" xfId="0"/>
    <xf numFmtId="0" fontId="0" fillId="0" borderId="0" xfId="0" applyFill="1"/>
    <xf numFmtId="2" fontId="0" fillId="0" borderId="0" xfId="0" applyNumberFormat="1"/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1" applyFont="1"/>
    <xf numFmtId="2" fontId="0" fillId="4" borderId="0" xfId="0" applyNumberFormat="1" applyFill="1"/>
    <xf numFmtId="2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9" fontId="0" fillId="0" borderId="0" xfId="1" applyFon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9" borderId="0" xfId="0" applyNumberFormat="1" applyFill="1" applyAlignment="1">
      <alignment horizontal="left"/>
    </xf>
    <xf numFmtId="2" fontId="0" fillId="10" borderId="0" xfId="0" applyNumberFormat="1" applyFill="1" applyAlignment="1">
      <alignment horizontal="left"/>
    </xf>
    <xf numFmtId="2" fontId="0" fillId="11" borderId="0" xfId="0" applyNumberFormat="1" applyFill="1" applyAlignment="1">
      <alignment horizontal="left"/>
    </xf>
    <xf numFmtId="2" fontId="0" fillId="12" borderId="0" xfId="0" applyNumberFormat="1" applyFill="1" applyAlignment="1">
      <alignment horizontal="left"/>
    </xf>
    <xf numFmtId="2" fontId="0" fillId="13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0" fontId="2" fillId="2" borderId="0" xfId="2"/>
    <xf numFmtId="0" fontId="3" fillId="3" borderId="0" xfId="3"/>
    <xf numFmtId="2" fontId="3" fillId="3" borderId="0" xfId="3" applyNumberFormat="1"/>
    <xf numFmtId="2" fontId="3" fillId="3" borderId="0" xfId="3" applyNumberFormat="1" applyAlignment="1">
      <alignment horizontal="left"/>
    </xf>
    <xf numFmtId="0" fontId="3" fillId="3" borderId="0" xfId="3" applyAlignment="1">
      <alignment horizontal="left"/>
    </xf>
    <xf numFmtId="165" fontId="3" fillId="3" borderId="0" xfId="3" applyNumberFormat="1" applyAlignment="1">
      <alignment horizontal="left"/>
    </xf>
    <xf numFmtId="16" fontId="0" fillId="0" borderId="0" xfId="0" applyNumberFormat="1"/>
    <xf numFmtId="166" fontId="0" fillId="0" borderId="0" xfId="0" applyNumberFormat="1"/>
    <xf numFmtId="1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9" fontId="0" fillId="0" borderId="2" xfId="1" applyFont="1" applyBorder="1" applyAlignment="1">
      <alignment horizontal="center" wrapText="1"/>
    </xf>
    <xf numFmtId="9" fontId="0" fillId="0" borderId="0" xfId="1" applyFont="1" applyBorder="1" applyAlignment="1">
      <alignment horizontal="center" wrapText="1"/>
    </xf>
    <xf numFmtId="9" fontId="0" fillId="0" borderId="3" xfId="1" applyFont="1" applyBorder="1" applyAlignment="1">
      <alignment horizontal="center" wrapText="1"/>
    </xf>
    <xf numFmtId="9" fontId="0" fillId="0" borderId="4" xfId="1" applyFont="1" applyBorder="1" applyAlignment="1">
      <alignment horizontal="center" wrapText="1"/>
    </xf>
    <xf numFmtId="9" fontId="0" fillId="0" borderId="5" xfId="1" applyFont="1" applyBorder="1" applyAlignment="1">
      <alignment horizontal="center" wrapText="1"/>
    </xf>
    <xf numFmtId="9" fontId="0" fillId="0" borderId="6" xfId="1" applyFont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9" fontId="0" fillId="0" borderId="10" xfId="1" applyFont="1" applyBorder="1" applyAlignment="1">
      <alignment horizontal="center" wrapText="1"/>
    </xf>
    <xf numFmtId="9" fontId="0" fillId="0" borderId="15" xfId="1" applyFont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0" xfId="0" applyAlignment="1"/>
    <xf numFmtId="9" fontId="0" fillId="0" borderId="0" xfId="1" applyFont="1" applyAlignment="1">
      <alignment horizontal="center"/>
    </xf>
    <xf numFmtId="9" fontId="0" fillId="0" borderId="2" xfId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9" fontId="0" fillId="0" borderId="3" xfId="1" applyFont="1" applyBorder="1" applyAlignment="1">
      <alignment horizontal="center"/>
    </xf>
    <xf numFmtId="9" fontId="0" fillId="0" borderId="4" xfId="1" applyFont="1" applyBorder="1" applyAlignment="1">
      <alignment horizontal="center"/>
    </xf>
    <xf numFmtId="9" fontId="0" fillId="0" borderId="5" xfId="1" applyFont="1" applyBorder="1" applyAlignment="1">
      <alignment horizontal="center"/>
    </xf>
    <xf numFmtId="9" fontId="0" fillId="0" borderId="6" xfId="1" applyFont="1" applyBorder="1" applyAlignment="1">
      <alignment horizontal="center"/>
    </xf>
    <xf numFmtId="0" fontId="0" fillId="0" borderId="16" xfId="0" applyBorder="1" applyAlignment="1">
      <alignment horizontal="center" wrapText="1"/>
    </xf>
    <xf numFmtId="9" fontId="0" fillId="0" borderId="11" xfId="1" applyFont="1" applyBorder="1" applyAlignment="1">
      <alignment horizontal="center"/>
    </xf>
    <xf numFmtId="9" fontId="0" fillId="0" borderId="17" xfId="1" applyFont="1" applyBorder="1" applyAlignment="1">
      <alignment horizontal="center"/>
    </xf>
    <xf numFmtId="9" fontId="0" fillId="0" borderId="19" xfId="1" applyFont="1" applyBorder="1" applyAlignment="1">
      <alignment horizontal="center"/>
    </xf>
    <xf numFmtId="9" fontId="0" fillId="0" borderId="12" xfId="1" applyFont="1" applyBorder="1" applyAlignment="1">
      <alignment horizontal="center"/>
    </xf>
    <xf numFmtId="9" fontId="0" fillId="0" borderId="18" xfId="1" applyFont="1" applyBorder="1" applyAlignment="1">
      <alignment horizontal="center"/>
    </xf>
    <xf numFmtId="9" fontId="0" fillId="0" borderId="13" xfId="1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9" fontId="0" fillId="14" borderId="4" xfId="1" applyFont="1" applyFill="1" applyBorder="1" applyAlignment="1">
      <alignment horizontal="center"/>
    </xf>
    <xf numFmtId="9" fontId="0" fillId="14" borderId="2" xfId="1" applyFont="1" applyFill="1" applyBorder="1" applyAlignment="1">
      <alignment horizontal="center"/>
    </xf>
    <xf numFmtId="9" fontId="0" fillId="14" borderId="0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66" fontId="0" fillId="0" borderId="0" xfId="1" applyNumberFormat="1" applyFont="1"/>
    <xf numFmtId="166" fontId="0" fillId="0" borderId="2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2" fillId="2" borderId="2" xfId="2" applyNumberFormat="1" applyBorder="1" applyAlignment="1">
      <alignment horizontal="center"/>
    </xf>
    <xf numFmtId="166" fontId="2" fillId="2" borderId="3" xfId="2" applyNumberFormat="1" applyBorder="1" applyAlignment="1">
      <alignment horizontal="center"/>
    </xf>
    <xf numFmtId="166" fontId="2" fillId="2" borderId="0" xfId="2" applyNumberFormat="1" applyBorder="1" applyAlignment="1">
      <alignment horizontal="center"/>
    </xf>
    <xf numFmtId="166" fontId="2" fillId="2" borderId="10" xfId="2" applyNumberFormat="1" applyBorder="1" applyAlignment="1">
      <alignment horizontal="center"/>
    </xf>
    <xf numFmtId="0" fontId="0" fillId="0" borderId="0" xfId="0" applyAlignment="1">
      <alignment horizontal="right"/>
    </xf>
    <xf numFmtId="0" fontId="2" fillId="2" borderId="0" xfId="2" applyAlignment="1">
      <alignment horizontal="right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15" borderId="21" xfId="4" applyFont="1"/>
    <xf numFmtId="0" fontId="0" fillId="15" borderId="21" xfId="4" applyFont="1" applyAlignment="1">
      <alignment horizontal="right"/>
    </xf>
    <xf numFmtId="0" fontId="3" fillId="3" borderId="21" xfId="3" applyBorder="1" applyAlignment="1">
      <alignment horizontal="right"/>
    </xf>
    <xf numFmtId="0" fontId="2" fillId="2" borderId="21" xfId="2" applyBorder="1" applyAlignment="1">
      <alignment horizontal="right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14" borderId="0" xfId="0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7" fillId="0" borderId="1" xfId="0" applyFont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14" borderId="0" xfId="0" applyFont="1" applyFill="1" applyAlignment="1">
      <alignment horizontal="right" vertic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7" fillId="0" borderId="0" xfId="0" applyFont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6" fillId="0" borderId="0" xfId="0" applyFont="1" applyAlignment="1"/>
    <xf numFmtId="0" fontId="14" fillId="0" borderId="0" xfId="0" applyFont="1" applyAlignment="1">
      <alignment vertical="center"/>
    </xf>
    <xf numFmtId="0" fontId="13" fillId="14" borderId="0" xfId="0" applyFont="1" applyFill="1" applyAlignment="1">
      <alignment horizontal="center" vertical="center"/>
    </xf>
  </cellXfs>
  <cellStyles count="5">
    <cellStyle name="Bad" xfId="3" builtinId="27"/>
    <cellStyle name="Good" xfId="2" builtinId="26"/>
    <cellStyle name="Normal" xfId="0" builtinId="0"/>
    <cellStyle name="Note" xfId="4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H32" sqref="H32"/>
    </sheetView>
  </sheetViews>
  <sheetFormatPr defaultRowHeight="15" x14ac:dyDescent="0.25"/>
  <cols>
    <col min="1" max="1" width="13.85546875" style="1" customWidth="1"/>
    <col min="2" max="2" width="12.42578125" style="1" customWidth="1"/>
    <col min="3" max="3" width="22.5703125" style="1" customWidth="1"/>
    <col min="4" max="4" width="17" style="1" bestFit="1" customWidth="1"/>
    <col min="5" max="5" width="32.85546875" style="1" customWidth="1"/>
    <col min="6" max="6" width="8.42578125" style="1" bestFit="1" customWidth="1"/>
    <col min="7" max="7" width="4.5703125" style="1" bestFit="1" customWidth="1"/>
    <col min="8" max="8" width="6.7109375" style="1" bestFit="1" customWidth="1"/>
    <col min="9" max="9" width="22.42578125" style="1" bestFit="1" customWidth="1"/>
    <col min="10" max="10" width="12.5703125" style="1" bestFit="1" customWidth="1"/>
    <col min="11" max="11" width="11.42578125" style="1" bestFit="1" customWidth="1"/>
    <col min="12" max="12" width="11.28515625" bestFit="1" customWidth="1"/>
    <col min="13" max="13" width="20.140625" bestFit="1" customWidth="1"/>
    <col min="14" max="14" width="10.5703125" bestFit="1" customWidth="1"/>
    <col min="15" max="15" width="14" style="5" bestFit="1" customWidth="1"/>
    <col min="16" max="16" width="25.140625" bestFit="1" customWidth="1"/>
    <col min="17" max="19" width="27.42578125" style="12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38</v>
      </c>
      <c r="I1" s="1" t="s">
        <v>39</v>
      </c>
      <c r="J1" s="20" t="s">
        <v>42</v>
      </c>
      <c r="K1" s="20" t="s">
        <v>40</v>
      </c>
      <c r="L1" s="20" t="s">
        <v>41</v>
      </c>
      <c r="M1" s="20" t="s">
        <v>43</v>
      </c>
      <c r="N1" t="s">
        <v>44</v>
      </c>
      <c r="O1" s="5" t="s">
        <v>45</v>
      </c>
      <c r="P1" t="s">
        <v>46</v>
      </c>
      <c r="Q1" s="11" t="s">
        <v>47</v>
      </c>
      <c r="R1" t="s">
        <v>55</v>
      </c>
      <c r="S1" s="11" t="s">
        <v>56</v>
      </c>
    </row>
    <row r="2" spans="1:19" x14ac:dyDescent="0.25">
      <c r="A2" s="1">
        <v>201036010</v>
      </c>
      <c r="B2" s="1" t="s">
        <v>7</v>
      </c>
      <c r="C2" s="1" t="s">
        <v>8</v>
      </c>
      <c r="D2" s="1" t="s">
        <v>9</v>
      </c>
      <c r="E2" s="1" t="s">
        <v>10</v>
      </c>
      <c r="F2" s="1">
        <v>3</v>
      </c>
      <c r="G2" s="1">
        <v>10</v>
      </c>
      <c r="H2" s="1">
        <v>5</v>
      </c>
      <c r="I2" s="1">
        <v>457</v>
      </c>
      <c r="J2" s="3">
        <v>160.3331</v>
      </c>
      <c r="K2" s="3">
        <v>801.66560000000004</v>
      </c>
      <c r="L2" s="4">
        <v>3.5083829999999998</v>
      </c>
      <c r="M2" s="4">
        <f>F2*L2</f>
        <v>10.525148999999999</v>
      </c>
      <c r="N2" s="2">
        <f>SUM($M$2:$M$24)</f>
        <v>588.00498649999997</v>
      </c>
      <c r="O2" s="5">
        <f>N2/K2</f>
        <v>0.73347912957722017</v>
      </c>
      <c r="P2" s="9">
        <f>$M$2+$M$3+$M$4+$M$14+$M$15</f>
        <v>95.428024500000006</v>
      </c>
      <c r="Q2" s="11">
        <f>P2/K2</f>
        <v>0.1190371951846256</v>
      </c>
      <c r="R2" s="14">
        <f>$M$2+$M$3+$M$6+$M$9+$M$10+$M$11+$M$12+$M$14+$M$15+$M$16+$M$18+$M$19+$M$23</f>
        <v>233.48289000000003</v>
      </c>
      <c r="S2" s="11">
        <f>R2/K2</f>
        <v>0.29124723575515776</v>
      </c>
    </row>
    <row r="3" spans="1:19" x14ac:dyDescent="0.25">
      <c r="A3" s="1">
        <v>201036010</v>
      </c>
      <c r="B3" s="1" t="s">
        <v>7</v>
      </c>
      <c r="C3" s="1" t="s">
        <v>8</v>
      </c>
      <c r="D3" s="1" t="s">
        <v>9</v>
      </c>
      <c r="E3" s="1" t="s">
        <v>11</v>
      </c>
      <c r="F3" s="1">
        <v>3</v>
      </c>
      <c r="G3" s="1">
        <v>15</v>
      </c>
      <c r="H3" s="1">
        <v>5</v>
      </c>
      <c r="I3" s="1">
        <v>457</v>
      </c>
      <c r="J3" s="3">
        <v>160.3331</v>
      </c>
      <c r="K3" s="3">
        <v>801.66560000000004</v>
      </c>
      <c r="L3" s="4">
        <v>5.262575</v>
      </c>
      <c r="M3" s="4">
        <f t="shared" ref="M3:M24" si="0">F3*L3</f>
        <v>15.787725</v>
      </c>
      <c r="N3" s="2">
        <f t="shared" ref="N3:N24" si="1">SUM($M$2:$M$24)</f>
        <v>588.00498649999997</v>
      </c>
      <c r="O3" s="5">
        <f t="shared" ref="O3:O24" si="2">N3/K3</f>
        <v>0.73347912957722017</v>
      </c>
      <c r="P3" s="9">
        <f t="shared" ref="P3:P4" si="3">$M$2+$M$3+$M$4+$M$14+$M$15</f>
        <v>95.428024500000006</v>
      </c>
      <c r="Q3" s="11">
        <f t="shared" ref="Q3:Q23" si="4">P3/K3</f>
        <v>0.1190371951846256</v>
      </c>
      <c r="R3" s="14">
        <f>$M$2+$M$3+$M$6+$M$9+$M$10+$M$11+$M$12+$M$14+$M$15+$M$16+$M$18+$M$19+$M$23</f>
        <v>233.48289000000003</v>
      </c>
      <c r="S3" s="11">
        <f t="shared" ref="S3:S24" si="5">R3/K3</f>
        <v>0.29124723575515776</v>
      </c>
    </row>
    <row r="4" spans="1:19" x14ac:dyDescent="0.25">
      <c r="A4" s="1">
        <v>201036010</v>
      </c>
      <c r="B4" s="1" t="s">
        <v>7</v>
      </c>
      <c r="C4" s="1" t="s">
        <v>8</v>
      </c>
      <c r="D4" s="1" t="s">
        <v>12</v>
      </c>
      <c r="E4" s="1" t="s">
        <v>13</v>
      </c>
      <c r="F4" s="1">
        <v>3</v>
      </c>
      <c r="G4" s="1">
        <v>14</v>
      </c>
      <c r="H4" s="1">
        <v>5</v>
      </c>
      <c r="I4" s="1">
        <v>457</v>
      </c>
      <c r="J4" s="3">
        <v>160.3331</v>
      </c>
      <c r="K4" s="3">
        <v>801.66560000000004</v>
      </c>
      <c r="L4" s="4">
        <v>4.9117360000000003</v>
      </c>
      <c r="M4" s="4">
        <f t="shared" si="0"/>
        <v>14.735208</v>
      </c>
      <c r="N4" s="2">
        <f t="shared" si="1"/>
        <v>588.00498649999997</v>
      </c>
      <c r="O4" s="5">
        <f t="shared" si="2"/>
        <v>0.73347912957722017</v>
      </c>
      <c r="P4" s="9">
        <f t="shared" si="3"/>
        <v>95.428024500000006</v>
      </c>
      <c r="Q4" s="11">
        <f t="shared" si="4"/>
        <v>0.1190371951846256</v>
      </c>
      <c r="R4" s="15">
        <f>$M$4+$M$20+$M$22+$M$24</f>
        <v>279.26727799999998</v>
      </c>
      <c r="S4" s="11">
        <f t="shared" si="5"/>
        <v>0.34835881444831857</v>
      </c>
    </row>
    <row r="5" spans="1:19" x14ac:dyDescent="0.25">
      <c r="A5" s="1">
        <v>201036010</v>
      </c>
      <c r="B5" s="1" t="s">
        <v>7</v>
      </c>
      <c r="C5" s="1" t="s">
        <v>14</v>
      </c>
      <c r="D5" s="1" t="s">
        <v>15</v>
      </c>
      <c r="E5" s="1" t="s">
        <v>16</v>
      </c>
      <c r="F5" s="1">
        <v>3</v>
      </c>
      <c r="G5" s="1">
        <v>10</v>
      </c>
      <c r="H5" s="1">
        <v>5</v>
      </c>
      <c r="I5" s="1">
        <v>457</v>
      </c>
      <c r="J5" s="3">
        <v>160.3331</v>
      </c>
      <c r="K5" s="3">
        <v>801.66560000000004</v>
      </c>
      <c r="L5" s="4">
        <v>3.5083829999999998</v>
      </c>
      <c r="M5" s="4">
        <f t="shared" si="0"/>
        <v>10.525148999999999</v>
      </c>
      <c r="N5" s="2">
        <f t="shared" si="1"/>
        <v>588.00498649999997</v>
      </c>
      <c r="O5" s="5">
        <f t="shared" si="2"/>
        <v>0.73347912957722017</v>
      </c>
      <c r="P5" s="8">
        <f>$M$5+$M$16+$M$17</f>
        <v>32.101706499999999</v>
      </c>
      <c r="Q5" s="11">
        <f t="shared" si="4"/>
        <v>4.0043762012489992E-2</v>
      </c>
      <c r="R5" s="18">
        <f>M5</f>
        <v>10.525148999999999</v>
      </c>
      <c r="S5" s="11">
        <f t="shared" si="5"/>
        <v>1.3129101460758699E-2</v>
      </c>
    </row>
    <row r="6" spans="1:19" x14ac:dyDescent="0.25">
      <c r="A6" s="1">
        <v>201036010</v>
      </c>
      <c r="B6" s="1" t="s">
        <v>7</v>
      </c>
      <c r="C6" s="1" t="s">
        <v>17</v>
      </c>
      <c r="D6" s="1" t="s">
        <v>9</v>
      </c>
      <c r="E6" s="1" t="s">
        <v>18</v>
      </c>
      <c r="F6" s="1">
        <v>3</v>
      </c>
      <c r="G6" s="1">
        <v>10</v>
      </c>
      <c r="H6" s="1">
        <v>5</v>
      </c>
      <c r="I6" s="1">
        <v>457</v>
      </c>
      <c r="J6" s="3">
        <v>160.3331</v>
      </c>
      <c r="K6" s="3">
        <v>801.66560000000004</v>
      </c>
      <c r="L6" s="4">
        <v>3.5083829999999998</v>
      </c>
      <c r="M6" s="4">
        <f t="shared" si="0"/>
        <v>10.525148999999999</v>
      </c>
      <c r="N6" s="2">
        <f t="shared" si="1"/>
        <v>588.00498649999997</v>
      </c>
      <c r="O6" s="5">
        <f t="shared" si="2"/>
        <v>0.73347912957722017</v>
      </c>
      <c r="P6" s="7">
        <f>$M$6+$M$7+$M$8+$M$18+$M$19+$M$20+$M$21</f>
        <v>235.763328</v>
      </c>
      <c r="Q6" s="11">
        <f t="shared" si="4"/>
        <v>0.29409186074592697</v>
      </c>
      <c r="R6" s="14">
        <f>$M$2+$M$3+$M$6+$M$9+$M$10+$M$11+$M$12+$M$14+$M$15+$M$16+$M$18+$M$19+$M$23</f>
        <v>233.48289000000003</v>
      </c>
      <c r="S6" s="11">
        <f t="shared" si="5"/>
        <v>0.29124723575515776</v>
      </c>
    </row>
    <row r="7" spans="1:19" x14ac:dyDescent="0.25">
      <c r="A7" s="1">
        <v>201036010</v>
      </c>
      <c r="B7" s="1" t="s">
        <v>7</v>
      </c>
      <c r="C7" s="1" t="s">
        <v>17</v>
      </c>
      <c r="D7" s="1" t="s">
        <v>19</v>
      </c>
      <c r="E7" s="1" t="s">
        <v>20</v>
      </c>
      <c r="F7" s="1">
        <v>3</v>
      </c>
      <c r="G7" s="1">
        <v>14</v>
      </c>
      <c r="H7" s="1">
        <v>5</v>
      </c>
      <c r="I7" s="1">
        <v>457</v>
      </c>
      <c r="J7" s="3">
        <v>160.3331</v>
      </c>
      <c r="K7" s="3">
        <v>801.66560000000004</v>
      </c>
      <c r="L7" s="4">
        <v>4.9117360000000003</v>
      </c>
      <c r="M7" s="4">
        <f t="shared" si="0"/>
        <v>14.735208</v>
      </c>
      <c r="N7" s="2">
        <f t="shared" si="1"/>
        <v>588.00498649999997</v>
      </c>
      <c r="O7" s="5">
        <f t="shared" si="2"/>
        <v>0.73347912957722017</v>
      </c>
      <c r="P7" s="7">
        <f t="shared" ref="P7:P8" si="6">$M$6+$M$7+$M$8+$M$18+$M$19+$M$20+$M$21</f>
        <v>235.763328</v>
      </c>
      <c r="Q7" s="11">
        <f t="shared" si="4"/>
        <v>0.29409186074592697</v>
      </c>
      <c r="R7" s="16">
        <f>$M$7+$M$13+$M$17+$M$21</f>
        <v>54.204520500000001</v>
      </c>
      <c r="S7" s="11">
        <f t="shared" si="5"/>
        <v>6.7614876452226469E-2</v>
      </c>
    </row>
    <row r="8" spans="1:19" x14ac:dyDescent="0.25">
      <c r="A8" s="1">
        <v>201036010</v>
      </c>
      <c r="B8" s="1" t="s">
        <v>7</v>
      </c>
      <c r="C8" s="1" t="s">
        <v>17</v>
      </c>
      <c r="D8" s="1" t="s">
        <v>21</v>
      </c>
      <c r="E8" s="1" t="s">
        <v>22</v>
      </c>
      <c r="F8" s="1">
        <v>3</v>
      </c>
      <c r="G8" s="1">
        <v>10</v>
      </c>
      <c r="H8" s="1">
        <v>5</v>
      </c>
      <c r="I8" s="1">
        <v>457</v>
      </c>
      <c r="J8" s="3">
        <v>160.3331</v>
      </c>
      <c r="K8" s="3">
        <v>801.66560000000004</v>
      </c>
      <c r="L8" s="4">
        <v>3.5083829999999998</v>
      </c>
      <c r="M8" s="4">
        <f t="shared" si="0"/>
        <v>10.525148999999999</v>
      </c>
      <c r="N8" s="2">
        <f t="shared" si="1"/>
        <v>588.00498649999997</v>
      </c>
      <c r="O8" s="5">
        <f t="shared" si="2"/>
        <v>0.73347912957722017</v>
      </c>
      <c r="P8" s="7">
        <f t="shared" si="6"/>
        <v>235.763328</v>
      </c>
      <c r="Q8" s="11">
        <f t="shared" si="4"/>
        <v>0.29409186074592697</v>
      </c>
      <c r="R8" s="17">
        <f>M8</f>
        <v>10.525148999999999</v>
      </c>
      <c r="S8" s="11">
        <f t="shared" si="5"/>
        <v>1.3129101460758699E-2</v>
      </c>
    </row>
    <row r="9" spans="1:19" x14ac:dyDescent="0.25">
      <c r="A9" s="1">
        <v>201036010</v>
      </c>
      <c r="B9" s="1" t="s">
        <v>7</v>
      </c>
      <c r="C9" s="1" t="s">
        <v>23</v>
      </c>
      <c r="D9" s="1" t="s">
        <v>9</v>
      </c>
      <c r="E9" s="1" t="s">
        <v>11</v>
      </c>
      <c r="F9" s="1">
        <v>3</v>
      </c>
      <c r="G9" s="1">
        <v>12</v>
      </c>
      <c r="H9" s="1">
        <v>5</v>
      </c>
      <c r="I9" s="1">
        <v>457</v>
      </c>
      <c r="J9" s="3">
        <v>160.3331</v>
      </c>
      <c r="K9" s="3">
        <v>801.66560000000004</v>
      </c>
      <c r="L9" s="4">
        <v>4.2100600000000004</v>
      </c>
      <c r="M9" s="4">
        <f t="shared" si="0"/>
        <v>12.630180000000001</v>
      </c>
      <c r="N9" s="2">
        <f t="shared" si="1"/>
        <v>588.00498649999997</v>
      </c>
      <c r="O9" s="5">
        <f t="shared" si="2"/>
        <v>0.73347912957722017</v>
      </c>
      <c r="P9" s="10">
        <f>$M$9+$M$10+$M$22</f>
        <v>37.715119999999999</v>
      </c>
      <c r="Q9" s="11">
        <f t="shared" si="4"/>
        <v>4.704595033141E-2</v>
      </c>
      <c r="R9" s="14">
        <f t="shared" ref="R9:R12" si="7">$M$2+$M$3+$M$6+$M$9+$M$10+$M$11+$M$12+$M$14+$M$15+$M$16+$M$18+$M$19+$M$23</f>
        <v>233.48289000000003</v>
      </c>
      <c r="S9" s="11">
        <f t="shared" si="5"/>
        <v>0.29124723575515776</v>
      </c>
    </row>
    <row r="10" spans="1:19" x14ac:dyDescent="0.25">
      <c r="A10" s="1">
        <v>201036010</v>
      </c>
      <c r="B10" s="1" t="s">
        <v>7</v>
      </c>
      <c r="C10" s="1" t="s">
        <v>23</v>
      </c>
      <c r="D10" s="1" t="s">
        <v>9</v>
      </c>
      <c r="E10" s="1" t="s">
        <v>24</v>
      </c>
      <c r="F10" s="1">
        <v>2.5</v>
      </c>
      <c r="G10" s="1">
        <v>7</v>
      </c>
      <c r="H10" s="1">
        <v>5</v>
      </c>
      <c r="I10" s="1">
        <v>457</v>
      </c>
      <c r="J10" s="3">
        <v>160.3331</v>
      </c>
      <c r="K10" s="3">
        <v>801.66560000000004</v>
      </c>
      <c r="L10" s="4">
        <v>2.4558680000000002</v>
      </c>
      <c r="M10" s="4">
        <f t="shared" si="0"/>
        <v>6.1396700000000006</v>
      </c>
      <c r="N10" s="2">
        <f t="shared" si="1"/>
        <v>588.00498649999997</v>
      </c>
      <c r="O10" s="5">
        <f t="shared" si="2"/>
        <v>0.73347912957722017</v>
      </c>
      <c r="P10" s="10">
        <f>$M$9+$M$10+$M$22</f>
        <v>37.715119999999999</v>
      </c>
      <c r="Q10" s="11">
        <f t="shared" si="4"/>
        <v>4.704595033141E-2</v>
      </c>
      <c r="R10" s="14">
        <f t="shared" si="7"/>
        <v>233.48289000000003</v>
      </c>
      <c r="S10" s="11">
        <f t="shared" si="5"/>
        <v>0.29124723575515776</v>
      </c>
    </row>
    <row r="11" spans="1:19" x14ac:dyDescent="0.25">
      <c r="A11" s="1">
        <v>201036010</v>
      </c>
      <c r="B11" s="1" t="s">
        <v>7</v>
      </c>
      <c r="C11" s="1" t="s">
        <v>25</v>
      </c>
      <c r="D11" s="1" t="s">
        <v>9</v>
      </c>
      <c r="E11" s="1" t="s">
        <v>26</v>
      </c>
      <c r="F11" s="1">
        <v>3</v>
      </c>
      <c r="G11" s="1">
        <v>40</v>
      </c>
      <c r="H11" s="1">
        <v>5</v>
      </c>
      <c r="I11" s="1">
        <v>457</v>
      </c>
      <c r="J11" s="3">
        <v>160.3331</v>
      </c>
      <c r="K11" s="3">
        <v>801.66560000000004</v>
      </c>
      <c r="L11" s="4">
        <v>14.033530000000001</v>
      </c>
      <c r="M11" s="4">
        <f t="shared" si="0"/>
        <v>42.100590000000004</v>
      </c>
      <c r="N11" s="2">
        <f t="shared" si="1"/>
        <v>588.00498649999997</v>
      </c>
      <c r="O11" s="5">
        <f t="shared" si="2"/>
        <v>0.73347912957722017</v>
      </c>
      <c r="P11" s="6">
        <f>$M$11+$M$12+$M$13+$M$23+$M$24</f>
        <v>186.99680749999999</v>
      </c>
      <c r="Q11" s="11">
        <f t="shared" si="4"/>
        <v>0.23326036130276762</v>
      </c>
      <c r="R11" s="14">
        <f t="shared" si="7"/>
        <v>233.48289000000003</v>
      </c>
      <c r="S11" s="11">
        <f t="shared" si="5"/>
        <v>0.29124723575515776</v>
      </c>
    </row>
    <row r="12" spans="1:19" x14ac:dyDescent="0.25">
      <c r="A12" s="1">
        <v>201036010</v>
      </c>
      <c r="B12" s="1" t="s">
        <v>7</v>
      </c>
      <c r="C12" s="1" t="s">
        <v>25</v>
      </c>
      <c r="D12" s="1" t="s">
        <v>9</v>
      </c>
      <c r="E12" s="1" t="s">
        <v>10</v>
      </c>
      <c r="F12" s="1">
        <v>2.5</v>
      </c>
      <c r="G12" s="1">
        <v>10</v>
      </c>
      <c r="H12" s="1">
        <v>5</v>
      </c>
      <c r="I12" s="1">
        <v>457</v>
      </c>
      <c r="J12" s="3">
        <v>160.3331</v>
      </c>
      <c r="K12" s="3">
        <v>801.66560000000004</v>
      </c>
      <c r="L12" s="4">
        <v>3.5083829999999998</v>
      </c>
      <c r="M12" s="4">
        <f t="shared" si="0"/>
        <v>8.7709574999999997</v>
      </c>
      <c r="N12" s="2">
        <f t="shared" si="1"/>
        <v>588.00498649999997</v>
      </c>
      <c r="O12" s="5">
        <f t="shared" si="2"/>
        <v>0.73347912957722017</v>
      </c>
      <c r="P12" s="6">
        <f t="shared" ref="P12:P13" si="8">$M$11+$M$12+$M$13+$M$23+$M$24</f>
        <v>186.99680749999999</v>
      </c>
      <c r="Q12" s="11">
        <f t="shared" si="4"/>
        <v>0.23326036130276762</v>
      </c>
      <c r="R12" s="14">
        <f t="shared" si="7"/>
        <v>233.48289000000003</v>
      </c>
      <c r="S12" s="11">
        <f t="shared" si="5"/>
        <v>0.29124723575515776</v>
      </c>
    </row>
    <row r="13" spans="1:19" x14ac:dyDescent="0.25">
      <c r="A13" s="1">
        <v>201036010</v>
      </c>
      <c r="B13" s="1" t="s">
        <v>7</v>
      </c>
      <c r="C13" s="1" t="s">
        <v>25</v>
      </c>
      <c r="D13" s="1" t="s">
        <v>19</v>
      </c>
      <c r="E13" s="1" t="s">
        <v>27</v>
      </c>
      <c r="F13" s="1">
        <v>3</v>
      </c>
      <c r="G13" s="1">
        <v>15</v>
      </c>
      <c r="H13" s="1">
        <v>5</v>
      </c>
      <c r="I13" s="1">
        <v>457</v>
      </c>
      <c r="J13" s="3">
        <v>160.3331</v>
      </c>
      <c r="K13" s="3">
        <v>801.66560000000004</v>
      </c>
      <c r="L13" s="4">
        <v>5.262575</v>
      </c>
      <c r="M13" s="4">
        <f t="shared" si="0"/>
        <v>15.787725</v>
      </c>
      <c r="N13" s="2">
        <f t="shared" si="1"/>
        <v>588.00498649999997</v>
      </c>
      <c r="O13" s="5">
        <f t="shared" si="2"/>
        <v>0.73347912957722017</v>
      </c>
      <c r="P13" s="6">
        <f t="shared" si="8"/>
        <v>186.99680749999999</v>
      </c>
      <c r="Q13" s="11">
        <f t="shared" si="4"/>
        <v>0.23326036130276762</v>
      </c>
      <c r="R13" s="16">
        <f>$M$7+$M$13+$M$17+$M$21</f>
        <v>54.204520500000001</v>
      </c>
      <c r="S13" s="11">
        <f t="shared" si="5"/>
        <v>6.7614876452226469E-2</v>
      </c>
    </row>
    <row r="14" spans="1:19" x14ac:dyDescent="0.25">
      <c r="A14" s="1">
        <v>201036010</v>
      </c>
      <c r="B14" s="1" t="s">
        <v>28</v>
      </c>
      <c r="C14" s="1" t="s">
        <v>8</v>
      </c>
      <c r="D14" s="1" t="s">
        <v>9</v>
      </c>
      <c r="E14" s="1" t="s">
        <v>26</v>
      </c>
      <c r="F14" s="1">
        <v>3.5</v>
      </c>
      <c r="G14" s="1">
        <v>30</v>
      </c>
      <c r="H14" s="1">
        <v>5</v>
      </c>
      <c r="I14" s="1">
        <v>457</v>
      </c>
      <c r="J14" s="3">
        <v>160.3331</v>
      </c>
      <c r="K14" s="3">
        <v>801.66560000000004</v>
      </c>
      <c r="L14" s="4">
        <v>10.52515</v>
      </c>
      <c r="M14" s="4">
        <f t="shared" si="0"/>
        <v>36.838025000000002</v>
      </c>
      <c r="N14" s="2">
        <f t="shared" si="1"/>
        <v>588.00498649999997</v>
      </c>
      <c r="O14" s="5">
        <f t="shared" si="2"/>
        <v>0.73347912957722017</v>
      </c>
      <c r="P14" s="9">
        <f t="shared" ref="P14:P15" si="9">$M$2+$M$3+$M$4+$M$14+$M$15</f>
        <v>95.428024500000006</v>
      </c>
      <c r="Q14" s="11">
        <f t="shared" si="4"/>
        <v>0.1190371951846256</v>
      </c>
      <c r="R14" s="14">
        <f t="shared" ref="R14:R16" si="10">$M$2+$M$3+$M$6+$M$9+$M$10+$M$11+$M$12+$M$14+$M$15+$M$16+$M$18+$M$19+$M$23</f>
        <v>233.48289000000003</v>
      </c>
      <c r="S14" s="11">
        <f t="shared" si="5"/>
        <v>0.29124723575515776</v>
      </c>
    </row>
    <row r="15" spans="1:19" x14ac:dyDescent="0.25">
      <c r="A15" s="1">
        <v>201036010</v>
      </c>
      <c r="B15" s="1" t="s">
        <v>28</v>
      </c>
      <c r="C15" s="1" t="s">
        <v>8</v>
      </c>
      <c r="D15" s="1" t="s">
        <v>9</v>
      </c>
      <c r="E15" s="1" t="s">
        <v>29</v>
      </c>
      <c r="F15" s="1">
        <v>2.5</v>
      </c>
      <c r="G15" s="1">
        <v>20</v>
      </c>
      <c r="H15" s="1">
        <v>5</v>
      </c>
      <c r="I15" s="1">
        <v>457</v>
      </c>
      <c r="J15" s="3">
        <v>160.3331</v>
      </c>
      <c r="K15" s="3">
        <v>801.66560000000004</v>
      </c>
      <c r="L15" s="4">
        <v>7.0167669999999998</v>
      </c>
      <c r="M15" s="4">
        <f t="shared" si="0"/>
        <v>17.5419175</v>
      </c>
      <c r="N15" s="2">
        <f t="shared" si="1"/>
        <v>588.00498649999997</v>
      </c>
      <c r="O15" s="5">
        <f t="shared" si="2"/>
        <v>0.73347912957722017</v>
      </c>
      <c r="P15" s="9">
        <f t="shared" si="9"/>
        <v>95.428024500000006</v>
      </c>
      <c r="Q15" s="11">
        <f t="shared" si="4"/>
        <v>0.1190371951846256</v>
      </c>
      <c r="R15" s="14">
        <f t="shared" si="10"/>
        <v>233.48289000000003</v>
      </c>
      <c r="S15" s="11">
        <f t="shared" si="5"/>
        <v>0.29124723575515776</v>
      </c>
    </row>
    <row r="16" spans="1:19" x14ac:dyDescent="0.25">
      <c r="A16" s="1">
        <v>201036010</v>
      </c>
      <c r="B16" s="1" t="s">
        <v>28</v>
      </c>
      <c r="C16" s="1" t="s">
        <v>14</v>
      </c>
      <c r="D16" s="1" t="s">
        <v>9</v>
      </c>
      <c r="E16" s="1" t="s">
        <v>30</v>
      </c>
      <c r="F16" s="1">
        <v>2</v>
      </c>
      <c r="G16" s="1">
        <v>12</v>
      </c>
      <c r="H16" s="1">
        <v>5</v>
      </c>
      <c r="I16" s="1">
        <v>457</v>
      </c>
      <c r="J16" s="3">
        <v>160.3331</v>
      </c>
      <c r="K16" s="3">
        <v>801.66560000000004</v>
      </c>
      <c r="L16" s="4">
        <v>4.2100600000000004</v>
      </c>
      <c r="M16" s="4">
        <f t="shared" si="0"/>
        <v>8.4201200000000007</v>
      </c>
      <c r="N16" s="2">
        <f t="shared" si="1"/>
        <v>588.00498649999997</v>
      </c>
      <c r="O16" s="5">
        <f t="shared" si="2"/>
        <v>0.73347912957722017</v>
      </c>
      <c r="P16" s="8">
        <f t="shared" ref="P16:P17" si="11">$M$5+$M$16+$M$17</f>
        <v>32.101706499999999</v>
      </c>
      <c r="Q16" s="11">
        <f t="shared" si="4"/>
        <v>4.0043762012489992E-2</v>
      </c>
      <c r="R16" s="14">
        <f t="shared" si="10"/>
        <v>233.48289000000003</v>
      </c>
      <c r="S16" s="11">
        <f t="shared" si="5"/>
        <v>0.29124723575515776</v>
      </c>
    </row>
    <row r="17" spans="1:20" x14ac:dyDescent="0.25">
      <c r="A17" s="1">
        <v>201036010</v>
      </c>
      <c r="B17" s="1" t="s">
        <v>28</v>
      </c>
      <c r="C17" s="1" t="s">
        <v>14</v>
      </c>
      <c r="D17" s="1" t="s">
        <v>19</v>
      </c>
      <c r="E17" s="1" t="s">
        <v>31</v>
      </c>
      <c r="F17" s="1">
        <v>2.5</v>
      </c>
      <c r="G17" s="1">
        <v>15</v>
      </c>
      <c r="H17" s="1">
        <v>5</v>
      </c>
      <c r="I17" s="1">
        <v>457</v>
      </c>
      <c r="J17" s="3">
        <v>160.3331</v>
      </c>
      <c r="K17" s="3">
        <v>801.66560000000004</v>
      </c>
      <c r="L17" s="4">
        <v>5.262575</v>
      </c>
      <c r="M17" s="4">
        <f t="shared" si="0"/>
        <v>13.156437499999999</v>
      </c>
      <c r="N17" s="2">
        <f t="shared" si="1"/>
        <v>588.00498649999997</v>
      </c>
      <c r="O17" s="5">
        <f t="shared" si="2"/>
        <v>0.73347912957722017</v>
      </c>
      <c r="P17" s="8">
        <f t="shared" si="11"/>
        <v>32.101706499999999</v>
      </c>
      <c r="Q17" s="11">
        <f t="shared" si="4"/>
        <v>4.0043762012489992E-2</v>
      </c>
      <c r="R17" s="16">
        <f>$M$7+$M$13+$M$17+$M$21</f>
        <v>54.204520500000001</v>
      </c>
      <c r="S17" s="11">
        <f t="shared" si="5"/>
        <v>6.7614876452226469E-2</v>
      </c>
    </row>
    <row r="18" spans="1:20" x14ac:dyDescent="0.25">
      <c r="A18" s="1">
        <v>201036010</v>
      </c>
      <c r="B18" s="1" t="s">
        <v>28</v>
      </c>
      <c r="C18" s="1" t="s">
        <v>17</v>
      </c>
      <c r="D18" s="1" t="s">
        <v>9</v>
      </c>
      <c r="E18" s="1" t="s">
        <v>32</v>
      </c>
      <c r="F18" s="1">
        <v>2</v>
      </c>
      <c r="G18" s="1">
        <v>40</v>
      </c>
      <c r="H18" s="1">
        <v>5</v>
      </c>
      <c r="I18" s="1">
        <v>457</v>
      </c>
      <c r="J18" s="3">
        <v>160.3331</v>
      </c>
      <c r="K18" s="3">
        <v>801.66560000000004</v>
      </c>
      <c r="L18" s="4">
        <v>14.033530000000001</v>
      </c>
      <c r="M18" s="4">
        <f t="shared" si="0"/>
        <v>28.067060000000001</v>
      </c>
      <c r="N18" s="2">
        <f t="shared" si="1"/>
        <v>588.00498649999997</v>
      </c>
      <c r="O18" s="5">
        <f t="shared" si="2"/>
        <v>0.73347912957722017</v>
      </c>
      <c r="P18" s="7">
        <f t="shared" ref="P18:P21" si="12">$M$6+$M$7+$M$8+$M$18+$M$19+$M$20+$M$21</f>
        <v>235.763328</v>
      </c>
      <c r="Q18" s="11">
        <f t="shared" si="4"/>
        <v>0.29409186074592697</v>
      </c>
      <c r="R18" s="14">
        <f t="shared" ref="R18:R19" si="13">$M$2+$M$3+$M$6+$M$9+$M$10+$M$11+$M$12+$M$14+$M$15+$M$16+$M$18+$M$19+$M$23</f>
        <v>233.48289000000003</v>
      </c>
      <c r="S18" s="11">
        <f t="shared" si="5"/>
        <v>0.29124723575515776</v>
      </c>
    </row>
    <row r="19" spans="1:20" x14ac:dyDescent="0.25">
      <c r="A19" s="1">
        <v>201036010</v>
      </c>
      <c r="B19" s="1" t="s">
        <v>28</v>
      </c>
      <c r="C19" s="1" t="s">
        <v>17</v>
      </c>
      <c r="D19" s="1" t="s">
        <v>9</v>
      </c>
      <c r="E19" s="1" t="s">
        <v>18</v>
      </c>
      <c r="F19" s="1">
        <v>4</v>
      </c>
      <c r="G19" s="1">
        <v>10</v>
      </c>
      <c r="H19" s="1">
        <v>5</v>
      </c>
      <c r="I19" s="1">
        <v>457</v>
      </c>
      <c r="J19" s="3">
        <v>160.3331</v>
      </c>
      <c r="K19" s="3">
        <v>801.66560000000004</v>
      </c>
      <c r="L19" s="4">
        <v>3.5083829999999998</v>
      </c>
      <c r="M19" s="4">
        <f t="shared" si="0"/>
        <v>14.033531999999999</v>
      </c>
      <c r="N19" s="2">
        <f t="shared" si="1"/>
        <v>588.00498649999997</v>
      </c>
      <c r="O19" s="5">
        <f t="shared" si="2"/>
        <v>0.73347912957722017</v>
      </c>
      <c r="P19" s="7">
        <f t="shared" si="12"/>
        <v>235.763328</v>
      </c>
      <c r="Q19" s="11">
        <f t="shared" si="4"/>
        <v>0.29409186074592697</v>
      </c>
      <c r="R19" s="14">
        <f t="shared" si="13"/>
        <v>233.48289000000003</v>
      </c>
      <c r="S19" s="11">
        <f t="shared" si="5"/>
        <v>0.29124723575515776</v>
      </c>
    </row>
    <row r="20" spans="1:20" x14ac:dyDescent="0.25">
      <c r="A20" s="1">
        <v>201036010</v>
      </c>
      <c r="B20" s="1" t="s">
        <v>28</v>
      </c>
      <c r="C20" s="1" t="s">
        <v>17</v>
      </c>
      <c r="D20" s="1" t="s">
        <v>12</v>
      </c>
      <c r="E20" s="1" t="s">
        <v>33</v>
      </c>
      <c r="F20" s="1">
        <v>3</v>
      </c>
      <c r="G20" s="1">
        <v>140</v>
      </c>
      <c r="H20" s="1">
        <v>5</v>
      </c>
      <c r="I20" s="1">
        <v>457</v>
      </c>
      <c r="J20" s="3">
        <v>160.3331</v>
      </c>
      <c r="K20" s="3">
        <v>801.66560000000004</v>
      </c>
      <c r="L20" s="4">
        <v>49.117359999999998</v>
      </c>
      <c r="M20" s="4">
        <f t="shared" si="0"/>
        <v>147.35208</v>
      </c>
      <c r="N20" s="2">
        <f t="shared" si="1"/>
        <v>588.00498649999997</v>
      </c>
      <c r="O20" s="5">
        <f t="shared" si="2"/>
        <v>0.73347912957722017</v>
      </c>
      <c r="P20" s="7">
        <f t="shared" si="12"/>
        <v>235.763328</v>
      </c>
      <c r="Q20" s="11">
        <f t="shared" si="4"/>
        <v>0.29409186074592697</v>
      </c>
      <c r="R20" s="15">
        <f>$M$4+$M$20+$M$22+$M$24</f>
        <v>279.26727799999998</v>
      </c>
      <c r="S20" s="11">
        <f t="shared" si="5"/>
        <v>0.34835881444831857</v>
      </c>
    </row>
    <row r="21" spans="1:20" x14ac:dyDescent="0.25">
      <c r="A21" s="1">
        <v>201036010</v>
      </c>
      <c r="B21" s="1" t="s">
        <v>28</v>
      </c>
      <c r="C21" s="1" t="s">
        <v>17</v>
      </c>
      <c r="D21" s="1" t="s">
        <v>19</v>
      </c>
      <c r="E21" s="1" t="s">
        <v>34</v>
      </c>
      <c r="F21" s="1">
        <v>2</v>
      </c>
      <c r="G21" s="1">
        <v>15</v>
      </c>
      <c r="H21" s="1">
        <v>5</v>
      </c>
      <c r="I21" s="1">
        <v>457</v>
      </c>
      <c r="J21" s="3">
        <v>160.3331</v>
      </c>
      <c r="K21" s="3">
        <v>801.66560000000004</v>
      </c>
      <c r="L21" s="4">
        <v>5.262575</v>
      </c>
      <c r="M21" s="4">
        <f t="shared" si="0"/>
        <v>10.52515</v>
      </c>
      <c r="N21" s="2">
        <f t="shared" si="1"/>
        <v>588.00498649999997</v>
      </c>
      <c r="O21" s="5">
        <f t="shared" si="2"/>
        <v>0.73347912957722017</v>
      </c>
      <c r="P21" s="7">
        <f t="shared" si="12"/>
        <v>235.763328</v>
      </c>
      <c r="Q21" s="11">
        <f t="shared" si="4"/>
        <v>0.29409186074592697</v>
      </c>
      <c r="R21" s="16">
        <f>$M$7+$M$13+$M$17+$M$21</f>
        <v>54.204520500000001</v>
      </c>
      <c r="S21" s="11">
        <f t="shared" si="5"/>
        <v>6.7614876452226469E-2</v>
      </c>
    </row>
    <row r="22" spans="1:20" x14ac:dyDescent="0.25">
      <c r="A22" s="1">
        <v>201036010</v>
      </c>
      <c r="B22" s="1" t="s">
        <v>28</v>
      </c>
      <c r="C22" s="1" t="s">
        <v>23</v>
      </c>
      <c r="D22" s="1" t="s">
        <v>12</v>
      </c>
      <c r="E22" s="1" t="s">
        <v>35</v>
      </c>
      <c r="F22" s="1">
        <v>3</v>
      </c>
      <c r="G22" s="1">
        <v>18</v>
      </c>
      <c r="H22" s="1">
        <v>5</v>
      </c>
      <c r="I22" s="1">
        <v>457</v>
      </c>
      <c r="J22" s="3">
        <v>160.3331</v>
      </c>
      <c r="K22" s="3">
        <v>801.66560000000004</v>
      </c>
      <c r="L22" s="4">
        <v>6.3150899999999996</v>
      </c>
      <c r="M22" s="4">
        <f t="shared" si="0"/>
        <v>18.945270000000001</v>
      </c>
      <c r="N22" s="2">
        <f t="shared" si="1"/>
        <v>588.00498649999997</v>
      </c>
      <c r="O22" s="5">
        <f t="shared" si="2"/>
        <v>0.73347912957722017</v>
      </c>
      <c r="P22" s="10">
        <f>$M$9+$M$10+$M$22</f>
        <v>37.715119999999999</v>
      </c>
      <c r="Q22" s="11">
        <f t="shared" si="4"/>
        <v>4.704595033141E-2</v>
      </c>
      <c r="R22" s="15">
        <f>$M$4+$M$20+$M$22+$M$24</f>
        <v>279.26727799999998</v>
      </c>
      <c r="S22" s="11">
        <f t="shared" si="5"/>
        <v>0.34835881444831857</v>
      </c>
    </row>
    <row r="23" spans="1:20" x14ac:dyDescent="0.25">
      <c r="A23" s="1">
        <v>201036010</v>
      </c>
      <c r="B23" s="1" t="s">
        <v>28</v>
      </c>
      <c r="C23" s="1" t="s">
        <v>25</v>
      </c>
      <c r="D23" s="1" t="s">
        <v>9</v>
      </c>
      <c r="E23" s="1" t="s">
        <v>36</v>
      </c>
      <c r="F23" s="1">
        <v>3</v>
      </c>
      <c r="G23" s="1">
        <v>21</v>
      </c>
      <c r="H23" s="1">
        <v>5</v>
      </c>
      <c r="I23" s="1">
        <v>457</v>
      </c>
      <c r="J23" s="3">
        <v>160.3331</v>
      </c>
      <c r="K23" s="3">
        <v>801.66560000000004</v>
      </c>
      <c r="L23" s="4">
        <v>7.3676050000000002</v>
      </c>
      <c r="M23" s="4">
        <f t="shared" si="0"/>
        <v>22.102815</v>
      </c>
      <c r="N23" s="2">
        <f t="shared" si="1"/>
        <v>588.00498649999997</v>
      </c>
      <c r="O23" s="5">
        <f t="shared" si="2"/>
        <v>0.73347912957722017</v>
      </c>
      <c r="P23" s="6">
        <f t="shared" ref="P23:P24" si="14">$M$11+$M$12+$M$13+$M$23+$M$24</f>
        <v>186.99680749999999</v>
      </c>
      <c r="Q23" s="11">
        <f t="shared" si="4"/>
        <v>0.23326036130276762</v>
      </c>
      <c r="R23" s="14">
        <f>$M$2+$M$3+$M$6+$M$9+$M$10+$M$11+$M$12+$M$14+$M$15+$M$16+$M$18+$M$19+$M$23</f>
        <v>233.48289000000003</v>
      </c>
      <c r="S23" s="11">
        <f t="shared" si="5"/>
        <v>0.29124723575515776</v>
      </c>
    </row>
    <row r="24" spans="1:20" x14ac:dyDescent="0.25">
      <c r="A24" s="1">
        <v>201036010</v>
      </c>
      <c r="B24" s="1" t="s">
        <v>28</v>
      </c>
      <c r="C24" s="1" t="s">
        <v>25</v>
      </c>
      <c r="D24" s="1" t="s">
        <v>12</v>
      </c>
      <c r="E24" s="1" t="s">
        <v>37</v>
      </c>
      <c r="F24" s="1">
        <v>4</v>
      </c>
      <c r="G24" s="1">
        <v>70</v>
      </c>
      <c r="H24" s="1">
        <v>5</v>
      </c>
      <c r="I24" s="1">
        <v>457</v>
      </c>
      <c r="J24" s="3">
        <v>160.3331</v>
      </c>
      <c r="K24" s="3">
        <v>801.66560000000004</v>
      </c>
      <c r="L24" s="4">
        <v>24.558679999999999</v>
      </c>
      <c r="M24" s="4">
        <f t="shared" si="0"/>
        <v>98.234719999999996</v>
      </c>
      <c r="N24" s="2">
        <f t="shared" si="1"/>
        <v>588.00498649999997</v>
      </c>
      <c r="O24" s="5">
        <f t="shared" si="2"/>
        <v>0.73347912957722017</v>
      </c>
      <c r="P24" s="6">
        <f t="shared" si="14"/>
        <v>186.99680749999999</v>
      </c>
      <c r="Q24" s="11">
        <f>P24/K24</f>
        <v>0.23326036130276762</v>
      </c>
      <c r="R24" s="15">
        <f>$M$4+$M$20+$M$22+$M$24</f>
        <v>279.26727799999998</v>
      </c>
      <c r="S24" s="11">
        <f t="shared" si="5"/>
        <v>0.34835881444831857</v>
      </c>
    </row>
    <row r="28" spans="1:20" x14ac:dyDescent="0.25">
      <c r="O28" s="5" t="s">
        <v>48</v>
      </c>
      <c r="P28" s="2">
        <f>P2</f>
        <v>95.428024500000006</v>
      </c>
      <c r="Q28" s="13">
        <f>Q2</f>
        <v>0.1190371951846256</v>
      </c>
      <c r="R28" s="1" t="s">
        <v>9</v>
      </c>
      <c r="S28" s="13">
        <f>R2</f>
        <v>233.48289000000003</v>
      </c>
      <c r="T28" s="13">
        <f>S2</f>
        <v>0.29124723575515776</v>
      </c>
    </row>
    <row r="29" spans="1:20" x14ac:dyDescent="0.25">
      <c r="O29" s="5" t="s">
        <v>49</v>
      </c>
      <c r="P29" s="2">
        <f>P5</f>
        <v>32.101706499999999</v>
      </c>
      <c r="Q29" s="13">
        <f>Q5</f>
        <v>4.0043762012489992E-2</v>
      </c>
      <c r="R29" s="1" t="s">
        <v>12</v>
      </c>
      <c r="S29" s="13">
        <f>R4</f>
        <v>279.26727799999998</v>
      </c>
      <c r="T29" s="13">
        <f>S4</f>
        <v>0.34835881444831857</v>
      </c>
    </row>
    <row r="30" spans="1:20" x14ac:dyDescent="0.25">
      <c r="O30" s="5" t="s">
        <v>50</v>
      </c>
      <c r="P30" s="2">
        <f>P6</f>
        <v>235.763328</v>
      </c>
      <c r="Q30" s="13">
        <f>Q6</f>
        <v>0.29409186074592697</v>
      </c>
      <c r="R30" s="1" t="s">
        <v>19</v>
      </c>
      <c r="S30" s="13">
        <f>R7</f>
        <v>54.204520500000001</v>
      </c>
      <c r="T30" s="13">
        <f>S7</f>
        <v>6.7614876452226469E-2</v>
      </c>
    </row>
    <row r="31" spans="1:20" x14ac:dyDescent="0.25">
      <c r="O31" s="5" t="s">
        <v>51</v>
      </c>
      <c r="P31" s="2">
        <f>P9</f>
        <v>37.715119999999999</v>
      </c>
      <c r="Q31" s="13">
        <f>Q9</f>
        <v>4.704595033141E-2</v>
      </c>
      <c r="R31" s="24" t="s">
        <v>57</v>
      </c>
      <c r="S31" s="24">
        <v>0</v>
      </c>
      <c r="T31" s="24">
        <v>0</v>
      </c>
    </row>
    <row r="32" spans="1:20" x14ac:dyDescent="0.25">
      <c r="O32" s="5" t="s">
        <v>52</v>
      </c>
      <c r="P32" s="2">
        <f>P11</f>
        <v>186.99680749999999</v>
      </c>
      <c r="Q32" s="13">
        <f>Q11</f>
        <v>0.23326036130276762</v>
      </c>
      <c r="R32" s="1" t="s">
        <v>21</v>
      </c>
      <c r="S32" s="13">
        <f>R8</f>
        <v>10.525148999999999</v>
      </c>
      <c r="T32" s="13">
        <f>S8</f>
        <v>1.3129101460758699E-2</v>
      </c>
    </row>
    <row r="33" spans="15:20" x14ac:dyDescent="0.25">
      <c r="O33" s="5" t="s">
        <v>54</v>
      </c>
      <c r="P33" s="2">
        <f>SUM(P28:P32)</f>
        <v>588.00498649999997</v>
      </c>
      <c r="Q33" s="19">
        <f>SUM(Q28:Q32)</f>
        <v>0.73347912957722017</v>
      </c>
      <c r="R33" s="1" t="s">
        <v>15</v>
      </c>
      <c r="S33" s="13">
        <f>R5</f>
        <v>10.525148999999999</v>
      </c>
      <c r="T33" s="13">
        <f>S5</f>
        <v>1.3129101460758699E-2</v>
      </c>
    </row>
    <row r="34" spans="15:20" x14ac:dyDescent="0.25">
      <c r="O34" s="21" t="s">
        <v>53</v>
      </c>
      <c r="P34" s="22">
        <f>K24-P33</f>
        <v>213.66061350000007</v>
      </c>
      <c r="Q34" s="25">
        <f>P34/K24</f>
        <v>0.26652087042277983</v>
      </c>
      <c r="R34" s="5" t="s">
        <v>54</v>
      </c>
      <c r="S34" s="13">
        <f>SUBTOTAL(9,S28:S33)</f>
        <v>588.00498650000009</v>
      </c>
      <c r="T34" s="13">
        <f>SUBTOTAL(9,T28:T33)</f>
        <v>0.73347912957722028</v>
      </c>
    </row>
    <row r="35" spans="15:20" x14ac:dyDescent="0.25">
      <c r="O35" s="5" t="s">
        <v>40</v>
      </c>
      <c r="P35" s="2">
        <f>SUM(P33:P34)</f>
        <v>801.66560000000004</v>
      </c>
      <c r="Q35" s="13">
        <f>SUM(Q33:Q34)</f>
        <v>1</v>
      </c>
      <c r="R35" s="21" t="s">
        <v>53</v>
      </c>
      <c r="S35" s="23">
        <f>K24-S34</f>
        <v>213.66061349999995</v>
      </c>
      <c r="T35" s="23">
        <f>L24-T34</f>
        <v>23.82520087042278</v>
      </c>
    </row>
    <row r="36" spans="15:20" x14ac:dyDescent="0.25">
      <c r="R36" s="5" t="s">
        <v>40</v>
      </c>
      <c r="S36" s="13">
        <f>SUM(S34:S35)</f>
        <v>801.66560000000004</v>
      </c>
      <c r="T36" s="13">
        <f>SUM(T34:T35)</f>
        <v>24.558679999999999</v>
      </c>
    </row>
  </sheetData>
  <autoFilter ref="A1:S24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"/>
  <sheetViews>
    <sheetView topLeftCell="E4" workbookViewId="0">
      <selection activeCell="O20" sqref="O20:P20"/>
    </sheetView>
  </sheetViews>
  <sheetFormatPr defaultRowHeight="15" x14ac:dyDescent="0.25"/>
  <cols>
    <col min="1" max="1" width="21" style="47" customWidth="1"/>
    <col min="2" max="2" width="17.7109375" style="47" bestFit="1" customWidth="1"/>
    <col min="3" max="3" width="14" style="47" bestFit="1" customWidth="1"/>
    <col min="4" max="4" width="12.85546875" style="47" customWidth="1"/>
    <col min="5" max="5" width="11.5703125" style="47" bestFit="1" customWidth="1"/>
    <col min="6" max="6" width="11.85546875" style="47" bestFit="1" customWidth="1"/>
    <col min="7" max="7" width="15.28515625" style="47" bestFit="1" customWidth="1"/>
    <col min="9" max="9" width="38.140625" style="47" bestFit="1" customWidth="1"/>
    <col min="10" max="10" width="10" style="47" bestFit="1" customWidth="1"/>
    <col min="11" max="11" width="11" style="47" bestFit="1" customWidth="1"/>
    <col min="12" max="12" width="10.140625" style="47" bestFit="1" customWidth="1"/>
    <col min="13" max="13" width="10.7109375" style="47" bestFit="1" customWidth="1"/>
    <col min="14" max="14" width="9.85546875" style="47" bestFit="1" customWidth="1"/>
    <col min="15" max="15" width="10.7109375" style="47" bestFit="1" customWidth="1"/>
    <col min="16" max="16" width="11.42578125" style="47" bestFit="1" customWidth="1"/>
  </cols>
  <sheetData>
    <row r="1" spans="1:17" ht="16.5" thickBot="1" x14ac:dyDescent="0.3">
      <c r="A1" s="105"/>
      <c r="B1" s="106">
        <v>-1</v>
      </c>
      <c r="C1" s="106"/>
      <c r="D1" s="106"/>
      <c r="E1" s="106"/>
      <c r="F1" s="106"/>
      <c r="G1" s="106"/>
    </row>
    <row r="2" spans="1:17" ht="15.75" x14ac:dyDescent="0.25">
      <c r="A2" s="107"/>
      <c r="B2" s="108" t="s">
        <v>351</v>
      </c>
      <c r="C2" s="108"/>
      <c r="D2" s="108"/>
      <c r="E2" s="108"/>
      <c r="F2" s="108"/>
      <c r="G2" s="108"/>
      <c r="I2" s="94"/>
      <c r="J2" s="97">
        <v>-1</v>
      </c>
      <c r="K2" s="97">
        <v>-2</v>
      </c>
      <c r="L2" s="97">
        <v>-3</v>
      </c>
      <c r="M2" s="97">
        <v>-4</v>
      </c>
      <c r="N2" s="97">
        <v>-5</v>
      </c>
      <c r="O2" s="97">
        <v>-6</v>
      </c>
      <c r="P2" s="97">
        <v>-7</v>
      </c>
    </row>
    <row r="3" spans="1:17" ht="33.75" customHeight="1" thickBot="1" x14ac:dyDescent="0.3">
      <c r="A3" s="107"/>
      <c r="B3" s="108" t="s">
        <v>352</v>
      </c>
      <c r="C3" s="108" t="s">
        <v>353</v>
      </c>
      <c r="D3" s="108" t="s">
        <v>354</v>
      </c>
      <c r="E3" s="108" t="s">
        <v>355</v>
      </c>
      <c r="F3" s="108" t="s">
        <v>356</v>
      </c>
      <c r="G3" s="108" t="s">
        <v>357</v>
      </c>
      <c r="I3" s="95"/>
      <c r="J3" s="98" t="s">
        <v>365</v>
      </c>
      <c r="K3" s="98" t="s">
        <v>366</v>
      </c>
      <c r="L3" s="98" t="s">
        <v>367</v>
      </c>
      <c r="M3" s="98" t="s">
        <v>368</v>
      </c>
      <c r="N3" s="98" t="s">
        <v>369</v>
      </c>
      <c r="O3" s="98" t="s">
        <v>370</v>
      </c>
      <c r="P3" s="98" t="s">
        <v>371</v>
      </c>
    </row>
    <row r="4" spans="1:17" ht="15.75" x14ac:dyDescent="0.25">
      <c r="A4" s="127" t="s">
        <v>102</v>
      </c>
      <c r="B4" s="106">
        <v>-0.1042</v>
      </c>
      <c r="C4" s="106">
        <v>-2.8299999999999999E-2</v>
      </c>
      <c r="D4" s="106">
        <v>-0.13700000000000001</v>
      </c>
      <c r="E4" s="106">
        <v>5.21E-2</v>
      </c>
      <c r="F4" s="106">
        <v>0.03</v>
      </c>
      <c r="G4" s="106">
        <v>-0.1522</v>
      </c>
      <c r="I4" s="125" t="s">
        <v>102</v>
      </c>
      <c r="J4" s="97">
        <v>1.5100000000000001E-2</v>
      </c>
      <c r="K4" s="97">
        <v>-1.21E-2</v>
      </c>
      <c r="L4" s="97">
        <v>1.1999999999999999E-3</v>
      </c>
      <c r="M4" s="97">
        <v>-1.5E-3</v>
      </c>
      <c r="N4" s="97">
        <v>1.32E-2</v>
      </c>
      <c r="O4" s="97">
        <v>5.9999999999999995E-4</v>
      </c>
      <c r="P4" s="97">
        <v>-1.6500000000000001E-2</v>
      </c>
      <c r="Q4" t="s">
        <v>372</v>
      </c>
    </row>
    <row r="5" spans="1:17" ht="15.75" x14ac:dyDescent="0.25">
      <c r="A5" s="128"/>
      <c r="B5" s="108">
        <v>-0.1197</v>
      </c>
      <c r="C5" s="108">
        <v>-7.5399999999999995E-2</v>
      </c>
      <c r="D5" s="108">
        <v>-0.3029</v>
      </c>
      <c r="E5" s="108">
        <v>-8.48E-2</v>
      </c>
      <c r="F5" s="108">
        <v>-0.29360000000000003</v>
      </c>
      <c r="G5" s="108">
        <v>-0.18920000000000001</v>
      </c>
      <c r="I5" s="126"/>
      <c r="J5" s="98">
        <v>-1.7299999999999999E-2</v>
      </c>
      <c r="K5" s="98">
        <v>-1.9900000000000001E-2</v>
      </c>
      <c r="L5" s="98">
        <v>-6.8999999999999999E-3</v>
      </c>
      <c r="M5" s="98">
        <v>-5.1000000000000004E-3</v>
      </c>
      <c r="N5" s="98">
        <v>-1.09E-2</v>
      </c>
      <c r="O5" s="98">
        <v>-2.0999999999999999E-3</v>
      </c>
      <c r="P5" s="98">
        <v>-2.3400000000000001E-2</v>
      </c>
      <c r="Q5" t="s">
        <v>373</v>
      </c>
    </row>
    <row r="6" spans="1:17" ht="18.75" x14ac:dyDescent="0.25">
      <c r="A6" s="123" t="s">
        <v>657</v>
      </c>
      <c r="B6" s="108" t="s">
        <v>658</v>
      </c>
      <c r="C6" s="108">
        <v>8.4900000000000003E-2</v>
      </c>
      <c r="D6" s="108" t="s">
        <v>659</v>
      </c>
      <c r="E6" s="108">
        <v>-9.8199999999999996E-2</v>
      </c>
      <c r="F6" s="108">
        <v>-0.47489999999999999</v>
      </c>
      <c r="G6" s="108">
        <v>-0.2293</v>
      </c>
      <c r="I6" s="121" t="s">
        <v>657</v>
      </c>
      <c r="J6" s="98">
        <v>-2.9999999999999997E-4</v>
      </c>
      <c r="K6" s="111" t="s">
        <v>699</v>
      </c>
      <c r="L6" s="98">
        <v>8.3000000000000001E-3</v>
      </c>
      <c r="M6" s="111" t="s">
        <v>700</v>
      </c>
      <c r="N6" s="98">
        <v>-1.3899999999999999E-2</v>
      </c>
      <c r="O6" s="98">
        <v>-3.5999999999999999E-3</v>
      </c>
      <c r="P6" s="98">
        <v>-3.5400000000000001E-2</v>
      </c>
      <c r="Q6" t="s">
        <v>372</v>
      </c>
    </row>
    <row r="7" spans="1:17" ht="15.75" x14ac:dyDescent="0.25">
      <c r="A7" s="123"/>
      <c r="B7" s="108">
        <v>-0.15590000000000001</v>
      </c>
      <c r="C7" s="108">
        <v>-0.1099</v>
      </c>
      <c r="D7" s="108">
        <v>-0.34089999999999998</v>
      </c>
      <c r="E7" s="108">
        <v>-0.115</v>
      </c>
      <c r="F7" s="108">
        <v>-0.32740000000000002</v>
      </c>
      <c r="G7" s="108">
        <v>-0.2447</v>
      </c>
      <c r="I7" s="121"/>
      <c r="J7" s="98">
        <v>-2.23E-2</v>
      </c>
      <c r="K7" s="98">
        <v>-2.5399999999999999E-2</v>
      </c>
      <c r="L7" s="98">
        <v>-9.4000000000000004E-3</v>
      </c>
      <c r="M7" s="98">
        <v>-5.7999999999999996E-3</v>
      </c>
      <c r="N7" s="98">
        <v>-1.5299999999999999E-2</v>
      </c>
      <c r="O7" s="98">
        <v>-2.3999999999999998E-3</v>
      </c>
      <c r="P7" s="98">
        <v>-3.0800000000000001E-2</v>
      </c>
      <c r="Q7" t="s">
        <v>373</v>
      </c>
    </row>
    <row r="8" spans="1:17" ht="15.75" x14ac:dyDescent="0.25">
      <c r="A8" s="123" t="s">
        <v>660</v>
      </c>
      <c r="B8" s="108">
        <v>5.96E-2</v>
      </c>
      <c r="C8" s="108">
        <v>-6.4000000000000001E-2</v>
      </c>
      <c r="D8" s="108">
        <v>0.51770000000000005</v>
      </c>
      <c r="E8" s="108">
        <v>8.0600000000000005E-2</v>
      </c>
      <c r="F8" s="108">
        <v>-2.4899999999999999E-2</v>
      </c>
      <c r="G8" s="108">
        <v>5.8700000000000002E-2</v>
      </c>
      <c r="I8" s="121" t="s">
        <v>660</v>
      </c>
      <c r="J8" s="98">
        <v>-1.2800000000000001E-2</v>
      </c>
      <c r="K8" s="98">
        <v>4.4000000000000003E-3</v>
      </c>
      <c r="L8" s="98">
        <v>-9.4000000000000004E-3</v>
      </c>
      <c r="M8" s="98">
        <v>8.3000000000000001E-3</v>
      </c>
      <c r="N8" s="98">
        <v>6.6E-3</v>
      </c>
      <c r="O8" s="98">
        <v>-5.0000000000000001E-4</v>
      </c>
      <c r="P8" s="98">
        <v>3.3E-3</v>
      </c>
      <c r="Q8" t="s">
        <v>372</v>
      </c>
    </row>
    <row r="9" spans="1:17" ht="15.75" x14ac:dyDescent="0.25">
      <c r="A9" s="123"/>
      <c r="B9" s="108">
        <v>-0.1668</v>
      </c>
      <c r="C9" s="108">
        <v>-0.1144</v>
      </c>
      <c r="D9" s="108">
        <v>-0.35439999999999999</v>
      </c>
      <c r="E9" s="108">
        <v>-0.105</v>
      </c>
      <c r="F9" s="108">
        <v>-0.39810000000000001</v>
      </c>
      <c r="G9" s="108">
        <v>-0.27400000000000002</v>
      </c>
      <c r="I9" s="121"/>
      <c r="J9" s="98">
        <v>-2.4400000000000002E-2</v>
      </c>
      <c r="K9" s="98">
        <v>-2.7099999999999999E-2</v>
      </c>
      <c r="L9" s="98">
        <v>-9.5999999999999992E-3</v>
      </c>
      <c r="M9" s="98">
        <v>-6.0000000000000001E-3</v>
      </c>
      <c r="N9" s="98">
        <v>-1.4999999999999999E-2</v>
      </c>
      <c r="O9" s="98">
        <v>-2.8999999999999998E-3</v>
      </c>
      <c r="P9" s="98">
        <v>-3.44E-2</v>
      </c>
      <c r="Q9" t="s">
        <v>373</v>
      </c>
    </row>
    <row r="10" spans="1:17" ht="15.75" x14ac:dyDescent="0.25">
      <c r="A10" s="123" t="s">
        <v>661</v>
      </c>
      <c r="B10" s="108">
        <v>-0.13469999999999999</v>
      </c>
      <c r="C10" s="108">
        <v>-2.75E-2</v>
      </c>
      <c r="D10" s="108">
        <v>-0.31900000000000001</v>
      </c>
      <c r="E10" s="108">
        <v>-0.193</v>
      </c>
      <c r="F10" s="108">
        <v>-0.46</v>
      </c>
      <c r="G10" s="108">
        <v>0.13980000000000001</v>
      </c>
      <c r="I10" s="121" t="s">
        <v>661</v>
      </c>
      <c r="J10" s="98">
        <v>1.6899999999999998E-2</v>
      </c>
      <c r="K10" s="98">
        <v>-1.8200000000000001E-2</v>
      </c>
      <c r="L10" s="98">
        <v>1.6999999999999999E-3</v>
      </c>
      <c r="M10" s="98">
        <v>-4.7000000000000002E-3</v>
      </c>
      <c r="N10" s="98">
        <v>-2.1100000000000001E-2</v>
      </c>
      <c r="O10" s="98">
        <v>-3.0999999999999999E-3</v>
      </c>
      <c r="P10" s="98">
        <v>2.8500000000000001E-2</v>
      </c>
      <c r="Q10" t="s">
        <v>372</v>
      </c>
    </row>
    <row r="11" spans="1:17" ht="15.75" x14ac:dyDescent="0.25">
      <c r="A11" s="123"/>
      <c r="B11" s="108">
        <v>-0.15790000000000001</v>
      </c>
      <c r="C11" s="108">
        <v>-0.1046</v>
      </c>
      <c r="D11" s="108">
        <v>-0.40429999999999999</v>
      </c>
      <c r="E11" s="108">
        <v>-0.1275</v>
      </c>
      <c r="F11" s="108">
        <v>-0.41739999999999999</v>
      </c>
      <c r="G11" s="108">
        <v>-0.29449999999999998</v>
      </c>
      <c r="I11" s="121"/>
      <c r="J11" s="98">
        <v>-2.6499999999999999E-2</v>
      </c>
      <c r="K11" s="98">
        <v>-2.5600000000000001E-2</v>
      </c>
      <c r="L11" s="98">
        <v>-9.9000000000000008E-3</v>
      </c>
      <c r="M11" s="98">
        <v>-6.7999999999999996E-3</v>
      </c>
      <c r="N11" s="98">
        <v>-1.5900000000000001E-2</v>
      </c>
      <c r="O11" s="98">
        <v>-2.8999999999999998E-3</v>
      </c>
      <c r="P11" s="98">
        <v>-3.6200000000000003E-2</v>
      </c>
      <c r="Q11" t="s">
        <v>373</v>
      </c>
    </row>
    <row r="12" spans="1:17" ht="29.25" customHeight="1" x14ac:dyDescent="0.25">
      <c r="A12" s="123" t="s">
        <v>97</v>
      </c>
      <c r="B12" s="108">
        <v>3.3500000000000002E-2</v>
      </c>
      <c r="C12" s="108">
        <v>4.3799999999999999E-2</v>
      </c>
      <c r="D12" s="108">
        <v>7.4099999999999999E-2</v>
      </c>
      <c r="E12" s="108">
        <v>-9.1399999999999995E-2</v>
      </c>
      <c r="F12" s="108">
        <v>3.6799999999999999E-2</v>
      </c>
      <c r="G12" s="108" t="s">
        <v>662</v>
      </c>
      <c r="I12" s="121" t="s">
        <v>97</v>
      </c>
      <c r="J12" s="98">
        <v>-1.2E-2</v>
      </c>
      <c r="K12" s="98">
        <v>-6.9999999999999999E-4</v>
      </c>
      <c r="L12" s="98">
        <v>1.1000000000000001E-3</v>
      </c>
      <c r="M12" s="98">
        <v>5.9999999999999995E-4</v>
      </c>
      <c r="N12" s="111" t="s">
        <v>701</v>
      </c>
      <c r="O12" s="98">
        <v>0</v>
      </c>
      <c r="P12" s="111" t="s">
        <v>702</v>
      </c>
      <c r="Q12" t="s">
        <v>372</v>
      </c>
    </row>
    <row r="13" spans="1:17" ht="15.75" x14ac:dyDescent="0.25">
      <c r="A13" s="123"/>
      <c r="B13" s="108">
        <v>-0.1081</v>
      </c>
      <c r="C13" s="108">
        <v>-6.2600000000000003E-2</v>
      </c>
      <c r="D13" s="108">
        <v>-0.17530000000000001</v>
      </c>
      <c r="E13" s="108">
        <v>-7.7499999999999999E-2</v>
      </c>
      <c r="F13" s="108">
        <v>-0.3165</v>
      </c>
      <c r="G13" s="108">
        <v>-0.127</v>
      </c>
      <c r="I13" s="121"/>
      <c r="J13" s="98">
        <v>-1.41E-2</v>
      </c>
      <c r="K13" s="98">
        <v>-1.67E-2</v>
      </c>
      <c r="L13" s="98">
        <v>-5.8999999999999999E-3</v>
      </c>
      <c r="M13" s="98">
        <v>-3.0000000000000001E-3</v>
      </c>
      <c r="N13" s="98">
        <v>-0.01</v>
      </c>
      <c r="O13" s="98">
        <v>-2.3E-3</v>
      </c>
      <c r="P13" s="98">
        <v>-1.54E-2</v>
      </c>
      <c r="Q13" t="s">
        <v>373</v>
      </c>
    </row>
    <row r="14" spans="1:17" ht="29.25" customHeight="1" x14ac:dyDescent="0.25">
      <c r="A14" s="123" t="s">
        <v>98</v>
      </c>
      <c r="B14" s="108">
        <v>-2.6599999999999999E-2</v>
      </c>
      <c r="C14" s="108">
        <v>3.2000000000000001E-2</v>
      </c>
      <c r="D14" s="108" t="s">
        <v>663</v>
      </c>
      <c r="E14" s="108">
        <v>-4.1700000000000001E-2</v>
      </c>
      <c r="F14" s="108">
        <v>-0.11749999999999999</v>
      </c>
      <c r="G14" s="108" t="s">
        <v>664</v>
      </c>
      <c r="I14" s="121" t="s">
        <v>98</v>
      </c>
      <c r="J14" s="98">
        <v>-9.5999999999999992E-3</v>
      </c>
      <c r="K14" s="98">
        <v>-1.0999999999999999E-2</v>
      </c>
      <c r="L14" s="98">
        <v>4.0000000000000002E-4</v>
      </c>
      <c r="M14" s="111" t="s">
        <v>703</v>
      </c>
      <c r="N14" s="98">
        <v>-9.7999999999999997E-3</v>
      </c>
      <c r="O14" s="98">
        <v>-1.1000000000000001E-3</v>
      </c>
      <c r="P14" s="111" t="s">
        <v>704</v>
      </c>
      <c r="Q14" t="s">
        <v>372</v>
      </c>
    </row>
    <row r="15" spans="1:17" ht="15.75" x14ac:dyDescent="0.25">
      <c r="A15" s="123"/>
      <c r="B15" s="108">
        <v>-6.83E-2</v>
      </c>
      <c r="C15" s="108">
        <v>-3.9399999999999998E-2</v>
      </c>
      <c r="D15" s="108">
        <v>-0.15939999999999999</v>
      </c>
      <c r="E15" s="108">
        <v>-5.6899999999999999E-2</v>
      </c>
      <c r="F15" s="108">
        <v>-0.1633</v>
      </c>
      <c r="G15" s="108">
        <v>-9.8699999999999996E-2</v>
      </c>
      <c r="I15" s="121"/>
      <c r="J15" s="98">
        <v>-1.01E-2</v>
      </c>
      <c r="K15" s="98">
        <v>-1.01E-2</v>
      </c>
      <c r="L15" s="98">
        <v>-3.8E-3</v>
      </c>
      <c r="M15" s="98">
        <v>-2.8E-3</v>
      </c>
      <c r="N15" s="98">
        <v>-7.1000000000000004E-3</v>
      </c>
      <c r="O15" s="98">
        <v>-1.1999999999999999E-3</v>
      </c>
      <c r="P15" s="98">
        <v>-1.21E-2</v>
      </c>
      <c r="Q15" t="s">
        <v>373</v>
      </c>
    </row>
    <row r="16" spans="1:17" ht="18.75" x14ac:dyDescent="0.25">
      <c r="A16" s="123" t="s">
        <v>99</v>
      </c>
      <c r="B16" s="108">
        <v>1.1299999999999999E-2</v>
      </c>
      <c r="C16" s="108">
        <v>8.6999999999999994E-3</v>
      </c>
      <c r="D16" s="108">
        <v>-0.108</v>
      </c>
      <c r="E16" s="108">
        <v>3.8800000000000001E-2</v>
      </c>
      <c r="F16" s="108" t="s">
        <v>665</v>
      </c>
      <c r="G16" s="108">
        <v>8.1299999999999997E-2</v>
      </c>
      <c r="I16" s="121" t="s">
        <v>99</v>
      </c>
      <c r="J16" s="98">
        <v>-6.1999999999999998E-3</v>
      </c>
      <c r="K16" s="98">
        <v>-1E-3</v>
      </c>
      <c r="L16" s="98">
        <v>-8.0000000000000004E-4</v>
      </c>
      <c r="M16" s="98">
        <v>-2.0999999999999999E-3</v>
      </c>
      <c r="N16" s="98">
        <v>3.0999999999999999E-3</v>
      </c>
      <c r="O16" s="98" t="s">
        <v>705</v>
      </c>
      <c r="P16" s="98">
        <v>9.7999999999999997E-3</v>
      </c>
      <c r="Q16" t="s">
        <v>372</v>
      </c>
    </row>
    <row r="17" spans="1:17" ht="15.75" x14ac:dyDescent="0.25">
      <c r="A17" s="123"/>
      <c r="B17" s="108">
        <v>-4.02E-2</v>
      </c>
      <c r="C17" s="108">
        <v>-2.87E-2</v>
      </c>
      <c r="D17" s="108">
        <v>-8.2500000000000004E-2</v>
      </c>
      <c r="E17" s="108">
        <v>-3.7600000000000001E-2</v>
      </c>
      <c r="F17" s="108">
        <v>-0.15890000000000001</v>
      </c>
      <c r="G17" s="108">
        <v>-6.8400000000000002E-2</v>
      </c>
      <c r="I17" s="121"/>
      <c r="J17" s="98">
        <v>-5.8999999999999999E-3</v>
      </c>
      <c r="K17" s="98">
        <v>-6.7000000000000002E-3</v>
      </c>
      <c r="L17" s="98">
        <v>-2.5999999999999999E-3</v>
      </c>
      <c r="M17" s="98">
        <v>-1.5E-3</v>
      </c>
      <c r="N17" s="98">
        <v>-4.8999999999999998E-3</v>
      </c>
      <c r="O17" s="98">
        <v>-1.2999999999999999E-3</v>
      </c>
      <c r="P17" s="98">
        <v>-8.8000000000000005E-3</v>
      </c>
      <c r="Q17" t="s">
        <v>373</v>
      </c>
    </row>
    <row r="18" spans="1:17" ht="15.75" customHeight="1" x14ac:dyDescent="0.25">
      <c r="A18" s="123" t="s">
        <v>161</v>
      </c>
      <c r="B18" s="108">
        <v>-0.14080000000000001</v>
      </c>
      <c r="C18" s="108">
        <v>-9.7999999999999997E-3</v>
      </c>
      <c r="D18" s="108">
        <v>0.18509999999999999</v>
      </c>
      <c r="E18" s="108">
        <v>5.6599999999999998E-2</v>
      </c>
      <c r="F18" s="108">
        <v>7.6399999999999996E-2</v>
      </c>
      <c r="G18" s="108">
        <v>-0.25469999999999998</v>
      </c>
      <c r="I18" s="121" t="s">
        <v>161</v>
      </c>
      <c r="J18" s="98">
        <v>2.06E-2</v>
      </c>
      <c r="K18" s="98">
        <v>-1.6500000000000001E-2</v>
      </c>
      <c r="L18" s="98">
        <v>4.4000000000000003E-3</v>
      </c>
      <c r="M18" s="98">
        <v>4.3E-3</v>
      </c>
      <c r="N18" s="98">
        <v>1.6E-2</v>
      </c>
      <c r="O18" s="98">
        <v>1E-3</v>
      </c>
      <c r="P18" s="98">
        <v>-2.9700000000000001E-2</v>
      </c>
    </row>
    <row r="19" spans="1:17" ht="15.75" x14ac:dyDescent="0.25">
      <c r="A19" s="123"/>
      <c r="B19" s="108">
        <v>-0.11260000000000001</v>
      </c>
      <c r="C19" s="108">
        <v>-6.9000000000000006E-2</v>
      </c>
      <c r="D19" s="108">
        <v>-0.19139999999999999</v>
      </c>
      <c r="E19" s="108">
        <v>-7.2400000000000006E-2</v>
      </c>
      <c r="F19" s="108">
        <v>-0.26750000000000002</v>
      </c>
      <c r="G19" s="108">
        <v>-0.21920000000000001</v>
      </c>
      <c r="I19" s="121"/>
      <c r="J19" s="98">
        <v>-1.9099999999999999E-2</v>
      </c>
      <c r="K19" s="98">
        <v>-1.7000000000000001E-2</v>
      </c>
      <c r="L19" s="98">
        <v>-6.6E-3</v>
      </c>
      <c r="M19" s="98">
        <v>-3.3999999999999998E-3</v>
      </c>
      <c r="N19" s="98">
        <v>-0.01</v>
      </c>
      <c r="O19" s="98">
        <v>-1.9E-3</v>
      </c>
      <c r="P19" s="98">
        <v>-2.6800000000000001E-2</v>
      </c>
    </row>
    <row r="20" spans="1:17" ht="18.75" x14ac:dyDescent="0.25">
      <c r="A20" s="123" t="s">
        <v>164</v>
      </c>
      <c r="B20" s="108" t="s">
        <v>666</v>
      </c>
      <c r="C20" s="108" t="s">
        <v>667</v>
      </c>
      <c r="D20" s="108" t="s">
        <v>668</v>
      </c>
      <c r="E20" s="108" t="s">
        <v>669</v>
      </c>
      <c r="F20" s="108" t="s">
        <v>670</v>
      </c>
      <c r="G20" s="108">
        <v>1.4E-3</v>
      </c>
      <c r="I20" s="121" t="s">
        <v>164</v>
      </c>
      <c r="J20" s="111" t="s">
        <v>706</v>
      </c>
      <c r="K20" s="111" t="s">
        <v>707</v>
      </c>
      <c r="L20" s="111" t="s">
        <v>708</v>
      </c>
      <c r="M20" s="111" t="s">
        <v>709</v>
      </c>
      <c r="N20" s="98">
        <v>1.2200000000000001E-2</v>
      </c>
      <c r="O20" s="111" t="s">
        <v>710</v>
      </c>
      <c r="P20" s="111" t="s">
        <v>711</v>
      </c>
    </row>
    <row r="21" spans="1:17" ht="15.75" x14ac:dyDescent="0.25">
      <c r="A21" s="123"/>
      <c r="B21" s="108">
        <v>-3.3399999999999999E-2</v>
      </c>
      <c r="C21" s="108">
        <v>-2.7400000000000001E-2</v>
      </c>
      <c r="D21" s="108">
        <v>-0.86919999999999997</v>
      </c>
      <c r="E21" s="108">
        <v>-7.3200000000000001E-2</v>
      </c>
      <c r="F21" s="108">
        <v>-0.90939999999999999</v>
      </c>
      <c r="G21" s="108">
        <v>-5.1499999999999997E-2</v>
      </c>
      <c r="I21" s="121"/>
      <c r="J21" s="98">
        <v>-1.3100000000000001E-2</v>
      </c>
      <c r="K21" s="98">
        <v>-1.03E-2</v>
      </c>
      <c r="L21" s="98">
        <v>-4.3E-3</v>
      </c>
      <c r="M21" s="98">
        <v>-2.3300000000000001E-2</v>
      </c>
      <c r="N21" s="98">
        <v>-9.1999999999999998E-3</v>
      </c>
      <c r="O21" s="98">
        <v>-1.43E-2</v>
      </c>
      <c r="P21" s="98">
        <v>-8.9999999999999993E-3</v>
      </c>
    </row>
    <row r="22" spans="1:17" ht="18.75" x14ac:dyDescent="0.25">
      <c r="A22" s="123" t="s">
        <v>166</v>
      </c>
      <c r="B22" s="108">
        <v>-8.1500000000000003E-2</v>
      </c>
      <c r="C22" s="108">
        <v>-6.93E-2</v>
      </c>
      <c r="D22" s="108">
        <v>-0.36549999999999999</v>
      </c>
      <c r="E22" s="108" t="s">
        <v>671</v>
      </c>
      <c r="F22" s="108" t="s">
        <v>672</v>
      </c>
      <c r="G22" s="108">
        <v>-0.41360000000000002</v>
      </c>
      <c r="I22" s="121" t="s">
        <v>166</v>
      </c>
      <c r="J22" s="98">
        <v>9.8900000000000002E-2</v>
      </c>
      <c r="K22" s="98">
        <v>4.3799999999999999E-2</v>
      </c>
      <c r="L22" s="98">
        <v>1.8700000000000001E-2</v>
      </c>
      <c r="M22" s="98">
        <v>-8.0000000000000004E-4</v>
      </c>
      <c r="N22" s="98">
        <v>-3.61E-2</v>
      </c>
      <c r="O22" s="98" t="s">
        <v>712</v>
      </c>
      <c r="P22" s="98">
        <v>-2.1499999999999998E-2</v>
      </c>
    </row>
    <row r="23" spans="1:17" ht="15.75" x14ac:dyDescent="0.25">
      <c r="A23" s="123"/>
      <c r="B23" s="108">
        <v>-0.29420000000000002</v>
      </c>
      <c r="C23" s="108">
        <v>-8.7099999999999997E-2</v>
      </c>
      <c r="D23" s="108">
        <v>-1.1033999999999999</v>
      </c>
      <c r="E23" s="108">
        <v>-0.29799999999999999</v>
      </c>
      <c r="F23" s="108">
        <v>-0.72140000000000004</v>
      </c>
      <c r="G23" s="108">
        <v>-0.62819999999999998</v>
      </c>
      <c r="I23" s="121"/>
      <c r="J23" s="98">
        <v>-7.0300000000000001E-2</v>
      </c>
      <c r="K23" s="98">
        <v>-2.9899999999999999E-2</v>
      </c>
      <c r="L23" s="98">
        <v>-2.1499999999999998E-2</v>
      </c>
      <c r="M23" s="98">
        <v>-1.5800000000000002E-2</v>
      </c>
      <c r="N23" s="98">
        <v>-3.1399999999999997E-2</v>
      </c>
      <c r="O23" s="98">
        <v>-1.6899999999999998E-2</v>
      </c>
      <c r="P23" s="98">
        <v>-6.6400000000000001E-2</v>
      </c>
    </row>
    <row r="24" spans="1:17" ht="18.75" x14ac:dyDescent="0.25">
      <c r="A24" s="123" t="s">
        <v>93</v>
      </c>
      <c r="B24" s="108" t="s">
        <v>673</v>
      </c>
      <c r="C24" s="108" t="s">
        <v>674</v>
      </c>
      <c r="D24" s="108" t="s">
        <v>675</v>
      </c>
      <c r="E24" s="108">
        <v>0.14630000000000001</v>
      </c>
      <c r="F24" s="108" t="s">
        <v>676</v>
      </c>
      <c r="G24" s="108" t="s">
        <v>677</v>
      </c>
      <c r="I24" s="121" t="s">
        <v>93</v>
      </c>
      <c r="J24" s="98" t="s">
        <v>713</v>
      </c>
      <c r="K24" s="98" t="s">
        <v>714</v>
      </c>
      <c r="L24" s="98" t="s">
        <v>715</v>
      </c>
      <c r="M24" s="98" t="s">
        <v>716</v>
      </c>
      <c r="N24" s="98" t="s">
        <v>717</v>
      </c>
      <c r="O24" s="98" t="s">
        <v>718</v>
      </c>
      <c r="P24" s="98" t="s">
        <v>719</v>
      </c>
    </row>
    <row r="25" spans="1:17" ht="15.75" x14ac:dyDescent="0.25">
      <c r="A25" s="123"/>
      <c r="B25" s="108">
        <v>-0.13250000000000001</v>
      </c>
      <c r="C25" s="108">
        <v>-0.1019</v>
      </c>
      <c r="D25" s="108">
        <v>-0.28949999999999998</v>
      </c>
      <c r="E25" s="108">
        <v>-0.104</v>
      </c>
      <c r="F25" s="108">
        <v>-0.44030000000000002</v>
      </c>
      <c r="G25" s="108">
        <v>-0.24560000000000001</v>
      </c>
      <c r="I25" s="121"/>
      <c r="J25" s="98">
        <v>-2.1100000000000001E-2</v>
      </c>
      <c r="K25" s="98">
        <v>-1.8499999999999999E-2</v>
      </c>
      <c r="L25" s="98">
        <v>-9.7999999999999997E-3</v>
      </c>
      <c r="M25" s="98">
        <v>-5.0000000000000001E-3</v>
      </c>
      <c r="N25" s="98">
        <v>-1.4200000000000001E-2</v>
      </c>
      <c r="O25" s="98">
        <v>-3.0000000000000001E-3</v>
      </c>
      <c r="P25" s="98">
        <v>-2.9000000000000001E-2</v>
      </c>
    </row>
    <row r="26" spans="1:17" ht="18.75" x14ac:dyDescent="0.25">
      <c r="A26" s="123" t="s">
        <v>678</v>
      </c>
      <c r="B26" s="108" t="s">
        <v>679</v>
      </c>
      <c r="C26" s="108">
        <v>-2.01E-2</v>
      </c>
      <c r="D26" s="108" t="s">
        <v>680</v>
      </c>
      <c r="E26" s="108">
        <v>5.21E-2</v>
      </c>
      <c r="F26" s="108">
        <v>-0.27160000000000001</v>
      </c>
      <c r="G26" s="108" t="s">
        <v>681</v>
      </c>
      <c r="I26" s="121" t="s">
        <v>678</v>
      </c>
      <c r="J26" s="98" t="s">
        <v>720</v>
      </c>
      <c r="K26" s="98">
        <v>2.53E-2</v>
      </c>
      <c r="L26" s="98">
        <v>-1.54E-2</v>
      </c>
      <c r="M26" s="98">
        <v>7.3000000000000001E-3</v>
      </c>
      <c r="N26" s="98">
        <v>-1.2500000000000001E-2</v>
      </c>
      <c r="O26" s="98">
        <v>-3.2000000000000002E-3</v>
      </c>
      <c r="P26" s="98" t="s">
        <v>721</v>
      </c>
    </row>
    <row r="27" spans="1:17" ht="15.75" x14ac:dyDescent="0.25">
      <c r="A27" s="123"/>
      <c r="B27" s="108">
        <v>-0.12709999999999999</v>
      </c>
      <c r="C27" s="108">
        <v>-0.1116</v>
      </c>
      <c r="D27" s="108">
        <v>-0.2863</v>
      </c>
      <c r="E27" s="108">
        <v>-0.12039999999999999</v>
      </c>
      <c r="F27" s="108">
        <v>-0.35339999999999999</v>
      </c>
      <c r="G27" s="108">
        <v>-0.2185</v>
      </c>
      <c r="I27" s="121"/>
      <c r="J27" s="98">
        <v>-2.0799999999999999E-2</v>
      </c>
      <c r="K27" s="98">
        <v>-1.9599999999999999E-2</v>
      </c>
      <c r="L27" s="98">
        <v>-9.5999999999999992E-3</v>
      </c>
      <c r="M27" s="98">
        <v>-4.5999999999999999E-3</v>
      </c>
      <c r="N27" s="98">
        <v>-1.55E-2</v>
      </c>
      <c r="O27" s="98">
        <v>-2.7000000000000001E-3</v>
      </c>
      <c r="P27" s="98">
        <v>-2.76E-2</v>
      </c>
    </row>
    <row r="28" spans="1:17" ht="18.75" x14ac:dyDescent="0.25">
      <c r="A28" s="123" t="s">
        <v>682</v>
      </c>
      <c r="B28" s="108">
        <v>-0.30209999999999998</v>
      </c>
      <c r="C28" s="108">
        <v>0.1492</v>
      </c>
      <c r="D28" s="108">
        <v>0.68510000000000004</v>
      </c>
      <c r="E28" s="108">
        <v>-6.3200000000000006E-2</v>
      </c>
      <c r="F28" s="108">
        <v>-3.7400000000000003E-2</v>
      </c>
      <c r="G28" s="108">
        <v>0.33350000000000002</v>
      </c>
      <c r="I28" s="121" t="s">
        <v>682</v>
      </c>
      <c r="J28" s="98">
        <v>-1.8E-3</v>
      </c>
      <c r="K28" s="98" t="s">
        <v>722</v>
      </c>
      <c r="L28" s="98">
        <v>1.3599999999999999E-2</v>
      </c>
      <c r="M28" s="98">
        <v>1.2E-2</v>
      </c>
      <c r="N28" s="98">
        <v>-1.01E-2</v>
      </c>
      <c r="O28" s="98">
        <v>-2.9999999999999997E-4</v>
      </c>
      <c r="P28" s="98">
        <v>5.0299999999999997E-2</v>
      </c>
    </row>
    <row r="29" spans="1:17" ht="15.75" x14ac:dyDescent="0.25">
      <c r="A29" s="123"/>
      <c r="B29" s="108">
        <v>-0.19980000000000001</v>
      </c>
      <c r="C29" s="108">
        <v>-0.1182</v>
      </c>
      <c r="D29" s="108">
        <v>-0.4829</v>
      </c>
      <c r="E29" s="108">
        <v>-0.18729999999999999</v>
      </c>
      <c r="F29" s="108">
        <v>-0.4662</v>
      </c>
      <c r="G29" s="108">
        <v>-0.2863</v>
      </c>
      <c r="I29" s="121"/>
      <c r="J29" s="98">
        <v>-2.6700000000000002E-2</v>
      </c>
      <c r="K29" s="98">
        <v>-3.2599999999999997E-2</v>
      </c>
      <c r="L29" s="98">
        <v>-1.23E-2</v>
      </c>
      <c r="M29" s="98">
        <v>-8.5000000000000006E-3</v>
      </c>
      <c r="N29" s="98">
        <v>-2.4400000000000002E-2</v>
      </c>
      <c r="O29" s="98">
        <v>-3.3E-3</v>
      </c>
      <c r="P29" s="98">
        <v>-3.5999999999999997E-2</v>
      </c>
    </row>
    <row r="30" spans="1:17" ht="15.75" x14ac:dyDescent="0.25">
      <c r="A30" s="123" t="s">
        <v>683</v>
      </c>
      <c r="B30" s="108">
        <v>-0.24879999999999999</v>
      </c>
      <c r="C30" s="108">
        <v>2.0000000000000001E-4</v>
      </c>
      <c r="D30" s="108">
        <v>-0.12540000000000001</v>
      </c>
      <c r="E30" s="108">
        <v>-0.19850000000000001</v>
      </c>
      <c r="F30" s="108">
        <v>-9.5600000000000004E-2</v>
      </c>
      <c r="G30" s="108">
        <v>0.10929999999999999</v>
      </c>
      <c r="I30" s="121" t="s">
        <v>683</v>
      </c>
      <c r="J30" s="98">
        <v>2.4299999999999999E-2</v>
      </c>
      <c r="K30" s="98">
        <v>-3.7400000000000003E-2</v>
      </c>
      <c r="L30" s="98">
        <v>6.1999999999999998E-3</v>
      </c>
      <c r="M30" s="98">
        <v>-8.9999999999999998E-4</v>
      </c>
      <c r="N30" s="98">
        <v>-1.9099999999999999E-2</v>
      </c>
      <c r="O30" s="98">
        <v>-2.0000000000000001E-4</v>
      </c>
      <c r="P30" s="98">
        <v>2.7099999999999999E-2</v>
      </c>
    </row>
    <row r="31" spans="1:17" ht="15.75" x14ac:dyDescent="0.25">
      <c r="A31" s="123"/>
      <c r="B31" s="108">
        <v>-0.18329999999999999</v>
      </c>
      <c r="C31" s="108">
        <v>-0.13700000000000001</v>
      </c>
      <c r="D31" s="108">
        <v>-0.43580000000000002</v>
      </c>
      <c r="E31" s="108">
        <v>-0.1366</v>
      </c>
      <c r="F31" s="108">
        <v>-0.4652</v>
      </c>
      <c r="G31" s="108">
        <v>-0.2878</v>
      </c>
      <c r="I31" s="121"/>
      <c r="J31" s="98">
        <v>-2.75E-2</v>
      </c>
      <c r="K31" s="98">
        <v>-2.9100000000000001E-2</v>
      </c>
      <c r="L31" s="98">
        <v>-1.35E-2</v>
      </c>
      <c r="M31" s="98">
        <v>-7.3000000000000001E-3</v>
      </c>
      <c r="N31" s="98">
        <v>-1.7500000000000002E-2</v>
      </c>
      <c r="O31" s="98">
        <v>-3.3999999999999998E-3</v>
      </c>
      <c r="P31" s="98">
        <v>-3.4599999999999999E-2</v>
      </c>
    </row>
    <row r="32" spans="1:17" ht="18.75" x14ac:dyDescent="0.25">
      <c r="A32" s="123" t="s">
        <v>684</v>
      </c>
      <c r="B32" s="108" t="s">
        <v>685</v>
      </c>
      <c r="C32" s="108" t="s">
        <v>686</v>
      </c>
      <c r="D32" s="108">
        <v>0.17130000000000001</v>
      </c>
      <c r="E32" s="108">
        <v>7.2800000000000004E-2</v>
      </c>
      <c r="F32" s="108">
        <v>7.5800000000000006E-2</v>
      </c>
      <c r="G32" s="108">
        <v>0.16439999999999999</v>
      </c>
      <c r="I32" s="121" t="s">
        <v>684</v>
      </c>
      <c r="J32" s="98">
        <v>1.1299999999999999E-2</v>
      </c>
      <c r="K32" s="98" t="s">
        <v>723</v>
      </c>
      <c r="L32" s="98" t="s">
        <v>724</v>
      </c>
      <c r="M32" s="98">
        <v>3.8999999999999998E-3</v>
      </c>
      <c r="N32" s="98">
        <v>1.4200000000000001E-2</v>
      </c>
      <c r="O32" s="98">
        <v>1E-3</v>
      </c>
      <c r="P32" s="98">
        <v>3.0800000000000001E-2</v>
      </c>
    </row>
    <row r="33" spans="1:16" ht="15.75" x14ac:dyDescent="0.25">
      <c r="A33" s="123"/>
      <c r="B33" s="108">
        <v>-0.20380000000000001</v>
      </c>
      <c r="C33" s="108">
        <v>-0.12429999999999999</v>
      </c>
      <c r="D33" s="108">
        <v>-0.42049999999999998</v>
      </c>
      <c r="E33" s="108">
        <v>-0.1363</v>
      </c>
      <c r="F33" s="108">
        <v>-0.56410000000000005</v>
      </c>
      <c r="G33" s="108">
        <v>-0.27</v>
      </c>
      <c r="I33" s="121"/>
      <c r="J33" s="98">
        <v>-2.9399999999999999E-2</v>
      </c>
      <c r="K33" s="98">
        <v>-2.9499999999999998E-2</v>
      </c>
      <c r="L33" s="98">
        <v>-1.1299999999999999E-2</v>
      </c>
      <c r="M33" s="98">
        <v>-6.8999999999999999E-3</v>
      </c>
      <c r="N33" s="98">
        <v>-1.7600000000000001E-2</v>
      </c>
      <c r="O33" s="98">
        <v>-4.1000000000000003E-3</v>
      </c>
      <c r="P33" s="98">
        <v>-3.27E-2</v>
      </c>
    </row>
    <row r="34" spans="1:16" ht="18.75" x14ac:dyDescent="0.25">
      <c r="A34" s="123" t="s">
        <v>687</v>
      </c>
      <c r="B34" s="108" t="s">
        <v>688</v>
      </c>
      <c r="C34" s="108">
        <v>0.1391</v>
      </c>
      <c r="D34" s="108">
        <v>0.54069999999999996</v>
      </c>
      <c r="E34" s="108">
        <v>-6.4299999999999996E-2</v>
      </c>
      <c r="F34" s="108">
        <v>2.9600000000000001E-2</v>
      </c>
      <c r="G34" s="108">
        <v>-0.1018</v>
      </c>
      <c r="I34" s="121" t="s">
        <v>687</v>
      </c>
      <c r="J34" s="98">
        <v>2.5999999999999999E-2</v>
      </c>
      <c r="K34" s="98" t="s">
        <v>725</v>
      </c>
      <c r="L34" s="98">
        <v>1.9900000000000001E-2</v>
      </c>
      <c r="M34" s="98">
        <v>1.09E-2</v>
      </c>
      <c r="N34" s="98">
        <v>5.9999999999999995E-4</v>
      </c>
      <c r="O34" s="98">
        <v>8.0000000000000004E-4</v>
      </c>
      <c r="P34" s="98">
        <v>-4.0000000000000001E-3</v>
      </c>
    </row>
    <row r="35" spans="1:16" ht="15.75" x14ac:dyDescent="0.25">
      <c r="A35" s="123"/>
      <c r="B35" s="108">
        <v>-0.1714</v>
      </c>
      <c r="C35" s="108">
        <v>-0.13900000000000001</v>
      </c>
      <c r="D35" s="108">
        <v>-0.4456</v>
      </c>
      <c r="E35" s="108">
        <v>-0.1497</v>
      </c>
      <c r="F35" s="108">
        <v>-0.39400000000000002</v>
      </c>
      <c r="G35" s="108">
        <v>-0.32640000000000002</v>
      </c>
      <c r="I35" s="121"/>
      <c r="J35" s="98">
        <v>-2.8299999999999999E-2</v>
      </c>
      <c r="K35" s="98">
        <v>-2.7E-2</v>
      </c>
      <c r="L35" s="98">
        <v>-1.2699999999999999E-2</v>
      </c>
      <c r="M35" s="98">
        <v>-7.4999999999999997E-3</v>
      </c>
      <c r="N35" s="98">
        <v>-2.0500000000000001E-2</v>
      </c>
      <c r="O35" s="98">
        <v>-2.8E-3</v>
      </c>
      <c r="P35" s="98">
        <v>-4.0599999999999997E-2</v>
      </c>
    </row>
    <row r="36" spans="1:16" ht="18.75" x14ac:dyDescent="0.25">
      <c r="A36" s="123" t="s">
        <v>689</v>
      </c>
      <c r="B36" s="108">
        <v>-0.25340000000000001</v>
      </c>
      <c r="C36" s="108">
        <v>-1.6E-2</v>
      </c>
      <c r="D36" s="108" t="s">
        <v>690</v>
      </c>
      <c r="E36" s="108">
        <v>3.6799999999999999E-2</v>
      </c>
      <c r="F36" s="108">
        <v>4.7500000000000001E-2</v>
      </c>
      <c r="G36" s="108">
        <v>0.1002</v>
      </c>
      <c r="I36" s="121" t="s">
        <v>689</v>
      </c>
      <c r="J36" s="98">
        <v>7.4999999999999997E-3</v>
      </c>
      <c r="K36" s="98" t="s">
        <v>726</v>
      </c>
      <c r="L36" s="98">
        <v>2.0000000000000001E-4</v>
      </c>
      <c r="M36" s="98" t="s">
        <v>727</v>
      </c>
      <c r="N36" s="98">
        <v>7.9000000000000008E-3</v>
      </c>
      <c r="O36" s="98">
        <v>5.0000000000000001E-4</v>
      </c>
      <c r="P36" s="98">
        <v>1.8599999999999998E-2</v>
      </c>
    </row>
    <row r="37" spans="1:16" ht="15.75" x14ac:dyDescent="0.25">
      <c r="A37" s="123"/>
      <c r="B37" s="108">
        <v>-0.158</v>
      </c>
      <c r="C37" s="108">
        <v>-0.1226</v>
      </c>
      <c r="D37" s="108">
        <v>-0.3831</v>
      </c>
      <c r="E37" s="108">
        <v>-0.1583</v>
      </c>
      <c r="F37" s="108">
        <v>-0.41460000000000002</v>
      </c>
      <c r="G37" s="108">
        <v>-0.30299999999999999</v>
      </c>
      <c r="I37" s="121"/>
      <c r="J37" s="98">
        <v>-2.58E-2</v>
      </c>
      <c r="K37" s="98">
        <v>-2.6499999999999999E-2</v>
      </c>
      <c r="L37" s="98">
        <v>-1.17E-2</v>
      </c>
      <c r="M37" s="98">
        <v>-6.6E-3</v>
      </c>
      <c r="N37" s="98">
        <v>-1.9300000000000001E-2</v>
      </c>
      <c r="O37" s="98">
        <v>-3.0999999999999999E-3</v>
      </c>
      <c r="P37" s="98">
        <v>-3.85E-2</v>
      </c>
    </row>
    <row r="38" spans="1:16" ht="18.75" x14ac:dyDescent="0.25">
      <c r="A38" s="123" t="s">
        <v>691</v>
      </c>
      <c r="B38" s="108">
        <v>-2.3199999999999998E-2</v>
      </c>
      <c r="C38" s="108">
        <v>-5.4899999999999997E-2</v>
      </c>
      <c r="D38" s="108">
        <v>0.40629999999999999</v>
      </c>
      <c r="E38" s="108">
        <v>-6.6299999999999998E-2</v>
      </c>
      <c r="F38" s="108">
        <v>0.1963</v>
      </c>
      <c r="G38" s="108" t="s">
        <v>692</v>
      </c>
      <c r="I38" s="121" t="s">
        <v>691</v>
      </c>
      <c r="J38" s="98">
        <v>3.1699999999999999E-2</v>
      </c>
      <c r="K38" s="98">
        <v>1.3599999999999999E-2</v>
      </c>
      <c r="L38" s="98">
        <v>3.2000000000000002E-3</v>
      </c>
      <c r="M38" s="98">
        <v>8.6E-3</v>
      </c>
      <c r="N38" s="98">
        <v>3.0000000000000001E-3</v>
      </c>
      <c r="O38" s="98">
        <v>2.0999999999999999E-3</v>
      </c>
      <c r="P38" s="98" t="s">
        <v>728</v>
      </c>
    </row>
    <row r="39" spans="1:16" ht="15.75" x14ac:dyDescent="0.25">
      <c r="A39" s="123"/>
      <c r="B39" s="108">
        <v>-0.1479</v>
      </c>
      <c r="C39" s="108">
        <v>-0.12640000000000001</v>
      </c>
      <c r="D39" s="108">
        <v>-0.40789999999999998</v>
      </c>
      <c r="E39" s="108">
        <v>-0.14929999999999999</v>
      </c>
      <c r="F39" s="108">
        <v>-0.4249</v>
      </c>
      <c r="G39" s="108">
        <v>-0.2888</v>
      </c>
      <c r="I39" s="121"/>
      <c r="J39" s="98">
        <v>-2.5999999999999999E-2</v>
      </c>
      <c r="K39" s="98">
        <v>-2.4E-2</v>
      </c>
      <c r="L39" s="98">
        <v>-1.12E-2</v>
      </c>
      <c r="M39" s="98">
        <v>-6.8999999999999999E-3</v>
      </c>
      <c r="N39" s="98">
        <v>-1.8800000000000001E-2</v>
      </c>
      <c r="O39" s="98">
        <v>-3.0999999999999999E-3</v>
      </c>
      <c r="P39" s="98">
        <v>-3.5900000000000001E-2</v>
      </c>
    </row>
    <row r="40" spans="1:16" ht="15.75" x14ac:dyDescent="0.25">
      <c r="A40" s="123" t="s">
        <v>693</v>
      </c>
      <c r="B40" s="108">
        <v>5.9999999999999995E-4</v>
      </c>
      <c r="C40" s="108">
        <v>0</v>
      </c>
      <c r="D40" s="108">
        <v>-1E-3</v>
      </c>
      <c r="E40" s="108">
        <v>-5.0000000000000001E-4</v>
      </c>
      <c r="F40" s="108">
        <v>1.2999999999999999E-3</v>
      </c>
      <c r="G40" s="108">
        <v>2.9999999999999997E-4</v>
      </c>
      <c r="I40" s="121" t="s">
        <v>693</v>
      </c>
      <c r="J40" s="98">
        <v>0</v>
      </c>
      <c r="K40" s="98">
        <v>1E-4</v>
      </c>
      <c r="L40" s="98">
        <v>0</v>
      </c>
      <c r="M40" s="98">
        <v>0</v>
      </c>
      <c r="N40" s="98">
        <v>-1E-4</v>
      </c>
      <c r="O40" s="98">
        <v>0</v>
      </c>
      <c r="P40" s="98">
        <v>0</v>
      </c>
    </row>
    <row r="41" spans="1:16" ht="15.75" x14ac:dyDescent="0.25">
      <c r="A41" s="123"/>
      <c r="B41" s="108">
        <v>-1.1000000000000001E-3</v>
      </c>
      <c r="C41" s="108">
        <v>-8.0000000000000004E-4</v>
      </c>
      <c r="D41" s="108">
        <v>-2E-3</v>
      </c>
      <c r="E41" s="108">
        <v>-1.1000000000000001E-3</v>
      </c>
      <c r="F41" s="108">
        <v>-2.8E-3</v>
      </c>
      <c r="G41" s="108">
        <v>-2E-3</v>
      </c>
      <c r="I41" s="121"/>
      <c r="J41" s="98">
        <v>-2.0000000000000001E-4</v>
      </c>
      <c r="K41" s="98">
        <v>-2.0000000000000001E-4</v>
      </c>
      <c r="L41" s="98">
        <v>-1E-4</v>
      </c>
      <c r="M41" s="98">
        <v>0</v>
      </c>
      <c r="N41" s="98">
        <v>-1E-4</v>
      </c>
      <c r="O41" s="98">
        <v>0</v>
      </c>
      <c r="P41" s="98">
        <v>-2.0000000000000001E-4</v>
      </c>
    </row>
    <row r="42" spans="1:16" ht="18.75" x14ac:dyDescent="0.25">
      <c r="A42" s="123" t="s">
        <v>423</v>
      </c>
      <c r="B42" s="108" t="s">
        <v>694</v>
      </c>
      <c r="C42" s="108">
        <v>-0.33939999999999998</v>
      </c>
      <c r="D42" s="108">
        <v>-1.1545000000000001</v>
      </c>
      <c r="E42" s="108">
        <v>2.98E-2</v>
      </c>
      <c r="F42" s="108">
        <v>0.28610000000000002</v>
      </c>
      <c r="G42" s="108" t="s">
        <v>695</v>
      </c>
      <c r="I42" s="121" t="s">
        <v>423</v>
      </c>
      <c r="J42" s="98" t="s">
        <v>729</v>
      </c>
      <c r="K42" s="98">
        <v>-3.2899999999999999E-2</v>
      </c>
      <c r="L42" s="98">
        <v>-3.3999999999999998E-3</v>
      </c>
      <c r="M42" s="98">
        <v>-1.4200000000000001E-2</v>
      </c>
      <c r="N42" s="98">
        <v>4.7600000000000003E-2</v>
      </c>
      <c r="O42" s="98">
        <v>4.7000000000000002E-3</v>
      </c>
      <c r="P42" s="98" t="s">
        <v>730</v>
      </c>
    </row>
    <row r="43" spans="1:16" ht="16.5" thickBot="1" x14ac:dyDescent="0.3">
      <c r="A43" s="123"/>
      <c r="B43" s="108">
        <v>-0.24979999999999999</v>
      </c>
      <c r="C43" s="108">
        <v>-0.2848</v>
      </c>
      <c r="D43" s="108">
        <v>-0.7873</v>
      </c>
      <c r="E43" s="108">
        <v>-0.33189999999999997</v>
      </c>
      <c r="F43" s="108">
        <v>-0.71009999999999995</v>
      </c>
      <c r="G43" s="108">
        <v>-0.44700000000000001</v>
      </c>
      <c r="I43" s="122"/>
      <c r="J43" s="99">
        <v>-4.1599999999999998E-2</v>
      </c>
      <c r="K43" s="99">
        <v>-5.3900000000000003E-2</v>
      </c>
      <c r="L43" s="99">
        <v>-2.53E-2</v>
      </c>
      <c r="M43" s="99">
        <v>-1.29E-2</v>
      </c>
      <c r="N43" s="99">
        <v>-3.9100000000000003E-2</v>
      </c>
      <c r="O43" s="99">
        <v>-4.7999999999999996E-3</v>
      </c>
      <c r="P43" s="99">
        <v>-5.6599999999999998E-2</v>
      </c>
    </row>
    <row r="44" spans="1:16" ht="18.75" x14ac:dyDescent="0.25">
      <c r="A44" s="123" t="s">
        <v>358</v>
      </c>
      <c r="B44" s="108">
        <v>0.4173</v>
      </c>
      <c r="C44" s="108" t="s">
        <v>696</v>
      </c>
      <c r="D44" s="108" t="s">
        <v>697</v>
      </c>
      <c r="E44" s="108">
        <v>-0.49990000000000001</v>
      </c>
      <c r="F44" s="108" t="s">
        <v>698</v>
      </c>
      <c r="G44" s="108">
        <v>-0.49659999999999999</v>
      </c>
      <c r="I44" s="95" t="s">
        <v>359</v>
      </c>
      <c r="J44" s="98">
        <v>485</v>
      </c>
      <c r="K44" s="98">
        <v>485</v>
      </c>
      <c r="L44" s="98">
        <v>485</v>
      </c>
      <c r="M44" s="98">
        <v>485</v>
      </c>
      <c r="N44" s="98">
        <v>485</v>
      </c>
      <c r="O44" s="98">
        <v>485</v>
      </c>
      <c r="P44" s="98">
        <v>485</v>
      </c>
    </row>
    <row r="45" spans="1:16" ht="19.5" thickBot="1" x14ac:dyDescent="0.3">
      <c r="A45" s="124"/>
      <c r="B45" s="109">
        <v>-0.44829999999999998</v>
      </c>
      <c r="C45" s="109">
        <v>-0.28660000000000002</v>
      </c>
      <c r="D45" s="109">
        <v>-1.6449</v>
      </c>
      <c r="E45" s="109">
        <v>-0.50309999999999999</v>
      </c>
      <c r="F45" s="109">
        <v>-1.333</v>
      </c>
      <c r="G45" s="109">
        <v>-0.877</v>
      </c>
      <c r="I45" s="96" t="s">
        <v>360</v>
      </c>
      <c r="J45" s="99"/>
      <c r="K45" s="99"/>
      <c r="L45" s="99"/>
      <c r="M45" s="99"/>
      <c r="N45" s="99"/>
      <c r="O45" s="99"/>
      <c r="P45" s="99"/>
    </row>
    <row r="46" spans="1:16" ht="15.75" x14ac:dyDescent="0.25">
      <c r="A46" s="107" t="s">
        <v>359</v>
      </c>
      <c r="B46" s="108">
        <v>485</v>
      </c>
      <c r="C46" s="108"/>
      <c r="D46" s="108"/>
      <c r="E46" s="108"/>
      <c r="F46" s="108"/>
      <c r="G46" s="108"/>
    </row>
    <row r="47" spans="1:16" ht="18.75" x14ac:dyDescent="0.25">
      <c r="A47" s="107" t="s">
        <v>360</v>
      </c>
      <c r="B47" s="108"/>
      <c r="C47" s="108"/>
      <c r="D47" s="108"/>
      <c r="E47" s="108"/>
      <c r="F47" s="108"/>
      <c r="G47" s="108"/>
    </row>
    <row r="48" spans="1:16" ht="15.75" x14ac:dyDescent="0.25">
      <c r="A48" s="107" t="s">
        <v>361</v>
      </c>
      <c r="B48" s="108" t="s">
        <v>96</v>
      </c>
      <c r="C48" s="108"/>
      <c r="D48" s="108"/>
      <c r="E48" s="108"/>
      <c r="F48" s="108"/>
      <c r="G48" s="108"/>
    </row>
    <row r="49" spans="1:7" ht="15.75" x14ac:dyDescent="0.25">
      <c r="A49" s="107" t="s">
        <v>362</v>
      </c>
      <c r="B49" s="108" t="s">
        <v>96</v>
      </c>
      <c r="C49" s="108"/>
      <c r="D49" s="108"/>
      <c r="E49" s="108"/>
      <c r="F49" s="108"/>
      <c r="G49" s="108"/>
    </row>
    <row r="50" spans="1:7" ht="15.75" x14ac:dyDescent="0.25">
      <c r="A50" s="107" t="s">
        <v>363</v>
      </c>
      <c r="B50" s="108">
        <v>-752.78129999999999</v>
      </c>
      <c r="C50" s="108"/>
      <c r="D50" s="108"/>
      <c r="E50" s="108"/>
      <c r="F50" s="108"/>
      <c r="G50" s="108"/>
    </row>
    <row r="51" spans="1:7" ht="16.5" thickBot="1" x14ac:dyDescent="0.3">
      <c r="A51" s="110" t="s">
        <v>364</v>
      </c>
      <c r="B51" s="109">
        <v>174</v>
      </c>
      <c r="C51" s="109"/>
      <c r="D51" s="109"/>
      <c r="E51" s="109"/>
      <c r="F51" s="109"/>
      <c r="G51" s="109"/>
    </row>
  </sheetData>
  <mergeCells count="41">
    <mergeCell ref="I16:I17"/>
    <mergeCell ref="A16:A17"/>
    <mergeCell ref="A18:A19"/>
    <mergeCell ref="I4:I5"/>
    <mergeCell ref="A4:A5"/>
    <mergeCell ref="A6:A7"/>
    <mergeCell ref="A8:A9"/>
    <mergeCell ref="A10:A11"/>
    <mergeCell ref="A12:A13"/>
    <mergeCell ref="A14:A15"/>
    <mergeCell ref="I6:I7"/>
    <mergeCell ref="I8:I9"/>
    <mergeCell ref="I10:I11"/>
    <mergeCell ref="I12:I13"/>
    <mergeCell ref="I14:I15"/>
    <mergeCell ref="A20:A21"/>
    <mergeCell ref="A22:A23"/>
    <mergeCell ref="A24:A25"/>
    <mergeCell ref="A26:A27"/>
    <mergeCell ref="A28:A29"/>
    <mergeCell ref="A44:A45"/>
    <mergeCell ref="A30:A31"/>
    <mergeCell ref="A32:A33"/>
    <mergeCell ref="A34:A35"/>
    <mergeCell ref="A36:A37"/>
    <mergeCell ref="A38:A39"/>
    <mergeCell ref="I38:I39"/>
    <mergeCell ref="I40:I41"/>
    <mergeCell ref="I42:I43"/>
    <mergeCell ref="A40:A41"/>
    <mergeCell ref="A42:A43"/>
    <mergeCell ref="I28:I29"/>
    <mergeCell ref="I30:I31"/>
    <mergeCell ref="I32:I33"/>
    <mergeCell ref="I34:I35"/>
    <mergeCell ref="I36:I37"/>
    <mergeCell ref="I18:I19"/>
    <mergeCell ref="I20:I21"/>
    <mergeCell ref="I22:I23"/>
    <mergeCell ref="I24:I25"/>
    <mergeCell ref="I26:I2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G1" workbookViewId="0">
      <selection activeCell="L18" sqref="L18"/>
    </sheetView>
  </sheetViews>
  <sheetFormatPr defaultRowHeight="15" x14ac:dyDescent="0.25"/>
  <cols>
    <col min="1" max="1" width="38.140625" style="47" bestFit="1" customWidth="1"/>
    <col min="2" max="2" width="17.7109375" style="47" bestFit="1" customWidth="1"/>
    <col min="3" max="3" width="14" style="47" bestFit="1" customWidth="1"/>
    <col min="4" max="4" width="12.85546875" style="47" bestFit="1" customWidth="1"/>
    <col min="5" max="5" width="11.5703125" style="47" bestFit="1" customWidth="1"/>
    <col min="6" max="6" width="11.85546875" style="47" bestFit="1" customWidth="1"/>
    <col min="7" max="7" width="15.28515625" style="47" bestFit="1" customWidth="1"/>
    <col min="8" max="8" width="9.140625" style="47"/>
    <col min="9" max="9" width="27.28515625" style="47" bestFit="1" customWidth="1"/>
    <col min="10" max="10" width="10.7109375" style="92" bestFit="1" customWidth="1"/>
    <col min="11" max="11" width="11" style="92" bestFit="1" customWidth="1"/>
    <col min="12" max="12" width="10.140625" style="92" bestFit="1" customWidth="1"/>
    <col min="13" max="13" width="10.7109375" style="92" bestFit="1" customWidth="1"/>
    <col min="14" max="15" width="9.85546875" style="92" bestFit="1" customWidth="1"/>
    <col min="16" max="16" width="11.42578125" style="92" bestFit="1" customWidth="1"/>
    <col min="17" max="16384" width="9.140625" style="47"/>
  </cols>
  <sheetData>
    <row r="1" spans="1:16" ht="16.5" thickBot="1" x14ac:dyDescent="0.3">
      <c r="A1" s="95" t="s">
        <v>731</v>
      </c>
      <c r="I1" s="47" t="s">
        <v>760</v>
      </c>
    </row>
    <row r="2" spans="1:16" ht="16.5" thickBot="1" x14ac:dyDescent="0.3">
      <c r="A2" s="94"/>
      <c r="B2" s="97">
        <v>-1</v>
      </c>
      <c r="C2" s="97"/>
      <c r="D2" s="97"/>
      <c r="E2" s="97"/>
      <c r="F2" s="97"/>
      <c r="G2" s="97"/>
      <c r="I2" s="95" t="s">
        <v>760</v>
      </c>
    </row>
    <row r="3" spans="1:16" ht="15.75" x14ac:dyDescent="0.25">
      <c r="A3" s="95"/>
      <c r="B3" s="98" t="s">
        <v>351</v>
      </c>
      <c r="C3" s="98"/>
      <c r="D3" s="98"/>
      <c r="E3" s="98"/>
      <c r="F3" s="98"/>
      <c r="G3" s="98"/>
      <c r="I3" s="105"/>
      <c r="J3" s="114">
        <v>-1</v>
      </c>
      <c r="K3" s="114">
        <v>-2</v>
      </c>
      <c r="L3" s="114">
        <v>-3</v>
      </c>
      <c r="M3" s="114">
        <v>-4</v>
      </c>
      <c r="N3" s="114">
        <v>-5</v>
      </c>
      <c r="O3" s="114">
        <v>-6</v>
      </c>
      <c r="P3" s="114">
        <v>-7</v>
      </c>
    </row>
    <row r="4" spans="1:16" ht="16.5" thickBot="1" x14ac:dyDescent="0.3">
      <c r="A4" s="95"/>
      <c r="B4" s="98" t="s">
        <v>352</v>
      </c>
      <c r="C4" s="98" t="s">
        <v>353</v>
      </c>
      <c r="D4" s="98" t="s">
        <v>354</v>
      </c>
      <c r="E4" s="98" t="s">
        <v>355</v>
      </c>
      <c r="F4" s="98" t="s">
        <v>356</v>
      </c>
      <c r="G4" s="98" t="s">
        <v>357</v>
      </c>
      <c r="I4" s="107"/>
      <c r="J4" s="115" t="s">
        <v>365</v>
      </c>
      <c r="K4" s="115" t="s">
        <v>366</v>
      </c>
      <c r="L4" s="115" t="s">
        <v>367</v>
      </c>
      <c r="M4" s="115" t="s">
        <v>368</v>
      </c>
      <c r="N4" s="115" t="s">
        <v>369</v>
      </c>
      <c r="O4" s="115" t="s">
        <v>370</v>
      </c>
      <c r="P4" s="115" t="s">
        <v>371</v>
      </c>
    </row>
    <row r="5" spans="1:16" ht="15.75" x14ac:dyDescent="0.25">
      <c r="A5" s="125" t="s">
        <v>102</v>
      </c>
      <c r="B5" s="97">
        <v>-8.1500000000000003E-2</v>
      </c>
      <c r="C5" s="97">
        <v>-4.2500000000000003E-2</v>
      </c>
      <c r="D5" s="97">
        <v>-0.18279999999999999</v>
      </c>
      <c r="E5" s="97">
        <v>3.4200000000000001E-2</v>
      </c>
      <c r="F5" s="97">
        <v>-2.1700000000000001E-2</v>
      </c>
      <c r="G5" s="97">
        <v>-0.12609999999999999</v>
      </c>
      <c r="I5" s="127" t="s">
        <v>102</v>
      </c>
      <c r="J5" s="114">
        <v>1.3899999999999999E-2</v>
      </c>
      <c r="K5" s="114">
        <v>-8.2000000000000007E-3</v>
      </c>
      <c r="L5" s="114">
        <v>-5.0000000000000001E-4</v>
      </c>
      <c r="M5" s="114">
        <v>-2.5000000000000001E-3</v>
      </c>
      <c r="N5" s="114">
        <v>1.0200000000000001E-2</v>
      </c>
      <c r="O5" s="114">
        <v>2.0000000000000001E-4</v>
      </c>
      <c r="P5" s="114">
        <v>-1.3100000000000001E-2</v>
      </c>
    </row>
    <row r="6" spans="1:16" ht="15.75" x14ac:dyDescent="0.25">
      <c r="A6" s="126"/>
      <c r="B6" s="98">
        <v>-0.11799999999999999</v>
      </c>
      <c r="C6" s="98">
        <v>-7.4399999999999994E-2</v>
      </c>
      <c r="D6" s="98">
        <v>-0.29670000000000002</v>
      </c>
      <c r="E6" s="98">
        <v>-8.5400000000000004E-2</v>
      </c>
      <c r="F6" s="98">
        <v>-0.28079999999999999</v>
      </c>
      <c r="G6" s="98">
        <v>-0.18709999999999999</v>
      </c>
      <c r="I6" s="128"/>
      <c r="J6" s="115">
        <v>-1.7000000000000001E-2</v>
      </c>
      <c r="K6" s="115">
        <v>-1.9599999999999999E-2</v>
      </c>
      <c r="L6" s="115">
        <v>-6.8999999999999999E-3</v>
      </c>
      <c r="M6" s="115">
        <v>-5.1000000000000004E-3</v>
      </c>
      <c r="N6" s="115">
        <v>-1.0999999999999999E-2</v>
      </c>
      <c r="O6" s="115">
        <v>-2E-3</v>
      </c>
      <c r="P6" s="115">
        <v>-2.3400000000000001E-2</v>
      </c>
    </row>
    <row r="7" spans="1:16" ht="18.75" x14ac:dyDescent="0.25">
      <c r="A7" s="121" t="s">
        <v>657</v>
      </c>
      <c r="B7" s="98" t="s">
        <v>732</v>
      </c>
      <c r="C7" s="98">
        <v>6.7199999999999996E-2</v>
      </c>
      <c r="D7" s="98" t="s">
        <v>733</v>
      </c>
      <c r="E7" s="98">
        <v>-0.12870000000000001</v>
      </c>
      <c r="F7" s="98">
        <v>-0.50560000000000005</v>
      </c>
      <c r="G7" s="98">
        <v>-0.25130000000000002</v>
      </c>
      <c r="I7" s="123" t="s">
        <v>657</v>
      </c>
      <c r="J7" s="115">
        <v>8.0000000000000004E-4</v>
      </c>
      <c r="K7" s="117" t="s">
        <v>761</v>
      </c>
      <c r="L7" s="115">
        <v>6.8999999999999999E-3</v>
      </c>
      <c r="M7" s="117" t="s">
        <v>762</v>
      </c>
      <c r="N7" s="115">
        <v>-1.78E-2</v>
      </c>
      <c r="O7" s="115" t="s">
        <v>763</v>
      </c>
      <c r="P7" s="115">
        <v>-3.8600000000000002E-2</v>
      </c>
    </row>
    <row r="8" spans="1:16" ht="15.75" x14ac:dyDescent="0.25">
      <c r="A8" s="121"/>
      <c r="B8" s="98">
        <v>-0.15359999999999999</v>
      </c>
      <c r="C8" s="98">
        <v>-0.10730000000000001</v>
      </c>
      <c r="D8" s="98">
        <v>-0.32729999999999998</v>
      </c>
      <c r="E8" s="98">
        <v>-0.1182</v>
      </c>
      <c r="F8" s="98">
        <v>-0.317</v>
      </c>
      <c r="G8" s="98">
        <v>-0.23719999999999999</v>
      </c>
      <c r="I8" s="123"/>
      <c r="J8" s="115">
        <v>-2.1899999999999999E-2</v>
      </c>
      <c r="K8" s="115">
        <v>-2.53E-2</v>
      </c>
      <c r="L8" s="115">
        <v>-9.1999999999999998E-3</v>
      </c>
      <c r="M8" s="115">
        <v>-5.7000000000000002E-3</v>
      </c>
      <c r="N8" s="115">
        <v>-1.55E-2</v>
      </c>
      <c r="O8" s="115">
        <v>-2.3E-3</v>
      </c>
      <c r="P8" s="115">
        <v>-0.03</v>
      </c>
    </row>
    <row r="9" spans="1:16" ht="18.75" x14ac:dyDescent="0.25">
      <c r="A9" s="121" t="s">
        <v>660</v>
      </c>
      <c r="B9" s="98">
        <v>2.6599999999999999E-2</v>
      </c>
      <c r="C9" s="98">
        <v>-4.0599999999999997E-2</v>
      </c>
      <c r="D9" s="98" t="s">
        <v>734</v>
      </c>
      <c r="E9" s="98">
        <v>0.1318</v>
      </c>
      <c r="F9" s="98">
        <v>7.7299999999999994E-2</v>
      </c>
      <c r="G9" s="98">
        <v>6.6299999999999998E-2</v>
      </c>
      <c r="I9" s="123" t="s">
        <v>660</v>
      </c>
      <c r="J9" s="115">
        <v>-1.5299999999999999E-2</v>
      </c>
      <c r="K9" s="115">
        <v>-3.8E-3</v>
      </c>
      <c r="L9" s="115">
        <v>-7.7999999999999996E-3</v>
      </c>
      <c r="M9" s="117" t="s">
        <v>764</v>
      </c>
      <c r="N9" s="115">
        <v>1.29E-2</v>
      </c>
      <c r="O9" s="115">
        <v>2.0000000000000001E-4</v>
      </c>
      <c r="P9" s="115">
        <v>3.5000000000000001E-3</v>
      </c>
    </row>
    <row r="10" spans="1:16" ht="15.75" x14ac:dyDescent="0.25">
      <c r="A10" s="121"/>
      <c r="B10" s="98">
        <v>-0.16350000000000001</v>
      </c>
      <c r="C10" s="98">
        <v>-0.1119</v>
      </c>
      <c r="D10" s="98">
        <v>-0.34010000000000001</v>
      </c>
      <c r="E10" s="98">
        <v>-0.1106</v>
      </c>
      <c r="F10" s="98">
        <v>-0.38700000000000001</v>
      </c>
      <c r="G10" s="98">
        <v>-0.27089999999999997</v>
      </c>
      <c r="I10" s="123"/>
      <c r="J10" s="115">
        <v>-2.4199999999999999E-2</v>
      </c>
      <c r="K10" s="115">
        <v>-2.6599999999999999E-2</v>
      </c>
      <c r="L10" s="115">
        <v>-9.4999999999999998E-3</v>
      </c>
      <c r="M10" s="115">
        <v>-5.8999999999999999E-3</v>
      </c>
      <c r="N10" s="115">
        <v>-1.5299999999999999E-2</v>
      </c>
      <c r="O10" s="115">
        <v>-2.7000000000000001E-3</v>
      </c>
      <c r="P10" s="115">
        <v>-3.4200000000000001E-2</v>
      </c>
    </row>
    <row r="11" spans="1:16" ht="15.75" x14ac:dyDescent="0.25">
      <c r="A11" s="121" t="s">
        <v>661</v>
      </c>
      <c r="B11" s="98">
        <v>-0.1144</v>
      </c>
      <c r="C11" s="98">
        <v>-3.27E-2</v>
      </c>
      <c r="D11" s="98">
        <v>-0.38400000000000001</v>
      </c>
      <c r="E11" s="98">
        <v>-0.20330000000000001</v>
      </c>
      <c r="F11" s="98">
        <v>-0.50690000000000002</v>
      </c>
      <c r="G11" s="98">
        <v>0.1366</v>
      </c>
      <c r="I11" s="123" t="s">
        <v>661</v>
      </c>
      <c r="J11" s="115">
        <v>1.6799999999999999E-2</v>
      </c>
      <c r="K11" s="115">
        <v>-1.41E-2</v>
      </c>
      <c r="L11" s="115">
        <v>1.1999999999999999E-3</v>
      </c>
      <c r="M11" s="115">
        <v>-6.0000000000000001E-3</v>
      </c>
      <c r="N11" s="115">
        <v>-2.2599999999999999E-2</v>
      </c>
      <c r="O11" s="115">
        <v>-3.3999999999999998E-3</v>
      </c>
      <c r="P11" s="115">
        <v>2.81E-2</v>
      </c>
    </row>
    <row r="12" spans="1:16" ht="15.75" x14ac:dyDescent="0.25">
      <c r="A12" s="121"/>
      <c r="B12" s="98">
        <v>-0.1575</v>
      </c>
      <c r="C12" s="98">
        <v>-0.1057</v>
      </c>
      <c r="D12" s="98">
        <v>-0.40570000000000001</v>
      </c>
      <c r="E12" s="98">
        <v>-0.12820000000000001</v>
      </c>
      <c r="F12" s="98">
        <v>-0.42259999999999998</v>
      </c>
      <c r="G12" s="98">
        <v>-0.29399999999999998</v>
      </c>
      <c r="I12" s="123"/>
      <c r="J12" s="115">
        <v>-2.64E-2</v>
      </c>
      <c r="K12" s="115">
        <v>-2.5600000000000001E-2</v>
      </c>
      <c r="L12" s="115">
        <v>-9.9000000000000008E-3</v>
      </c>
      <c r="M12" s="115">
        <v>-7.0000000000000001E-3</v>
      </c>
      <c r="N12" s="115">
        <v>-1.6E-2</v>
      </c>
      <c r="O12" s="115">
        <v>-2.8999999999999998E-3</v>
      </c>
      <c r="P12" s="115">
        <v>-3.6400000000000002E-2</v>
      </c>
    </row>
    <row r="13" spans="1:16" ht="18.75" x14ac:dyDescent="0.25">
      <c r="A13" s="121" t="s">
        <v>97</v>
      </c>
      <c r="B13" s="98">
        <v>5.6800000000000003E-2</v>
      </c>
      <c r="C13" s="98">
        <v>3.1600000000000003E-2</v>
      </c>
      <c r="D13" s="98">
        <v>5.16E-2</v>
      </c>
      <c r="E13" s="98">
        <v>-0.1116</v>
      </c>
      <c r="F13" s="98">
        <v>1.4E-3</v>
      </c>
      <c r="G13" s="98" t="s">
        <v>735</v>
      </c>
      <c r="I13" s="123" t="s">
        <v>97</v>
      </c>
      <c r="J13" s="115">
        <v>-1.23E-2</v>
      </c>
      <c r="K13" s="115">
        <v>3.8E-3</v>
      </c>
      <c r="L13" s="115">
        <v>-1E-4</v>
      </c>
      <c r="M13" s="115">
        <v>2.0000000000000001E-4</v>
      </c>
      <c r="N13" s="117" t="s">
        <v>765</v>
      </c>
      <c r="O13" s="115">
        <v>-2.9999999999999997E-4</v>
      </c>
      <c r="P13" s="117" t="s">
        <v>766</v>
      </c>
    </row>
    <row r="14" spans="1:16" ht="15.75" x14ac:dyDescent="0.25">
      <c r="A14" s="121"/>
      <c r="B14" s="98">
        <v>-0.1072</v>
      </c>
      <c r="C14" s="98">
        <v>-6.2799999999999995E-2</v>
      </c>
      <c r="D14" s="98">
        <v>-0.1744</v>
      </c>
      <c r="E14" s="98">
        <v>-7.9200000000000007E-2</v>
      </c>
      <c r="F14" s="98">
        <v>-0.32340000000000002</v>
      </c>
      <c r="G14" s="98">
        <v>-0.1268</v>
      </c>
      <c r="I14" s="123"/>
      <c r="J14" s="115">
        <v>-1.3899999999999999E-2</v>
      </c>
      <c r="K14" s="115">
        <v>-1.66E-2</v>
      </c>
      <c r="L14" s="115">
        <v>-5.7999999999999996E-3</v>
      </c>
      <c r="M14" s="115">
        <v>-3.0000000000000001E-3</v>
      </c>
      <c r="N14" s="115">
        <v>-1.03E-2</v>
      </c>
      <c r="O14" s="115">
        <v>-2.3999999999999998E-3</v>
      </c>
      <c r="P14" s="115">
        <v>-1.54E-2</v>
      </c>
    </row>
    <row r="15" spans="1:16" ht="18.75" x14ac:dyDescent="0.25">
      <c r="A15" s="121" t="s">
        <v>98</v>
      </c>
      <c r="B15" s="98">
        <v>-2.06E-2</v>
      </c>
      <c r="C15" s="98">
        <v>2.64E-2</v>
      </c>
      <c r="D15" s="98" t="s">
        <v>736</v>
      </c>
      <c r="E15" s="98">
        <v>-5.5800000000000002E-2</v>
      </c>
      <c r="F15" s="98">
        <v>-0.1489</v>
      </c>
      <c r="G15" s="98" t="s">
        <v>737</v>
      </c>
      <c r="I15" s="123" t="s">
        <v>98</v>
      </c>
      <c r="J15" s="115">
        <v>-8.6999999999999994E-3</v>
      </c>
      <c r="K15" s="115">
        <v>-9.2999999999999992E-3</v>
      </c>
      <c r="L15" s="115">
        <v>1E-4</v>
      </c>
      <c r="M15" s="117" t="s">
        <v>767</v>
      </c>
      <c r="N15" s="115">
        <v>-1.14E-2</v>
      </c>
      <c r="O15" s="115">
        <v>-1.2999999999999999E-3</v>
      </c>
      <c r="P15" s="117" t="s">
        <v>768</v>
      </c>
    </row>
    <row r="16" spans="1:16" ht="15.75" x14ac:dyDescent="0.25">
      <c r="A16" s="121"/>
      <c r="B16" s="98">
        <v>-6.7299999999999999E-2</v>
      </c>
      <c r="C16" s="98">
        <v>-3.9300000000000002E-2</v>
      </c>
      <c r="D16" s="98">
        <v>-0.15670000000000001</v>
      </c>
      <c r="E16" s="98">
        <v>-5.7599999999999998E-2</v>
      </c>
      <c r="F16" s="98">
        <v>-0.16600000000000001</v>
      </c>
      <c r="G16" s="98">
        <v>-9.7500000000000003E-2</v>
      </c>
      <c r="I16" s="123"/>
      <c r="J16" s="115">
        <v>-0.01</v>
      </c>
      <c r="K16" s="115">
        <v>-9.9000000000000008E-3</v>
      </c>
      <c r="L16" s="115">
        <v>-3.7000000000000002E-3</v>
      </c>
      <c r="M16" s="115">
        <v>-2.8999999999999998E-3</v>
      </c>
      <c r="N16" s="115">
        <v>-7.1999999999999998E-3</v>
      </c>
      <c r="O16" s="115">
        <v>-1.1999999999999999E-3</v>
      </c>
      <c r="P16" s="115">
        <v>-1.2E-2</v>
      </c>
    </row>
    <row r="17" spans="1:16" ht="18.75" x14ac:dyDescent="0.25">
      <c r="A17" s="121" t="s">
        <v>99</v>
      </c>
      <c r="B17" s="98">
        <v>1.52E-2</v>
      </c>
      <c r="C17" s="98">
        <v>1.1299999999999999E-2</v>
      </c>
      <c r="D17" s="98">
        <v>-0.1197</v>
      </c>
      <c r="E17" s="98">
        <v>4.7100000000000003E-2</v>
      </c>
      <c r="F17" s="98" t="s">
        <v>738</v>
      </c>
      <c r="G17" s="98">
        <v>7.8E-2</v>
      </c>
      <c r="I17" s="123" t="s">
        <v>99</v>
      </c>
      <c r="J17" s="115">
        <v>-6.7999999999999996E-3</v>
      </c>
      <c r="K17" s="115">
        <v>-5.9999999999999995E-4</v>
      </c>
      <c r="L17" s="115">
        <v>-8.0000000000000004E-4</v>
      </c>
      <c r="M17" s="115">
        <v>-2.5000000000000001E-3</v>
      </c>
      <c r="N17" s="115">
        <v>4.0000000000000001E-3</v>
      </c>
      <c r="O17" s="115" t="s">
        <v>769</v>
      </c>
      <c r="P17" s="115">
        <v>9.1000000000000004E-3</v>
      </c>
    </row>
    <row r="18" spans="1:16" ht="15.75" x14ac:dyDescent="0.25">
      <c r="A18" s="121"/>
      <c r="B18" s="98">
        <v>-3.8899999999999997E-2</v>
      </c>
      <c r="C18" s="98">
        <v>-2.8400000000000002E-2</v>
      </c>
      <c r="D18" s="98">
        <v>-8.4599999999999995E-2</v>
      </c>
      <c r="E18" s="98">
        <v>-3.7400000000000003E-2</v>
      </c>
      <c r="F18" s="98">
        <v>-0.15409999999999999</v>
      </c>
      <c r="G18" s="98">
        <v>-6.8099999999999994E-2</v>
      </c>
      <c r="I18" s="123"/>
      <c r="J18" s="115">
        <v>-5.7999999999999996E-3</v>
      </c>
      <c r="K18" s="115">
        <v>-6.4999999999999997E-3</v>
      </c>
      <c r="L18" s="115">
        <v>-2.5999999999999999E-3</v>
      </c>
      <c r="M18" s="115">
        <v>-1.5E-3</v>
      </c>
      <c r="N18" s="115">
        <v>-4.8999999999999998E-3</v>
      </c>
      <c r="O18" s="115">
        <v>-1.1999999999999999E-3</v>
      </c>
      <c r="P18" s="115">
        <v>-8.8000000000000005E-3</v>
      </c>
    </row>
    <row r="19" spans="1:16" ht="18.75" x14ac:dyDescent="0.25">
      <c r="A19" s="121" t="s">
        <v>161</v>
      </c>
      <c r="B19" s="98">
        <v>-0.1464</v>
      </c>
      <c r="C19" s="98">
        <v>8.9999999999999998E-4</v>
      </c>
      <c r="D19" s="98">
        <v>0.18160000000000001</v>
      </c>
      <c r="E19" s="98">
        <v>7.8399999999999997E-2</v>
      </c>
      <c r="F19" s="98">
        <v>0.13389999999999999</v>
      </c>
      <c r="G19" s="98">
        <v>-0.26350000000000001</v>
      </c>
      <c r="I19" s="123" t="s">
        <v>161</v>
      </c>
      <c r="J19" s="115">
        <v>1.9800000000000002E-2</v>
      </c>
      <c r="K19" s="115">
        <v>-1.7999999999999999E-2</v>
      </c>
      <c r="L19" s="115">
        <v>5.1999999999999998E-3</v>
      </c>
      <c r="M19" s="115">
        <v>4.4000000000000003E-3</v>
      </c>
      <c r="N19" s="115" t="s">
        <v>770</v>
      </c>
      <c r="O19" s="115">
        <v>1.5E-3</v>
      </c>
      <c r="P19" s="115">
        <v>-3.1600000000000003E-2</v>
      </c>
    </row>
    <row r="20" spans="1:16" ht="15.75" x14ac:dyDescent="0.25">
      <c r="A20" s="121"/>
      <c r="B20" s="98">
        <v>-0.1129</v>
      </c>
      <c r="C20" s="98">
        <v>-6.9199999999999998E-2</v>
      </c>
      <c r="D20" s="98">
        <v>-0.19239999999999999</v>
      </c>
      <c r="E20" s="98">
        <v>-7.4499999999999997E-2</v>
      </c>
      <c r="F20" s="98">
        <v>-0.26989999999999997</v>
      </c>
      <c r="G20" s="98">
        <v>-0.2167</v>
      </c>
      <c r="I20" s="123"/>
      <c r="J20" s="115">
        <v>-1.9099999999999999E-2</v>
      </c>
      <c r="K20" s="115">
        <v>-1.7000000000000001E-2</v>
      </c>
      <c r="L20" s="115">
        <v>-6.6E-3</v>
      </c>
      <c r="M20" s="115">
        <v>-3.5000000000000001E-3</v>
      </c>
      <c r="N20" s="115">
        <v>-1.01E-2</v>
      </c>
      <c r="O20" s="115">
        <v>-1.9E-3</v>
      </c>
      <c r="P20" s="115">
        <v>-2.6599999999999999E-2</v>
      </c>
    </row>
    <row r="21" spans="1:16" ht="18.75" x14ac:dyDescent="0.25">
      <c r="A21" s="121" t="s">
        <v>93</v>
      </c>
      <c r="B21" s="98" t="s">
        <v>739</v>
      </c>
      <c r="C21" s="98" t="s">
        <v>740</v>
      </c>
      <c r="D21" s="98" t="s">
        <v>741</v>
      </c>
      <c r="E21" s="98">
        <v>0.1241</v>
      </c>
      <c r="F21" s="98" t="s">
        <v>742</v>
      </c>
      <c r="G21" s="98" t="s">
        <v>743</v>
      </c>
      <c r="I21" s="123" t="s">
        <v>93</v>
      </c>
      <c r="J21" s="117" t="s">
        <v>771</v>
      </c>
      <c r="K21" s="117" t="s">
        <v>772</v>
      </c>
      <c r="L21" s="117" t="s">
        <v>773</v>
      </c>
      <c r="M21" s="117" t="s">
        <v>774</v>
      </c>
      <c r="N21" s="117" t="s">
        <v>775</v>
      </c>
      <c r="O21" s="117" t="s">
        <v>776</v>
      </c>
      <c r="P21" s="117" t="s">
        <v>777</v>
      </c>
    </row>
    <row r="22" spans="1:16" ht="15.75" x14ac:dyDescent="0.25">
      <c r="A22" s="121"/>
      <c r="B22" s="98">
        <v>-0.1293</v>
      </c>
      <c r="C22" s="98">
        <v>-0.10009999999999999</v>
      </c>
      <c r="D22" s="98">
        <v>-0.2898</v>
      </c>
      <c r="E22" s="98">
        <v>-0.1041</v>
      </c>
      <c r="F22" s="98">
        <v>-0.45440000000000003</v>
      </c>
      <c r="G22" s="98">
        <v>-0.24299999999999999</v>
      </c>
      <c r="I22" s="123"/>
      <c r="J22" s="115">
        <v>-2.0799999999999999E-2</v>
      </c>
      <c r="K22" s="115">
        <v>-1.83E-2</v>
      </c>
      <c r="L22" s="115">
        <v>-9.7000000000000003E-3</v>
      </c>
      <c r="M22" s="115">
        <v>-5.1000000000000004E-3</v>
      </c>
      <c r="N22" s="115">
        <v>-1.41E-2</v>
      </c>
      <c r="O22" s="115">
        <v>-3.0000000000000001E-3</v>
      </c>
      <c r="P22" s="115">
        <v>-2.8899999999999999E-2</v>
      </c>
    </row>
    <row r="23" spans="1:16" ht="18.75" x14ac:dyDescent="0.25">
      <c r="A23" s="121" t="s">
        <v>678</v>
      </c>
      <c r="B23" s="98" t="s">
        <v>744</v>
      </c>
      <c r="C23" s="98">
        <v>-3.1199999999999999E-2</v>
      </c>
      <c r="D23" s="98" t="s">
        <v>745</v>
      </c>
      <c r="E23" s="98">
        <v>4.1399999999999999E-2</v>
      </c>
      <c r="F23" s="98">
        <v>-0.31719999999999998</v>
      </c>
      <c r="G23" s="98" t="s">
        <v>746</v>
      </c>
      <c r="I23" s="123" t="s">
        <v>678</v>
      </c>
      <c r="J23" s="117" t="s">
        <v>778</v>
      </c>
      <c r="K23" s="115">
        <v>2.58E-2</v>
      </c>
      <c r="L23" s="117" t="s">
        <v>779</v>
      </c>
      <c r="M23" s="117" t="s">
        <v>780</v>
      </c>
      <c r="N23" s="115">
        <v>-1.47E-2</v>
      </c>
      <c r="O23" s="115">
        <v>-3.5999999999999999E-3</v>
      </c>
      <c r="P23" s="117" t="s">
        <v>781</v>
      </c>
    </row>
    <row r="24" spans="1:16" ht="15.75" x14ac:dyDescent="0.25">
      <c r="A24" s="121"/>
      <c r="B24" s="98">
        <v>-0.1263</v>
      </c>
      <c r="C24" s="98">
        <v>-0.1111</v>
      </c>
      <c r="D24" s="98">
        <v>-0.28660000000000002</v>
      </c>
      <c r="E24" s="98">
        <v>-0.11890000000000001</v>
      </c>
      <c r="F24" s="98">
        <v>-0.35620000000000002</v>
      </c>
      <c r="G24" s="98">
        <v>-0.2177</v>
      </c>
      <c r="I24" s="123"/>
      <c r="J24" s="115">
        <v>-2.06E-2</v>
      </c>
      <c r="K24" s="115">
        <v>-1.9699999999999999E-2</v>
      </c>
      <c r="L24" s="115">
        <v>-9.4999999999999998E-3</v>
      </c>
      <c r="M24" s="115">
        <v>-4.7999999999999996E-3</v>
      </c>
      <c r="N24" s="115">
        <v>-1.54E-2</v>
      </c>
      <c r="O24" s="115">
        <v>-2.7000000000000001E-3</v>
      </c>
      <c r="P24" s="115">
        <v>-2.7799999999999998E-2</v>
      </c>
    </row>
    <row r="25" spans="1:16" ht="18.75" x14ac:dyDescent="0.25">
      <c r="A25" s="121" t="s">
        <v>682</v>
      </c>
      <c r="B25" s="98">
        <v>-0.29680000000000001</v>
      </c>
      <c r="C25" s="98">
        <v>0.14680000000000001</v>
      </c>
      <c r="D25" s="98">
        <v>0.68030000000000002</v>
      </c>
      <c r="E25" s="98">
        <v>-6.8599999999999994E-2</v>
      </c>
      <c r="F25" s="98">
        <v>-8.5900000000000004E-2</v>
      </c>
      <c r="G25" s="98">
        <v>0.3327</v>
      </c>
      <c r="I25" s="123" t="s">
        <v>682</v>
      </c>
      <c r="J25" s="115">
        <v>-1.9E-3</v>
      </c>
      <c r="K25" s="117" t="s">
        <v>782</v>
      </c>
      <c r="L25" s="115">
        <v>1.3299999999999999E-2</v>
      </c>
      <c r="M25" s="115">
        <v>1.2200000000000001E-2</v>
      </c>
      <c r="N25" s="115">
        <v>-1.0800000000000001E-2</v>
      </c>
      <c r="O25" s="115">
        <v>-5.9999999999999995E-4</v>
      </c>
      <c r="P25" s="115">
        <v>5.0500000000000003E-2</v>
      </c>
    </row>
    <row r="26" spans="1:16" ht="15.75" x14ac:dyDescent="0.25">
      <c r="A26" s="121"/>
      <c r="B26" s="98">
        <v>-0.19850000000000001</v>
      </c>
      <c r="C26" s="98">
        <v>-0.1179</v>
      </c>
      <c r="D26" s="98">
        <v>-0.48699999999999999</v>
      </c>
      <c r="E26" s="98">
        <v>-0.188</v>
      </c>
      <c r="F26" s="98">
        <v>-0.46879999999999999</v>
      </c>
      <c r="G26" s="98">
        <v>-0.2858</v>
      </c>
      <c r="I26" s="123"/>
      <c r="J26" s="115">
        <v>-2.6800000000000001E-2</v>
      </c>
      <c r="K26" s="115">
        <v>-3.2399999999999998E-2</v>
      </c>
      <c r="L26" s="115">
        <v>-1.2200000000000001E-2</v>
      </c>
      <c r="M26" s="115">
        <v>-8.8000000000000005E-3</v>
      </c>
      <c r="N26" s="115">
        <v>-2.4400000000000002E-2</v>
      </c>
      <c r="O26" s="115">
        <v>-3.3E-3</v>
      </c>
      <c r="P26" s="115">
        <v>-3.61E-2</v>
      </c>
    </row>
    <row r="27" spans="1:16" ht="18.75" x14ac:dyDescent="0.25">
      <c r="A27" s="121" t="s">
        <v>683</v>
      </c>
      <c r="B27" s="98">
        <v>-0.24579999999999999</v>
      </c>
      <c r="C27" s="98">
        <v>-6.8999999999999999E-3</v>
      </c>
      <c r="D27" s="98">
        <v>-0.158</v>
      </c>
      <c r="E27" s="98" t="s">
        <v>747</v>
      </c>
      <c r="F27" s="98">
        <v>-0.1719</v>
      </c>
      <c r="G27" s="98">
        <v>8.4900000000000003E-2</v>
      </c>
      <c r="I27" s="123" t="s">
        <v>683</v>
      </c>
      <c r="J27" s="115">
        <v>2.7699999999999999E-2</v>
      </c>
      <c r="K27" s="115">
        <v>-3.4799999999999998E-2</v>
      </c>
      <c r="L27" s="115">
        <v>6.4000000000000003E-3</v>
      </c>
      <c r="M27" s="115">
        <v>-1.4E-3</v>
      </c>
      <c r="N27" s="115">
        <v>-2.2200000000000001E-2</v>
      </c>
      <c r="O27" s="115">
        <v>-6.9999999999999999E-4</v>
      </c>
      <c r="P27" s="115">
        <v>2.5000000000000001E-2</v>
      </c>
    </row>
    <row r="28" spans="1:16" ht="15.75" x14ac:dyDescent="0.25">
      <c r="A28" s="121"/>
      <c r="B28" s="98">
        <v>-0.18029999999999999</v>
      </c>
      <c r="C28" s="98">
        <v>-0.1353</v>
      </c>
      <c r="D28" s="98">
        <v>-0.43569999999999998</v>
      </c>
      <c r="E28" s="98">
        <v>-0.13600000000000001</v>
      </c>
      <c r="F28" s="98">
        <v>-0.46800000000000003</v>
      </c>
      <c r="G28" s="98">
        <v>-0.28449999999999998</v>
      </c>
      <c r="I28" s="123"/>
      <c r="J28" s="115">
        <v>-2.7199999999999998E-2</v>
      </c>
      <c r="K28" s="115">
        <v>-2.8500000000000001E-2</v>
      </c>
      <c r="L28" s="115">
        <v>-1.3299999999999999E-2</v>
      </c>
      <c r="M28" s="115">
        <v>-7.4999999999999997E-3</v>
      </c>
      <c r="N28" s="115">
        <v>-1.7500000000000002E-2</v>
      </c>
      <c r="O28" s="115">
        <v>-3.3999999999999998E-3</v>
      </c>
      <c r="P28" s="115">
        <v>-3.4500000000000003E-2</v>
      </c>
    </row>
    <row r="29" spans="1:16" ht="18.75" x14ac:dyDescent="0.25">
      <c r="A29" s="121" t="s">
        <v>684</v>
      </c>
      <c r="B29" s="98" t="s">
        <v>748</v>
      </c>
      <c r="C29" s="98" t="s">
        <v>749</v>
      </c>
      <c r="D29" s="98">
        <v>0.17150000000000001</v>
      </c>
      <c r="E29" s="98">
        <v>7.22E-2</v>
      </c>
      <c r="F29" s="98">
        <v>6.93E-2</v>
      </c>
      <c r="G29" s="98">
        <v>0.16209999999999999</v>
      </c>
      <c r="I29" s="123" t="s">
        <v>684</v>
      </c>
      <c r="J29" s="115">
        <v>1.09E-2</v>
      </c>
      <c r="K29" s="117" t="s">
        <v>783</v>
      </c>
      <c r="L29" s="117" t="s">
        <v>784</v>
      </c>
      <c r="M29" s="115">
        <v>4.0000000000000001E-3</v>
      </c>
      <c r="N29" s="115">
        <v>1.4E-2</v>
      </c>
      <c r="O29" s="115">
        <v>8.9999999999999998E-4</v>
      </c>
      <c r="P29" s="115">
        <v>3.0499999999999999E-2</v>
      </c>
    </row>
    <row r="30" spans="1:16" ht="15.75" x14ac:dyDescent="0.25">
      <c r="A30" s="121"/>
      <c r="B30" s="98">
        <v>-0.20449999999999999</v>
      </c>
      <c r="C30" s="98">
        <v>-0.1234</v>
      </c>
      <c r="D30" s="98">
        <v>-0.41770000000000002</v>
      </c>
      <c r="E30" s="98">
        <v>-0.1363</v>
      </c>
      <c r="F30" s="98">
        <v>-0.57540000000000002</v>
      </c>
      <c r="G30" s="98">
        <v>-0.26850000000000002</v>
      </c>
      <c r="I30" s="123"/>
      <c r="J30" s="115">
        <v>-2.93E-2</v>
      </c>
      <c r="K30" s="115">
        <v>-2.9700000000000001E-2</v>
      </c>
      <c r="L30" s="115">
        <v>-1.12E-2</v>
      </c>
      <c r="M30" s="115">
        <v>-7.0000000000000001E-3</v>
      </c>
      <c r="N30" s="115">
        <v>-1.77E-2</v>
      </c>
      <c r="O30" s="115">
        <v>-4.1000000000000003E-3</v>
      </c>
      <c r="P30" s="115">
        <v>-3.2800000000000003E-2</v>
      </c>
    </row>
    <row r="31" spans="1:16" ht="18.75" x14ac:dyDescent="0.25">
      <c r="A31" s="121" t="s">
        <v>687</v>
      </c>
      <c r="B31" s="98" t="s">
        <v>750</v>
      </c>
      <c r="C31" s="98">
        <v>0.1095</v>
      </c>
      <c r="D31" s="98">
        <v>0.51070000000000004</v>
      </c>
      <c r="E31" s="98">
        <v>-0.1134</v>
      </c>
      <c r="F31" s="98">
        <v>-4.9000000000000002E-2</v>
      </c>
      <c r="G31" s="98">
        <v>-0.10539999999999999</v>
      </c>
      <c r="I31" s="123" t="s">
        <v>687</v>
      </c>
      <c r="J31" s="115">
        <v>2.6700000000000002E-2</v>
      </c>
      <c r="K31" s="115">
        <v>-4.4400000000000002E-2</v>
      </c>
      <c r="L31" s="115">
        <v>1.7299999999999999E-2</v>
      </c>
      <c r="M31" s="115">
        <v>1.06E-2</v>
      </c>
      <c r="N31" s="115">
        <v>-6.1000000000000004E-3</v>
      </c>
      <c r="O31" s="115">
        <v>2.0000000000000001E-4</v>
      </c>
      <c r="P31" s="115">
        <v>-4.4999999999999997E-3</v>
      </c>
    </row>
    <row r="32" spans="1:16" ht="15.75" x14ac:dyDescent="0.25">
      <c r="A32" s="121"/>
      <c r="B32" s="98">
        <v>-0.17080000000000001</v>
      </c>
      <c r="C32" s="98">
        <v>-0.13589999999999999</v>
      </c>
      <c r="D32" s="98">
        <v>-0.44469999999999998</v>
      </c>
      <c r="E32" s="98">
        <v>-0.15</v>
      </c>
      <c r="F32" s="98">
        <v>-0.38950000000000001</v>
      </c>
      <c r="G32" s="98">
        <v>-0.31630000000000003</v>
      </c>
      <c r="I32" s="123"/>
      <c r="J32" s="115">
        <v>-2.7E-2</v>
      </c>
      <c r="K32" s="115">
        <v>-2.7400000000000001E-2</v>
      </c>
      <c r="L32" s="115">
        <v>-1.2500000000000001E-2</v>
      </c>
      <c r="M32" s="115">
        <v>-7.7000000000000002E-3</v>
      </c>
      <c r="N32" s="115">
        <v>-2.0799999999999999E-2</v>
      </c>
      <c r="O32" s="115">
        <v>-2.8E-3</v>
      </c>
      <c r="P32" s="115">
        <v>-3.9800000000000002E-2</v>
      </c>
    </row>
    <row r="33" spans="1:16" ht="18.75" x14ac:dyDescent="0.25">
      <c r="A33" s="121" t="s">
        <v>689</v>
      </c>
      <c r="B33" s="98" t="s">
        <v>751</v>
      </c>
      <c r="C33" s="98">
        <v>-3.2599999999999997E-2</v>
      </c>
      <c r="D33" s="98" t="s">
        <v>752</v>
      </c>
      <c r="E33" s="98">
        <v>-5.1000000000000004E-3</v>
      </c>
      <c r="F33" s="98">
        <v>-0.1056</v>
      </c>
      <c r="G33" s="98">
        <v>0.13850000000000001</v>
      </c>
      <c r="I33" s="123" t="s">
        <v>689</v>
      </c>
      <c r="J33" s="115">
        <v>8.8000000000000005E-3</v>
      </c>
      <c r="K33" s="117" t="s">
        <v>785</v>
      </c>
      <c r="L33" s="115">
        <v>-1E-3</v>
      </c>
      <c r="M33" s="117" t="s">
        <v>786</v>
      </c>
      <c r="N33" s="115">
        <v>2.5000000000000001E-3</v>
      </c>
      <c r="O33" s="115">
        <v>-5.9999999999999995E-4</v>
      </c>
      <c r="P33" s="115">
        <v>2.5100000000000001E-2</v>
      </c>
    </row>
    <row r="34" spans="1:16" ht="15.75" x14ac:dyDescent="0.25">
      <c r="A34" s="121"/>
      <c r="B34" s="98">
        <v>-0.15620000000000001</v>
      </c>
      <c r="C34" s="98">
        <v>-0.1205</v>
      </c>
      <c r="D34" s="98">
        <v>-0.37640000000000001</v>
      </c>
      <c r="E34" s="98">
        <v>-0.1661</v>
      </c>
      <c r="F34" s="98">
        <v>-0.41460000000000002</v>
      </c>
      <c r="G34" s="98">
        <v>-0.29770000000000002</v>
      </c>
      <c r="I34" s="123"/>
      <c r="J34" s="115">
        <v>-2.64E-2</v>
      </c>
      <c r="K34" s="115">
        <v>-2.5999999999999999E-2</v>
      </c>
      <c r="L34" s="115">
        <v>-1.17E-2</v>
      </c>
      <c r="M34" s="115">
        <v>-6.6E-3</v>
      </c>
      <c r="N34" s="115">
        <v>-1.9599999999999999E-2</v>
      </c>
      <c r="O34" s="115">
        <v>-3.0999999999999999E-3</v>
      </c>
      <c r="P34" s="115">
        <v>-3.78E-2</v>
      </c>
    </row>
    <row r="35" spans="1:16" ht="18.75" x14ac:dyDescent="0.25">
      <c r="A35" s="121" t="s">
        <v>691</v>
      </c>
      <c r="B35" s="98">
        <v>-2.35E-2</v>
      </c>
      <c r="C35" s="98">
        <v>-5.3999999999999999E-2</v>
      </c>
      <c r="D35" s="98">
        <v>0.37090000000000001</v>
      </c>
      <c r="E35" s="98">
        <v>-7.5399999999999995E-2</v>
      </c>
      <c r="F35" s="98">
        <v>0.1686</v>
      </c>
      <c r="G35" s="98" t="s">
        <v>753</v>
      </c>
      <c r="I35" s="123" t="s">
        <v>691</v>
      </c>
      <c r="J35" s="115">
        <v>3.3500000000000002E-2</v>
      </c>
      <c r="K35" s="115">
        <v>1.46E-2</v>
      </c>
      <c r="L35" s="115">
        <v>3.8E-3</v>
      </c>
      <c r="M35" s="115">
        <v>8.3000000000000001E-3</v>
      </c>
      <c r="N35" s="115">
        <v>2.3E-3</v>
      </c>
      <c r="O35" s="115">
        <v>1.9E-3</v>
      </c>
      <c r="P35" s="115" t="s">
        <v>787</v>
      </c>
    </row>
    <row r="36" spans="1:16" ht="15.75" x14ac:dyDescent="0.25">
      <c r="A36" s="121"/>
      <c r="B36" s="98">
        <v>-0.14729999999999999</v>
      </c>
      <c r="C36" s="98">
        <v>-0.1255</v>
      </c>
      <c r="D36" s="98">
        <v>-0.40760000000000002</v>
      </c>
      <c r="E36" s="98">
        <v>-0.14990000000000001</v>
      </c>
      <c r="F36" s="98">
        <v>-0.42680000000000001</v>
      </c>
      <c r="G36" s="98">
        <v>-0.29049999999999998</v>
      </c>
      <c r="I36" s="123"/>
      <c r="J36" s="115">
        <v>-2.6200000000000001E-2</v>
      </c>
      <c r="K36" s="115">
        <v>-2.3900000000000001E-2</v>
      </c>
      <c r="L36" s="115">
        <v>-1.11E-2</v>
      </c>
      <c r="M36" s="115">
        <v>-7.1000000000000004E-3</v>
      </c>
      <c r="N36" s="115">
        <v>-1.89E-2</v>
      </c>
      <c r="O36" s="115">
        <v>-3.0999999999999999E-3</v>
      </c>
      <c r="P36" s="115">
        <v>-3.6299999999999999E-2</v>
      </c>
    </row>
    <row r="37" spans="1:16" ht="15.75" x14ac:dyDescent="0.25">
      <c r="A37" s="121" t="s">
        <v>693</v>
      </c>
      <c r="B37" s="98">
        <v>6.9999999999999999E-4</v>
      </c>
      <c r="C37" s="98">
        <v>0</v>
      </c>
      <c r="D37" s="98">
        <v>-1.2999999999999999E-3</v>
      </c>
      <c r="E37" s="98">
        <v>-5.9999999999999995E-4</v>
      </c>
      <c r="F37" s="98">
        <v>1.5E-3</v>
      </c>
      <c r="G37" s="98">
        <v>1E-4</v>
      </c>
      <c r="I37" s="123" t="s">
        <v>693</v>
      </c>
      <c r="J37" s="115">
        <v>0</v>
      </c>
      <c r="K37" s="115">
        <v>1E-4</v>
      </c>
      <c r="L37" s="115">
        <v>0</v>
      </c>
      <c r="M37" s="115">
        <v>0</v>
      </c>
      <c r="N37" s="115">
        <v>-1E-4</v>
      </c>
      <c r="O37" s="115">
        <v>0</v>
      </c>
      <c r="P37" s="115">
        <v>0</v>
      </c>
    </row>
    <row r="38" spans="1:16" ht="15.75" x14ac:dyDescent="0.25">
      <c r="A38" s="121"/>
      <c r="B38" s="98">
        <v>-1.1000000000000001E-3</v>
      </c>
      <c r="C38" s="98">
        <v>-8.0000000000000004E-4</v>
      </c>
      <c r="D38" s="98">
        <v>-2E-3</v>
      </c>
      <c r="E38" s="98">
        <v>-1.1000000000000001E-3</v>
      </c>
      <c r="F38" s="98">
        <v>-2.8999999999999998E-3</v>
      </c>
      <c r="G38" s="98">
        <v>-2E-3</v>
      </c>
      <c r="I38" s="123"/>
      <c r="J38" s="115">
        <v>-2.0000000000000001E-4</v>
      </c>
      <c r="K38" s="115">
        <v>-2.0000000000000001E-4</v>
      </c>
      <c r="L38" s="115">
        <v>-1E-4</v>
      </c>
      <c r="M38" s="115">
        <v>0</v>
      </c>
      <c r="N38" s="115">
        <v>-1E-4</v>
      </c>
      <c r="O38" s="115">
        <v>0</v>
      </c>
      <c r="P38" s="115">
        <v>-2.0000000000000001E-4</v>
      </c>
    </row>
    <row r="39" spans="1:16" ht="18.75" x14ac:dyDescent="0.25">
      <c r="A39" s="121" t="s">
        <v>423</v>
      </c>
      <c r="B39" s="98" t="s">
        <v>754</v>
      </c>
      <c r="C39" s="98">
        <v>-0.33329999999999999</v>
      </c>
      <c r="D39" s="98">
        <v>-1.133</v>
      </c>
      <c r="E39" s="98">
        <v>5.0200000000000002E-2</v>
      </c>
      <c r="F39" s="98">
        <v>0.29120000000000001</v>
      </c>
      <c r="G39" s="98" t="s">
        <v>755</v>
      </c>
      <c r="I39" s="123" t="s">
        <v>423</v>
      </c>
      <c r="J39" s="115" t="s">
        <v>788</v>
      </c>
      <c r="K39" s="115">
        <v>-3.2599999999999997E-2</v>
      </c>
      <c r="L39" s="115">
        <v>-3.2000000000000002E-3</v>
      </c>
      <c r="M39" s="115">
        <v>-1.4200000000000001E-2</v>
      </c>
      <c r="N39" s="115">
        <v>4.9799999999999997E-2</v>
      </c>
      <c r="O39" s="115">
        <v>4.7000000000000002E-3</v>
      </c>
      <c r="P39" s="115" t="s">
        <v>789</v>
      </c>
    </row>
    <row r="40" spans="1:16" ht="16.5" thickBot="1" x14ac:dyDescent="0.3">
      <c r="A40" s="121"/>
      <c r="B40" s="98">
        <v>-0.25230000000000002</v>
      </c>
      <c r="C40" s="98">
        <v>-0.2802</v>
      </c>
      <c r="D40" s="98">
        <v>-0.78559999999999997</v>
      </c>
      <c r="E40" s="98">
        <v>-0.33660000000000001</v>
      </c>
      <c r="F40" s="98">
        <v>-0.6986</v>
      </c>
      <c r="G40" s="98">
        <v>-0.44629999999999997</v>
      </c>
      <c r="I40" s="124"/>
      <c r="J40" s="116">
        <v>-4.1500000000000002E-2</v>
      </c>
      <c r="K40" s="116">
        <v>-5.4699999999999999E-2</v>
      </c>
      <c r="L40" s="116">
        <v>-2.4899999999999999E-2</v>
      </c>
      <c r="M40" s="116">
        <v>-1.32E-2</v>
      </c>
      <c r="N40" s="116">
        <v>-3.9699999999999999E-2</v>
      </c>
      <c r="O40" s="116">
        <v>-4.5999999999999999E-3</v>
      </c>
      <c r="P40" s="116">
        <v>-5.7000000000000002E-2</v>
      </c>
    </row>
    <row r="41" spans="1:16" ht="18.75" x14ac:dyDescent="0.25">
      <c r="A41" s="121" t="s">
        <v>358</v>
      </c>
      <c r="B41" s="98">
        <v>0.31509999999999999</v>
      </c>
      <c r="C41" s="98" t="s">
        <v>756</v>
      </c>
      <c r="D41" s="98">
        <v>-0.75670000000000004</v>
      </c>
      <c r="E41" s="98" t="s">
        <v>757</v>
      </c>
      <c r="F41" s="98">
        <v>-0.41489999999999999</v>
      </c>
      <c r="G41" s="98">
        <v>-0.83679999999999999</v>
      </c>
      <c r="I41" s="107" t="s">
        <v>359</v>
      </c>
      <c r="J41" s="115">
        <v>488</v>
      </c>
      <c r="K41" s="115">
        <v>488</v>
      </c>
      <c r="L41" s="115">
        <v>488</v>
      </c>
      <c r="M41" s="115">
        <v>488</v>
      </c>
      <c r="N41" s="115">
        <v>488</v>
      </c>
      <c r="O41" s="115">
        <v>488</v>
      </c>
      <c r="P41" s="115">
        <v>488</v>
      </c>
    </row>
    <row r="42" spans="1:16" ht="19.5" thickBot="1" x14ac:dyDescent="0.3">
      <c r="A42" s="122"/>
      <c r="B42" s="99">
        <v>-0.37509999999999999</v>
      </c>
      <c r="C42" s="99">
        <v>-0.27689999999999998</v>
      </c>
      <c r="D42" s="99">
        <v>-1.05</v>
      </c>
      <c r="E42" s="99">
        <v>-0.41139999999999999</v>
      </c>
      <c r="F42" s="99">
        <v>-0.90500000000000003</v>
      </c>
      <c r="G42" s="99">
        <v>-0.64980000000000004</v>
      </c>
      <c r="I42" s="110" t="s">
        <v>360</v>
      </c>
      <c r="J42" s="116"/>
      <c r="K42" s="116"/>
      <c r="L42" s="116"/>
      <c r="M42" s="116"/>
      <c r="N42" s="116"/>
      <c r="O42" s="116"/>
      <c r="P42" s="116"/>
    </row>
    <row r="43" spans="1:16" ht="15.75" x14ac:dyDescent="0.25">
      <c r="A43" s="95" t="s">
        <v>359</v>
      </c>
      <c r="B43" s="98">
        <v>488</v>
      </c>
      <c r="C43" s="98"/>
      <c r="D43" s="98"/>
      <c r="E43" s="98"/>
      <c r="F43" s="98"/>
      <c r="G43" s="98"/>
      <c r="I43" s="112" t="s">
        <v>758</v>
      </c>
    </row>
    <row r="44" spans="1:16" ht="18.75" x14ac:dyDescent="0.25">
      <c r="A44" s="95" t="s">
        <v>360</v>
      </c>
      <c r="B44" s="98"/>
      <c r="C44" s="98"/>
      <c r="D44" s="98"/>
      <c r="E44" s="98"/>
      <c r="F44" s="98"/>
      <c r="G44" s="98"/>
      <c r="I44" s="113" t="s">
        <v>759</v>
      </c>
    </row>
    <row r="45" spans="1:16" ht="15.75" x14ac:dyDescent="0.25">
      <c r="A45" s="95" t="s">
        <v>361</v>
      </c>
      <c r="B45" s="98" t="s">
        <v>96</v>
      </c>
      <c r="C45" s="98"/>
      <c r="D45" s="98"/>
      <c r="E45" s="98"/>
      <c r="F45" s="98"/>
      <c r="G45" s="98"/>
      <c r="I45" s="95"/>
    </row>
    <row r="46" spans="1:16" ht="15.75" x14ac:dyDescent="0.25">
      <c r="A46" s="95" t="s">
        <v>362</v>
      </c>
      <c r="B46" s="98" t="s">
        <v>96</v>
      </c>
      <c r="C46" s="98"/>
      <c r="D46" s="98"/>
      <c r="E46" s="98"/>
      <c r="F46" s="98"/>
      <c r="G46" s="98"/>
    </row>
    <row r="47" spans="1:16" ht="15.75" x14ac:dyDescent="0.25">
      <c r="A47" s="95" t="s">
        <v>363</v>
      </c>
      <c r="B47" s="98">
        <v>-758.44939999999997</v>
      </c>
      <c r="C47" s="98"/>
      <c r="D47" s="98"/>
      <c r="E47" s="98"/>
      <c r="F47" s="98"/>
      <c r="G47" s="98"/>
    </row>
    <row r="48" spans="1:16" ht="16.5" thickBot="1" x14ac:dyDescent="0.3">
      <c r="A48" s="96" t="s">
        <v>364</v>
      </c>
      <c r="B48" s="99">
        <v>175</v>
      </c>
      <c r="C48" s="99"/>
      <c r="D48" s="99"/>
      <c r="E48" s="99"/>
      <c r="F48" s="99"/>
      <c r="G48" s="99"/>
    </row>
    <row r="49" spans="1:1" x14ac:dyDescent="0.25">
      <c r="A49" s="112" t="s">
        <v>758</v>
      </c>
    </row>
    <row r="50" spans="1:1" ht="15.75" x14ac:dyDescent="0.25">
      <c r="A50" s="113" t="s">
        <v>759</v>
      </c>
    </row>
    <row r="51" spans="1:1" ht="15.75" x14ac:dyDescent="0.25">
      <c r="A51" s="95"/>
    </row>
  </sheetData>
  <mergeCells count="37">
    <mergeCell ref="A21:A22"/>
    <mergeCell ref="A5:A6"/>
    <mergeCell ref="A7:A8"/>
    <mergeCell ref="A9:A10"/>
    <mergeCell ref="A11:A12"/>
    <mergeCell ref="A13:A14"/>
    <mergeCell ref="A15:A16"/>
    <mergeCell ref="A17:A18"/>
    <mergeCell ref="A19:A20"/>
    <mergeCell ref="A35:A36"/>
    <mergeCell ref="A37:A38"/>
    <mergeCell ref="A39:A40"/>
    <mergeCell ref="A41:A42"/>
    <mergeCell ref="A23:A24"/>
    <mergeCell ref="A25:A26"/>
    <mergeCell ref="A27:A28"/>
    <mergeCell ref="A29:A30"/>
    <mergeCell ref="A31:A32"/>
    <mergeCell ref="A33:A34"/>
    <mergeCell ref="I37:I38"/>
    <mergeCell ref="I39:I40"/>
    <mergeCell ref="I19:I20"/>
    <mergeCell ref="I21:I22"/>
    <mergeCell ref="I23:I24"/>
    <mergeCell ref="I25:I26"/>
    <mergeCell ref="I27:I28"/>
    <mergeCell ref="I29:I30"/>
    <mergeCell ref="I15:I16"/>
    <mergeCell ref="I17:I18"/>
    <mergeCell ref="I31:I32"/>
    <mergeCell ref="I33:I34"/>
    <mergeCell ref="I35:I36"/>
    <mergeCell ref="I5:I6"/>
    <mergeCell ref="I7:I8"/>
    <mergeCell ref="I9:I10"/>
    <mergeCell ref="I11:I12"/>
    <mergeCell ref="I13:I1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5" sqref="A5"/>
    </sheetView>
  </sheetViews>
  <sheetFormatPr defaultRowHeight="15" x14ac:dyDescent="0.25"/>
  <sheetData>
    <row r="2" spans="1:1" x14ac:dyDescent="0.25">
      <c r="A2" t="s">
        <v>149</v>
      </c>
    </row>
    <row r="3" spans="1:1" x14ac:dyDescent="0.25">
      <c r="A3" t="s">
        <v>656</v>
      </c>
    </row>
    <row r="4" spans="1:1" x14ac:dyDescent="0.25">
      <c r="A4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topLeftCell="F5" workbookViewId="0">
      <selection activeCell="L7" sqref="L7"/>
    </sheetView>
  </sheetViews>
  <sheetFormatPr defaultRowHeight="15" x14ac:dyDescent="0.25"/>
  <cols>
    <col min="1" max="1" width="38.140625" style="139" bestFit="1" customWidth="1"/>
    <col min="2" max="2" width="17.7109375" style="139" bestFit="1" customWidth="1"/>
    <col min="3" max="3" width="14" style="139" bestFit="1" customWidth="1"/>
    <col min="4" max="4" width="12.85546875" style="139" bestFit="1" customWidth="1"/>
    <col min="5" max="5" width="11.5703125" style="139" bestFit="1" customWidth="1"/>
    <col min="6" max="6" width="11.85546875" style="139" bestFit="1" customWidth="1"/>
    <col min="7" max="7" width="15.28515625" style="139" bestFit="1" customWidth="1"/>
    <col min="10" max="10" width="30.5703125" bestFit="1" customWidth="1"/>
    <col min="11" max="11" width="8.28515625" bestFit="1" customWidth="1"/>
    <col min="12" max="12" width="9" bestFit="1" customWidth="1"/>
    <col min="13" max="13" width="8.5703125" bestFit="1" customWidth="1"/>
    <col min="14" max="15" width="8" bestFit="1" customWidth="1"/>
    <col min="16" max="16" width="7.42578125" bestFit="1" customWidth="1"/>
    <col min="17" max="17" width="9.7109375" bestFit="1" customWidth="1"/>
  </cols>
  <sheetData>
    <row r="1" spans="1:17" ht="15.75" thickBot="1" x14ac:dyDescent="0.3">
      <c r="A1" s="131" t="s">
        <v>731</v>
      </c>
    </row>
    <row r="2" spans="1:17" ht="16.5" thickBot="1" x14ac:dyDescent="0.3">
      <c r="A2" s="129"/>
      <c r="B2" s="130">
        <v>-1</v>
      </c>
      <c r="C2" s="130"/>
      <c r="D2" s="130"/>
      <c r="E2" s="130"/>
      <c r="F2" s="130"/>
      <c r="G2" s="130"/>
      <c r="J2" s="100" t="s">
        <v>760</v>
      </c>
      <c r="K2" s="47"/>
      <c r="L2" s="47"/>
      <c r="M2" s="47"/>
      <c r="N2" s="47"/>
      <c r="O2" s="47"/>
      <c r="P2" s="47"/>
      <c r="Q2" s="47"/>
    </row>
    <row r="3" spans="1:17" x14ac:dyDescent="0.25">
      <c r="A3" s="131"/>
      <c r="B3" s="132" t="s">
        <v>351</v>
      </c>
      <c r="C3" s="132"/>
      <c r="D3" s="132"/>
      <c r="E3" s="132"/>
      <c r="F3" s="132"/>
      <c r="G3" s="132"/>
      <c r="J3" s="129"/>
      <c r="K3" s="130">
        <v>-1</v>
      </c>
      <c r="L3" s="130">
        <v>-2</v>
      </c>
      <c r="M3" s="130">
        <v>-3</v>
      </c>
      <c r="N3" s="130">
        <v>-4</v>
      </c>
      <c r="O3" s="130">
        <v>-5</v>
      </c>
      <c r="P3" s="130">
        <v>-6</v>
      </c>
      <c r="Q3" s="130">
        <v>-7</v>
      </c>
    </row>
    <row r="4" spans="1:17" ht="15.75" thickBot="1" x14ac:dyDescent="0.3">
      <c r="A4" s="131"/>
      <c r="B4" s="132" t="s">
        <v>352</v>
      </c>
      <c r="C4" s="132" t="s">
        <v>353</v>
      </c>
      <c r="D4" s="132" t="s">
        <v>354</v>
      </c>
      <c r="E4" s="132" t="s">
        <v>355</v>
      </c>
      <c r="F4" s="132" t="s">
        <v>356</v>
      </c>
      <c r="G4" s="132" t="s">
        <v>357</v>
      </c>
      <c r="J4" s="131"/>
      <c r="K4" s="132" t="s">
        <v>365</v>
      </c>
      <c r="L4" s="132" t="s">
        <v>366</v>
      </c>
      <c r="M4" s="132" t="s">
        <v>367</v>
      </c>
      <c r="N4" s="132" t="s">
        <v>368</v>
      </c>
      <c r="O4" s="132" t="s">
        <v>369</v>
      </c>
      <c r="P4" s="132" t="s">
        <v>370</v>
      </c>
      <c r="Q4" s="132" t="s">
        <v>371</v>
      </c>
    </row>
    <row r="5" spans="1:17" x14ac:dyDescent="0.25">
      <c r="A5" s="133" t="s">
        <v>102</v>
      </c>
      <c r="B5" s="130">
        <v>-7.3300000000000004E-2</v>
      </c>
      <c r="C5" s="130">
        <v>-4.5100000000000001E-2</v>
      </c>
      <c r="D5" s="130">
        <v>-0.13100000000000001</v>
      </c>
      <c r="E5" s="130">
        <v>4.1200000000000001E-2</v>
      </c>
      <c r="F5" s="130">
        <v>-1.77E-2</v>
      </c>
      <c r="G5" s="130">
        <v>-0.12620000000000001</v>
      </c>
      <c r="J5" s="133" t="s">
        <v>102</v>
      </c>
      <c r="K5" s="130">
        <v>1.2699999999999999E-2</v>
      </c>
      <c r="L5" s="130">
        <v>-7.1999999999999998E-3</v>
      </c>
      <c r="M5" s="130">
        <v>-1E-3</v>
      </c>
      <c r="N5" s="130">
        <v>-1.6000000000000001E-3</v>
      </c>
      <c r="O5" s="130">
        <v>1.0800000000000001E-2</v>
      </c>
      <c r="P5" s="130">
        <v>2.0000000000000001E-4</v>
      </c>
      <c r="Q5" s="130">
        <v>-1.38E-2</v>
      </c>
    </row>
    <row r="6" spans="1:17" x14ac:dyDescent="0.25">
      <c r="A6" s="134"/>
      <c r="B6" s="132">
        <v>-0.11840000000000001</v>
      </c>
      <c r="C6" s="132">
        <v>-7.4499999999999997E-2</v>
      </c>
      <c r="D6" s="132">
        <v>-0.30370000000000003</v>
      </c>
      <c r="E6" s="132">
        <v>-8.6999999999999994E-2</v>
      </c>
      <c r="F6" s="132">
        <v>-0.27700000000000002</v>
      </c>
      <c r="G6" s="132">
        <v>-0.18559999999999999</v>
      </c>
      <c r="J6" s="134"/>
      <c r="K6" s="132">
        <v>-1.7000000000000001E-2</v>
      </c>
      <c r="L6" s="132">
        <v>-2.0199999999999999E-2</v>
      </c>
      <c r="M6" s="132">
        <v>-6.8999999999999999E-3</v>
      </c>
      <c r="N6" s="132">
        <v>-5.1999999999999998E-3</v>
      </c>
      <c r="O6" s="132">
        <v>-1.0999999999999999E-2</v>
      </c>
      <c r="P6" s="132">
        <v>-2E-3</v>
      </c>
      <c r="Q6" s="132">
        <v>-2.3400000000000001E-2</v>
      </c>
    </row>
    <row r="7" spans="1:17" x14ac:dyDescent="0.25">
      <c r="A7" s="135" t="s">
        <v>657</v>
      </c>
      <c r="B7" s="132" t="s">
        <v>814</v>
      </c>
      <c r="C7" s="132">
        <v>4.65E-2</v>
      </c>
      <c r="D7" s="132" t="s">
        <v>815</v>
      </c>
      <c r="E7" s="132">
        <v>-0.128</v>
      </c>
      <c r="F7" s="132">
        <v>-0.51329999999999998</v>
      </c>
      <c r="G7" s="132">
        <v>-0.30630000000000002</v>
      </c>
      <c r="J7" s="135" t="s">
        <v>657</v>
      </c>
      <c r="K7" s="132">
        <v>2.5999999999999999E-3</v>
      </c>
      <c r="L7" s="132" t="s">
        <v>790</v>
      </c>
      <c r="M7" s="132">
        <v>5.3E-3</v>
      </c>
      <c r="N7" s="132" t="s">
        <v>791</v>
      </c>
      <c r="O7" s="132">
        <v>-1.7100000000000001E-2</v>
      </c>
      <c r="P7" s="132">
        <v>-3.8999999999999998E-3</v>
      </c>
      <c r="Q7" s="132">
        <v>-4.7E-2</v>
      </c>
    </row>
    <row r="8" spans="1:17" x14ac:dyDescent="0.25">
      <c r="A8" s="135"/>
      <c r="B8" s="132">
        <v>-0.15440000000000001</v>
      </c>
      <c r="C8" s="132">
        <v>-0.10630000000000001</v>
      </c>
      <c r="D8" s="132">
        <v>-0.34139999999999998</v>
      </c>
      <c r="E8" s="132">
        <v>-0.11840000000000001</v>
      </c>
      <c r="F8" s="132">
        <v>-0.32790000000000002</v>
      </c>
      <c r="G8" s="132">
        <v>-0.22750000000000001</v>
      </c>
      <c r="J8" s="135"/>
      <c r="K8" s="132">
        <v>-2.1299999999999999E-2</v>
      </c>
      <c r="L8" s="132">
        <v>-2.58E-2</v>
      </c>
      <c r="M8" s="132">
        <v>-9.1999999999999998E-3</v>
      </c>
      <c r="N8" s="132">
        <v>-6.1000000000000004E-3</v>
      </c>
      <c r="O8" s="132">
        <v>-1.55E-2</v>
      </c>
      <c r="P8" s="132">
        <v>-2.3999999999999998E-3</v>
      </c>
      <c r="Q8" s="132">
        <v>-2.9100000000000001E-2</v>
      </c>
    </row>
    <row r="9" spans="1:17" x14ac:dyDescent="0.25">
      <c r="A9" s="135" t="s">
        <v>660</v>
      </c>
      <c r="B9" s="132">
        <v>8.9999999999999998E-4</v>
      </c>
      <c r="C9" s="132">
        <v>-1.7999999999999999E-2</v>
      </c>
      <c r="D9" s="132" t="s">
        <v>816</v>
      </c>
      <c r="E9" s="132">
        <v>0.13170000000000001</v>
      </c>
      <c r="F9" s="132">
        <v>7.8399999999999997E-2</v>
      </c>
      <c r="G9" s="132">
        <v>0.1062</v>
      </c>
      <c r="J9" s="135" t="s">
        <v>660</v>
      </c>
      <c r="K9" s="132">
        <v>-1.67E-2</v>
      </c>
      <c r="L9" s="132">
        <v>-0.01</v>
      </c>
      <c r="M9" s="132">
        <v>-6.1000000000000004E-3</v>
      </c>
      <c r="N9" s="132" t="s">
        <v>792</v>
      </c>
      <c r="O9" s="132">
        <v>1.23E-2</v>
      </c>
      <c r="P9" s="132">
        <v>2.0000000000000001E-4</v>
      </c>
      <c r="Q9" s="132">
        <v>9.1999999999999998E-3</v>
      </c>
    </row>
    <row r="10" spans="1:17" x14ac:dyDescent="0.25">
      <c r="A10" s="135"/>
      <c r="B10" s="132">
        <v>-0.16889999999999999</v>
      </c>
      <c r="C10" s="132">
        <v>-0.113</v>
      </c>
      <c r="D10" s="132">
        <v>-0.3473</v>
      </c>
      <c r="E10" s="132">
        <v>-0.1085</v>
      </c>
      <c r="F10" s="132">
        <v>-0.3795</v>
      </c>
      <c r="G10" s="132">
        <v>-0.27239999999999998</v>
      </c>
      <c r="J10" s="135"/>
      <c r="K10" s="132">
        <v>-2.3800000000000002E-2</v>
      </c>
      <c r="L10" s="132">
        <v>-2.8400000000000002E-2</v>
      </c>
      <c r="M10" s="132">
        <v>-9.9000000000000008E-3</v>
      </c>
      <c r="N10" s="132">
        <v>-6.1999999999999998E-3</v>
      </c>
      <c r="O10" s="132">
        <v>-1.4999999999999999E-2</v>
      </c>
      <c r="P10" s="132">
        <v>-2.7000000000000001E-3</v>
      </c>
      <c r="Q10" s="132">
        <v>-3.5000000000000003E-2</v>
      </c>
    </row>
    <row r="11" spans="1:17" x14ac:dyDescent="0.25">
      <c r="A11" s="135" t="s">
        <v>661</v>
      </c>
      <c r="B11" s="132">
        <v>-0.129</v>
      </c>
      <c r="C11" s="132">
        <v>-2.2599999999999999E-2</v>
      </c>
      <c r="D11" s="132">
        <v>-0.41720000000000002</v>
      </c>
      <c r="E11" s="132">
        <v>-0.18640000000000001</v>
      </c>
      <c r="F11" s="132">
        <v>-0.497</v>
      </c>
      <c r="G11" s="132">
        <v>0.1522</v>
      </c>
      <c r="J11" s="135" t="s">
        <v>661</v>
      </c>
      <c r="K11" s="132">
        <v>1.5900000000000001E-2</v>
      </c>
      <c r="L11" s="132">
        <v>-1.77E-2</v>
      </c>
      <c r="M11" s="132">
        <v>1.9E-3</v>
      </c>
      <c r="N11" s="132">
        <v>-6.6E-3</v>
      </c>
      <c r="O11" s="132">
        <v>-2.0500000000000001E-2</v>
      </c>
      <c r="P11" s="132">
        <v>-3.3999999999999998E-3</v>
      </c>
      <c r="Q11" s="132">
        <v>3.0499999999999999E-2</v>
      </c>
    </row>
    <row r="12" spans="1:17" x14ac:dyDescent="0.25">
      <c r="A12" s="135"/>
      <c r="B12" s="132">
        <v>-0.16439999999999999</v>
      </c>
      <c r="C12" s="132">
        <v>-0.1084</v>
      </c>
      <c r="D12" s="132">
        <v>-0.39579999999999999</v>
      </c>
      <c r="E12" s="132">
        <v>-0.12790000000000001</v>
      </c>
      <c r="F12" s="132">
        <v>-0.42459999999999998</v>
      </c>
      <c r="G12" s="132">
        <v>-0.30880000000000002</v>
      </c>
      <c r="J12" s="135"/>
      <c r="K12" s="132">
        <v>-2.69E-2</v>
      </c>
      <c r="L12" s="132">
        <v>-2.7799999999999998E-2</v>
      </c>
      <c r="M12" s="132">
        <v>-1.03E-2</v>
      </c>
      <c r="N12" s="132">
        <v>-6.7999999999999996E-3</v>
      </c>
      <c r="O12" s="132">
        <v>-1.5900000000000001E-2</v>
      </c>
      <c r="P12" s="132">
        <v>-3.0000000000000001E-3</v>
      </c>
      <c r="Q12" s="132">
        <v>-3.9E-2</v>
      </c>
    </row>
    <row r="13" spans="1:17" x14ac:dyDescent="0.25">
      <c r="A13" s="135" t="s">
        <v>97</v>
      </c>
      <c r="B13" s="132">
        <v>6.0999999999999999E-2</v>
      </c>
      <c r="C13" s="132">
        <v>6.3899999999999998E-2</v>
      </c>
      <c r="D13" s="132">
        <v>3.2800000000000003E-2</v>
      </c>
      <c r="E13" s="132">
        <v>-9.8100000000000007E-2</v>
      </c>
      <c r="F13" s="132">
        <v>1.04E-2</v>
      </c>
      <c r="G13" s="132" t="s">
        <v>817</v>
      </c>
      <c r="J13" s="135" t="s">
        <v>97</v>
      </c>
      <c r="K13" s="132">
        <v>-1.55E-2</v>
      </c>
      <c r="L13" s="132">
        <v>2.8E-3</v>
      </c>
      <c r="M13" s="132">
        <v>2.0999999999999999E-3</v>
      </c>
      <c r="N13" s="132">
        <v>-2.9999999999999997E-4</v>
      </c>
      <c r="O13" s="132" t="s">
        <v>793</v>
      </c>
      <c r="P13" s="132">
        <v>-2.9999999999999997E-4</v>
      </c>
      <c r="Q13" s="132" t="s">
        <v>794</v>
      </c>
    </row>
    <row r="14" spans="1:17" x14ac:dyDescent="0.25">
      <c r="A14" s="135"/>
      <c r="B14" s="132">
        <v>-0.10979999999999999</v>
      </c>
      <c r="C14" s="132">
        <v>-6.0999999999999999E-2</v>
      </c>
      <c r="D14" s="132">
        <v>-0.18179999999999999</v>
      </c>
      <c r="E14" s="132">
        <v>-7.6300000000000007E-2</v>
      </c>
      <c r="F14" s="132">
        <v>-0.32119999999999999</v>
      </c>
      <c r="G14" s="132">
        <v>-0.1196</v>
      </c>
      <c r="J14" s="135"/>
      <c r="K14" s="132">
        <v>-1.2999999999999999E-2</v>
      </c>
      <c r="L14" s="132">
        <v>-1.7600000000000001E-2</v>
      </c>
      <c r="M14" s="132">
        <v>-6.0000000000000001E-3</v>
      </c>
      <c r="N14" s="132">
        <v>-3.0999999999999999E-3</v>
      </c>
      <c r="O14" s="132">
        <v>-9.9000000000000008E-3</v>
      </c>
      <c r="P14" s="132">
        <v>-2.3E-3</v>
      </c>
      <c r="Q14" s="132">
        <v>-1.5100000000000001E-2</v>
      </c>
    </row>
    <row r="15" spans="1:17" x14ac:dyDescent="0.25">
      <c r="A15" s="135" t="s">
        <v>98</v>
      </c>
      <c r="B15" s="132">
        <v>1.9699999999999999E-2</v>
      </c>
      <c r="C15" s="132">
        <v>1.37E-2</v>
      </c>
      <c r="D15" s="132" t="s">
        <v>818</v>
      </c>
      <c r="E15" s="132">
        <v>-4.9099999999999998E-2</v>
      </c>
      <c r="F15" s="132">
        <v>-0.13339999999999999</v>
      </c>
      <c r="G15" s="132" t="s">
        <v>819</v>
      </c>
      <c r="J15" s="135" t="s">
        <v>98</v>
      </c>
      <c r="K15" s="132">
        <v>-0.01</v>
      </c>
      <c r="L15" s="132">
        <v>-2E-3</v>
      </c>
      <c r="M15" s="132">
        <v>-1.2999999999999999E-3</v>
      </c>
      <c r="N15" s="141" t="s">
        <v>795</v>
      </c>
      <c r="O15" s="132">
        <v>-1.09E-2</v>
      </c>
      <c r="P15" s="132">
        <v>-1.1999999999999999E-3</v>
      </c>
      <c r="Q15" s="141" t="s">
        <v>796</v>
      </c>
    </row>
    <row r="16" spans="1:17" x14ac:dyDescent="0.25">
      <c r="A16" s="135"/>
      <c r="B16" s="132">
        <v>-6.25E-2</v>
      </c>
      <c r="C16" s="132">
        <v>-3.9300000000000002E-2</v>
      </c>
      <c r="D16" s="132">
        <v>-0.15840000000000001</v>
      </c>
      <c r="E16" s="132">
        <v>-5.5300000000000002E-2</v>
      </c>
      <c r="F16" s="132">
        <v>-0.16739999999999999</v>
      </c>
      <c r="G16" s="132">
        <v>-0.1004</v>
      </c>
      <c r="J16" s="135"/>
      <c r="K16" s="132">
        <v>-9.9000000000000008E-3</v>
      </c>
      <c r="L16" s="132">
        <v>-9.2999999999999992E-3</v>
      </c>
      <c r="M16" s="132">
        <v>-3.5999999999999999E-3</v>
      </c>
      <c r="N16" s="132">
        <v>-2.8999999999999998E-3</v>
      </c>
      <c r="O16" s="132">
        <v>-7.0000000000000001E-3</v>
      </c>
      <c r="P16" s="132">
        <v>-1.1999999999999999E-3</v>
      </c>
      <c r="Q16" s="132">
        <v>-1.2500000000000001E-2</v>
      </c>
    </row>
    <row r="17" spans="1:17" x14ac:dyDescent="0.25">
      <c r="A17" s="135" t="s">
        <v>99</v>
      </c>
      <c r="B17" s="132">
        <v>2.12E-2</v>
      </c>
      <c r="C17" s="132">
        <v>6.1999999999999998E-3</v>
      </c>
      <c r="D17" s="132">
        <v>-0.12970000000000001</v>
      </c>
      <c r="E17" s="132">
        <v>4.2799999999999998E-2</v>
      </c>
      <c r="F17" s="132" t="s">
        <v>820</v>
      </c>
      <c r="G17" s="132">
        <v>9.4399999999999998E-2</v>
      </c>
      <c r="J17" s="135" t="s">
        <v>99</v>
      </c>
      <c r="K17" s="132">
        <v>-7.7000000000000002E-3</v>
      </c>
      <c r="L17" s="132">
        <v>0</v>
      </c>
      <c r="M17" s="132">
        <v>-1.5E-3</v>
      </c>
      <c r="N17" s="141" t="s">
        <v>797</v>
      </c>
      <c r="O17" s="132">
        <v>3.0999999999999999E-3</v>
      </c>
      <c r="P17" s="141" t="s">
        <v>798</v>
      </c>
      <c r="Q17" s="132">
        <v>1.14E-2</v>
      </c>
    </row>
    <row r="18" spans="1:17" x14ac:dyDescent="0.25">
      <c r="A18" s="135"/>
      <c r="B18" s="132">
        <v>-3.95E-2</v>
      </c>
      <c r="C18" s="132">
        <v>-2.81E-2</v>
      </c>
      <c r="D18" s="132">
        <v>-8.7599999999999997E-2</v>
      </c>
      <c r="E18" s="132">
        <v>-3.6299999999999999E-2</v>
      </c>
      <c r="F18" s="132">
        <v>-0.14849999999999999</v>
      </c>
      <c r="G18" s="132">
        <v>-6.4399999999999999E-2</v>
      </c>
      <c r="J18" s="135"/>
      <c r="K18" s="132">
        <v>-5.5999999999999999E-3</v>
      </c>
      <c r="L18" s="132">
        <v>-6.7000000000000002E-3</v>
      </c>
      <c r="M18" s="132">
        <v>-2.5000000000000001E-3</v>
      </c>
      <c r="N18" s="132">
        <v>-1.6000000000000001E-3</v>
      </c>
      <c r="O18" s="132">
        <v>-4.8999999999999998E-3</v>
      </c>
      <c r="P18" s="132">
        <v>-1.1999999999999999E-3</v>
      </c>
      <c r="Q18" s="132">
        <v>-8.3000000000000001E-3</v>
      </c>
    </row>
    <row r="19" spans="1:17" x14ac:dyDescent="0.25">
      <c r="A19" s="135" t="s">
        <v>161</v>
      </c>
      <c r="B19" s="132" t="s">
        <v>821</v>
      </c>
      <c r="C19" s="132">
        <v>4.2200000000000001E-2</v>
      </c>
      <c r="D19" s="132">
        <v>0.1399</v>
      </c>
      <c r="E19" s="132">
        <v>8.7499999999999994E-2</v>
      </c>
      <c r="F19" s="132">
        <v>0.1023</v>
      </c>
      <c r="G19" s="132">
        <v>-0.19639999999999999</v>
      </c>
      <c r="J19" s="135" t="s">
        <v>161</v>
      </c>
      <c r="K19" s="132">
        <v>1.8599999999999998E-2</v>
      </c>
      <c r="L19" s="132" t="s">
        <v>799</v>
      </c>
      <c r="M19" s="132">
        <v>8.8000000000000005E-3</v>
      </c>
      <c r="N19" s="132">
        <v>3.5999999999999999E-3</v>
      </c>
      <c r="O19" s="132" t="s">
        <v>800</v>
      </c>
      <c r="P19" s="132">
        <v>1.1999999999999999E-3</v>
      </c>
      <c r="Q19" s="132">
        <v>-2.18E-2</v>
      </c>
    </row>
    <row r="20" spans="1:17" x14ac:dyDescent="0.25">
      <c r="A20" s="135"/>
      <c r="B20" s="132">
        <v>-0.1177</v>
      </c>
      <c r="C20" s="132">
        <v>-6.8699999999999997E-2</v>
      </c>
      <c r="D20" s="132">
        <v>-0.21609999999999999</v>
      </c>
      <c r="E20" s="132">
        <v>-7.6499999999999999E-2</v>
      </c>
      <c r="F20" s="132">
        <v>-0.27200000000000002</v>
      </c>
      <c r="G20" s="132">
        <v>-0.22689999999999999</v>
      </c>
      <c r="J20" s="135"/>
      <c r="K20" s="132">
        <v>-1.9800000000000002E-2</v>
      </c>
      <c r="L20" s="132">
        <v>-1.8100000000000002E-2</v>
      </c>
      <c r="M20" s="132">
        <v>-7.0000000000000001E-3</v>
      </c>
      <c r="N20" s="132">
        <v>-3.8E-3</v>
      </c>
      <c r="O20" s="132">
        <v>-1.04E-2</v>
      </c>
      <c r="P20" s="132">
        <v>-1.9E-3</v>
      </c>
      <c r="Q20" s="132">
        <v>-2.8000000000000001E-2</v>
      </c>
    </row>
    <row r="21" spans="1:17" x14ac:dyDescent="0.25">
      <c r="A21" s="135" t="s">
        <v>93</v>
      </c>
      <c r="B21" s="132" t="s">
        <v>822</v>
      </c>
      <c r="C21" s="132" t="s">
        <v>823</v>
      </c>
      <c r="D21" s="132" t="s">
        <v>824</v>
      </c>
      <c r="E21" s="132">
        <v>-0.12939999999999999</v>
      </c>
      <c r="F21" s="132" t="s">
        <v>825</v>
      </c>
      <c r="G21" s="132" t="s">
        <v>826</v>
      </c>
      <c r="J21" s="135" t="s">
        <v>93</v>
      </c>
      <c r="K21" s="141" t="s">
        <v>801</v>
      </c>
      <c r="L21" s="141" t="s">
        <v>802</v>
      </c>
      <c r="M21" s="141" t="s">
        <v>803</v>
      </c>
      <c r="N21" s="141" t="s">
        <v>804</v>
      </c>
      <c r="O21" s="141" t="s">
        <v>805</v>
      </c>
      <c r="P21" s="141" t="s">
        <v>806</v>
      </c>
      <c r="Q21" s="141" t="s">
        <v>807</v>
      </c>
    </row>
    <row r="22" spans="1:17" x14ac:dyDescent="0.25">
      <c r="A22" s="135"/>
      <c r="B22" s="132">
        <v>-0.13070000000000001</v>
      </c>
      <c r="C22" s="132">
        <v>-0.1052</v>
      </c>
      <c r="D22" s="132">
        <v>-0.2928</v>
      </c>
      <c r="E22" s="132">
        <v>-0.10199999999999999</v>
      </c>
      <c r="F22" s="132">
        <v>-0.45469999999999999</v>
      </c>
      <c r="G22" s="132">
        <v>-0.26490000000000002</v>
      </c>
      <c r="J22" s="135"/>
      <c r="K22" s="132">
        <v>-2.1600000000000001E-2</v>
      </c>
      <c r="L22" s="132">
        <v>-1.9599999999999999E-2</v>
      </c>
      <c r="M22" s="132">
        <v>-1.01E-2</v>
      </c>
      <c r="N22" s="132">
        <v>-5.1000000000000004E-3</v>
      </c>
      <c r="O22" s="132">
        <v>-1.3899999999999999E-2</v>
      </c>
      <c r="P22" s="132">
        <v>-3.0000000000000001E-3</v>
      </c>
      <c r="Q22" s="132">
        <v>-3.2099999999999997E-2</v>
      </c>
    </row>
    <row r="23" spans="1:17" x14ac:dyDescent="0.25">
      <c r="A23" s="135" t="s">
        <v>678</v>
      </c>
      <c r="B23" s="132" t="s">
        <v>827</v>
      </c>
      <c r="C23" s="132">
        <v>-2.9700000000000001E-2</v>
      </c>
      <c r="D23" s="132" t="s">
        <v>828</v>
      </c>
      <c r="E23" s="132">
        <v>5.9200000000000003E-2</v>
      </c>
      <c r="F23" s="132">
        <v>-0.28749999999999998</v>
      </c>
      <c r="G23" s="132" t="s">
        <v>829</v>
      </c>
      <c r="J23" s="135" t="s">
        <v>678</v>
      </c>
      <c r="K23" s="132" t="s">
        <v>808</v>
      </c>
      <c r="L23" s="132">
        <v>2.4400000000000002E-2</v>
      </c>
      <c r="M23" s="132" t="s">
        <v>809</v>
      </c>
      <c r="N23" s="132">
        <v>5.4000000000000003E-3</v>
      </c>
      <c r="O23" s="132">
        <v>-1.18E-2</v>
      </c>
      <c r="P23" s="132">
        <v>-3.3999999999999998E-3</v>
      </c>
      <c r="Q23" s="132" t="s">
        <v>810</v>
      </c>
    </row>
    <row r="24" spans="1:17" x14ac:dyDescent="0.25">
      <c r="A24" s="135"/>
      <c r="B24" s="132">
        <v>-0.1268</v>
      </c>
      <c r="C24" s="132">
        <v>-0.1066</v>
      </c>
      <c r="D24" s="132">
        <v>-0.26250000000000001</v>
      </c>
      <c r="E24" s="132">
        <v>-0.1157</v>
      </c>
      <c r="F24" s="132">
        <v>-0.2989</v>
      </c>
      <c r="G24" s="132">
        <v>-0.23139999999999999</v>
      </c>
      <c r="J24" s="135"/>
      <c r="K24" s="132">
        <v>-2.0500000000000001E-2</v>
      </c>
      <c r="L24" s="132">
        <v>-2.0799999999999999E-2</v>
      </c>
      <c r="M24" s="132">
        <v>-9.2999999999999992E-3</v>
      </c>
      <c r="N24" s="132">
        <v>-4.4000000000000003E-3</v>
      </c>
      <c r="O24" s="132">
        <v>-1.5100000000000001E-2</v>
      </c>
      <c r="P24" s="132">
        <v>-2.2000000000000001E-3</v>
      </c>
      <c r="Q24" s="132">
        <v>-2.9600000000000001E-2</v>
      </c>
    </row>
    <row r="25" spans="1:17" x14ac:dyDescent="0.25">
      <c r="A25" s="135" t="s">
        <v>693</v>
      </c>
      <c r="B25" s="132">
        <v>1.2999999999999999E-3</v>
      </c>
      <c r="C25" s="132">
        <v>-2.9999999999999997E-4</v>
      </c>
      <c r="D25" s="132">
        <v>-1.5E-3</v>
      </c>
      <c r="E25" s="132">
        <v>-5.9999999999999995E-4</v>
      </c>
      <c r="F25" s="132">
        <v>1.6000000000000001E-3</v>
      </c>
      <c r="G25" s="132">
        <v>-4.0000000000000002E-4</v>
      </c>
      <c r="J25" s="135" t="s">
        <v>693</v>
      </c>
      <c r="K25" s="132">
        <v>0</v>
      </c>
      <c r="L25" s="132">
        <v>2.0000000000000001E-4</v>
      </c>
      <c r="M25" s="132">
        <v>0</v>
      </c>
      <c r="N25" s="132">
        <v>0</v>
      </c>
      <c r="O25" s="132">
        <v>-1E-4</v>
      </c>
      <c r="P25" s="132">
        <v>0</v>
      </c>
      <c r="Q25" s="132">
        <v>-1E-4</v>
      </c>
    </row>
    <row r="26" spans="1:17" x14ac:dyDescent="0.25">
      <c r="A26" s="135"/>
      <c r="B26" s="132">
        <v>-1.1000000000000001E-3</v>
      </c>
      <c r="C26" s="132">
        <v>-8.0000000000000004E-4</v>
      </c>
      <c r="D26" s="132">
        <v>-1.9E-3</v>
      </c>
      <c r="E26" s="132">
        <v>-1.1000000000000001E-3</v>
      </c>
      <c r="F26" s="132">
        <v>-2.8999999999999998E-3</v>
      </c>
      <c r="G26" s="132">
        <v>-2.2000000000000001E-3</v>
      </c>
      <c r="J26" s="135"/>
      <c r="K26" s="132">
        <v>-2.0000000000000001E-4</v>
      </c>
      <c r="L26" s="132">
        <v>-2.0000000000000001E-4</v>
      </c>
      <c r="M26" s="132">
        <v>-1E-4</v>
      </c>
      <c r="N26" s="132">
        <v>0</v>
      </c>
      <c r="O26" s="132">
        <v>-1E-4</v>
      </c>
      <c r="P26" s="132">
        <v>0</v>
      </c>
      <c r="Q26" s="132">
        <v>-2.9999999999999997E-4</v>
      </c>
    </row>
    <row r="27" spans="1:17" x14ac:dyDescent="0.25">
      <c r="A27" s="135" t="s">
        <v>423</v>
      </c>
      <c r="B27" s="132" t="s">
        <v>830</v>
      </c>
      <c r="C27" s="132">
        <v>-0.33100000000000002</v>
      </c>
      <c r="D27" s="132">
        <v>-0.66510000000000002</v>
      </c>
      <c r="E27" s="132">
        <v>5.9200000000000003E-2</v>
      </c>
      <c r="F27" s="132">
        <v>0.25819999999999999</v>
      </c>
      <c r="G27" s="132" t="s">
        <v>831</v>
      </c>
      <c r="J27" s="135" t="s">
        <v>423</v>
      </c>
      <c r="K27" s="132" t="s">
        <v>811</v>
      </c>
      <c r="L27" s="132">
        <v>-4.8599999999999997E-2</v>
      </c>
      <c r="M27" s="132">
        <v>-2E-3</v>
      </c>
      <c r="N27" s="132">
        <v>-5.5999999999999999E-3</v>
      </c>
      <c r="O27" s="132">
        <v>5.2600000000000001E-2</v>
      </c>
      <c r="P27" s="132">
        <v>4.4999999999999997E-3</v>
      </c>
      <c r="Q27" s="132" t="s">
        <v>812</v>
      </c>
    </row>
    <row r="28" spans="1:17" ht="15.75" thickBot="1" x14ac:dyDescent="0.3">
      <c r="A28" s="135"/>
      <c r="B28" s="132">
        <v>-0.25440000000000002</v>
      </c>
      <c r="C28" s="132">
        <v>-0.27310000000000001</v>
      </c>
      <c r="D28" s="132">
        <v>-0.75460000000000005</v>
      </c>
      <c r="E28" s="132">
        <v>-0.33939999999999998</v>
      </c>
      <c r="F28" s="132">
        <v>-0.64149999999999996</v>
      </c>
      <c r="G28" s="132">
        <v>-0.51529999999999998</v>
      </c>
      <c r="J28" s="136"/>
      <c r="K28" s="137">
        <v>-4.5100000000000001E-2</v>
      </c>
      <c r="L28" s="137">
        <v>-5.8299999999999998E-2</v>
      </c>
      <c r="M28" s="137">
        <v>-2.3E-2</v>
      </c>
      <c r="N28" s="137">
        <v>-1.29E-2</v>
      </c>
      <c r="O28" s="137">
        <v>-3.8800000000000001E-2</v>
      </c>
      <c r="P28" s="137">
        <v>-4.1000000000000003E-3</v>
      </c>
      <c r="Q28" s="137">
        <v>-6.5600000000000006E-2</v>
      </c>
    </row>
    <row r="29" spans="1:17" x14ac:dyDescent="0.25">
      <c r="A29" s="135" t="s">
        <v>358</v>
      </c>
      <c r="B29" s="132" t="s">
        <v>832</v>
      </c>
      <c r="C29" s="132" t="s">
        <v>833</v>
      </c>
      <c r="D29" s="132" t="s">
        <v>834</v>
      </c>
      <c r="E29" s="132" t="s">
        <v>835</v>
      </c>
      <c r="F29" s="132" t="s">
        <v>836</v>
      </c>
      <c r="G29" s="132" t="s">
        <v>837</v>
      </c>
      <c r="J29" s="131" t="s">
        <v>359</v>
      </c>
      <c r="K29" s="132">
        <v>488</v>
      </c>
      <c r="L29" s="132">
        <v>488</v>
      </c>
      <c r="M29" s="132">
        <v>488</v>
      </c>
      <c r="N29" s="132">
        <v>488</v>
      </c>
      <c r="O29" s="132">
        <v>488</v>
      </c>
      <c r="P29" s="132">
        <v>488</v>
      </c>
      <c r="Q29" s="132">
        <v>488</v>
      </c>
    </row>
    <row r="30" spans="1:17" ht="15.75" thickBot="1" x14ac:dyDescent="0.3">
      <c r="A30" s="136"/>
      <c r="B30" s="137">
        <v>-0.37559999999999999</v>
      </c>
      <c r="C30" s="137">
        <v>-0.25430000000000003</v>
      </c>
      <c r="D30" s="137">
        <v>-0.74350000000000005</v>
      </c>
      <c r="E30" s="137">
        <v>-0.34799999999999998</v>
      </c>
      <c r="F30" s="137">
        <v>-0.84750000000000003</v>
      </c>
      <c r="G30" s="137">
        <v>-0.53100000000000003</v>
      </c>
      <c r="J30" s="138" t="s">
        <v>813</v>
      </c>
      <c r="K30" s="137"/>
      <c r="L30" s="137"/>
      <c r="M30" s="137"/>
      <c r="N30" s="137"/>
      <c r="O30" s="137"/>
      <c r="P30" s="137"/>
      <c r="Q30" s="137"/>
    </row>
    <row r="31" spans="1:17" x14ac:dyDescent="0.25">
      <c r="A31" s="131" t="s">
        <v>359</v>
      </c>
      <c r="B31" s="132">
        <v>488</v>
      </c>
      <c r="C31" s="132"/>
      <c r="D31" s="132"/>
      <c r="E31" s="132"/>
      <c r="F31" s="132"/>
      <c r="G31" s="132"/>
      <c r="J31" s="112" t="s">
        <v>758</v>
      </c>
      <c r="K31" s="47"/>
      <c r="L31" s="47"/>
      <c r="M31" s="47"/>
      <c r="N31" s="47"/>
      <c r="O31" s="47"/>
      <c r="P31" s="47"/>
      <c r="Q31" s="47"/>
    </row>
    <row r="32" spans="1:17" ht="15.75" x14ac:dyDescent="0.25">
      <c r="A32" s="131" t="s">
        <v>813</v>
      </c>
      <c r="B32" s="132"/>
      <c r="C32" s="132"/>
      <c r="D32" s="132"/>
      <c r="E32" s="132"/>
      <c r="F32" s="132"/>
      <c r="G32" s="132"/>
      <c r="J32" s="113" t="s">
        <v>759</v>
      </c>
      <c r="K32" s="47"/>
      <c r="L32" s="47"/>
      <c r="M32" s="47"/>
      <c r="N32" s="47"/>
      <c r="O32" s="47"/>
      <c r="P32" s="47"/>
      <c r="Q32" s="47"/>
    </row>
    <row r="33" spans="1:17" ht="15.75" x14ac:dyDescent="0.25">
      <c r="A33" s="131" t="s">
        <v>361</v>
      </c>
      <c r="B33" s="132" t="s">
        <v>96</v>
      </c>
      <c r="C33" s="132"/>
      <c r="D33" s="132"/>
      <c r="E33" s="132"/>
      <c r="F33" s="132"/>
      <c r="G33" s="132"/>
      <c r="J33" s="100"/>
      <c r="K33" s="47"/>
      <c r="L33" s="47"/>
      <c r="M33" s="47"/>
      <c r="N33" s="47"/>
      <c r="O33" s="47"/>
      <c r="P33" s="47"/>
      <c r="Q33" s="47"/>
    </row>
    <row r="34" spans="1:17" x14ac:dyDescent="0.25">
      <c r="A34" s="131" t="s">
        <v>362</v>
      </c>
      <c r="B34" s="132" t="s">
        <v>96</v>
      </c>
      <c r="C34" s="132"/>
      <c r="D34" s="132"/>
      <c r="E34" s="132"/>
      <c r="F34" s="132"/>
      <c r="G34" s="132"/>
    </row>
    <row r="35" spans="1:17" x14ac:dyDescent="0.25">
      <c r="A35" s="131" t="s">
        <v>363</v>
      </c>
      <c r="B35" s="132">
        <v>-762.11360000000002</v>
      </c>
      <c r="C35" s="132"/>
      <c r="D35" s="132"/>
      <c r="E35" s="132"/>
      <c r="F35" s="132"/>
      <c r="G35" s="132"/>
    </row>
    <row r="36" spans="1:17" ht="15.75" thickBot="1" x14ac:dyDescent="0.3">
      <c r="A36" s="138" t="s">
        <v>364</v>
      </c>
      <c r="B36" s="137">
        <v>175</v>
      </c>
      <c r="C36" s="137"/>
      <c r="D36" s="137"/>
      <c r="E36" s="137"/>
      <c r="F36" s="137"/>
      <c r="G36" s="137"/>
    </row>
    <row r="37" spans="1:17" x14ac:dyDescent="0.25">
      <c r="A37" s="131" t="s">
        <v>758</v>
      </c>
    </row>
    <row r="38" spans="1:17" x14ac:dyDescent="0.25">
      <c r="A38" s="140" t="s">
        <v>838</v>
      </c>
    </row>
    <row r="39" spans="1:17" x14ac:dyDescent="0.25">
      <c r="A39" s="131"/>
    </row>
  </sheetData>
  <mergeCells count="25">
    <mergeCell ref="J23:J24"/>
    <mergeCell ref="J25:J26"/>
    <mergeCell ref="J27:J28"/>
    <mergeCell ref="A29:A30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A17:A18"/>
    <mergeCell ref="A19:A20"/>
    <mergeCell ref="A21:A22"/>
    <mergeCell ref="A23:A24"/>
    <mergeCell ref="A25:A26"/>
    <mergeCell ref="A27:A28"/>
    <mergeCell ref="A5:A6"/>
    <mergeCell ref="A7:A8"/>
    <mergeCell ref="A9:A10"/>
    <mergeCell ref="A11:A12"/>
    <mergeCell ref="A13:A14"/>
    <mergeCell ref="A15:A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6"/>
  <sheetViews>
    <sheetView topLeftCell="A5" workbookViewId="0">
      <selection activeCell="I41" sqref="I41"/>
    </sheetView>
  </sheetViews>
  <sheetFormatPr defaultRowHeight="15" x14ac:dyDescent="0.25"/>
  <cols>
    <col min="1" max="1" width="15.7109375" bestFit="1" customWidth="1"/>
    <col min="2" max="2" width="18.7109375" customWidth="1"/>
    <col min="3" max="3" width="11.5703125" bestFit="1" customWidth="1"/>
    <col min="4" max="4" width="3" bestFit="1" customWidth="1"/>
  </cols>
  <sheetData>
    <row r="4" spans="1:6" x14ac:dyDescent="0.25">
      <c r="A4" t="s">
        <v>58</v>
      </c>
      <c r="B4">
        <v>1000</v>
      </c>
      <c r="C4" t="s">
        <v>59</v>
      </c>
      <c r="D4">
        <v>1</v>
      </c>
      <c r="F4" t="str">
        <f>CONCATENATE(A4,B4," ",C4,D4)</f>
        <v>replace income=1000 if s06_urba==1</v>
      </c>
    </row>
    <row r="5" spans="1:6" x14ac:dyDescent="0.25">
      <c r="A5" t="s">
        <v>58</v>
      </c>
      <c r="B5">
        <v>2500.5</v>
      </c>
      <c r="C5" t="s">
        <v>59</v>
      </c>
      <c r="D5">
        <v>2</v>
      </c>
      <c r="F5" t="str">
        <f t="shared" ref="F5:F21" si="0">CONCATENATE(A5,B5," ",C5,D5)</f>
        <v>replace income=2500.5 if s06_urba==2</v>
      </c>
    </row>
    <row r="6" spans="1:6" x14ac:dyDescent="0.25">
      <c r="A6" t="s">
        <v>58</v>
      </c>
      <c r="B6">
        <v>3500.5</v>
      </c>
      <c r="C6" t="s">
        <v>59</v>
      </c>
      <c r="D6">
        <v>3</v>
      </c>
      <c r="F6" t="str">
        <f t="shared" si="0"/>
        <v>replace income=3500.5 if s06_urba==3</v>
      </c>
    </row>
    <row r="7" spans="1:6" x14ac:dyDescent="0.25">
      <c r="A7" t="s">
        <v>58</v>
      </c>
      <c r="B7">
        <v>4500.5</v>
      </c>
      <c r="C7" t="s">
        <v>59</v>
      </c>
      <c r="D7">
        <v>4</v>
      </c>
      <c r="F7" t="str">
        <f t="shared" si="0"/>
        <v>replace income=4500.5 if s06_urba==4</v>
      </c>
    </row>
    <row r="8" spans="1:6" x14ac:dyDescent="0.25">
      <c r="A8" t="s">
        <v>58</v>
      </c>
      <c r="B8">
        <v>5500.5</v>
      </c>
      <c r="C8" t="s">
        <v>59</v>
      </c>
      <c r="D8">
        <v>5</v>
      </c>
      <c r="F8" t="str">
        <f t="shared" si="0"/>
        <v>replace income=5500.5 if s06_urba==5</v>
      </c>
    </row>
    <row r="9" spans="1:6" x14ac:dyDescent="0.25">
      <c r="A9" t="s">
        <v>58</v>
      </c>
      <c r="B9">
        <v>6500.5</v>
      </c>
      <c r="C9" t="s">
        <v>59</v>
      </c>
      <c r="D9">
        <v>6</v>
      </c>
      <c r="F9" t="str">
        <f t="shared" si="0"/>
        <v>replace income=6500.5 if s06_urba==6</v>
      </c>
    </row>
    <row r="10" spans="1:6" x14ac:dyDescent="0.25">
      <c r="A10" t="s">
        <v>58</v>
      </c>
      <c r="B10">
        <v>7500.5</v>
      </c>
      <c r="C10" t="s">
        <v>59</v>
      </c>
      <c r="D10">
        <v>7</v>
      </c>
      <c r="F10" t="str">
        <f t="shared" si="0"/>
        <v>replace income=7500.5 if s06_urba==7</v>
      </c>
    </row>
    <row r="11" spans="1:6" x14ac:dyDescent="0.25">
      <c r="A11" t="s">
        <v>58</v>
      </c>
      <c r="B11">
        <v>8500.5</v>
      </c>
      <c r="C11" t="s">
        <v>59</v>
      </c>
      <c r="D11">
        <v>8</v>
      </c>
      <c r="F11" t="str">
        <f t="shared" si="0"/>
        <v>replace income=8500.5 if s06_urba==8</v>
      </c>
    </row>
    <row r="12" spans="1:6" x14ac:dyDescent="0.25">
      <c r="A12" t="s">
        <v>58</v>
      </c>
      <c r="B12">
        <v>9500.5</v>
      </c>
      <c r="C12" t="s">
        <v>59</v>
      </c>
      <c r="D12">
        <v>9</v>
      </c>
      <c r="F12" t="str">
        <f t="shared" si="0"/>
        <v>replace income=9500.5 if s06_urba==9</v>
      </c>
    </row>
    <row r="13" spans="1:6" x14ac:dyDescent="0.25">
      <c r="A13" t="s">
        <v>58</v>
      </c>
      <c r="B13">
        <v>11000.5</v>
      </c>
      <c r="C13" t="s">
        <v>59</v>
      </c>
      <c r="D13">
        <v>10</v>
      </c>
      <c r="F13" t="str">
        <f t="shared" si="0"/>
        <v>replace income=11000.5 if s06_urba==10</v>
      </c>
    </row>
    <row r="14" spans="1:6" x14ac:dyDescent="0.25">
      <c r="A14" t="s">
        <v>58</v>
      </c>
      <c r="B14">
        <f>(15000+12001)/2</f>
        <v>13500.5</v>
      </c>
      <c r="C14" t="s">
        <v>59</v>
      </c>
      <c r="D14">
        <v>11</v>
      </c>
      <c r="F14" t="str">
        <f t="shared" si="0"/>
        <v>replace income=13500.5 if s06_urba==11</v>
      </c>
    </row>
    <row r="15" spans="1:6" x14ac:dyDescent="0.25">
      <c r="A15" t="s">
        <v>58</v>
      </c>
      <c r="B15">
        <f>(18000+15001)/2</f>
        <v>16500.5</v>
      </c>
      <c r="C15" t="s">
        <v>59</v>
      </c>
      <c r="D15">
        <v>12</v>
      </c>
      <c r="F15" t="str">
        <f t="shared" si="0"/>
        <v>replace income=16500.5 if s06_urba==12</v>
      </c>
    </row>
    <row r="16" spans="1:6" x14ac:dyDescent="0.25">
      <c r="A16" t="s">
        <v>58</v>
      </c>
      <c r="B16">
        <f>(20000+18001)/2</f>
        <v>19000.5</v>
      </c>
      <c r="C16" t="s">
        <v>59</v>
      </c>
      <c r="D16">
        <v>13</v>
      </c>
      <c r="F16" t="str">
        <f t="shared" si="0"/>
        <v>replace income=19000.5 if s06_urba==13</v>
      </c>
    </row>
    <row r="17" spans="1:6" x14ac:dyDescent="0.25">
      <c r="A17" t="s">
        <v>58</v>
      </c>
      <c r="B17">
        <f>(25000+20001)/2</f>
        <v>22500.5</v>
      </c>
      <c r="C17" t="s">
        <v>59</v>
      </c>
      <c r="D17">
        <v>14</v>
      </c>
      <c r="F17" t="str">
        <f t="shared" si="0"/>
        <v>replace income=22500.5 if s06_urba==14</v>
      </c>
    </row>
    <row r="18" spans="1:6" x14ac:dyDescent="0.25">
      <c r="A18" t="s">
        <v>58</v>
      </c>
      <c r="B18">
        <f>(30000+25001)/2</f>
        <v>27500.5</v>
      </c>
      <c r="C18" t="s">
        <v>59</v>
      </c>
      <c r="D18">
        <v>15</v>
      </c>
      <c r="F18" t="str">
        <f t="shared" si="0"/>
        <v>replace income=27500.5 if s06_urba==15</v>
      </c>
    </row>
    <row r="19" spans="1:6" x14ac:dyDescent="0.25">
      <c r="A19" t="s">
        <v>58</v>
      </c>
      <c r="B19">
        <f>(40000+30001)/2</f>
        <v>35000.5</v>
      </c>
      <c r="C19" t="s">
        <v>59</v>
      </c>
      <c r="D19">
        <v>16</v>
      </c>
      <c r="F19" t="str">
        <f t="shared" si="0"/>
        <v>replace income=35000.5 if s06_urba==16</v>
      </c>
    </row>
    <row r="20" spans="1:6" x14ac:dyDescent="0.25">
      <c r="A20" t="s">
        <v>58</v>
      </c>
      <c r="B20">
        <f>(50000+40001)/2</f>
        <v>45000.5</v>
      </c>
      <c r="C20" t="s">
        <v>59</v>
      </c>
      <c r="D20">
        <v>17</v>
      </c>
      <c r="F20" t="str">
        <f t="shared" si="0"/>
        <v>replace income=45000.5 if s06_urba==17</v>
      </c>
    </row>
    <row r="21" spans="1:6" x14ac:dyDescent="0.25">
      <c r="A21" t="s">
        <v>58</v>
      </c>
      <c r="B21">
        <f>(85000+50001)/2</f>
        <v>67500.5</v>
      </c>
      <c r="C21" t="s">
        <v>59</v>
      </c>
      <c r="D21">
        <v>18</v>
      </c>
      <c r="F21" t="str">
        <f t="shared" si="0"/>
        <v>replace income=67500.5 if s06_urba==18</v>
      </c>
    </row>
    <row r="24" spans="1:6" x14ac:dyDescent="0.25">
      <c r="A24" t="s">
        <v>58</v>
      </c>
      <c r="B24">
        <v>1000</v>
      </c>
      <c r="C24" t="s">
        <v>60</v>
      </c>
      <c r="D24">
        <v>1</v>
      </c>
      <c r="F24" t="str">
        <f>CONCATENATE(A24,B24," ",C24,D24)</f>
        <v>replace income=1000 if s06_rura==1</v>
      </c>
    </row>
    <row r="25" spans="1:6" x14ac:dyDescent="0.25">
      <c r="A25" t="s">
        <v>58</v>
      </c>
      <c r="B25">
        <v>2500.5</v>
      </c>
      <c r="C25" t="s">
        <v>60</v>
      </c>
      <c r="D25">
        <v>2</v>
      </c>
      <c r="F25" t="str">
        <f t="shared" ref="F25:F36" si="1">CONCATENATE(A25,B25," ",C25,D25)</f>
        <v>replace income=2500.5 if s06_rura==2</v>
      </c>
    </row>
    <row r="26" spans="1:6" x14ac:dyDescent="0.25">
      <c r="A26" t="s">
        <v>58</v>
      </c>
      <c r="B26">
        <v>3500.5</v>
      </c>
      <c r="C26" t="s">
        <v>60</v>
      </c>
      <c r="D26">
        <v>3</v>
      </c>
      <c r="F26" t="str">
        <f t="shared" si="1"/>
        <v>replace income=3500.5 if s06_rura==3</v>
      </c>
    </row>
    <row r="27" spans="1:6" x14ac:dyDescent="0.25">
      <c r="A27" t="s">
        <v>58</v>
      </c>
      <c r="B27">
        <v>4500.5</v>
      </c>
      <c r="C27" t="s">
        <v>60</v>
      </c>
      <c r="D27">
        <v>4</v>
      </c>
      <c r="F27" t="str">
        <f t="shared" si="1"/>
        <v>replace income=4500.5 if s06_rura==4</v>
      </c>
    </row>
    <row r="28" spans="1:6" x14ac:dyDescent="0.25">
      <c r="A28" t="s">
        <v>58</v>
      </c>
      <c r="B28">
        <v>5500.5</v>
      </c>
      <c r="C28" t="s">
        <v>60</v>
      </c>
      <c r="D28">
        <v>5</v>
      </c>
      <c r="F28" t="str">
        <f t="shared" si="1"/>
        <v>replace income=5500.5 if s06_rura==5</v>
      </c>
    </row>
    <row r="29" spans="1:6" x14ac:dyDescent="0.25">
      <c r="A29" t="s">
        <v>58</v>
      </c>
      <c r="B29">
        <v>6500.5</v>
      </c>
      <c r="C29" t="s">
        <v>60</v>
      </c>
      <c r="D29">
        <v>6</v>
      </c>
      <c r="F29" t="str">
        <f t="shared" si="1"/>
        <v>replace income=6500.5 if s06_rura==6</v>
      </c>
    </row>
    <row r="30" spans="1:6" x14ac:dyDescent="0.25">
      <c r="A30" t="s">
        <v>58</v>
      </c>
      <c r="B30">
        <f>(9000+7001)/2</f>
        <v>8000.5</v>
      </c>
      <c r="C30" t="s">
        <v>60</v>
      </c>
      <c r="D30">
        <v>7</v>
      </c>
      <c r="F30" t="str">
        <f t="shared" si="1"/>
        <v>replace income=8000.5 if s06_rura==7</v>
      </c>
    </row>
    <row r="31" spans="1:6" x14ac:dyDescent="0.25">
      <c r="A31" t="s">
        <v>58</v>
      </c>
      <c r="B31">
        <f>(10000+9001)/2</f>
        <v>9500.5</v>
      </c>
      <c r="C31" t="s">
        <v>60</v>
      </c>
      <c r="D31">
        <v>8</v>
      </c>
      <c r="F31" t="str">
        <f t="shared" si="1"/>
        <v>replace income=9500.5 if s06_rura==8</v>
      </c>
    </row>
    <row r="32" spans="1:6" x14ac:dyDescent="0.25">
      <c r="A32" t="s">
        <v>58</v>
      </c>
      <c r="B32">
        <f>(15000+10001)/2</f>
        <v>12500.5</v>
      </c>
      <c r="C32" t="s">
        <v>60</v>
      </c>
      <c r="D32">
        <v>9</v>
      </c>
      <c r="F32" t="str">
        <f t="shared" si="1"/>
        <v>replace income=12500.5 if s06_rura==9</v>
      </c>
    </row>
    <row r="33" spans="1:6" x14ac:dyDescent="0.25">
      <c r="A33" t="s">
        <v>58</v>
      </c>
      <c r="B33">
        <f>(20000+15001)/2</f>
        <v>17500.5</v>
      </c>
      <c r="C33" t="s">
        <v>60</v>
      </c>
      <c r="D33">
        <v>10</v>
      </c>
      <c r="F33" t="str">
        <f t="shared" si="1"/>
        <v>replace income=17500.5 if s06_rura==10</v>
      </c>
    </row>
    <row r="34" spans="1:6" x14ac:dyDescent="0.25">
      <c r="A34" t="s">
        <v>58</v>
      </c>
      <c r="B34">
        <f>(25000+20001)/2</f>
        <v>22500.5</v>
      </c>
      <c r="C34" t="s">
        <v>60</v>
      </c>
      <c r="D34">
        <v>11</v>
      </c>
      <c r="F34" t="str">
        <f t="shared" si="1"/>
        <v>replace income=22500.5 if s06_rura==11</v>
      </c>
    </row>
    <row r="35" spans="1:6" x14ac:dyDescent="0.25">
      <c r="A35" t="s">
        <v>58</v>
      </c>
      <c r="B35">
        <f>(30000+25001)/2</f>
        <v>27500.5</v>
      </c>
      <c r="C35" t="s">
        <v>60</v>
      </c>
      <c r="D35">
        <v>12</v>
      </c>
      <c r="F35" t="str">
        <f t="shared" si="1"/>
        <v>replace income=27500.5 if s06_rura==12</v>
      </c>
    </row>
    <row r="36" spans="1:6" x14ac:dyDescent="0.25">
      <c r="A36" t="s">
        <v>58</v>
      </c>
      <c r="B36">
        <f>(50000+30001)/2</f>
        <v>40000.5</v>
      </c>
      <c r="C36" t="s">
        <v>60</v>
      </c>
      <c r="D36">
        <v>13</v>
      </c>
      <c r="F36" t="str">
        <f t="shared" si="1"/>
        <v>replace income=40000.5 if s06_rura==13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8"/>
  <sheetViews>
    <sheetView topLeftCell="A16" workbookViewId="0">
      <selection activeCell="E36" sqref="B36:E36"/>
    </sheetView>
  </sheetViews>
  <sheetFormatPr defaultRowHeight="15" x14ac:dyDescent="0.25"/>
  <cols>
    <col min="2" max="2" width="30.85546875" bestFit="1" customWidth="1"/>
    <col min="3" max="3" width="58.7109375" bestFit="1" customWidth="1"/>
    <col min="4" max="4" width="28.140625" bestFit="1" customWidth="1"/>
  </cols>
  <sheetData>
    <row r="2" spans="1:4" x14ac:dyDescent="0.25">
      <c r="A2" t="s">
        <v>61</v>
      </c>
      <c r="B2" t="s">
        <v>62</v>
      </c>
      <c r="D2" t="s">
        <v>63</v>
      </c>
    </row>
    <row r="3" spans="1:4" x14ac:dyDescent="0.25">
      <c r="A3" s="26">
        <v>43629</v>
      </c>
      <c r="B3" t="s">
        <v>64</v>
      </c>
    </row>
    <row r="5" spans="1:4" x14ac:dyDescent="0.25">
      <c r="B5" t="s">
        <v>65</v>
      </c>
    </row>
    <row r="6" spans="1:4" x14ac:dyDescent="0.25">
      <c r="B6" t="s">
        <v>66</v>
      </c>
      <c r="C6" t="s">
        <v>67</v>
      </c>
      <c r="D6" t="s">
        <v>68</v>
      </c>
    </row>
    <row r="7" spans="1:4" x14ac:dyDescent="0.25">
      <c r="B7" t="s">
        <v>69</v>
      </c>
      <c r="D7" t="s">
        <v>68</v>
      </c>
    </row>
    <row r="8" spans="1:4" x14ac:dyDescent="0.25">
      <c r="B8" t="s">
        <v>70</v>
      </c>
      <c r="C8" t="s">
        <v>71</v>
      </c>
      <c r="D8" t="s">
        <v>68</v>
      </c>
    </row>
    <row r="9" spans="1:4" x14ac:dyDescent="0.25">
      <c r="B9" t="s">
        <v>86</v>
      </c>
      <c r="D9" t="s">
        <v>87</v>
      </c>
    </row>
    <row r="10" spans="1:4" x14ac:dyDescent="0.25">
      <c r="B10" t="s">
        <v>72</v>
      </c>
      <c r="C10" t="s">
        <v>73</v>
      </c>
      <c r="D10" t="s">
        <v>68</v>
      </c>
    </row>
    <row r="11" spans="1:4" x14ac:dyDescent="0.25">
      <c r="B11" t="s">
        <v>38</v>
      </c>
      <c r="C11" t="s">
        <v>74</v>
      </c>
      <c r="D11" t="s">
        <v>68</v>
      </c>
    </row>
    <row r="12" spans="1:4" x14ac:dyDescent="0.25">
      <c r="B12" t="s">
        <v>75</v>
      </c>
      <c r="D12" t="s">
        <v>76</v>
      </c>
    </row>
    <row r="13" spans="1:4" x14ac:dyDescent="0.25">
      <c r="B13" t="s">
        <v>77</v>
      </c>
      <c r="C13" t="s">
        <v>78</v>
      </c>
      <c r="D13" t="s">
        <v>79</v>
      </c>
    </row>
    <row r="14" spans="1:4" x14ac:dyDescent="0.25">
      <c r="B14" t="s">
        <v>80</v>
      </c>
      <c r="C14" t="s">
        <v>81</v>
      </c>
      <c r="D14" t="s">
        <v>68</v>
      </c>
    </row>
    <row r="15" spans="1:4" x14ac:dyDescent="0.25">
      <c r="B15" t="s">
        <v>82</v>
      </c>
      <c r="C15" t="s">
        <v>83</v>
      </c>
      <c r="D15" t="s">
        <v>68</v>
      </c>
    </row>
    <row r="18" spans="1:4" x14ac:dyDescent="0.25">
      <c r="B18" t="s">
        <v>84</v>
      </c>
      <c r="D18" t="s">
        <v>88</v>
      </c>
    </row>
    <row r="19" spans="1:4" x14ac:dyDescent="0.25">
      <c r="B19" t="s">
        <v>85</v>
      </c>
      <c r="C19" t="s">
        <v>89</v>
      </c>
    </row>
    <row r="23" spans="1:4" x14ac:dyDescent="0.25">
      <c r="A23" s="26">
        <v>43633</v>
      </c>
      <c r="B23" s="21" t="s">
        <v>146</v>
      </c>
    </row>
    <row r="24" spans="1:4" x14ac:dyDescent="0.25">
      <c r="B24" t="s">
        <v>147</v>
      </c>
    </row>
    <row r="25" spans="1:4" x14ac:dyDescent="0.25">
      <c r="B25" t="s">
        <v>148</v>
      </c>
      <c r="C25" t="s">
        <v>68</v>
      </c>
    </row>
    <row r="26" spans="1:4" x14ac:dyDescent="0.25">
      <c r="B26" t="s">
        <v>149</v>
      </c>
      <c r="C26" t="s">
        <v>68</v>
      </c>
    </row>
    <row r="27" spans="1:4" x14ac:dyDescent="0.25">
      <c r="B27" t="s">
        <v>150</v>
      </c>
      <c r="C27" t="s">
        <v>68</v>
      </c>
    </row>
    <row r="30" spans="1:4" x14ac:dyDescent="0.25">
      <c r="B30" t="s">
        <v>151</v>
      </c>
      <c r="C30" t="s">
        <v>151</v>
      </c>
    </row>
    <row r="31" spans="1:4" x14ac:dyDescent="0.25">
      <c r="B31" t="s">
        <v>152</v>
      </c>
      <c r="C31" t="s">
        <v>153</v>
      </c>
    </row>
    <row r="32" spans="1:4" x14ac:dyDescent="0.25">
      <c r="B32" t="s">
        <v>91</v>
      </c>
      <c r="C32" t="s">
        <v>91</v>
      </c>
      <c r="D32" t="s">
        <v>154</v>
      </c>
    </row>
    <row r="33" spans="2:5" x14ac:dyDescent="0.25">
      <c r="B33" t="s">
        <v>38</v>
      </c>
      <c r="C33" t="s">
        <v>95</v>
      </c>
      <c r="E33" t="s">
        <v>173</v>
      </c>
    </row>
    <row r="34" spans="2:5" x14ac:dyDescent="0.25">
      <c r="B34" t="s">
        <v>92</v>
      </c>
      <c r="C34" t="s">
        <v>92</v>
      </c>
      <c r="D34" t="s">
        <v>155</v>
      </c>
      <c r="E34" t="s">
        <v>172</v>
      </c>
    </row>
    <row r="35" spans="2:5" x14ac:dyDescent="0.25">
      <c r="B35" t="s">
        <v>102</v>
      </c>
      <c r="C35" t="s">
        <v>102</v>
      </c>
      <c r="D35" t="s">
        <v>155</v>
      </c>
      <c r="E35" t="s">
        <v>172</v>
      </c>
    </row>
    <row r="36" spans="2:5" x14ac:dyDescent="0.25">
      <c r="B36" t="s">
        <v>149</v>
      </c>
      <c r="C36" t="s">
        <v>149</v>
      </c>
      <c r="D36" t="s">
        <v>156</v>
      </c>
      <c r="E36" t="s">
        <v>174</v>
      </c>
    </row>
    <row r="37" spans="2:5" x14ac:dyDescent="0.25">
      <c r="B37" t="s">
        <v>157</v>
      </c>
      <c r="C37" t="s">
        <v>97</v>
      </c>
      <c r="E37" t="s">
        <v>173</v>
      </c>
    </row>
    <row r="38" spans="2:5" x14ac:dyDescent="0.25">
      <c r="B38" t="s">
        <v>158</v>
      </c>
      <c r="C38" t="s">
        <v>98</v>
      </c>
      <c r="E38" t="s">
        <v>173</v>
      </c>
    </row>
    <row r="39" spans="2:5" x14ac:dyDescent="0.25">
      <c r="B39" t="s">
        <v>159</v>
      </c>
      <c r="C39" t="s">
        <v>99</v>
      </c>
      <c r="E39" t="s">
        <v>173</v>
      </c>
    </row>
    <row r="40" spans="2:5" x14ac:dyDescent="0.25">
      <c r="B40" t="s">
        <v>160</v>
      </c>
      <c r="C40" t="s">
        <v>161</v>
      </c>
      <c r="E40" t="s">
        <v>173</v>
      </c>
    </row>
    <row r="41" spans="2:5" x14ac:dyDescent="0.25">
      <c r="B41" t="s">
        <v>162</v>
      </c>
      <c r="C41" t="s">
        <v>164</v>
      </c>
      <c r="D41" t="s">
        <v>163</v>
      </c>
      <c r="E41" t="s">
        <v>172</v>
      </c>
    </row>
    <row r="42" spans="2:5" x14ac:dyDescent="0.25">
      <c r="B42" t="s">
        <v>165</v>
      </c>
      <c r="C42" t="s">
        <v>166</v>
      </c>
      <c r="D42" t="s">
        <v>163</v>
      </c>
      <c r="E42" t="s">
        <v>172</v>
      </c>
    </row>
    <row r="43" spans="2:5" x14ac:dyDescent="0.25">
      <c r="B43" t="s">
        <v>69</v>
      </c>
      <c r="C43" t="s">
        <v>93</v>
      </c>
      <c r="D43" t="s">
        <v>167</v>
      </c>
      <c r="E43" t="s">
        <v>172</v>
      </c>
    </row>
    <row r="44" spans="2:5" x14ac:dyDescent="0.25">
      <c r="B44" t="s">
        <v>168</v>
      </c>
      <c r="C44" t="s">
        <v>94</v>
      </c>
      <c r="E44" t="s">
        <v>172</v>
      </c>
    </row>
    <row r="45" spans="2:5" x14ac:dyDescent="0.25">
      <c r="B45" t="s">
        <v>86</v>
      </c>
      <c r="C45" t="s">
        <v>101</v>
      </c>
      <c r="E45" t="s">
        <v>173</v>
      </c>
    </row>
    <row r="46" spans="2:5" x14ac:dyDescent="0.25">
      <c r="B46" t="s">
        <v>169</v>
      </c>
      <c r="C46" t="s">
        <v>103</v>
      </c>
      <c r="D46" t="s">
        <v>155</v>
      </c>
      <c r="E46" t="s">
        <v>172</v>
      </c>
    </row>
    <row r="47" spans="2:5" x14ac:dyDescent="0.25">
      <c r="B47" t="s">
        <v>170</v>
      </c>
      <c r="C47" t="s">
        <v>104</v>
      </c>
      <c r="D47" t="s">
        <v>155</v>
      </c>
      <c r="E47" t="s">
        <v>172</v>
      </c>
    </row>
    <row r="48" spans="2:5" x14ac:dyDescent="0.25">
      <c r="B48" t="s">
        <v>171</v>
      </c>
      <c r="C48" t="s">
        <v>105</v>
      </c>
      <c r="D48" t="s">
        <v>155</v>
      </c>
      <c r="E48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F28"/>
  <sheetViews>
    <sheetView workbookViewId="0">
      <pane xSplit="2" ySplit="4" topLeftCell="J5" activePane="bottomRight" state="frozen"/>
      <selection pane="topRight" activeCell="C1" sqref="C1"/>
      <selection pane="bottomLeft" activeCell="A5" sqref="A5"/>
      <selection pane="bottomRight" activeCell="W4" sqref="W4:X4"/>
    </sheetView>
  </sheetViews>
  <sheetFormatPr defaultRowHeight="15" x14ac:dyDescent="0.25"/>
  <cols>
    <col min="1" max="1" width="35.7109375" bestFit="1" customWidth="1"/>
    <col min="2" max="2" width="18.140625" bestFit="1" customWidth="1"/>
    <col min="3" max="22" width="9.140625" customWidth="1"/>
  </cols>
  <sheetData>
    <row r="1" spans="1:32" ht="15.75" thickBot="1" x14ac:dyDescent="0.3">
      <c r="A1" t="s">
        <v>90</v>
      </c>
      <c r="B1" t="s">
        <v>90</v>
      </c>
      <c r="C1" s="118" t="s">
        <v>137</v>
      </c>
      <c r="D1" s="119"/>
      <c r="E1" s="119"/>
      <c r="F1" s="119"/>
      <c r="G1" s="119"/>
      <c r="H1" s="119"/>
      <c r="I1" s="119"/>
      <c r="J1" s="119"/>
      <c r="K1" s="119"/>
      <c r="L1" s="120"/>
      <c r="M1" s="118" t="s">
        <v>143</v>
      </c>
      <c r="N1" s="119"/>
      <c r="O1" s="119"/>
      <c r="P1" s="119"/>
      <c r="Q1" s="119"/>
      <c r="R1" s="119"/>
      <c r="S1" s="119"/>
      <c r="T1" s="119"/>
      <c r="U1" s="119"/>
      <c r="V1" s="120"/>
      <c r="W1" s="118" t="s">
        <v>144</v>
      </c>
      <c r="X1" s="119"/>
      <c r="Y1" s="119"/>
      <c r="Z1" s="119"/>
      <c r="AA1" s="119"/>
      <c r="AB1" s="119"/>
      <c r="AC1" s="119"/>
      <c r="AD1" s="119"/>
      <c r="AE1" s="119"/>
      <c r="AF1" s="120"/>
    </row>
    <row r="2" spans="1:32" ht="15.75" customHeight="1" thickBot="1" x14ac:dyDescent="0.3">
      <c r="C2" s="118" t="s">
        <v>107</v>
      </c>
      <c r="D2" s="120"/>
      <c r="E2" s="119" t="s">
        <v>139</v>
      </c>
      <c r="F2" s="119"/>
      <c r="G2" s="118" t="s">
        <v>140</v>
      </c>
      <c r="H2" s="120"/>
      <c r="I2" s="119" t="s">
        <v>109</v>
      </c>
      <c r="J2" s="119"/>
      <c r="K2" s="119" t="s">
        <v>110</v>
      </c>
      <c r="L2" s="120"/>
      <c r="M2" s="118" t="s">
        <v>107</v>
      </c>
      <c r="N2" s="120"/>
      <c r="O2" s="119" t="s">
        <v>139</v>
      </c>
      <c r="P2" s="119"/>
      <c r="Q2" s="118" t="s">
        <v>140</v>
      </c>
      <c r="R2" s="120"/>
      <c r="S2" s="119" t="s">
        <v>109</v>
      </c>
      <c r="T2" s="119"/>
      <c r="U2" s="119" t="s">
        <v>110</v>
      </c>
      <c r="V2" s="120"/>
      <c r="W2" s="118" t="s">
        <v>107</v>
      </c>
      <c r="X2" s="120"/>
      <c r="Y2" s="119" t="s">
        <v>139</v>
      </c>
      <c r="Z2" s="119"/>
      <c r="AA2" s="118" t="s">
        <v>140</v>
      </c>
      <c r="AB2" s="120"/>
      <c r="AC2" s="119" t="s">
        <v>109</v>
      </c>
      <c r="AD2" s="119"/>
      <c r="AE2" s="119" t="s">
        <v>110</v>
      </c>
      <c r="AF2" s="120"/>
    </row>
    <row r="3" spans="1:32" ht="30.75" thickBot="1" x14ac:dyDescent="0.3">
      <c r="C3" s="32" t="s">
        <v>108</v>
      </c>
      <c r="D3" s="34" t="s">
        <v>92</v>
      </c>
      <c r="E3" s="46" t="s">
        <v>109</v>
      </c>
      <c r="F3" s="46" t="s">
        <v>110</v>
      </c>
      <c r="G3" s="41" t="s">
        <v>111</v>
      </c>
      <c r="H3" s="42" t="s">
        <v>112</v>
      </c>
      <c r="I3" s="46" t="s">
        <v>111</v>
      </c>
      <c r="J3" s="46" t="s">
        <v>112</v>
      </c>
      <c r="K3" s="43" t="s">
        <v>111</v>
      </c>
      <c r="L3" s="34" t="s">
        <v>112</v>
      </c>
      <c r="M3" s="32" t="s">
        <v>108</v>
      </c>
      <c r="N3" s="34" t="s">
        <v>92</v>
      </c>
      <c r="O3" s="46" t="s">
        <v>109</v>
      </c>
      <c r="P3" s="46" t="s">
        <v>110</v>
      </c>
      <c r="Q3" s="41" t="s">
        <v>111</v>
      </c>
      <c r="R3" s="42" t="s">
        <v>112</v>
      </c>
      <c r="S3" s="46" t="s">
        <v>111</v>
      </c>
      <c r="T3" s="46" t="s">
        <v>112</v>
      </c>
      <c r="U3" s="43" t="s">
        <v>111</v>
      </c>
      <c r="V3" s="34" t="s">
        <v>112</v>
      </c>
      <c r="W3" s="32" t="s">
        <v>108</v>
      </c>
      <c r="X3" s="34" t="s">
        <v>92</v>
      </c>
      <c r="Y3" s="46" t="s">
        <v>109</v>
      </c>
      <c r="Z3" s="46" t="s">
        <v>110</v>
      </c>
      <c r="AA3" s="41" t="s">
        <v>111</v>
      </c>
      <c r="AB3" s="42" t="s">
        <v>112</v>
      </c>
      <c r="AC3" s="46" t="s">
        <v>111</v>
      </c>
      <c r="AD3" s="46" t="s">
        <v>112</v>
      </c>
      <c r="AE3" s="43" t="s">
        <v>111</v>
      </c>
      <c r="AF3" s="34" t="s">
        <v>112</v>
      </c>
    </row>
    <row r="4" spans="1:32" ht="15.75" thickBot="1" x14ac:dyDescent="0.3">
      <c r="C4" s="41" t="s">
        <v>113</v>
      </c>
      <c r="D4" s="42" t="s">
        <v>114</v>
      </c>
      <c r="E4" s="46" t="s">
        <v>115</v>
      </c>
      <c r="F4" s="46" t="s">
        <v>116</v>
      </c>
      <c r="G4" s="41" t="s">
        <v>117</v>
      </c>
      <c r="H4" s="42" t="s">
        <v>118</v>
      </c>
      <c r="I4" s="46" t="s">
        <v>119</v>
      </c>
      <c r="J4" s="46" t="s">
        <v>120</v>
      </c>
      <c r="K4" s="43" t="s">
        <v>121</v>
      </c>
      <c r="L4" s="42" t="s">
        <v>122</v>
      </c>
      <c r="M4" s="41" t="s">
        <v>113</v>
      </c>
      <c r="N4" s="42" t="s">
        <v>123</v>
      </c>
      <c r="O4" s="46" t="s">
        <v>124</v>
      </c>
      <c r="P4" s="46" t="s">
        <v>116</v>
      </c>
      <c r="Q4" s="41" t="s">
        <v>117</v>
      </c>
      <c r="R4" s="42" t="s">
        <v>125</v>
      </c>
      <c r="S4" s="46" t="s">
        <v>119</v>
      </c>
      <c r="T4" s="46" t="s">
        <v>126</v>
      </c>
      <c r="U4" s="43" t="s">
        <v>121</v>
      </c>
      <c r="V4" s="42" t="s">
        <v>122</v>
      </c>
      <c r="W4" s="41" t="s">
        <v>113</v>
      </c>
      <c r="X4" s="42" t="s">
        <v>114</v>
      </c>
      <c r="Y4" s="46" t="s">
        <v>115</v>
      </c>
      <c r="Z4" s="46" t="s">
        <v>116</v>
      </c>
      <c r="AA4" s="41" t="s">
        <v>117</v>
      </c>
      <c r="AB4" s="42" t="s">
        <v>118</v>
      </c>
      <c r="AC4" s="46" t="s">
        <v>119</v>
      </c>
      <c r="AD4" s="46" t="s">
        <v>120</v>
      </c>
      <c r="AE4" s="43" t="s">
        <v>121</v>
      </c>
      <c r="AF4" s="42" t="s">
        <v>122</v>
      </c>
    </row>
    <row r="5" spans="1:32" hidden="1" x14ac:dyDescent="0.25">
      <c r="A5" t="s">
        <v>95</v>
      </c>
      <c r="B5" s="5" t="s">
        <v>129</v>
      </c>
      <c r="C5" s="67">
        <v>2</v>
      </c>
      <c r="D5" s="68">
        <v>2</v>
      </c>
      <c r="E5" s="69">
        <v>2</v>
      </c>
      <c r="F5" s="69">
        <v>2</v>
      </c>
      <c r="G5" s="67">
        <v>2</v>
      </c>
      <c r="H5" s="68">
        <v>2</v>
      </c>
      <c r="I5" s="69">
        <v>2</v>
      </c>
      <c r="J5" s="69">
        <v>2</v>
      </c>
      <c r="K5" s="70">
        <v>4</v>
      </c>
      <c r="L5" s="68">
        <v>2</v>
      </c>
      <c r="M5" s="67">
        <v>2</v>
      </c>
      <c r="N5" s="68">
        <v>2</v>
      </c>
      <c r="O5" s="69">
        <v>2</v>
      </c>
      <c r="P5" s="69">
        <v>2</v>
      </c>
      <c r="Q5" s="67">
        <v>2</v>
      </c>
      <c r="R5" s="68">
        <v>2</v>
      </c>
      <c r="S5" s="69">
        <v>2</v>
      </c>
      <c r="T5" s="69">
        <v>2</v>
      </c>
      <c r="U5" s="70">
        <v>4</v>
      </c>
      <c r="V5" s="68">
        <v>2</v>
      </c>
      <c r="W5" s="67">
        <v>2</v>
      </c>
      <c r="X5" s="68">
        <v>2</v>
      </c>
      <c r="Y5" s="69">
        <v>2</v>
      </c>
      <c r="Z5" s="69">
        <v>2</v>
      </c>
      <c r="AA5" s="67">
        <v>2</v>
      </c>
      <c r="AB5" s="68">
        <v>2</v>
      </c>
      <c r="AC5" s="69">
        <v>2</v>
      </c>
      <c r="AD5" s="69">
        <v>2</v>
      </c>
      <c r="AE5" s="70">
        <v>4</v>
      </c>
      <c r="AF5" s="68">
        <v>2</v>
      </c>
    </row>
    <row r="6" spans="1:32" hidden="1" x14ac:dyDescent="0.25">
      <c r="A6" t="s">
        <v>95</v>
      </c>
      <c r="B6" s="5" t="s">
        <v>127</v>
      </c>
      <c r="C6" s="67">
        <v>12</v>
      </c>
      <c r="D6" s="68">
        <v>10</v>
      </c>
      <c r="E6" s="69">
        <v>10</v>
      </c>
      <c r="F6" s="69">
        <v>12</v>
      </c>
      <c r="G6" s="67">
        <v>10</v>
      </c>
      <c r="H6" s="68">
        <v>12</v>
      </c>
      <c r="I6" s="69">
        <v>10</v>
      </c>
      <c r="J6" s="69">
        <v>6</v>
      </c>
      <c r="K6" s="70">
        <v>4</v>
      </c>
      <c r="L6" s="68">
        <v>12</v>
      </c>
      <c r="M6" s="67">
        <v>12</v>
      </c>
      <c r="N6" s="68">
        <v>10</v>
      </c>
      <c r="O6" s="69">
        <v>10</v>
      </c>
      <c r="P6" s="69">
        <v>12</v>
      </c>
      <c r="Q6" s="67">
        <v>10</v>
      </c>
      <c r="R6" s="68">
        <v>12</v>
      </c>
      <c r="S6" s="69">
        <v>10</v>
      </c>
      <c r="T6" s="69">
        <v>6</v>
      </c>
      <c r="U6" s="70">
        <v>4</v>
      </c>
      <c r="V6" s="68">
        <v>12</v>
      </c>
      <c r="W6" s="67">
        <v>12</v>
      </c>
      <c r="X6" s="68">
        <v>10</v>
      </c>
      <c r="Y6" s="69">
        <v>10</v>
      </c>
      <c r="Z6" s="69">
        <v>12</v>
      </c>
      <c r="AA6" s="67">
        <v>10</v>
      </c>
      <c r="AB6" s="68">
        <v>12</v>
      </c>
      <c r="AC6" s="69">
        <v>10</v>
      </c>
      <c r="AD6" s="69">
        <v>6</v>
      </c>
      <c r="AE6" s="70">
        <v>4</v>
      </c>
      <c r="AF6" s="68">
        <v>12</v>
      </c>
    </row>
    <row r="7" spans="1:32" s="28" customFormat="1" x14ac:dyDescent="0.25">
      <c r="A7" t="s">
        <v>95</v>
      </c>
      <c r="B7" s="5" t="s">
        <v>128</v>
      </c>
      <c r="C7" s="71">
        <v>4.5585585585585582</v>
      </c>
      <c r="D7" s="72">
        <v>3.9242424242424234</v>
      </c>
      <c r="E7" s="73">
        <v>3.9066666666666667</v>
      </c>
      <c r="F7" s="73">
        <v>4.6274509803921582</v>
      </c>
      <c r="G7" s="71">
        <v>3.8888888888888884</v>
      </c>
      <c r="H7" s="72">
        <v>4.421428571428569</v>
      </c>
      <c r="I7" s="73">
        <v>3.8857142857142852</v>
      </c>
      <c r="J7" s="73">
        <v>3.9250000000000003</v>
      </c>
      <c r="K7" s="74">
        <v>4</v>
      </c>
      <c r="L7" s="72">
        <v>4.6200000000000019</v>
      </c>
      <c r="M7" s="71">
        <v>4.5585585585585582</v>
      </c>
      <c r="N7" s="72">
        <v>3.90625</v>
      </c>
      <c r="O7" s="73">
        <v>3.8904109589041096</v>
      </c>
      <c r="P7" s="73">
        <v>4.6274509803921582</v>
      </c>
      <c r="Q7" s="71">
        <v>3.8888888888888884</v>
      </c>
      <c r="R7" s="72">
        <v>4.4202898550724647</v>
      </c>
      <c r="S7" s="73">
        <v>3.8857142857142852</v>
      </c>
      <c r="T7" s="73">
        <v>3.8947368421052624</v>
      </c>
      <c r="U7" s="74">
        <v>4</v>
      </c>
      <c r="V7" s="72">
        <v>4.6200000000000019</v>
      </c>
      <c r="W7" s="71">
        <v>4.5585585585585582</v>
      </c>
      <c r="X7" s="72">
        <v>3.9242424242424234</v>
      </c>
      <c r="Y7" s="73">
        <v>3.9066666666666667</v>
      </c>
      <c r="Z7" s="73">
        <v>4.6274509803921582</v>
      </c>
      <c r="AA7" s="71">
        <v>3.8888888888888884</v>
      </c>
      <c r="AB7" s="72">
        <v>4.421428571428569</v>
      </c>
      <c r="AC7" s="73">
        <v>3.8857142857142852</v>
      </c>
      <c r="AD7" s="73">
        <v>3.9250000000000003</v>
      </c>
      <c r="AE7" s="74">
        <v>4</v>
      </c>
      <c r="AF7" s="72">
        <v>4.6200000000000019</v>
      </c>
    </row>
    <row r="8" spans="1:32" s="2" customFormat="1" hidden="1" x14ac:dyDescent="0.25">
      <c r="A8" t="s">
        <v>95</v>
      </c>
      <c r="B8" s="5" t="s">
        <v>130</v>
      </c>
      <c r="C8" s="75">
        <v>1.6163071528793074</v>
      </c>
      <c r="D8" s="76">
        <v>1.2686832187575865</v>
      </c>
      <c r="E8" s="77">
        <v>1.2100182412443807</v>
      </c>
      <c r="F8" s="77">
        <v>1.6585904108726282</v>
      </c>
      <c r="G8" s="75">
        <v>1.3893015260046071</v>
      </c>
      <c r="H8" s="76">
        <v>1.541128508980413</v>
      </c>
      <c r="I8" s="77">
        <v>1.4094518870286916</v>
      </c>
      <c r="J8" s="77">
        <v>1.0225032129596565</v>
      </c>
      <c r="K8" s="78" t="s">
        <v>96</v>
      </c>
      <c r="L8" s="76">
        <v>1.6683627733302919</v>
      </c>
      <c r="M8" s="75">
        <v>1.6163071528793074</v>
      </c>
      <c r="N8" s="76">
        <v>1.2813528317232061</v>
      </c>
      <c r="O8" s="77">
        <v>1.2197636819803392</v>
      </c>
      <c r="P8" s="77">
        <v>1.6585904108726282</v>
      </c>
      <c r="Q8" s="75">
        <v>1.3893015260046071</v>
      </c>
      <c r="R8" s="76">
        <v>1.5511314175449062</v>
      </c>
      <c r="S8" s="77">
        <v>1.4094518870286916</v>
      </c>
      <c r="T8" s="77">
        <v>1.034263641547742</v>
      </c>
      <c r="U8" s="78" t="s">
        <v>96</v>
      </c>
      <c r="V8" s="76">
        <v>1.6683627733302919</v>
      </c>
      <c r="W8" s="75">
        <v>1.6163071528793074</v>
      </c>
      <c r="X8" s="76">
        <v>1.2686832187575865</v>
      </c>
      <c r="Y8" s="77">
        <v>1.2100182412443807</v>
      </c>
      <c r="Z8" s="77">
        <v>1.6585904108726282</v>
      </c>
      <c r="AA8" s="75">
        <v>1.3893015260046071</v>
      </c>
      <c r="AB8" s="76">
        <v>1.541128508980413</v>
      </c>
      <c r="AC8" s="77">
        <v>1.4094518870286916</v>
      </c>
      <c r="AD8" s="77">
        <v>1.0225032129596565</v>
      </c>
      <c r="AE8" s="78" t="s">
        <v>96</v>
      </c>
      <c r="AF8" s="76">
        <v>1.6683627733302919</v>
      </c>
    </row>
    <row r="9" spans="1:32" hidden="1" x14ac:dyDescent="0.25">
      <c r="A9" t="s">
        <v>97</v>
      </c>
      <c r="B9" s="5" t="s">
        <v>129</v>
      </c>
      <c r="C9" s="67">
        <v>0</v>
      </c>
      <c r="D9" s="68">
        <v>0</v>
      </c>
      <c r="E9" s="69">
        <v>0</v>
      </c>
      <c r="F9" s="69">
        <v>0</v>
      </c>
      <c r="G9" s="67">
        <v>0</v>
      </c>
      <c r="H9" s="68">
        <v>0</v>
      </c>
      <c r="I9" s="69">
        <v>0</v>
      </c>
      <c r="J9" s="69">
        <v>0</v>
      </c>
      <c r="K9" s="70">
        <v>0</v>
      </c>
      <c r="L9" s="68">
        <v>0</v>
      </c>
      <c r="M9" s="67">
        <v>0</v>
      </c>
      <c r="N9" s="68">
        <v>0</v>
      </c>
      <c r="O9" s="69">
        <v>0</v>
      </c>
      <c r="P9" s="69">
        <v>0</v>
      </c>
      <c r="Q9" s="67">
        <v>0</v>
      </c>
      <c r="R9" s="68">
        <v>0</v>
      </c>
      <c r="S9" s="69">
        <v>0</v>
      </c>
      <c r="T9" s="69">
        <v>0</v>
      </c>
      <c r="U9" s="70">
        <v>0</v>
      </c>
      <c r="V9" s="68">
        <v>0</v>
      </c>
      <c r="W9" s="67">
        <v>0</v>
      </c>
      <c r="X9" s="68">
        <v>0</v>
      </c>
      <c r="Y9" s="69">
        <v>0</v>
      </c>
      <c r="Z9" s="69">
        <v>0</v>
      </c>
      <c r="AA9" s="67">
        <v>0</v>
      </c>
      <c r="AB9" s="68">
        <v>0</v>
      </c>
      <c r="AC9" s="69">
        <v>0</v>
      </c>
      <c r="AD9" s="69">
        <v>0</v>
      </c>
      <c r="AE9" s="70">
        <v>0</v>
      </c>
      <c r="AF9" s="68">
        <v>0</v>
      </c>
    </row>
    <row r="10" spans="1:32" hidden="1" x14ac:dyDescent="0.25">
      <c r="A10" t="s">
        <v>97</v>
      </c>
      <c r="B10" s="5" t="s">
        <v>127</v>
      </c>
      <c r="C10" s="67">
        <v>4</v>
      </c>
      <c r="D10" s="68">
        <v>2</v>
      </c>
      <c r="E10" s="69">
        <v>2</v>
      </c>
      <c r="F10" s="69">
        <v>4</v>
      </c>
      <c r="G10" s="67">
        <v>2</v>
      </c>
      <c r="H10" s="68">
        <v>4</v>
      </c>
      <c r="I10" s="69">
        <v>2</v>
      </c>
      <c r="J10" s="69">
        <v>1</v>
      </c>
      <c r="K10" s="70">
        <v>0</v>
      </c>
      <c r="L10" s="68">
        <v>4</v>
      </c>
      <c r="M10" s="67">
        <v>4</v>
      </c>
      <c r="N10" s="68">
        <v>2</v>
      </c>
      <c r="O10" s="69">
        <v>2</v>
      </c>
      <c r="P10" s="69">
        <v>4</v>
      </c>
      <c r="Q10" s="67">
        <v>2</v>
      </c>
      <c r="R10" s="68">
        <v>4</v>
      </c>
      <c r="S10" s="69">
        <v>2</v>
      </c>
      <c r="T10" s="69">
        <v>1</v>
      </c>
      <c r="U10" s="70">
        <v>0</v>
      </c>
      <c r="V10" s="68">
        <v>4</v>
      </c>
      <c r="W10" s="67">
        <v>4</v>
      </c>
      <c r="X10" s="68">
        <v>2</v>
      </c>
      <c r="Y10" s="69">
        <v>2</v>
      </c>
      <c r="Z10" s="69">
        <v>4</v>
      </c>
      <c r="AA10" s="67">
        <v>2</v>
      </c>
      <c r="AB10" s="68">
        <v>4</v>
      </c>
      <c r="AC10" s="69">
        <v>2</v>
      </c>
      <c r="AD10" s="69">
        <v>1</v>
      </c>
      <c r="AE10" s="70">
        <v>0</v>
      </c>
      <c r="AF10" s="68">
        <v>4</v>
      </c>
    </row>
    <row r="11" spans="1:32" s="27" customFormat="1" x14ac:dyDescent="0.25">
      <c r="A11" s="27" t="s">
        <v>97</v>
      </c>
      <c r="B11" s="83" t="s">
        <v>128</v>
      </c>
      <c r="C11" s="84">
        <v>0.31531531531531554</v>
      </c>
      <c r="D11" s="85">
        <v>0.19696969696969702</v>
      </c>
      <c r="E11" s="86">
        <v>0.2</v>
      </c>
      <c r="F11" s="86">
        <v>0.32352941176470568</v>
      </c>
      <c r="G11" s="84">
        <v>0.3333333333333332</v>
      </c>
      <c r="H11" s="85">
        <v>0.25000000000000006</v>
      </c>
      <c r="I11" s="86">
        <v>0.34285714285714275</v>
      </c>
      <c r="J11" s="86">
        <v>7.4999999999999997E-2</v>
      </c>
      <c r="K11" s="87">
        <v>0</v>
      </c>
      <c r="L11" s="85">
        <v>0.32000000000000012</v>
      </c>
      <c r="M11" s="84">
        <v>0.31531531531531554</v>
      </c>
      <c r="N11" s="85">
        <v>0.20312500000000006</v>
      </c>
      <c r="O11" s="86">
        <v>0.20547945205479456</v>
      </c>
      <c r="P11" s="86">
        <v>0.32352941176470568</v>
      </c>
      <c r="Q11" s="84">
        <v>0.3333333333333332</v>
      </c>
      <c r="R11" s="85">
        <v>0.25362318840579717</v>
      </c>
      <c r="S11" s="86">
        <v>0.34285714285714275</v>
      </c>
      <c r="T11" s="86">
        <v>7.8947368421052627E-2</v>
      </c>
      <c r="U11" s="87">
        <v>0</v>
      </c>
      <c r="V11" s="85">
        <v>0.32000000000000012</v>
      </c>
      <c r="W11" s="88">
        <v>0.31531531531531554</v>
      </c>
      <c r="X11" s="89">
        <v>0.19696969696969702</v>
      </c>
      <c r="Y11" s="90">
        <v>0.2</v>
      </c>
      <c r="Z11" s="90">
        <v>0.32352941176470568</v>
      </c>
      <c r="AA11" s="88">
        <v>0.3333333333333332</v>
      </c>
      <c r="AB11" s="89">
        <v>0.25000000000000006</v>
      </c>
      <c r="AC11" s="90">
        <v>0.34285714285714275</v>
      </c>
      <c r="AD11" s="90">
        <v>7.4999999999999997E-2</v>
      </c>
      <c r="AE11" s="91">
        <v>0</v>
      </c>
      <c r="AF11" s="89">
        <v>0.32000000000000012</v>
      </c>
    </row>
    <row r="12" spans="1:32" s="2" customFormat="1" hidden="1" x14ac:dyDescent="0.25">
      <c r="A12" t="s">
        <v>97</v>
      </c>
      <c r="B12" s="5" t="s">
        <v>130</v>
      </c>
      <c r="C12" s="75">
        <v>0.60275099610764915</v>
      </c>
      <c r="D12" s="76">
        <v>0.43746461728383407</v>
      </c>
      <c r="E12" s="77">
        <v>0.43495883620084008</v>
      </c>
      <c r="F12" s="77">
        <v>0.61598773142409025</v>
      </c>
      <c r="G12" s="75">
        <v>0.53452248382484879</v>
      </c>
      <c r="H12" s="76">
        <v>0.55132280429198111</v>
      </c>
      <c r="I12" s="77">
        <v>0.53921823274163161</v>
      </c>
      <c r="J12" s="77">
        <v>0.26674678283691849</v>
      </c>
      <c r="K12" s="78" t="s">
        <v>96</v>
      </c>
      <c r="L12" s="76">
        <v>0.61758735529003617</v>
      </c>
      <c r="M12" s="75">
        <v>0.60275099610764915</v>
      </c>
      <c r="N12" s="76">
        <v>0.44292274219727706</v>
      </c>
      <c r="O12" s="77">
        <v>0.43966224756400102</v>
      </c>
      <c r="P12" s="77">
        <v>0.61598773142409025</v>
      </c>
      <c r="Q12" s="75">
        <v>0.53452248382484879</v>
      </c>
      <c r="R12" s="76">
        <v>0.55449844770699563</v>
      </c>
      <c r="S12" s="77">
        <v>0.53921823274163161</v>
      </c>
      <c r="T12" s="77">
        <v>0.27327631273309388</v>
      </c>
      <c r="U12" s="78" t="s">
        <v>96</v>
      </c>
      <c r="V12" s="76">
        <v>0.61758735529003617</v>
      </c>
      <c r="W12" s="75">
        <v>0.60275099610764915</v>
      </c>
      <c r="X12" s="76">
        <v>0.43746461728383407</v>
      </c>
      <c r="Y12" s="77">
        <v>0.43495883620084008</v>
      </c>
      <c r="Z12" s="77">
        <v>0.61598773142409025</v>
      </c>
      <c r="AA12" s="75">
        <v>0.53452248382484879</v>
      </c>
      <c r="AB12" s="76">
        <v>0.55132280429198111</v>
      </c>
      <c r="AC12" s="77">
        <v>0.53921823274163161</v>
      </c>
      <c r="AD12" s="77">
        <v>0.26674678283691849</v>
      </c>
      <c r="AE12" s="78" t="s">
        <v>96</v>
      </c>
      <c r="AF12" s="76">
        <v>0.61758735529003617</v>
      </c>
    </row>
    <row r="13" spans="1:32" hidden="1" x14ac:dyDescent="0.25">
      <c r="A13" t="s">
        <v>98</v>
      </c>
      <c r="B13" s="5" t="s">
        <v>129</v>
      </c>
      <c r="C13" s="67">
        <v>0</v>
      </c>
      <c r="D13" s="68">
        <v>0</v>
      </c>
      <c r="E13" s="69">
        <v>0</v>
      </c>
      <c r="F13" s="69">
        <v>0</v>
      </c>
      <c r="G13" s="67">
        <v>0</v>
      </c>
      <c r="H13" s="68">
        <v>0</v>
      </c>
      <c r="I13" s="69">
        <v>0</v>
      </c>
      <c r="J13" s="69">
        <v>0</v>
      </c>
      <c r="K13" s="70">
        <v>1</v>
      </c>
      <c r="L13" s="68">
        <v>0</v>
      </c>
      <c r="M13" s="67">
        <v>0</v>
      </c>
      <c r="N13" s="68">
        <v>0</v>
      </c>
      <c r="O13" s="69">
        <v>0</v>
      </c>
      <c r="P13" s="69">
        <v>0</v>
      </c>
      <c r="Q13" s="67">
        <v>0</v>
      </c>
      <c r="R13" s="68">
        <v>0</v>
      </c>
      <c r="S13" s="69">
        <v>0</v>
      </c>
      <c r="T13" s="69">
        <v>0</v>
      </c>
      <c r="U13" s="70">
        <v>1</v>
      </c>
      <c r="V13" s="68">
        <v>0</v>
      </c>
      <c r="W13" s="67">
        <v>0</v>
      </c>
      <c r="X13" s="68">
        <v>0</v>
      </c>
      <c r="Y13" s="69">
        <v>0</v>
      </c>
      <c r="Z13" s="69">
        <v>0</v>
      </c>
      <c r="AA13" s="67">
        <v>0</v>
      </c>
      <c r="AB13" s="68">
        <v>0</v>
      </c>
      <c r="AC13" s="69">
        <v>0</v>
      </c>
      <c r="AD13" s="69">
        <v>0</v>
      </c>
      <c r="AE13" s="70">
        <v>1</v>
      </c>
      <c r="AF13" s="68">
        <v>0</v>
      </c>
    </row>
    <row r="14" spans="1:32" hidden="1" x14ac:dyDescent="0.25">
      <c r="A14" t="s">
        <v>98</v>
      </c>
      <c r="B14" s="5" t="s">
        <v>127</v>
      </c>
      <c r="C14" s="67">
        <v>3</v>
      </c>
      <c r="D14" s="68">
        <v>4</v>
      </c>
      <c r="E14" s="69">
        <v>4</v>
      </c>
      <c r="F14" s="69">
        <v>3</v>
      </c>
      <c r="G14" s="67">
        <v>4</v>
      </c>
      <c r="H14" s="68">
        <v>3</v>
      </c>
      <c r="I14" s="69">
        <v>4</v>
      </c>
      <c r="J14" s="69">
        <v>2</v>
      </c>
      <c r="K14" s="70">
        <v>1</v>
      </c>
      <c r="L14" s="68">
        <v>3</v>
      </c>
      <c r="M14" s="67">
        <v>3</v>
      </c>
      <c r="N14" s="68">
        <v>4</v>
      </c>
      <c r="O14" s="69">
        <v>4</v>
      </c>
      <c r="P14" s="69">
        <v>3</v>
      </c>
      <c r="Q14" s="67">
        <v>4</v>
      </c>
      <c r="R14" s="68">
        <v>3</v>
      </c>
      <c r="S14" s="69">
        <v>4</v>
      </c>
      <c r="T14" s="69">
        <v>2</v>
      </c>
      <c r="U14" s="70">
        <v>1</v>
      </c>
      <c r="V14" s="68">
        <v>3</v>
      </c>
      <c r="W14" s="67">
        <v>3</v>
      </c>
      <c r="X14" s="68">
        <v>4</v>
      </c>
      <c r="Y14" s="69">
        <v>4</v>
      </c>
      <c r="Z14" s="69">
        <v>3</v>
      </c>
      <c r="AA14" s="67">
        <v>4</v>
      </c>
      <c r="AB14" s="68">
        <v>3</v>
      </c>
      <c r="AC14" s="69">
        <v>4</v>
      </c>
      <c r="AD14" s="69">
        <v>2</v>
      </c>
      <c r="AE14" s="70">
        <v>1</v>
      </c>
      <c r="AF14" s="68">
        <v>3</v>
      </c>
    </row>
    <row r="15" spans="1:32" s="27" customFormat="1" x14ac:dyDescent="0.25">
      <c r="A15" s="27" t="s">
        <v>98</v>
      </c>
      <c r="B15" s="83" t="s">
        <v>128</v>
      </c>
      <c r="C15" s="84">
        <v>0.9459459459459455</v>
      </c>
      <c r="D15" s="85">
        <v>0.83333333333333337</v>
      </c>
      <c r="E15" s="86">
        <v>0.82666666666666677</v>
      </c>
      <c r="F15" s="86">
        <v>0.96078431372549045</v>
      </c>
      <c r="G15" s="84">
        <v>0.91666666666666652</v>
      </c>
      <c r="H15" s="85">
        <v>0.89999999999999991</v>
      </c>
      <c r="I15" s="86">
        <v>0.91428571428571415</v>
      </c>
      <c r="J15" s="86">
        <v>0.75000000000000011</v>
      </c>
      <c r="K15" s="87">
        <v>1</v>
      </c>
      <c r="L15" s="85">
        <v>0.96000000000000019</v>
      </c>
      <c r="M15" s="84">
        <v>0.9459459459459455</v>
      </c>
      <c r="N15" s="85">
        <v>0.81249999999999989</v>
      </c>
      <c r="O15" s="86">
        <v>0.80821917808219157</v>
      </c>
      <c r="P15" s="86">
        <v>0.96078431372549045</v>
      </c>
      <c r="Q15" s="84">
        <v>0.91666666666666652</v>
      </c>
      <c r="R15" s="85">
        <v>0.89130434782608747</v>
      </c>
      <c r="S15" s="86">
        <v>0.91428571428571415</v>
      </c>
      <c r="T15" s="86">
        <v>0.71052631578947356</v>
      </c>
      <c r="U15" s="87">
        <v>1</v>
      </c>
      <c r="V15" s="85">
        <v>0.96000000000000019</v>
      </c>
      <c r="W15" s="88">
        <v>0.9459459459459455</v>
      </c>
      <c r="X15" s="89">
        <v>0.83333333333333337</v>
      </c>
      <c r="Y15" s="90">
        <v>0.82666666666666677</v>
      </c>
      <c r="Z15" s="90">
        <v>0.96078431372549045</v>
      </c>
      <c r="AA15" s="88">
        <v>0.91666666666666652</v>
      </c>
      <c r="AB15" s="89">
        <v>0.89999999999999991</v>
      </c>
      <c r="AC15" s="90">
        <v>0.91428571428571415</v>
      </c>
      <c r="AD15" s="90">
        <v>0.75000000000000011</v>
      </c>
      <c r="AE15" s="91">
        <v>1</v>
      </c>
      <c r="AF15" s="89">
        <v>0.96000000000000019</v>
      </c>
    </row>
    <row r="16" spans="1:32" s="2" customFormat="1" hidden="1" x14ac:dyDescent="0.25">
      <c r="A16" t="s">
        <v>98</v>
      </c>
      <c r="B16" s="5" t="s">
        <v>130</v>
      </c>
      <c r="C16" s="75">
        <v>0.86168796121690294</v>
      </c>
      <c r="D16" s="76">
        <v>0.86971849262290402</v>
      </c>
      <c r="E16" s="77">
        <v>0.86012779272606921</v>
      </c>
      <c r="F16" s="77">
        <v>0.86655764438301097</v>
      </c>
      <c r="G16" s="75">
        <v>1.0246950765959599</v>
      </c>
      <c r="H16" s="76">
        <v>0.82497002343621284</v>
      </c>
      <c r="I16" s="77">
        <v>1.0395538797520611</v>
      </c>
      <c r="J16" s="77">
        <v>0.66986412705708365</v>
      </c>
      <c r="K16" s="78" t="s">
        <v>96</v>
      </c>
      <c r="L16" s="76">
        <v>0.87524888235324594</v>
      </c>
      <c r="M16" s="75">
        <v>0.86168796121690294</v>
      </c>
      <c r="N16" s="76">
        <v>0.87059549041820106</v>
      </c>
      <c r="O16" s="77">
        <v>0.86051557940857215</v>
      </c>
      <c r="P16" s="77">
        <v>0.86655764438301097</v>
      </c>
      <c r="Q16" s="75">
        <v>1.0246950765959599</v>
      </c>
      <c r="R16" s="76">
        <v>0.82554810466722328</v>
      </c>
      <c r="S16" s="77">
        <v>1.0395538797520611</v>
      </c>
      <c r="T16" s="77">
        <v>0.65379948727345505</v>
      </c>
      <c r="U16" s="78" t="s">
        <v>96</v>
      </c>
      <c r="V16" s="76">
        <v>0.87524888235324594</v>
      </c>
      <c r="W16" s="75">
        <v>0.86168796121690294</v>
      </c>
      <c r="X16" s="76">
        <v>0.86971849262290402</v>
      </c>
      <c r="Y16" s="77">
        <v>0.86012779272606921</v>
      </c>
      <c r="Z16" s="77">
        <v>0.86655764438301097</v>
      </c>
      <c r="AA16" s="75">
        <v>1.0246950765959599</v>
      </c>
      <c r="AB16" s="76">
        <v>0.82497002343621284</v>
      </c>
      <c r="AC16" s="77">
        <v>1.0395538797520611</v>
      </c>
      <c r="AD16" s="77">
        <v>0.66986412705708365</v>
      </c>
      <c r="AE16" s="78" t="s">
        <v>96</v>
      </c>
      <c r="AF16" s="76">
        <v>0.87524888235324594</v>
      </c>
    </row>
    <row r="17" spans="1:32" hidden="1" x14ac:dyDescent="0.25">
      <c r="A17" t="s">
        <v>99</v>
      </c>
      <c r="B17" s="5" t="s">
        <v>129</v>
      </c>
      <c r="C17" s="67">
        <v>2</v>
      </c>
      <c r="D17" s="68">
        <v>2</v>
      </c>
      <c r="E17" s="69">
        <v>2</v>
      </c>
      <c r="F17" s="69">
        <v>2</v>
      </c>
      <c r="G17" s="67">
        <v>2</v>
      </c>
      <c r="H17" s="68">
        <v>2</v>
      </c>
      <c r="I17" s="69">
        <v>2</v>
      </c>
      <c r="J17" s="69">
        <v>2</v>
      </c>
      <c r="K17" s="70">
        <v>3</v>
      </c>
      <c r="L17" s="68">
        <v>2</v>
      </c>
      <c r="M17" s="67">
        <v>2</v>
      </c>
      <c r="N17" s="68">
        <v>2</v>
      </c>
      <c r="O17" s="69">
        <v>2</v>
      </c>
      <c r="P17" s="69">
        <v>2</v>
      </c>
      <c r="Q17" s="67">
        <v>2</v>
      </c>
      <c r="R17" s="68">
        <v>2</v>
      </c>
      <c r="S17" s="69">
        <v>2</v>
      </c>
      <c r="T17" s="69">
        <v>2</v>
      </c>
      <c r="U17" s="70">
        <v>3</v>
      </c>
      <c r="V17" s="68">
        <v>2</v>
      </c>
      <c r="W17" s="67">
        <v>2</v>
      </c>
      <c r="X17" s="68">
        <v>2</v>
      </c>
      <c r="Y17" s="69">
        <v>2</v>
      </c>
      <c r="Z17" s="69">
        <v>2</v>
      </c>
      <c r="AA17" s="67">
        <v>2</v>
      </c>
      <c r="AB17" s="68">
        <v>2</v>
      </c>
      <c r="AC17" s="69">
        <v>2</v>
      </c>
      <c r="AD17" s="69">
        <v>2</v>
      </c>
      <c r="AE17" s="70">
        <v>3</v>
      </c>
      <c r="AF17" s="68">
        <v>2</v>
      </c>
    </row>
    <row r="18" spans="1:32" hidden="1" x14ac:dyDescent="0.25">
      <c r="A18" t="s">
        <v>99</v>
      </c>
      <c r="B18" s="5" t="s">
        <v>127</v>
      </c>
      <c r="C18" s="67">
        <v>10</v>
      </c>
      <c r="D18" s="68">
        <v>5</v>
      </c>
      <c r="E18" s="69">
        <v>5</v>
      </c>
      <c r="F18" s="69">
        <v>10</v>
      </c>
      <c r="G18" s="67">
        <v>5</v>
      </c>
      <c r="H18" s="68">
        <v>10</v>
      </c>
      <c r="I18" s="69">
        <v>5</v>
      </c>
      <c r="J18" s="69">
        <v>5</v>
      </c>
      <c r="K18" s="70">
        <v>3</v>
      </c>
      <c r="L18" s="68">
        <v>10</v>
      </c>
      <c r="M18" s="67">
        <v>10</v>
      </c>
      <c r="N18" s="68">
        <v>5</v>
      </c>
      <c r="O18" s="69">
        <v>5</v>
      </c>
      <c r="P18" s="69">
        <v>10</v>
      </c>
      <c r="Q18" s="67">
        <v>5</v>
      </c>
      <c r="R18" s="68">
        <v>10</v>
      </c>
      <c r="S18" s="69">
        <v>5</v>
      </c>
      <c r="T18" s="69">
        <v>5</v>
      </c>
      <c r="U18" s="70">
        <v>3</v>
      </c>
      <c r="V18" s="68">
        <v>10</v>
      </c>
      <c r="W18" s="67">
        <v>10</v>
      </c>
      <c r="X18" s="68">
        <v>5</v>
      </c>
      <c r="Y18" s="69">
        <v>5</v>
      </c>
      <c r="Z18" s="69">
        <v>10</v>
      </c>
      <c r="AA18" s="67">
        <v>5</v>
      </c>
      <c r="AB18" s="68">
        <v>10</v>
      </c>
      <c r="AC18" s="69">
        <v>5</v>
      </c>
      <c r="AD18" s="69">
        <v>5</v>
      </c>
      <c r="AE18" s="70">
        <v>3</v>
      </c>
      <c r="AF18" s="68">
        <v>10</v>
      </c>
    </row>
    <row r="19" spans="1:32" s="27" customFormat="1" x14ac:dyDescent="0.25">
      <c r="A19" s="27" t="s">
        <v>99</v>
      </c>
      <c r="B19" s="83" t="s">
        <v>128</v>
      </c>
      <c r="C19" s="84">
        <v>3.0810810810810811</v>
      </c>
      <c r="D19" s="85">
        <v>2.6212121212121215</v>
      </c>
      <c r="E19" s="86">
        <v>2.6</v>
      </c>
      <c r="F19" s="86">
        <v>3.1372549019607847</v>
      </c>
      <c r="G19" s="84">
        <v>2.4722222222222232</v>
      </c>
      <c r="H19" s="85">
        <v>3.0142857142857142</v>
      </c>
      <c r="I19" s="86">
        <v>2.4571428571428582</v>
      </c>
      <c r="J19" s="86">
        <v>2.7249999999999996</v>
      </c>
      <c r="K19" s="87">
        <v>3</v>
      </c>
      <c r="L19" s="85">
        <v>3.13</v>
      </c>
      <c r="M19" s="84">
        <v>3.0810810810810811</v>
      </c>
      <c r="N19" s="85">
        <v>2.6093750000000009</v>
      </c>
      <c r="O19" s="86">
        <v>2.5890410958904115</v>
      </c>
      <c r="P19" s="86">
        <v>3.1372549019607847</v>
      </c>
      <c r="Q19" s="84">
        <v>2.4722222222222232</v>
      </c>
      <c r="R19" s="85">
        <v>3.014492753623188</v>
      </c>
      <c r="S19" s="86">
        <v>2.4571428571428582</v>
      </c>
      <c r="T19" s="86">
        <v>2.7105263157894735</v>
      </c>
      <c r="U19" s="87">
        <v>3</v>
      </c>
      <c r="V19" s="85">
        <v>3.13</v>
      </c>
      <c r="W19" s="88">
        <v>3.0810810810810811</v>
      </c>
      <c r="X19" s="89">
        <v>2.6212121212121215</v>
      </c>
      <c r="Y19" s="90">
        <v>2.6</v>
      </c>
      <c r="Z19" s="90">
        <v>3.1372549019607847</v>
      </c>
      <c r="AA19" s="88">
        <v>2.4722222222222232</v>
      </c>
      <c r="AB19" s="89">
        <v>3.0142857142857142</v>
      </c>
      <c r="AC19" s="90">
        <v>2.4571428571428582</v>
      </c>
      <c r="AD19" s="90">
        <v>2.7249999999999996</v>
      </c>
      <c r="AE19" s="91">
        <v>3</v>
      </c>
      <c r="AF19" s="89">
        <v>3.13</v>
      </c>
    </row>
    <row r="20" spans="1:32" s="2" customFormat="1" hidden="1" x14ac:dyDescent="0.25">
      <c r="A20" t="s">
        <v>99</v>
      </c>
      <c r="B20" s="5" t="s">
        <v>130</v>
      </c>
      <c r="C20" s="75">
        <v>1.4214917589064038</v>
      </c>
      <c r="D20" s="76">
        <v>0.85512305034739367</v>
      </c>
      <c r="E20" s="77">
        <v>0.83827364428490925</v>
      </c>
      <c r="F20" s="77">
        <v>1.4558806370823052</v>
      </c>
      <c r="G20" s="75">
        <v>0.77408420033375525</v>
      </c>
      <c r="H20" s="76">
        <v>1.3356523170438728</v>
      </c>
      <c r="I20" s="77">
        <v>0.78000215470506107</v>
      </c>
      <c r="J20" s="77">
        <v>0.87669250230040385</v>
      </c>
      <c r="K20" s="78" t="s">
        <v>96</v>
      </c>
      <c r="L20" s="76">
        <v>1.4678714060320353</v>
      </c>
      <c r="M20" s="75">
        <v>1.4214917589064038</v>
      </c>
      <c r="N20" s="76">
        <v>0.86588219991346638</v>
      </c>
      <c r="O20" s="77">
        <v>0.8471458033754049</v>
      </c>
      <c r="P20" s="77">
        <v>1.4558806370823052</v>
      </c>
      <c r="Q20" s="75">
        <v>0.77408420033375525</v>
      </c>
      <c r="R20" s="76">
        <v>1.3453651567721663</v>
      </c>
      <c r="S20" s="77">
        <v>0.78000215470506107</v>
      </c>
      <c r="T20" s="77">
        <v>0.89768154037910974</v>
      </c>
      <c r="U20" s="78" t="s">
        <v>96</v>
      </c>
      <c r="V20" s="76">
        <v>1.4678714060320353</v>
      </c>
      <c r="W20" s="75">
        <v>1.4214917589064038</v>
      </c>
      <c r="X20" s="76">
        <v>0.85512305034739367</v>
      </c>
      <c r="Y20" s="77">
        <v>0.83827364428490925</v>
      </c>
      <c r="Z20" s="77">
        <v>1.4558806370823052</v>
      </c>
      <c r="AA20" s="75">
        <v>0.77408420033375525</v>
      </c>
      <c r="AB20" s="76">
        <v>1.3356523170438728</v>
      </c>
      <c r="AC20" s="77">
        <v>0.78000215470506107</v>
      </c>
      <c r="AD20" s="77">
        <v>0.87669250230040385</v>
      </c>
      <c r="AE20" s="78" t="s">
        <v>96</v>
      </c>
      <c r="AF20" s="76">
        <v>1.4678714060320353</v>
      </c>
    </row>
    <row r="21" spans="1:32" hidden="1" x14ac:dyDescent="0.25">
      <c r="A21" t="s">
        <v>100</v>
      </c>
      <c r="B21" s="5" t="s">
        <v>129</v>
      </c>
      <c r="C21" s="67">
        <v>0</v>
      </c>
      <c r="D21" s="68">
        <v>0</v>
      </c>
      <c r="E21" s="69">
        <v>0</v>
      </c>
      <c r="F21" s="69">
        <v>0</v>
      </c>
      <c r="G21" s="67">
        <v>0</v>
      </c>
      <c r="H21" s="68">
        <v>0</v>
      </c>
      <c r="I21" s="69">
        <v>0</v>
      </c>
      <c r="J21" s="69">
        <v>0</v>
      </c>
      <c r="K21" s="70">
        <v>0</v>
      </c>
      <c r="L21" s="68">
        <v>0</v>
      </c>
      <c r="M21" s="67">
        <v>0</v>
      </c>
      <c r="N21" s="68">
        <v>0</v>
      </c>
      <c r="O21" s="69">
        <v>0</v>
      </c>
      <c r="P21" s="69">
        <v>0</v>
      </c>
      <c r="Q21" s="67">
        <v>0</v>
      </c>
      <c r="R21" s="68">
        <v>0</v>
      </c>
      <c r="S21" s="69">
        <v>0</v>
      </c>
      <c r="T21" s="69">
        <v>0</v>
      </c>
      <c r="U21" s="70">
        <v>0</v>
      </c>
      <c r="V21" s="68">
        <v>0</v>
      </c>
      <c r="W21" s="67">
        <v>0</v>
      </c>
      <c r="X21" s="68">
        <v>0</v>
      </c>
      <c r="Y21" s="69">
        <v>0</v>
      </c>
      <c r="Z21" s="69">
        <v>0</v>
      </c>
      <c r="AA21" s="67">
        <v>0</v>
      </c>
      <c r="AB21" s="68">
        <v>0</v>
      </c>
      <c r="AC21" s="69">
        <v>0</v>
      </c>
      <c r="AD21" s="69">
        <v>0</v>
      </c>
      <c r="AE21" s="70">
        <v>0</v>
      </c>
      <c r="AF21" s="68">
        <v>0</v>
      </c>
    </row>
    <row r="22" spans="1:32" hidden="1" x14ac:dyDescent="0.25">
      <c r="A22" t="s">
        <v>100</v>
      </c>
      <c r="B22" s="5" t="s">
        <v>127</v>
      </c>
      <c r="C22" s="67">
        <v>2</v>
      </c>
      <c r="D22" s="68">
        <v>2</v>
      </c>
      <c r="E22" s="69">
        <v>2</v>
      </c>
      <c r="F22" s="69">
        <v>2</v>
      </c>
      <c r="G22" s="67">
        <v>1</v>
      </c>
      <c r="H22" s="68">
        <v>2</v>
      </c>
      <c r="I22" s="69">
        <v>1</v>
      </c>
      <c r="J22" s="69">
        <v>2</v>
      </c>
      <c r="K22" s="70">
        <v>0</v>
      </c>
      <c r="L22" s="68">
        <v>2</v>
      </c>
      <c r="M22" s="67">
        <v>2</v>
      </c>
      <c r="N22" s="68">
        <v>2</v>
      </c>
      <c r="O22" s="69">
        <v>2</v>
      </c>
      <c r="P22" s="69">
        <v>2</v>
      </c>
      <c r="Q22" s="67">
        <v>1</v>
      </c>
      <c r="R22" s="68">
        <v>2</v>
      </c>
      <c r="S22" s="69">
        <v>1</v>
      </c>
      <c r="T22" s="69">
        <v>2</v>
      </c>
      <c r="U22" s="70">
        <v>0</v>
      </c>
      <c r="V22" s="68">
        <v>2</v>
      </c>
      <c r="W22" s="67">
        <v>2</v>
      </c>
      <c r="X22" s="68">
        <v>2</v>
      </c>
      <c r="Y22" s="69">
        <v>2</v>
      </c>
      <c r="Z22" s="69">
        <v>2</v>
      </c>
      <c r="AA22" s="67">
        <v>1</v>
      </c>
      <c r="AB22" s="68">
        <v>2</v>
      </c>
      <c r="AC22" s="69">
        <v>1</v>
      </c>
      <c r="AD22" s="69">
        <v>2</v>
      </c>
      <c r="AE22" s="70">
        <v>0</v>
      </c>
      <c r="AF22" s="68">
        <v>2</v>
      </c>
    </row>
    <row r="23" spans="1:32" s="27" customFormat="1" x14ac:dyDescent="0.25">
      <c r="A23" s="27" t="s">
        <v>100</v>
      </c>
      <c r="B23" s="83" t="s">
        <v>128</v>
      </c>
      <c r="C23" s="84">
        <v>0.19819819819819823</v>
      </c>
      <c r="D23" s="85">
        <v>0.24242424242424246</v>
      </c>
      <c r="E23" s="86">
        <v>0.24000000000000002</v>
      </c>
      <c r="F23" s="86">
        <v>0.19607843137254899</v>
      </c>
      <c r="G23" s="84">
        <v>0.19444444444444448</v>
      </c>
      <c r="H23" s="85">
        <v>0.22142857142857147</v>
      </c>
      <c r="I23" s="86">
        <v>0.20000000000000004</v>
      </c>
      <c r="J23" s="86">
        <v>0.27500000000000002</v>
      </c>
      <c r="K23" s="87">
        <v>0</v>
      </c>
      <c r="L23" s="85">
        <v>0.2</v>
      </c>
      <c r="M23" s="84">
        <v>0.19819819819819823</v>
      </c>
      <c r="N23" s="85">
        <v>0.25</v>
      </c>
      <c r="O23" s="86">
        <v>0.24657534246575341</v>
      </c>
      <c r="P23" s="86">
        <v>0.19607843137254899</v>
      </c>
      <c r="Q23" s="84">
        <v>0.19444444444444448</v>
      </c>
      <c r="R23" s="85">
        <v>0.22463768115942023</v>
      </c>
      <c r="S23" s="86">
        <v>0.20000000000000004</v>
      </c>
      <c r="T23" s="86">
        <v>0.28947368421052622</v>
      </c>
      <c r="U23" s="87">
        <v>0</v>
      </c>
      <c r="V23" s="85">
        <v>0.2</v>
      </c>
      <c r="W23" s="88">
        <v>0.19819819819819823</v>
      </c>
      <c r="X23" s="89">
        <v>0.24242424242424246</v>
      </c>
      <c r="Y23" s="90">
        <v>0.24000000000000002</v>
      </c>
      <c r="Z23" s="90">
        <v>0.19607843137254899</v>
      </c>
      <c r="AA23" s="88">
        <v>0.19444444444444448</v>
      </c>
      <c r="AB23" s="89">
        <v>0.22142857142857147</v>
      </c>
      <c r="AC23" s="90">
        <v>0.20000000000000004</v>
      </c>
      <c r="AD23" s="90">
        <v>0.27500000000000002</v>
      </c>
      <c r="AE23" s="91">
        <v>0</v>
      </c>
      <c r="AF23" s="89">
        <v>0.2</v>
      </c>
    </row>
    <row r="24" spans="1:32" s="2" customFormat="1" hidden="1" x14ac:dyDescent="0.25">
      <c r="A24" t="s">
        <v>100</v>
      </c>
      <c r="B24" s="5" t="s">
        <v>130</v>
      </c>
      <c r="C24" s="75">
        <v>0.44353578967654539</v>
      </c>
      <c r="D24" s="76">
        <v>0.49801470662887865</v>
      </c>
      <c r="E24" s="77">
        <v>0.48879332945419679</v>
      </c>
      <c r="F24" s="77">
        <v>0.44586584330183626</v>
      </c>
      <c r="G24" s="75">
        <v>0.40138648595974319</v>
      </c>
      <c r="H24" s="76">
        <v>0.48082448887911072</v>
      </c>
      <c r="I24" s="77">
        <v>0.40583972495671389</v>
      </c>
      <c r="J24" s="77">
        <v>0.55412208226281867</v>
      </c>
      <c r="K24" s="78" t="s">
        <v>96</v>
      </c>
      <c r="L24" s="76">
        <v>0.44946657497549475</v>
      </c>
      <c r="M24" s="75">
        <v>0.44353578967654539</v>
      </c>
      <c r="N24" s="76">
        <v>0.50395263067896967</v>
      </c>
      <c r="O24" s="77">
        <v>0.49387419444542474</v>
      </c>
      <c r="P24" s="77">
        <v>0.44586584330183626</v>
      </c>
      <c r="Q24" s="75">
        <v>0.40138648595974319</v>
      </c>
      <c r="R24" s="76">
        <v>0.48357120328112907</v>
      </c>
      <c r="S24" s="77">
        <v>0.40583972495671389</v>
      </c>
      <c r="T24" s="77">
        <v>0.5651067699567266</v>
      </c>
      <c r="U24" s="78" t="s">
        <v>96</v>
      </c>
      <c r="V24" s="76">
        <v>0.44946657497549475</v>
      </c>
      <c r="W24" s="75">
        <v>0.44353578967654539</v>
      </c>
      <c r="X24" s="76">
        <v>0.49801470662887865</v>
      </c>
      <c r="Y24" s="77">
        <v>0.48879332945419679</v>
      </c>
      <c r="Z24" s="77">
        <v>0.44586584330183626</v>
      </c>
      <c r="AA24" s="75">
        <v>0.40138648595974319</v>
      </c>
      <c r="AB24" s="76">
        <v>0.48082448887911072</v>
      </c>
      <c r="AC24" s="77">
        <v>0.40583972495671389</v>
      </c>
      <c r="AD24" s="77">
        <v>0.55412208226281867</v>
      </c>
      <c r="AE24" s="78" t="s">
        <v>96</v>
      </c>
      <c r="AF24" s="76">
        <v>0.44946657497549475</v>
      </c>
    </row>
    <row r="25" spans="1:32" hidden="1" x14ac:dyDescent="0.25">
      <c r="A25" t="s">
        <v>101</v>
      </c>
      <c r="B25" s="5" t="s">
        <v>129</v>
      </c>
      <c r="C25" s="67">
        <v>5500.5</v>
      </c>
      <c r="D25" s="68">
        <v>7500.5</v>
      </c>
      <c r="E25" s="69">
        <v>7500.5</v>
      </c>
      <c r="F25" s="69">
        <v>5500.5</v>
      </c>
      <c r="G25" s="67">
        <v>5500.5</v>
      </c>
      <c r="H25" s="68">
        <v>6500.5</v>
      </c>
      <c r="I25" s="69">
        <v>7500.5</v>
      </c>
      <c r="J25" s="69">
        <v>16500.5</v>
      </c>
      <c r="K25" s="70">
        <v>5500.5</v>
      </c>
      <c r="L25" s="68">
        <v>6500.5</v>
      </c>
      <c r="M25" s="67">
        <v>5500.5</v>
      </c>
      <c r="N25" s="68">
        <v>7500.5</v>
      </c>
      <c r="O25" s="69">
        <v>7500.5</v>
      </c>
      <c r="P25" s="69">
        <v>5500.5</v>
      </c>
      <c r="Q25" s="67">
        <v>5500.5</v>
      </c>
      <c r="R25" s="68">
        <v>6500.5</v>
      </c>
      <c r="S25" s="69">
        <v>7500.5</v>
      </c>
      <c r="T25" s="69">
        <v>16500.5</v>
      </c>
      <c r="U25" s="70">
        <v>5500.5</v>
      </c>
      <c r="V25" s="68">
        <v>6500.5</v>
      </c>
      <c r="W25" s="67">
        <v>5500.5</v>
      </c>
      <c r="X25" s="68">
        <v>7500.5</v>
      </c>
      <c r="Y25" s="69">
        <v>7500.5</v>
      </c>
      <c r="Z25" s="69">
        <v>5500.5</v>
      </c>
      <c r="AA25" s="67">
        <v>5500.5</v>
      </c>
      <c r="AB25" s="68">
        <v>6500.5</v>
      </c>
      <c r="AC25" s="69">
        <v>7500.5</v>
      </c>
      <c r="AD25" s="69">
        <v>16500.5</v>
      </c>
      <c r="AE25" s="70">
        <v>5500.5</v>
      </c>
      <c r="AF25" s="68">
        <v>6500.5</v>
      </c>
    </row>
    <row r="26" spans="1:32" hidden="1" x14ac:dyDescent="0.25">
      <c r="A26" t="s">
        <v>101</v>
      </c>
      <c r="B26" s="5" t="s">
        <v>127</v>
      </c>
      <c r="C26" s="67">
        <v>67500.5</v>
      </c>
      <c r="D26" s="68">
        <v>67500.5</v>
      </c>
      <c r="E26" s="69">
        <v>67500.5</v>
      </c>
      <c r="F26" s="69">
        <v>27500.5</v>
      </c>
      <c r="G26" s="67">
        <v>13500.5</v>
      </c>
      <c r="H26" s="68">
        <v>67500.5</v>
      </c>
      <c r="I26" s="69">
        <v>13500.5</v>
      </c>
      <c r="J26" s="69">
        <v>67500.5</v>
      </c>
      <c r="K26" s="70">
        <v>5500.5</v>
      </c>
      <c r="L26" s="68">
        <v>27500.5</v>
      </c>
      <c r="M26" s="67">
        <v>67500.5</v>
      </c>
      <c r="N26" s="68">
        <v>67500.5</v>
      </c>
      <c r="O26" s="69">
        <v>67500.5</v>
      </c>
      <c r="P26" s="69">
        <v>27500.5</v>
      </c>
      <c r="Q26" s="67">
        <v>13500.5</v>
      </c>
      <c r="R26" s="68">
        <v>67500.5</v>
      </c>
      <c r="S26" s="69">
        <v>13500.5</v>
      </c>
      <c r="T26" s="69">
        <v>67500.5</v>
      </c>
      <c r="U26" s="70">
        <v>5500.5</v>
      </c>
      <c r="V26" s="68">
        <v>27500.5</v>
      </c>
      <c r="W26" s="67">
        <v>67500.5</v>
      </c>
      <c r="X26" s="68">
        <v>67500.5</v>
      </c>
      <c r="Y26" s="69">
        <v>67500.5</v>
      </c>
      <c r="Z26" s="69">
        <v>27500.5</v>
      </c>
      <c r="AA26" s="67">
        <v>13500.5</v>
      </c>
      <c r="AB26" s="68">
        <v>67500.5</v>
      </c>
      <c r="AC26" s="69">
        <v>13500.5</v>
      </c>
      <c r="AD26" s="69">
        <v>67500.5</v>
      </c>
      <c r="AE26" s="70">
        <v>5500.5</v>
      </c>
      <c r="AF26" s="68">
        <v>27500.5</v>
      </c>
    </row>
    <row r="27" spans="1:32" s="28" customFormat="1" x14ac:dyDescent="0.25">
      <c r="A27" t="s">
        <v>101</v>
      </c>
      <c r="B27" s="5" t="s">
        <v>128</v>
      </c>
      <c r="C27" s="71">
        <v>14218.68181818182</v>
      </c>
      <c r="D27" s="72">
        <v>20803.5303030303</v>
      </c>
      <c r="E27" s="73">
        <v>20873.833333333332</v>
      </c>
      <c r="F27" s="73">
        <v>13579.707920792081</v>
      </c>
      <c r="G27" s="71">
        <v>11250.5</v>
      </c>
      <c r="H27" s="72">
        <v>18086.214285714279</v>
      </c>
      <c r="I27" s="73">
        <v>11414.785714285714</v>
      </c>
      <c r="J27" s="73">
        <v>29150.500000000004</v>
      </c>
      <c r="K27" s="74">
        <v>5500.5</v>
      </c>
      <c r="L27" s="72">
        <v>13660.5</v>
      </c>
      <c r="M27" s="71">
        <v>14218.68181818182</v>
      </c>
      <c r="N27" s="72">
        <v>20859.874999999996</v>
      </c>
      <c r="O27" s="73">
        <v>20925.157534246569</v>
      </c>
      <c r="P27" s="73">
        <v>13579.707920792081</v>
      </c>
      <c r="Q27" s="71">
        <v>11250.5</v>
      </c>
      <c r="R27" s="72">
        <v>18072.963768115944</v>
      </c>
      <c r="S27" s="73">
        <v>11414.785714285714</v>
      </c>
      <c r="T27" s="73">
        <v>29684.71052631579</v>
      </c>
      <c r="U27" s="74">
        <v>5500.5</v>
      </c>
      <c r="V27" s="72">
        <v>13660.5</v>
      </c>
      <c r="W27" s="71">
        <v>14218.68181818182</v>
      </c>
      <c r="X27" s="72">
        <v>20803.5303030303</v>
      </c>
      <c r="Y27" s="73">
        <v>20873.833333333332</v>
      </c>
      <c r="Z27" s="73">
        <v>13579.707920792081</v>
      </c>
      <c r="AA27" s="71">
        <v>11250.5</v>
      </c>
      <c r="AB27" s="72">
        <v>18086.214285714279</v>
      </c>
      <c r="AC27" s="73">
        <v>11414.785714285714</v>
      </c>
      <c r="AD27" s="73">
        <v>29150.500000000004</v>
      </c>
      <c r="AE27" s="74">
        <v>5500.5</v>
      </c>
      <c r="AF27" s="72">
        <v>13660.5</v>
      </c>
    </row>
    <row r="28" spans="1:32" s="28" customFormat="1" ht="15.75" hidden="1" thickBot="1" x14ac:dyDescent="0.3">
      <c r="A28" t="s">
        <v>101</v>
      </c>
      <c r="B28" s="5" t="s">
        <v>130</v>
      </c>
      <c r="C28" s="79">
        <v>8075.4831345590155</v>
      </c>
      <c r="D28" s="80">
        <v>12647.249256376415</v>
      </c>
      <c r="E28" s="81">
        <v>13446.614497390838</v>
      </c>
      <c r="F28" s="81">
        <v>6019.8557595956263</v>
      </c>
      <c r="G28" s="79">
        <v>2281.9164877669946</v>
      </c>
      <c r="H28" s="80">
        <v>11307.815921961865</v>
      </c>
      <c r="I28" s="81">
        <v>2088.0814240861023</v>
      </c>
      <c r="J28" s="81">
        <v>13737.558473779569</v>
      </c>
      <c r="K28" s="82" t="s">
        <v>96</v>
      </c>
      <c r="L28" s="80">
        <v>5994.8968196948881</v>
      </c>
      <c r="M28" s="79">
        <v>8075.4831345590155</v>
      </c>
      <c r="N28" s="80">
        <v>12842.287769658886</v>
      </c>
      <c r="O28" s="81">
        <v>13628.419864609703</v>
      </c>
      <c r="P28" s="81">
        <v>6019.8557595956263</v>
      </c>
      <c r="Q28" s="79">
        <v>2281.9164877669946</v>
      </c>
      <c r="R28" s="80">
        <v>11389.512195266436</v>
      </c>
      <c r="S28" s="81">
        <v>2088.0814240861023</v>
      </c>
      <c r="T28" s="81">
        <v>13894.594055044601</v>
      </c>
      <c r="U28" s="82" t="s">
        <v>96</v>
      </c>
      <c r="V28" s="80">
        <v>5994.8968196948881</v>
      </c>
      <c r="W28" s="79">
        <v>8075.4831345590155</v>
      </c>
      <c r="X28" s="80">
        <v>12647.249256376415</v>
      </c>
      <c r="Y28" s="81">
        <v>13446.614497390838</v>
      </c>
      <c r="Z28" s="81">
        <v>6019.8557595956263</v>
      </c>
      <c r="AA28" s="79">
        <v>2281.9164877669946</v>
      </c>
      <c r="AB28" s="80">
        <v>11307.815921961865</v>
      </c>
      <c r="AC28" s="81">
        <v>2088.0814240861023</v>
      </c>
      <c r="AD28" s="81">
        <v>13737.558473779569</v>
      </c>
      <c r="AE28" s="82" t="s">
        <v>96</v>
      </c>
      <c r="AF28" s="80">
        <v>5994.8968196948881</v>
      </c>
    </row>
  </sheetData>
  <autoFilter ref="A4:AF28">
    <filterColumn colId="1">
      <filters>
        <filter val="mean"/>
      </filters>
    </filterColumn>
  </autoFilter>
  <mergeCells count="18">
    <mergeCell ref="Y2:Z2"/>
    <mergeCell ref="AA2:AB2"/>
    <mergeCell ref="C1:L1"/>
    <mergeCell ref="M1:V1"/>
    <mergeCell ref="W1:AF1"/>
    <mergeCell ref="C2:D2"/>
    <mergeCell ref="E2:F2"/>
    <mergeCell ref="G2:H2"/>
    <mergeCell ref="I2:J2"/>
    <mergeCell ref="K2:L2"/>
    <mergeCell ref="M2:N2"/>
    <mergeCell ref="O2:P2"/>
    <mergeCell ref="AC2:AD2"/>
    <mergeCell ref="AE2:AF2"/>
    <mergeCell ref="Q2:R2"/>
    <mergeCell ref="S2:T2"/>
    <mergeCell ref="U2:V2"/>
    <mergeCell ref="W2:X2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workbookViewId="0">
      <pane xSplit="1" ySplit="4" topLeftCell="H5" activePane="bottomRight" state="frozen"/>
      <selection pane="topRight" activeCell="B1" sqref="B1"/>
      <selection pane="bottomLeft" activeCell="A5" sqref="A5"/>
      <selection pane="bottomRight" activeCell="W14" sqref="W14"/>
    </sheetView>
  </sheetViews>
  <sheetFormatPr defaultRowHeight="15" x14ac:dyDescent="0.25"/>
  <cols>
    <col min="1" max="1" width="20.140625" bestFit="1" customWidth="1"/>
    <col min="2" max="21" width="9.140625" customWidth="1"/>
  </cols>
  <sheetData>
    <row r="1" spans="1:31" ht="15.75" thickBot="1" x14ac:dyDescent="0.3">
      <c r="A1" t="s">
        <v>90</v>
      </c>
      <c r="B1" s="118" t="s">
        <v>137</v>
      </c>
      <c r="C1" s="119"/>
      <c r="D1" s="119"/>
      <c r="E1" s="119"/>
      <c r="F1" s="119"/>
      <c r="G1" s="119"/>
      <c r="H1" s="119"/>
      <c r="I1" s="119"/>
      <c r="J1" s="119"/>
      <c r="K1" s="120"/>
      <c r="L1" s="118" t="s">
        <v>143</v>
      </c>
      <c r="M1" s="119"/>
      <c r="N1" s="119"/>
      <c r="O1" s="119"/>
      <c r="P1" s="119"/>
      <c r="Q1" s="119"/>
      <c r="R1" s="119"/>
      <c r="S1" s="119"/>
      <c r="T1" s="119"/>
      <c r="U1" s="120"/>
      <c r="V1" s="118" t="s">
        <v>144</v>
      </c>
      <c r="W1" s="119"/>
      <c r="X1" s="119"/>
      <c r="Y1" s="119"/>
      <c r="Z1" s="119"/>
      <c r="AA1" s="119"/>
      <c r="AB1" s="119"/>
      <c r="AC1" s="119"/>
      <c r="AD1" s="119"/>
      <c r="AE1" s="120"/>
    </row>
    <row r="2" spans="1:31" ht="15.75" customHeight="1" thickBot="1" x14ac:dyDescent="0.3">
      <c r="B2" s="118" t="s">
        <v>107</v>
      </c>
      <c r="C2" s="119"/>
      <c r="D2" s="118" t="s">
        <v>139</v>
      </c>
      <c r="E2" s="120"/>
      <c r="F2" s="119" t="s">
        <v>140</v>
      </c>
      <c r="G2" s="119"/>
      <c r="H2" s="118" t="s">
        <v>109</v>
      </c>
      <c r="I2" s="119"/>
      <c r="J2" s="119" t="s">
        <v>110</v>
      </c>
      <c r="K2" s="120"/>
      <c r="L2" s="118" t="s">
        <v>107</v>
      </c>
      <c r="M2" s="119"/>
      <c r="N2" s="118" t="s">
        <v>139</v>
      </c>
      <c r="O2" s="120"/>
      <c r="P2" s="119" t="s">
        <v>140</v>
      </c>
      <c r="Q2" s="119"/>
      <c r="R2" s="118" t="s">
        <v>109</v>
      </c>
      <c r="S2" s="119"/>
      <c r="T2" s="119" t="s">
        <v>110</v>
      </c>
      <c r="U2" s="120"/>
      <c r="V2" s="118" t="s">
        <v>107</v>
      </c>
      <c r="W2" s="119"/>
      <c r="X2" s="118" t="s">
        <v>139</v>
      </c>
      <c r="Y2" s="120"/>
      <c r="Z2" s="119" t="s">
        <v>140</v>
      </c>
      <c r="AA2" s="119"/>
      <c r="AB2" s="118" t="s">
        <v>109</v>
      </c>
      <c r="AC2" s="119"/>
      <c r="AD2" s="119" t="s">
        <v>110</v>
      </c>
      <c r="AE2" s="120"/>
    </row>
    <row r="3" spans="1:31" ht="30.75" thickBot="1" x14ac:dyDescent="0.3">
      <c r="B3" s="32" t="s">
        <v>108</v>
      </c>
      <c r="C3" s="33" t="s">
        <v>92</v>
      </c>
      <c r="D3" s="41" t="s">
        <v>109</v>
      </c>
      <c r="E3" s="42" t="s">
        <v>110</v>
      </c>
      <c r="F3" s="46" t="s">
        <v>111</v>
      </c>
      <c r="G3" s="46" t="s">
        <v>112</v>
      </c>
      <c r="H3" s="41" t="s">
        <v>111</v>
      </c>
      <c r="I3" s="55" t="s">
        <v>112</v>
      </c>
      <c r="J3" s="46" t="s">
        <v>111</v>
      </c>
      <c r="K3" s="34" t="s">
        <v>112</v>
      </c>
      <c r="L3" s="32" t="s">
        <v>108</v>
      </c>
      <c r="M3" s="33" t="s">
        <v>92</v>
      </c>
      <c r="N3" s="41" t="s">
        <v>109</v>
      </c>
      <c r="O3" s="42" t="s">
        <v>110</v>
      </c>
      <c r="P3" s="46" t="s">
        <v>111</v>
      </c>
      <c r="Q3" s="46" t="s">
        <v>112</v>
      </c>
      <c r="R3" s="41" t="s">
        <v>111</v>
      </c>
      <c r="S3" s="55" t="s">
        <v>112</v>
      </c>
      <c r="T3" s="46" t="s">
        <v>111</v>
      </c>
      <c r="U3" s="34" t="s">
        <v>112</v>
      </c>
      <c r="V3" s="32" t="s">
        <v>108</v>
      </c>
      <c r="W3" s="33" t="s">
        <v>92</v>
      </c>
      <c r="X3" s="41" t="s">
        <v>109</v>
      </c>
      <c r="Y3" s="42" t="s">
        <v>110</v>
      </c>
      <c r="Z3" s="46" t="s">
        <v>111</v>
      </c>
      <c r="AA3" s="46" t="s">
        <v>112</v>
      </c>
      <c r="AB3" s="41" t="s">
        <v>111</v>
      </c>
      <c r="AC3" s="55" t="s">
        <v>112</v>
      </c>
      <c r="AD3" s="46" t="s">
        <v>111</v>
      </c>
      <c r="AE3" s="34" t="s">
        <v>112</v>
      </c>
    </row>
    <row r="4" spans="1:31" s="30" customFormat="1" ht="15.75" thickBot="1" x14ac:dyDescent="0.3">
      <c r="B4" s="41" t="s">
        <v>113</v>
      </c>
      <c r="C4" s="46" t="s">
        <v>114</v>
      </c>
      <c r="D4" s="41" t="s">
        <v>115</v>
      </c>
      <c r="E4" s="42" t="s">
        <v>116</v>
      </c>
      <c r="F4" s="46" t="s">
        <v>117</v>
      </c>
      <c r="G4" s="46" t="s">
        <v>118</v>
      </c>
      <c r="H4" s="41" t="s">
        <v>119</v>
      </c>
      <c r="I4" s="55" t="s">
        <v>120</v>
      </c>
      <c r="J4" s="46" t="s">
        <v>121</v>
      </c>
      <c r="K4" s="42" t="s">
        <v>122</v>
      </c>
      <c r="L4" s="41" t="s">
        <v>113</v>
      </c>
      <c r="M4" s="46" t="s">
        <v>123</v>
      </c>
      <c r="N4" s="41" t="s">
        <v>124</v>
      </c>
      <c r="O4" s="42" t="s">
        <v>116</v>
      </c>
      <c r="P4" s="46" t="s">
        <v>117</v>
      </c>
      <c r="Q4" s="46" t="s">
        <v>125</v>
      </c>
      <c r="R4" s="41" t="s">
        <v>119</v>
      </c>
      <c r="S4" s="55" t="s">
        <v>126</v>
      </c>
      <c r="T4" s="46" t="s">
        <v>121</v>
      </c>
      <c r="U4" s="42" t="s">
        <v>122</v>
      </c>
      <c r="V4" s="41" t="s">
        <v>113</v>
      </c>
      <c r="W4" s="46" t="s">
        <v>114</v>
      </c>
      <c r="X4" s="41" t="s">
        <v>115</v>
      </c>
      <c r="Y4" s="42" t="s">
        <v>116</v>
      </c>
      <c r="Z4" s="46" t="s">
        <v>117</v>
      </c>
      <c r="AA4" s="46" t="s">
        <v>118</v>
      </c>
      <c r="AB4" s="41" t="s">
        <v>119</v>
      </c>
      <c r="AC4" s="55" t="s">
        <v>120</v>
      </c>
      <c r="AD4" s="46" t="s">
        <v>121</v>
      </c>
      <c r="AE4" s="42" t="s">
        <v>122</v>
      </c>
    </row>
    <row r="5" spans="1:31" s="48" customFormat="1" x14ac:dyDescent="0.25">
      <c r="A5" s="62" t="s">
        <v>102</v>
      </c>
      <c r="B5" s="58">
        <v>0.45945945945945965</v>
      </c>
      <c r="C5" s="59">
        <v>0.45454545454545453</v>
      </c>
      <c r="D5" s="58">
        <v>0.4</v>
      </c>
      <c r="E5" s="60">
        <v>0.50000000000000056</v>
      </c>
      <c r="F5" s="59">
        <v>0.3333333333333332</v>
      </c>
      <c r="G5" s="59">
        <v>0.48571428571428582</v>
      </c>
      <c r="H5" s="58">
        <v>0.31428571428571417</v>
      </c>
      <c r="I5" s="61">
        <v>0.47499999999999998</v>
      </c>
      <c r="J5" s="59">
        <v>1</v>
      </c>
      <c r="K5" s="60">
        <v>0.49000000000000027</v>
      </c>
      <c r="L5" s="58">
        <v>0.45945945945945965</v>
      </c>
      <c r="M5" s="59">
        <v>0.45312500000000006</v>
      </c>
      <c r="N5" s="58">
        <v>0.39726027397260277</v>
      </c>
      <c r="O5" s="60">
        <v>0.50000000000000056</v>
      </c>
      <c r="P5" s="59">
        <v>0.3333333333333332</v>
      </c>
      <c r="Q5" s="59">
        <v>0.48550724637681153</v>
      </c>
      <c r="R5" s="58">
        <v>0.31428571428571417</v>
      </c>
      <c r="S5" s="61">
        <v>0.47368421052631587</v>
      </c>
      <c r="T5" s="59">
        <v>1</v>
      </c>
      <c r="U5" s="60">
        <v>0.49000000000000027</v>
      </c>
      <c r="V5" s="58">
        <v>0.45945945945945965</v>
      </c>
      <c r="W5" s="59">
        <v>0.45454545454545453</v>
      </c>
      <c r="X5" s="58">
        <v>0.4</v>
      </c>
      <c r="Y5" s="60">
        <v>0.50000000000000056</v>
      </c>
      <c r="Z5" s="59">
        <v>0.3333333333333332</v>
      </c>
      <c r="AA5" s="59">
        <v>0.48571428571428582</v>
      </c>
      <c r="AB5" s="58">
        <v>0.31428571428571417</v>
      </c>
      <c r="AC5" s="61">
        <v>0.47499999999999998</v>
      </c>
      <c r="AD5" s="59">
        <v>1</v>
      </c>
      <c r="AE5" s="60">
        <v>0.49000000000000027</v>
      </c>
    </row>
    <row r="6" spans="1:31" s="48" customFormat="1" x14ac:dyDescent="0.25">
      <c r="A6" s="30" t="s">
        <v>103</v>
      </c>
      <c r="B6" s="49">
        <v>0.21621621621621634</v>
      </c>
      <c r="C6" s="50">
        <v>0.22727272727272735</v>
      </c>
      <c r="D6" s="49">
        <v>0.20000000000000004</v>
      </c>
      <c r="E6" s="51">
        <v>0.23529411764705893</v>
      </c>
      <c r="F6" s="50">
        <v>0.16666666666666671</v>
      </c>
      <c r="G6" s="50">
        <v>0.23571428571428577</v>
      </c>
      <c r="H6" s="49">
        <v>0.17142857142857149</v>
      </c>
      <c r="I6" s="56">
        <v>0.22499999999999992</v>
      </c>
      <c r="J6" s="50">
        <v>0</v>
      </c>
      <c r="K6" s="51">
        <v>0.24000000000000005</v>
      </c>
      <c r="L6" s="49">
        <v>0.21621621621621634</v>
      </c>
      <c r="M6" s="50">
        <v>0.23437500000000011</v>
      </c>
      <c r="N6" s="49">
        <v>0.20547945205479459</v>
      </c>
      <c r="O6" s="51">
        <v>0.23529411764705893</v>
      </c>
      <c r="P6" s="50">
        <v>0.16666666666666671</v>
      </c>
      <c r="Q6" s="50">
        <v>0.23913043478260876</v>
      </c>
      <c r="R6" s="49">
        <v>0.17142857142857149</v>
      </c>
      <c r="S6" s="56">
        <v>0.23684210526315783</v>
      </c>
      <c r="T6" s="50">
        <v>0</v>
      </c>
      <c r="U6" s="51">
        <v>0.24000000000000005</v>
      </c>
      <c r="V6" s="49">
        <v>0.21621621621621634</v>
      </c>
      <c r="W6" s="50">
        <v>0.22727272727272735</v>
      </c>
      <c r="X6" s="49">
        <v>0.20000000000000004</v>
      </c>
      <c r="Y6" s="51">
        <v>0.23529411764705893</v>
      </c>
      <c r="Z6" s="50">
        <v>0.16666666666666671</v>
      </c>
      <c r="AA6" s="50">
        <v>0.23571428571428577</v>
      </c>
      <c r="AB6" s="49">
        <v>0.17142857142857149</v>
      </c>
      <c r="AC6" s="56">
        <v>0.22499999999999992</v>
      </c>
      <c r="AD6" s="50">
        <v>0</v>
      </c>
      <c r="AE6" s="51">
        <v>0.24000000000000005</v>
      </c>
    </row>
    <row r="7" spans="1:31" s="48" customFormat="1" x14ac:dyDescent="0.25">
      <c r="A7" s="30" t="s">
        <v>104</v>
      </c>
      <c r="B7" s="49">
        <v>0.24324324324324326</v>
      </c>
      <c r="C7" s="50">
        <v>0.22727272727272727</v>
      </c>
      <c r="D7" s="49">
        <v>0.2</v>
      </c>
      <c r="E7" s="51">
        <v>0.26470588235294129</v>
      </c>
      <c r="F7" s="50">
        <v>0.16666666666666669</v>
      </c>
      <c r="G7" s="50">
        <v>0.25714285714285728</v>
      </c>
      <c r="H7" s="49">
        <v>0.17142857142857146</v>
      </c>
      <c r="I7" s="56">
        <v>0.22500000000000003</v>
      </c>
      <c r="J7" s="50">
        <v>0</v>
      </c>
      <c r="K7" s="51">
        <v>0.27000000000000018</v>
      </c>
      <c r="L7" s="49">
        <v>0.24324324324324326</v>
      </c>
      <c r="M7" s="50">
        <v>0.23437500000000006</v>
      </c>
      <c r="N7" s="49">
        <v>0.20547945205479456</v>
      </c>
      <c r="O7" s="51">
        <v>0.26470588235294129</v>
      </c>
      <c r="P7" s="50">
        <v>0.16666666666666669</v>
      </c>
      <c r="Q7" s="50">
        <v>0.26086956521739146</v>
      </c>
      <c r="R7" s="49">
        <v>0.17142857142857146</v>
      </c>
      <c r="S7" s="56">
        <v>0.23684210526315794</v>
      </c>
      <c r="T7" s="50">
        <v>0</v>
      </c>
      <c r="U7" s="51">
        <v>0.27000000000000018</v>
      </c>
      <c r="V7" s="49">
        <v>0.24324324324324326</v>
      </c>
      <c r="W7" s="50">
        <v>0.22727272727272727</v>
      </c>
      <c r="X7" s="49">
        <v>0.2</v>
      </c>
      <c r="Y7" s="51">
        <v>0.26470588235294129</v>
      </c>
      <c r="Z7" s="50">
        <v>0.16666666666666669</v>
      </c>
      <c r="AA7" s="50">
        <v>0.25714285714285728</v>
      </c>
      <c r="AB7" s="49">
        <v>0.17142857142857146</v>
      </c>
      <c r="AC7" s="56">
        <v>0.22500000000000003</v>
      </c>
      <c r="AD7" s="50">
        <v>0</v>
      </c>
      <c r="AE7" s="51">
        <v>0.27000000000000018</v>
      </c>
    </row>
    <row r="8" spans="1:31" s="48" customFormat="1" x14ac:dyDescent="0.25">
      <c r="A8" s="30" t="s">
        <v>105</v>
      </c>
      <c r="B8" s="49">
        <v>0.18918918918918934</v>
      </c>
      <c r="C8" s="50">
        <v>0.31818181818181818</v>
      </c>
      <c r="D8" s="49">
        <v>0.4</v>
      </c>
      <c r="E8" s="51">
        <v>0.11764705882352944</v>
      </c>
      <c r="F8" s="50">
        <v>0.52777777777777768</v>
      </c>
      <c r="G8" s="50">
        <v>0.1642857142857144</v>
      </c>
      <c r="H8" s="49">
        <v>0.51428571428571423</v>
      </c>
      <c r="I8" s="56">
        <v>0.30000000000000004</v>
      </c>
      <c r="J8" s="50">
        <v>1</v>
      </c>
      <c r="K8" s="51">
        <v>0.11000000000000001</v>
      </c>
      <c r="L8" s="49">
        <v>0.18918918918918934</v>
      </c>
      <c r="M8" s="50">
        <v>0.31250000000000011</v>
      </c>
      <c r="N8" s="49">
        <v>0.39726027397260283</v>
      </c>
      <c r="O8" s="51">
        <v>0.11764705882352944</v>
      </c>
      <c r="P8" s="50">
        <v>0.52777777777777768</v>
      </c>
      <c r="Q8" s="50">
        <v>0.15942028985507251</v>
      </c>
      <c r="R8" s="49">
        <v>0.51428571428571423</v>
      </c>
      <c r="S8" s="56">
        <v>0.28947368421052633</v>
      </c>
      <c r="T8" s="50">
        <v>1</v>
      </c>
      <c r="U8" s="51">
        <v>0.11000000000000001</v>
      </c>
      <c r="V8" s="49">
        <v>0.18918918918918934</v>
      </c>
      <c r="W8" s="50">
        <v>0.31818181818181818</v>
      </c>
      <c r="X8" s="65">
        <v>0.4</v>
      </c>
      <c r="Y8" s="51">
        <v>0.11764705882352944</v>
      </c>
      <c r="Z8" s="66">
        <v>0.52777777777777768</v>
      </c>
      <c r="AA8" s="50">
        <v>0.1642857142857144</v>
      </c>
      <c r="AB8" s="49">
        <v>0.51428571428571423</v>
      </c>
      <c r="AC8" s="56">
        <v>0.30000000000000004</v>
      </c>
      <c r="AD8" s="50">
        <v>1</v>
      </c>
      <c r="AE8" s="51">
        <v>0.11000000000000001</v>
      </c>
    </row>
    <row r="9" spans="1:31" s="48" customFormat="1" ht="15.75" thickBot="1" x14ac:dyDescent="0.3">
      <c r="A9" s="63" t="s">
        <v>145</v>
      </c>
      <c r="B9" s="52">
        <f>1-SUM(B6:B8)</f>
        <v>0.35135135135135109</v>
      </c>
      <c r="C9" s="53">
        <f t="shared" ref="C9:AE9" si="0">1-SUM(C6:C8)</f>
        <v>0.22727272727272729</v>
      </c>
      <c r="D9" s="52">
        <f t="shared" si="0"/>
        <v>0.19999999999999996</v>
      </c>
      <c r="E9" s="54">
        <f t="shared" si="0"/>
        <v>0.38235294117647034</v>
      </c>
      <c r="F9" s="53">
        <f t="shared" si="0"/>
        <v>0.13888888888888895</v>
      </c>
      <c r="G9" s="53">
        <f t="shared" si="0"/>
        <v>0.34285714285714253</v>
      </c>
      <c r="H9" s="52">
        <f t="shared" si="0"/>
        <v>0.14285714285714279</v>
      </c>
      <c r="I9" s="57">
        <f t="shared" si="0"/>
        <v>0.25</v>
      </c>
      <c r="J9" s="53">
        <f t="shared" si="0"/>
        <v>0</v>
      </c>
      <c r="K9" s="54">
        <f t="shared" si="0"/>
        <v>0.37999999999999978</v>
      </c>
      <c r="L9" s="52">
        <f t="shared" si="0"/>
        <v>0.35135135135135109</v>
      </c>
      <c r="M9" s="53">
        <f t="shared" si="0"/>
        <v>0.21874999999999978</v>
      </c>
      <c r="N9" s="52">
        <f t="shared" si="0"/>
        <v>0.1917808219178081</v>
      </c>
      <c r="O9" s="54">
        <f t="shared" si="0"/>
        <v>0.38235294117647034</v>
      </c>
      <c r="P9" s="53">
        <f t="shared" si="0"/>
        <v>0.13888888888888895</v>
      </c>
      <c r="Q9" s="53">
        <f t="shared" si="0"/>
        <v>0.34057971014492727</v>
      </c>
      <c r="R9" s="52">
        <f t="shared" si="0"/>
        <v>0.14285714285714279</v>
      </c>
      <c r="S9" s="57">
        <f t="shared" si="0"/>
        <v>0.23684210526315796</v>
      </c>
      <c r="T9" s="53">
        <f t="shared" si="0"/>
        <v>0</v>
      </c>
      <c r="U9" s="54">
        <f t="shared" si="0"/>
        <v>0.37999999999999978</v>
      </c>
      <c r="V9" s="64">
        <f t="shared" si="0"/>
        <v>0.35135135135135109</v>
      </c>
      <c r="W9" s="53">
        <f t="shared" si="0"/>
        <v>0.22727272727272729</v>
      </c>
      <c r="X9" s="52">
        <f t="shared" si="0"/>
        <v>0.19999999999999996</v>
      </c>
      <c r="Y9" s="53">
        <f t="shared" si="0"/>
        <v>0.38235294117647034</v>
      </c>
      <c r="Z9" s="52">
        <f t="shared" si="0"/>
        <v>0.13888888888888895</v>
      </c>
      <c r="AA9" s="53">
        <f t="shared" si="0"/>
        <v>0.34285714285714253</v>
      </c>
      <c r="AB9" s="52">
        <f t="shared" si="0"/>
        <v>0.14285714285714279</v>
      </c>
      <c r="AC9" s="57">
        <f t="shared" si="0"/>
        <v>0.25</v>
      </c>
      <c r="AD9" s="53">
        <f t="shared" si="0"/>
        <v>0</v>
      </c>
      <c r="AE9" s="54">
        <f t="shared" si="0"/>
        <v>0.37999999999999978</v>
      </c>
    </row>
  </sheetData>
  <mergeCells count="18">
    <mergeCell ref="R2:S2"/>
    <mergeCell ref="T2:U2"/>
    <mergeCell ref="B1:K1"/>
    <mergeCell ref="L1:U1"/>
    <mergeCell ref="B2:C2"/>
    <mergeCell ref="D2:E2"/>
    <mergeCell ref="F2:G2"/>
    <mergeCell ref="H2:I2"/>
    <mergeCell ref="J2:K2"/>
    <mergeCell ref="L2:M2"/>
    <mergeCell ref="N2:O2"/>
    <mergeCell ref="P2:Q2"/>
    <mergeCell ref="V1:AE1"/>
    <mergeCell ref="V2:W2"/>
    <mergeCell ref="X2:Y2"/>
    <mergeCell ref="Z2:AA2"/>
    <mergeCell ref="AB2:AC2"/>
    <mergeCell ref="AD2:A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F3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7" sqref="A7:A31"/>
    </sheetView>
  </sheetViews>
  <sheetFormatPr defaultRowHeight="15" x14ac:dyDescent="0.25"/>
  <cols>
    <col min="1" max="1" width="25" bestFit="1" customWidth="1"/>
    <col min="2" max="2" width="18.140625" bestFit="1" customWidth="1"/>
    <col min="3" max="32" width="13" style="31" customWidth="1"/>
  </cols>
  <sheetData>
    <row r="1" spans="1:32" ht="15.75" thickBot="1" x14ac:dyDescent="0.3">
      <c r="A1" s="29" t="s">
        <v>106</v>
      </c>
      <c r="C1" s="118" t="s">
        <v>137</v>
      </c>
      <c r="D1" s="119"/>
      <c r="E1" s="119"/>
      <c r="F1" s="119"/>
      <c r="G1" s="119"/>
      <c r="H1" s="119"/>
      <c r="I1" s="119"/>
      <c r="J1" s="119"/>
      <c r="K1" s="119"/>
      <c r="L1" s="120"/>
      <c r="M1" s="118" t="s">
        <v>143</v>
      </c>
      <c r="N1" s="119"/>
      <c r="O1" s="119"/>
      <c r="P1" s="119"/>
      <c r="Q1" s="119"/>
      <c r="R1" s="119"/>
      <c r="S1" s="119"/>
      <c r="T1" s="119"/>
      <c r="U1" s="119"/>
      <c r="V1" s="120"/>
      <c r="W1" s="118" t="s">
        <v>144</v>
      </c>
      <c r="X1" s="119"/>
      <c r="Y1" s="119"/>
      <c r="Z1" s="119"/>
      <c r="AA1" s="119"/>
      <c r="AB1" s="119"/>
      <c r="AC1" s="119"/>
      <c r="AD1" s="119"/>
      <c r="AE1" s="119"/>
      <c r="AF1" s="120"/>
    </row>
    <row r="2" spans="1:32" ht="15.75" customHeight="1" thickBot="1" x14ac:dyDescent="0.3">
      <c r="C2" s="118" t="s">
        <v>107</v>
      </c>
      <c r="D2" s="120"/>
      <c r="E2" s="118" t="s">
        <v>139</v>
      </c>
      <c r="F2" s="120"/>
      <c r="G2" s="118" t="s">
        <v>140</v>
      </c>
      <c r="H2" s="120"/>
      <c r="I2" s="118" t="s">
        <v>109</v>
      </c>
      <c r="J2" s="119"/>
      <c r="K2" s="119" t="s">
        <v>110</v>
      </c>
      <c r="L2" s="120"/>
      <c r="M2" s="118" t="s">
        <v>107</v>
      </c>
      <c r="N2" s="120"/>
      <c r="O2" s="118" t="s">
        <v>139</v>
      </c>
      <c r="P2" s="120"/>
      <c r="Q2" s="118" t="s">
        <v>140</v>
      </c>
      <c r="R2" s="120"/>
      <c r="S2" s="118" t="s">
        <v>109</v>
      </c>
      <c r="T2" s="119"/>
      <c r="U2" s="119" t="s">
        <v>110</v>
      </c>
      <c r="V2" s="120"/>
      <c r="W2" s="118" t="s">
        <v>107</v>
      </c>
      <c r="X2" s="120"/>
      <c r="Y2" s="118" t="s">
        <v>139</v>
      </c>
      <c r="Z2" s="120"/>
      <c r="AA2" s="118" t="s">
        <v>140</v>
      </c>
      <c r="AB2" s="120"/>
      <c r="AC2" s="118" t="s">
        <v>109</v>
      </c>
      <c r="AD2" s="119"/>
      <c r="AE2" s="119" t="s">
        <v>110</v>
      </c>
      <c r="AF2" s="120"/>
    </row>
    <row r="3" spans="1:32" ht="30.75" thickBot="1" x14ac:dyDescent="0.3">
      <c r="A3" s="30"/>
      <c r="B3" s="30"/>
      <c r="C3" s="32" t="s">
        <v>108</v>
      </c>
      <c r="D3" s="34" t="s">
        <v>92</v>
      </c>
      <c r="E3" s="41" t="s">
        <v>109</v>
      </c>
      <c r="F3" s="42" t="s">
        <v>110</v>
      </c>
      <c r="G3" s="41" t="s">
        <v>111</v>
      </c>
      <c r="H3" s="42" t="s">
        <v>112</v>
      </c>
      <c r="I3" s="33" t="s">
        <v>111</v>
      </c>
      <c r="J3" s="33" t="s">
        <v>112</v>
      </c>
      <c r="K3" s="43" t="s">
        <v>111</v>
      </c>
      <c r="L3" s="34" t="s">
        <v>112</v>
      </c>
      <c r="M3" s="32" t="s">
        <v>108</v>
      </c>
      <c r="N3" s="34" t="s">
        <v>92</v>
      </c>
      <c r="O3" s="41" t="s">
        <v>109</v>
      </c>
      <c r="P3" s="42" t="s">
        <v>110</v>
      </c>
      <c r="Q3" s="41" t="s">
        <v>111</v>
      </c>
      <c r="R3" s="42" t="s">
        <v>112</v>
      </c>
      <c r="S3" s="33" t="s">
        <v>111</v>
      </c>
      <c r="T3" s="33" t="s">
        <v>112</v>
      </c>
      <c r="U3" s="43" t="s">
        <v>111</v>
      </c>
      <c r="V3" s="34" t="s">
        <v>112</v>
      </c>
      <c r="W3" s="32" t="s">
        <v>108</v>
      </c>
      <c r="X3" s="34" t="s">
        <v>92</v>
      </c>
      <c r="Y3" s="41" t="s">
        <v>109</v>
      </c>
      <c r="Z3" s="42" t="s">
        <v>110</v>
      </c>
      <c r="AA3" s="41" t="s">
        <v>111</v>
      </c>
      <c r="AB3" s="42" t="s">
        <v>112</v>
      </c>
      <c r="AC3" s="33" t="s">
        <v>111</v>
      </c>
      <c r="AD3" s="33" t="s">
        <v>112</v>
      </c>
      <c r="AE3" s="43" t="s">
        <v>111</v>
      </c>
      <c r="AF3" s="34" t="s">
        <v>112</v>
      </c>
    </row>
    <row r="4" spans="1:32" ht="15.75" thickBot="1" x14ac:dyDescent="0.3">
      <c r="C4" s="41" t="s">
        <v>113</v>
      </c>
      <c r="D4" s="42" t="s">
        <v>114</v>
      </c>
      <c r="E4" s="41" t="s">
        <v>115</v>
      </c>
      <c r="F4" s="42" t="s">
        <v>116</v>
      </c>
      <c r="G4" s="41" t="s">
        <v>117</v>
      </c>
      <c r="H4" s="42" t="s">
        <v>118</v>
      </c>
      <c r="I4" s="46" t="s">
        <v>119</v>
      </c>
      <c r="J4" s="46" t="s">
        <v>120</v>
      </c>
      <c r="K4" s="43" t="s">
        <v>121</v>
      </c>
      <c r="L4" s="42" t="s">
        <v>122</v>
      </c>
      <c r="M4" s="41" t="s">
        <v>113</v>
      </c>
      <c r="N4" s="42" t="s">
        <v>123</v>
      </c>
      <c r="O4" s="41" t="s">
        <v>124</v>
      </c>
      <c r="P4" s="42" t="s">
        <v>116</v>
      </c>
      <c r="Q4" s="41" t="s">
        <v>117</v>
      </c>
      <c r="R4" s="42" t="s">
        <v>125</v>
      </c>
      <c r="S4" s="46" t="s">
        <v>119</v>
      </c>
      <c r="T4" s="46" t="s">
        <v>126</v>
      </c>
      <c r="U4" s="43" t="s">
        <v>121</v>
      </c>
      <c r="V4" s="42" t="s">
        <v>122</v>
      </c>
      <c r="W4" s="41" t="s">
        <v>113</v>
      </c>
      <c r="X4" s="42" t="s">
        <v>114</v>
      </c>
      <c r="Y4" s="41" t="s">
        <v>115</v>
      </c>
      <c r="Z4" s="42" t="s">
        <v>116</v>
      </c>
      <c r="AA4" s="41" t="s">
        <v>117</v>
      </c>
      <c r="AB4" s="42" t="s">
        <v>118</v>
      </c>
      <c r="AC4" s="46" t="s">
        <v>119</v>
      </c>
      <c r="AD4" s="46" t="s">
        <v>120</v>
      </c>
      <c r="AE4" s="43" t="s">
        <v>121</v>
      </c>
      <c r="AF4" s="42" t="s">
        <v>122</v>
      </c>
    </row>
    <row r="5" spans="1:32" s="5" customFormat="1" hidden="1" x14ac:dyDescent="0.25">
      <c r="A5" t="s">
        <v>131</v>
      </c>
      <c r="B5" s="5" t="s">
        <v>129</v>
      </c>
      <c r="C5" s="35">
        <v>0.13163971900939941</v>
      </c>
      <c r="D5" s="37">
        <v>0.12436974793672562</v>
      </c>
      <c r="E5" s="35">
        <v>0.12436974793672562</v>
      </c>
      <c r="F5" s="37">
        <v>0.13441422581672668</v>
      </c>
      <c r="G5" s="35">
        <v>0.13163971900939941</v>
      </c>
      <c r="H5" s="37">
        <v>0.12436974793672562</v>
      </c>
      <c r="I5" s="36">
        <v>0.13163971900939941</v>
      </c>
      <c r="J5" s="36">
        <v>0.12436974793672562</v>
      </c>
      <c r="K5" s="44">
        <v>0.38811188936233521</v>
      </c>
      <c r="L5" s="37">
        <v>0.13441422581672668</v>
      </c>
      <c r="M5" s="35">
        <v>0.11061716079711914</v>
      </c>
      <c r="N5" s="37">
        <v>0.12996943295001984</v>
      </c>
      <c r="O5" s="35">
        <v>0.12996943295001984</v>
      </c>
      <c r="P5" s="37">
        <v>0.11061716079711914</v>
      </c>
      <c r="Q5" s="35">
        <v>0.15399610996246338</v>
      </c>
      <c r="R5" s="37">
        <v>0.11061716079711914</v>
      </c>
      <c r="S5" s="36">
        <v>0.15399610996246338</v>
      </c>
      <c r="T5" s="36">
        <v>0.12996943295001984</v>
      </c>
      <c r="U5" s="44">
        <v>0.57867133617401123</v>
      </c>
      <c r="V5" s="37">
        <v>0.11061716079711914</v>
      </c>
      <c r="W5" s="35">
        <v>0.13493724167346954</v>
      </c>
      <c r="X5" s="37">
        <v>0.12067007273435593</v>
      </c>
      <c r="Y5" s="35">
        <v>0.12067007273435593</v>
      </c>
      <c r="Z5" s="37">
        <v>0.13493724167346954</v>
      </c>
      <c r="AA5" s="35">
        <v>0.14003725349903107</v>
      </c>
      <c r="AB5" s="37">
        <v>0.12067007273435593</v>
      </c>
      <c r="AC5" s="36">
        <v>0.14003725349903107</v>
      </c>
      <c r="AD5" s="36">
        <v>0.12067007273435593</v>
      </c>
      <c r="AE5" s="44">
        <v>0.472027987241745</v>
      </c>
      <c r="AF5" s="37">
        <v>0.13493724167346954</v>
      </c>
    </row>
    <row r="6" spans="1:32" s="5" customFormat="1" hidden="1" x14ac:dyDescent="0.25">
      <c r="A6" t="s">
        <v>131</v>
      </c>
      <c r="B6" s="5" t="s">
        <v>127</v>
      </c>
      <c r="C6" s="35">
        <v>0.7818182110786438</v>
      </c>
      <c r="D6" s="37">
        <v>0.77930402755737305</v>
      </c>
      <c r="E6" s="35">
        <v>0.77930402755737305</v>
      </c>
      <c r="F6" s="37">
        <v>0.7818182110786438</v>
      </c>
      <c r="G6" s="35">
        <v>0.77930402755737305</v>
      </c>
      <c r="H6" s="37">
        <v>0.7818182110786438</v>
      </c>
      <c r="I6" s="36">
        <v>0.77930402755737305</v>
      </c>
      <c r="J6" s="36">
        <v>0.64861613512039185</v>
      </c>
      <c r="K6" s="44">
        <v>0.38811188936233521</v>
      </c>
      <c r="L6" s="37">
        <v>0.7818182110786438</v>
      </c>
      <c r="M6" s="35">
        <v>0.71428573131561279</v>
      </c>
      <c r="N6" s="37">
        <v>0.60762333869934082</v>
      </c>
      <c r="O6" s="35">
        <v>0.60762333869934082</v>
      </c>
      <c r="P6" s="37">
        <v>0.71428573131561279</v>
      </c>
      <c r="Q6" s="35">
        <v>0.60762333869934082</v>
      </c>
      <c r="R6" s="37">
        <v>0.71428573131561279</v>
      </c>
      <c r="S6" s="36">
        <v>0.60762333869934082</v>
      </c>
      <c r="T6" s="36">
        <v>0.50585943460464478</v>
      </c>
      <c r="U6" s="44">
        <v>0.57867133617401123</v>
      </c>
      <c r="V6" s="37">
        <v>0.71428573131561279</v>
      </c>
      <c r="W6" s="35">
        <v>0.76629215478897095</v>
      </c>
      <c r="X6" s="37">
        <v>0.60379314422607422</v>
      </c>
      <c r="Y6" s="35">
        <v>0.60379314422607422</v>
      </c>
      <c r="Z6" s="37">
        <v>0.76629215478897095</v>
      </c>
      <c r="AA6" s="35">
        <v>0.57409971952438354</v>
      </c>
      <c r="AB6" s="37">
        <v>0.76629215478897095</v>
      </c>
      <c r="AC6" s="36">
        <v>0.57409971952438354</v>
      </c>
      <c r="AD6" s="36">
        <v>0.60379314422607422</v>
      </c>
      <c r="AE6" s="44">
        <v>0.472027987241745</v>
      </c>
      <c r="AF6" s="37">
        <v>0.76629215478897095</v>
      </c>
    </row>
    <row r="7" spans="1:32" s="5" customFormat="1" x14ac:dyDescent="0.25">
      <c r="A7" t="s">
        <v>131</v>
      </c>
      <c r="B7" s="5" t="s">
        <v>128</v>
      </c>
      <c r="C7" s="35">
        <v>0.43238188192114108</v>
      </c>
      <c r="D7" s="37">
        <v>0.35578640742283879</v>
      </c>
      <c r="E7" s="35">
        <v>0.3469721969962119</v>
      </c>
      <c r="F7" s="37">
        <v>0.44562134321998148</v>
      </c>
      <c r="G7" s="35">
        <v>0.35978712307082289</v>
      </c>
      <c r="H7" s="37">
        <v>0.41499474288097438</v>
      </c>
      <c r="I7" s="36">
        <v>0.35897784403392252</v>
      </c>
      <c r="J7" s="36">
        <v>0.33646725583821535</v>
      </c>
      <c r="K7" s="44">
        <v>0.38811188936233521</v>
      </c>
      <c r="L7" s="37">
        <v>0.44640573769807823</v>
      </c>
      <c r="M7" s="35">
        <v>0.38941427850508498</v>
      </c>
      <c r="N7" s="37">
        <v>0.29623404471203685</v>
      </c>
      <c r="O7" s="35">
        <v>0.29582252567761558</v>
      </c>
      <c r="P7" s="37">
        <v>0.39793058236440026</v>
      </c>
      <c r="Q7" s="35">
        <v>0.33198572322726255</v>
      </c>
      <c r="R7" s="37">
        <v>0.36205320243818184</v>
      </c>
      <c r="S7" s="36">
        <v>0.32493756285735542</v>
      </c>
      <c r="T7" s="36">
        <v>0.26900604406469752</v>
      </c>
      <c r="U7" s="44">
        <v>0.57867133617401123</v>
      </c>
      <c r="V7" s="37">
        <v>0.39741112262010592</v>
      </c>
      <c r="W7" s="35">
        <v>0.38568939107495387</v>
      </c>
      <c r="X7" s="37">
        <v>0.32004062933000649</v>
      </c>
      <c r="Y7" s="35">
        <v>0.31343407203753787</v>
      </c>
      <c r="Z7" s="37">
        <v>0.39633969159102894</v>
      </c>
      <c r="AA7" s="35">
        <v>0.34390786538521451</v>
      </c>
      <c r="AB7" s="37">
        <v>0.36683731786906726</v>
      </c>
      <c r="AC7" s="36">
        <v>0.34024729047502794</v>
      </c>
      <c r="AD7" s="36">
        <v>0.28997250590473411</v>
      </c>
      <c r="AE7" s="44">
        <v>0.472027987241745</v>
      </c>
      <c r="AF7" s="37">
        <v>0.39758324265480044</v>
      </c>
    </row>
    <row r="8" spans="1:32" s="5" customFormat="1" hidden="1" x14ac:dyDescent="0.25">
      <c r="A8" t="s">
        <v>131</v>
      </c>
      <c r="B8" s="5" t="s">
        <v>130</v>
      </c>
      <c r="C8" s="35">
        <v>0.15135901602740012</v>
      </c>
      <c r="D8" s="37">
        <v>0.12217424529729859</v>
      </c>
      <c r="E8" s="35">
        <v>0.12634217094627662</v>
      </c>
      <c r="F8" s="37">
        <v>0.14526472791074585</v>
      </c>
      <c r="G8" s="35">
        <v>0.12242523799323909</v>
      </c>
      <c r="H8" s="37">
        <v>0.14983945035969098</v>
      </c>
      <c r="I8" s="36">
        <v>0.12411482425495322</v>
      </c>
      <c r="J8" s="36">
        <v>0.12890086881063695</v>
      </c>
      <c r="K8" s="44" t="s">
        <v>96</v>
      </c>
      <c r="L8" s="37">
        <v>0.14659361229051224</v>
      </c>
      <c r="M8" s="35">
        <v>0.13143394956955842</v>
      </c>
      <c r="N8" s="37">
        <v>0.10648384789326953</v>
      </c>
      <c r="O8" s="35">
        <v>0.10680812290234794</v>
      </c>
      <c r="P8" s="37">
        <v>0.12981541943449457</v>
      </c>
      <c r="Q8" s="35">
        <v>0.11678186775587877</v>
      </c>
      <c r="R8" s="37">
        <v>0.13390345517121754</v>
      </c>
      <c r="S8" s="36">
        <v>0.11044531397448853</v>
      </c>
      <c r="T8" s="36">
        <v>9.7209835572639014E-2</v>
      </c>
      <c r="U8" s="44" t="s">
        <v>96</v>
      </c>
      <c r="V8" s="37">
        <v>0.12920792327600436</v>
      </c>
      <c r="W8" s="35">
        <v>0.12695478909900812</v>
      </c>
      <c r="X8" s="37">
        <v>0.10332465066683867</v>
      </c>
      <c r="Y8" s="35">
        <v>0.10151204339053498</v>
      </c>
      <c r="Z8" s="37">
        <v>0.12529689893107224</v>
      </c>
      <c r="AA8" s="35">
        <v>0.10091966239867299</v>
      </c>
      <c r="AB8" s="37">
        <v>0.12712572316846865</v>
      </c>
      <c r="AC8" s="36">
        <v>9.9938728306115929E-2</v>
      </c>
      <c r="AD8" s="36">
        <v>9.8160378854878313E-2</v>
      </c>
      <c r="AE8" s="44" t="s">
        <v>96</v>
      </c>
      <c r="AF8" s="37">
        <v>0.1247109740717226</v>
      </c>
    </row>
    <row r="9" spans="1:32" s="5" customFormat="1" hidden="1" x14ac:dyDescent="0.25">
      <c r="A9" t="s">
        <v>132</v>
      </c>
      <c r="B9" s="5" t="s">
        <v>129</v>
      </c>
      <c r="C9" s="35">
        <v>0</v>
      </c>
      <c r="D9" s="37">
        <v>0</v>
      </c>
      <c r="E9" s="35">
        <v>0</v>
      </c>
      <c r="F9" s="37">
        <v>0</v>
      </c>
      <c r="G9" s="35">
        <v>0</v>
      </c>
      <c r="H9" s="37">
        <v>0</v>
      </c>
      <c r="I9" s="36">
        <v>0</v>
      </c>
      <c r="J9" s="36">
        <v>4.3103449046611786E-2</v>
      </c>
      <c r="K9" s="44">
        <v>0.22727273404598236</v>
      </c>
      <c r="L9" s="37">
        <v>0</v>
      </c>
      <c r="M9" s="35">
        <v>0</v>
      </c>
      <c r="N9" s="37">
        <v>0</v>
      </c>
      <c r="O9" s="35">
        <v>0</v>
      </c>
      <c r="P9" s="37">
        <v>0</v>
      </c>
      <c r="Q9" s="35">
        <v>0</v>
      </c>
      <c r="R9" s="37">
        <v>0</v>
      </c>
      <c r="S9" s="36">
        <v>0</v>
      </c>
      <c r="T9" s="36">
        <v>0</v>
      </c>
      <c r="U9" s="44">
        <v>0</v>
      </c>
      <c r="V9" s="37">
        <v>0</v>
      </c>
      <c r="W9" s="35">
        <v>0</v>
      </c>
      <c r="X9" s="37">
        <v>0</v>
      </c>
      <c r="Y9" s="35">
        <v>0</v>
      </c>
      <c r="Z9" s="37">
        <v>0</v>
      </c>
      <c r="AA9" s="35">
        <v>0</v>
      </c>
      <c r="AB9" s="37">
        <v>0</v>
      </c>
      <c r="AC9" s="36">
        <v>0</v>
      </c>
      <c r="AD9" s="36">
        <v>4.3103449046611786E-2</v>
      </c>
      <c r="AE9" s="44">
        <v>0.27972027659416199</v>
      </c>
      <c r="AF9" s="37">
        <v>0</v>
      </c>
    </row>
    <row r="10" spans="1:32" s="5" customFormat="1" hidden="1" x14ac:dyDescent="0.25">
      <c r="A10" t="s">
        <v>132</v>
      </c>
      <c r="B10" s="5" t="s">
        <v>127</v>
      </c>
      <c r="C10" s="35">
        <v>0.55839246511459351</v>
      </c>
      <c r="D10" s="37">
        <v>0.56521743535995483</v>
      </c>
      <c r="E10" s="35">
        <v>0.56521743535995483</v>
      </c>
      <c r="F10" s="37">
        <v>0.50251257419586182</v>
      </c>
      <c r="G10" s="35">
        <v>0.56521743535995483</v>
      </c>
      <c r="H10" s="37">
        <v>0.55839246511459351</v>
      </c>
      <c r="I10" s="36">
        <v>0.56521743535995483</v>
      </c>
      <c r="J10" s="36">
        <v>0.55839246511459351</v>
      </c>
      <c r="K10" s="44">
        <v>0.22727273404598236</v>
      </c>
      <c r="L10" s="37">
        <v>0.50251257419586182</v>
      </c>
      <c r="M10" s="35">
        <v>0.72434991598129272</v>
      </c>
      <c r="N10" s="37">
        <v>0.67986804246902466</v>
      </c>
      <c r="O10" s="35">
        <v>0.72434991598129272</v>
      </c>
      <c r="P10" s="37">
        <v>0.54775279760360718</v>
      </c>
      <c r="Q10" s="35">
        <v>0.67986804246902466</v>
      </c>
      <c r="R10" s="37">
        <v>0.72434991598129272</v>
      </c>
      <c r="S10" s="36">
        <v>0.67986804246902466</v>
      </c>
      <c r="T10" s="36">
        <v>0.72434991598129272</v>
      </c>
      <c r="U10" s="44">
        <v>0</v>
      </c>
      <c r="V10" s="37">
        <v>0.54775279760360718</v>
      </c>
      <c r="W10" s="35">
        <v>0.56451612710952759</v>
      </c>
      <c r="X10" s="37">
        <v>0.54512637853622437</v>
      </c>
      <c r="Y10" s="35">
        <v>0.55508273839950562</v>
      </c>
      <c r="Z10" s="37">
        <v>0.56451612710952759</v>
      </c>
      <c r="AA10" s="35">
        <v>0.54657429456710815</v>
      </c>
      <c r="AB10" s="37">
        <v>0.56451612710952759</v>
      </c>
      <c r="AC10" s="36">
        <v>0.54657429456710815</v>
      </c>
      <c r="AD10" s="36">
        <v>0.55508273839950562</v>
      </c>
      <c r="AE10" s="44">
        <v>0.27972027659416199</v>
      </c>
      <c r="AF10" s="37">
        <v>0.56451612710952759</v>
      </c>
    </row>
    <row r="11" spans="1:32" s="5" customFormat="1" x14ac:dyDescent="0.25">
      <c r="A11" t="s">
        <v>132</v>
      </c>
      <c r="B11" s="5" t="s">
        <v>128</v>
      </c>
      <c r="C11" s="35">
        <v>0.1625264146373615</v>
      </c>
      <c r="D11" s="37">
        <v>0.26374163631011133</v>
      </c>
      <c r="E11" s="35">
        <v>0.27217113758126882</v>
      </c>
      <c r="F11" s="37">
        <v>0.14739749708450303</v>
      </c>
      <c r="G11" s="35">
        <v>0.25654279016372228</v>
      </c>
      <c r="H11" s="37">
        <v>0.18550784877900572</v>
      </c>
      <c r="I11" s="36">
        <v>0.25737907748137201</v>
      </c>
      <c r="J11" s="36">
        <v>0.28511419016867878</v>
      </c>
      <c r="K11" s="44">
        <v>0.22727273404598236</v>
      </c>
      <c r="L11" s="37">
        <v>0.14566531222313645</v>
      </c>
      <c r="M11" s="35">
        <v>0.17973946135591815</v>
      </c>
      <c r="N11" s="37">
        <v>0.2958230289514176</v>
      </c>
      <c r="O11" s="35">
        <v>0.30064042427972565</v>
      </c>
      <c r="P11" s="37">
        <v>0.16604904991154576</v>
      </c>
      <c r="Q11" s="35">
        <v>0.27811208377695751</v>
      </c>
      <c r="R11" s="37">
        <v>0.20675516571255698</v>
      </c>
      <c r="S11" s="36">
        <v>0.28605814331344198</v>
      </c>
      <c r="T11" s="36">
        <v>0.31407147253814499</v>
      </c>
      <c r="U11" s="44">
        <v>0</v>
      </c>
      <c r="V11" s="37">
        <v>0.16597496911883355</v>
      </c>
      <c r="W11" s="35">
        <v>0.1749822035230495</v>
      </c>
      <c r="X11" s="37">
        <v>0.29054793376814231</v>
      </c>
      <c r="Y11" s="35">
        <v>0.29850706696510315</v>
      </c>
      <c r="Z11" s="37">
        <v>0.15893292350365837</v>
      </c>
      <c r="AA11" s="35">
        <v>0.28150255336529684</v>
      </c>
      <c r="AB11" s="37">
        <v>0.20045615522457025</v>
      </c>
      <c r="AC11" s="36">
        <v>0.28155347555875782</v>
      </c>
      <c r="AD11" s="36">
        <v>0.31334145944565522</v>
      </c>
      <c r="AE11" s="44">
        <v>0.27972027659416199</v>
      </c>
      <c r="AF11" s="37">
        <v>0.15530203353613614</v>
      </c>
    </row>
    <row r="12" spans="1:32" s="5" customFormat="1" hidden="1" x14ac:dyDescent="0.25">
      <c r="A12" t="s">
        <v>132</v>
      </c>
      <c r="B12" s="5" t="s">
        <v>130</v>
      </c>
      <c r="C12" s="35">
        <v>0.13616434640495323</v>
      </c>
      <c r="D12" s="37">
        <v>0.13195741560104771</v>
      </c>
      <c r="E12" s="35">
        <v>0.13237176236050346</v>
      </c>
      <c r="F12" s="37">
        <v>0.12687428184005425</v>
      </c>
      <c r="G12" s="35">
        <v>0.13091545487909717</v>
      </c>
      <c r="H12" s="37">
        <v>0.1431737687769834</v>
      </c>
      <c r="I12" s="36">
        <v>0.13272913118953494</v>
      </c>
      <c r="J12" s="36">
        <v>0.13236615289678758</v>
      </c>
      <c r="K12" s="44" t="s">
        <v>96</v>
      </c>
      <c r="L12" s="37">
        <v>0.12754133259733716</v>
      </c>
      <c r="M12" s="35">
        <v>0.16371592062498699</v>
      </c>
      <c r="N12" s="37">
        <v>0.1400330337368513</v>
      </c>
      <c r="O12" s="35">
        <v>0.14674346327363832</v>
      </c>
      <c r="P12" s="37">
        <v>0.15445667303858801</v>
      </c>
      <c r="Q12" s="35">
        <v>0.14689068500131935</v>
      </c>
      <c r="R12" s="37">
        <v>0.16690208851245872</v>
      </c>
      <c r="S12" s="36">
        <v>0.14096665652758206</v>
      </c>
      <c r="T12" s="36">
        <v>0.15250082765157166</v>
      </c>
      <c r="U12" s="44" t="s">
        <v>96</v>
      </c>
      <c r="V12" s="37">
        <v>0.15413109457008373</v>
      </c>
      <c r="W12" s="35">
        <v>0.14947558853585571</v>
      </c>
      <c r="X12" s="37">
        <v>0.11042789920497185</v>
      </c>
      <c r="Y12" s="35">
        <v>0.11670633234383719</v>
      </c>
      <c r="Z12" s="37">
        <v>0.13906529269790405</v>
      </c>
      <c r="AA12" s="35">
        <v>0.12165703148351198</v>
      </c>
      <c r="AB12" s="37">
        <v>0.14845203608386748</v>
      </c>
      <c r="AC12" s="36">
        <v>0.12343275122634668</v>
      </c>
      <c r="AD12" s="36">
        <v>0.10989891823631621</v>
      </c>
      <c r="AE12" s="44" t="s">
        <v>96</v>
      </c>
      <c r="AF12" s="37">
        <v>0.13775386890990651</v>
      </c>
    </row>
    <row r="13" spans="1:32" s="5" customFormat="1" hidden="1" x14ac:dyDescent="0.25">
      <c r="A13" t="s">
        <v>133</v>
      </c>
      <c r="B13" s="5" t="s">
        <v>129</v>
      </c>
      <c r="C13" s="35">
        <v>0</v>
      </c>
      <c r="D13" s="37">
        <v>0</v>
      </c>
      <c r="E13" s="35">
        <v>0</v>
      </c>
      <c r="F13" s="37">
        <v>0</v>
      </c>
      <c r="G13" s="35">
        <v>1.8145160749554634E-2</v>
      </c>
      <c r="H13" s="37">
        <v>0</v>
      </c>
      <c r="I13" s="36">
        <v>1.8145160749554634E-2</v>
      </c>
      <c r="J13" s="36">
        <v>0</v>
      </c>
      <c r="K13" s="44">
        <v>0.15734265744686127</v>
      </c>
      <c r="L13" s="37">
        <v>0</v>
      </c>
      <c r="M13" s="35">
        <v>0</v>
      </c>
      <c r="N13" s="37">
        <v>0</v>
      </c>
      <c r="O13" s="35">
        <v>0</v>
      </c>
      <c r="P13" s="37">
        <v>0</v>
      </c>
      <c r="Q13" s="35">
        <v>0</v>
      </c>
      <c r="R13" s="37">
        <v>0</v>
      </c>
      <c r="S13" s="36">
        <v>0</v>
      </c>
      <c r="T13" s="36">
        <v>0</v>
      </c>
      <c r="U13" s="44">
        <v>0.20104895532131195</v>
      </c>
      <c r="V13" s="37">
        <v>0</v>
      </c>
      <c r="W13" s="35">
        <v>0</v>
      </c>
      <c r="X13" s="37">
        <v>0</v>
      </c>
      <c r="Y13" s="35">
        <v>0</v>
      </c>
      <c r="Z13" s="37">
        <v>0</v>
      </c>
      <c r="AA13" s="35">
        <v>0</v>
      </c>
      <c r="AB13" s="37">
        <v>0</v>
      </c>
      <c r="AC13" s="36">
        <v>0</v>
      </c>
      <c r="AD13" s="36">
        <v>0</v>
      </c>
      <c r="AE13" s="44">
        <v>6.118880957365036E-2</v>
      </c>
      <c r="AF13" s="37">
        <v>0</v>
      </c>
    </row>
    <row r="14" spans="1:32" s="5" customFormat="1" hidden="1" x14ac:dyDescent="0.25">
      <c r="A14" t="s">
        <v>133</v>
      </c>
      <c r="B14" s="5" t="s">
        <v>127</v>
      </c>
      <c r="C14" s="35">
        <v>0.47678574919700623</v>
      </c>
      <c r="D14" s="37">
        <v>0.19877678155899048</v>
      </c>
      <c r="E14" s="35">
        <v>0.19877678155899048</v>
      </c>
      <c r="F14" s="37">
        <v>0.47678574919700623</v>
      </c>
      <c r="G14" s="35">
        <v>0.1963350772857666</v>
      </c>
      <c r="H14" s="37">
        <v>0.47678574919700623</v>
      </c>
      <c r="I14" s="36">
        <v>0.1963350772857666</v>
      </c>
      <c r="J14" s="36">
        <v>0.19877678155899048</v>
      </c>
      <c r="K14" s="44">
        <v>0.15734265744686127</v>
      </c>
      <c r="L14" s="37">
        <v>0.47678574919700623</v>
      </c>
      <c r="M14" s="35">
        <v>0.35769230127334595</v>
      </c>
      <c r="N14" s="37">
        <v>0.2042936235666275</v>
      </c>
      <c r="O14" s="35">
        <v>0.2042936235666275</v>
      </c>
      <c r="P14" s="37">
        <v>0.35769230127334595</v>
      </c>
      <c r="Q14" s="35">
        <v>0.2042936235666275</v>
      </c>
      <c r="R14" s="37">
        <v>0.35769230127334595</v>
      </c>
      <c r="S14" s="36">
        <v>0.2042936235666275</v>
      </c>
      <c r="T14" s="36">
        <v>0.12954545021057129</v>
      </c>
      <c r="U14" s="44">
        <v>0.20104895532131195</v>
      </c>
      <c r="V14" s="37">
        <v>0.35769230127334595</v>
      </c>
      <c r="W14" s="35">
        <v>0.292682945728302</v>
      </c>
      <c r="X14" s="37">
        <v>0.22535212337970734</v>
      </c>
      <c r="Y14" s="35">
        <v>0.22535212337970734</v>
      </c>
      <c r="Z14" s="37">
        <v>0.292682945728302</v>
      </c>
      <c r="AA14" s="35">
        <v>0.19554753601551056</v>
      </c>
      <c r="AB14" s="37">
        <v>0.292682945728302</v>
      </c>
      <c r="AC14" s="36">
        <v>0.19554753601551056</v>
      </c>
      <c r="AD14" s="36">
        <v>0.22535212337970734</v>
      </c>
      <c r="AE14" s="44">
        <v>6.118880957365036E-2</v>
      </c>
      <c r="AF14" s="37">
        <v>0.292682945728302</v>
      </c>
    </row>
    <row r="15" spans="1:32" s="5" customFormat="1" x14ac:dyDescent="0.25">
      <c r="A15" t="s">
        <v>133</v>
      </c>
      <c r="B15" s="5" t="s">
        <v>128</v>
      </c>
      <c r="C15" s="35">
        <v>0.13878021577188562</v>
      </c>
      <c r="D15" s="37">
        <v>8.0118768523926992E-2</v>
      </c>
      <c r="E15" s="35">
        <v>7.5552891281743847E-2</v>
      </c>
      <c r="F15" s="37">
        <v>0.14731348850125198</v>
      </c>
      <c r="G15" s="35">
        <v>8.4477806567317903E-2</v>
      </c>
      <c r="H15" s="37">
        <v>0.12608029740596463</v>
      </c>
      <c r="I15" s="36">
        <v>8.2395953685045237E-2</v>
      </c>
      <c r="J15" s="36">
        <v>6.9565211678855127E-2</v>
      </c>
      <c r="K15" s="44">
        <v>0.15734265744686127</v>
      </c>
      <c r="L15" s="37">
        <v>0.14868633169680837</v>
      </c>
      <c r="M15" s="35">
        <v>9.4747063460516479E-2</v>
      </c>
      <c r="N15" s="37">
        <v>6.4115728673641584E-2</v>
      </c>
      <c r="O15" s="35">
        <v>6.219846292156473E-2</v>
      </c>
      <c r="P15" s="37">
        <v>9.8821989078001632E-2</v>
      </c>
      <c r="Q15" s="35">
        <v>7.7662796635801612E-2</v>
      </c>
      <c r="R15" s="37">
        <v>8.4557351116360951E-2</v>
      </c>
      <c r="S15" s="36">
        <v>7.4137477816215602E-2</v>
      </c>
      <c r="T15" s="36">
        <v>5.1202001834386265E-2</v>
      </c>
      <c r="U15" s="44">
        <v>0.20104895532131195</v>
      </c>
      <c r="V15" s="37">
        <v>9.7232383843511322E-2</v>
      </c>
      <c r="W15" s="35">
        <v>0.10671149508876573</v>
      </c>
      <c r="X15" s="37">
        <v>7.3995398258733927E-2</v>
      </c>
      <c r="Y15" s="35">
        <v>7.0171220128734904E-2</v>
      </c>
      <c r="Z15" s="37">
        <v>0.1124101051987678</v>
      </c>
      <c r="AA15" s="35">
        <v>7.4744058772921576E-2</v>
      </c>
      <c r="AB15" s="37">
        <v>9.9133049137890367E-2</v>
      </c>
      <c r="AC15" s="36">
        <v>7.5131351607186467E-2</v>
      </c>
      <c r="AD15" s="36">
        <v>6.5831105085089811E-2</v>
      </c>
      <c r="AE15" s="44">
        <v>6.118880957365036E-2</v>
      </c>
      <c r="AF15" s="37">
        <v>0.11245382675901057</v>
      </c>
    </row>
    <row r="16" spans="1:32" s="5" customFormat="1" hidden="1" x14ac:dyDescent="0.25">
      <c r="A16" t="s">
        <v>133</v>
      </c>
      <c r="B16" s="5" t="s">
        <v>130</v>
      </c>
      <c r="C16" s="35">
        <v>8.8097427200828179E-2</v>
      </c>
      <c r="D16" s="37">
        <v>4.7061271543993269E-2</v>
      </c>
      <c r="E16" s="35">
        <v>4.6802228658011411E-2</v>
      </c>
      <c r="F16" s="37">
        <v>8.6485629030104122E-2</v>
      </c>
      <c r="G16" s="35">
        <v>4.5677289364574644E-2</v>
      </c>
      <c r="H16" s="37">
        <v>8.4979215820336337E-2</v>
      </c>
      <c r="I16" s="36">
        <v>4.4577604617186121E-2</v>
      </c>
      <c r="J16" s="36">
        <v>4.8425625161916841E-2</v>
      </c>
      <c r="K16" s="44" t="s">
        <v>96</v>
      </c>
      <c r="L16" s="37">
        <v>8.6074072454063205E-2</v>
      </c>
      <c r="M16" s="35">
        <v>6.2593188550014667E-2</v>
      </c>
      <c r="N16" s="37">
        <v>4.3040995681808615E-2</v>
      </c>
      <c r="O16" s="35">
        <v>4.1776453856905524E-2</v>
      </c>
      <c r="P16" s="37">
        <v>6.3170249166656159E-2</v>
      </c>
      <c r="Q16" s="35">
        <v>5.2559228428121309E-2</v>
      </c>
      <c r="R16" s="37">
        <v>5.9346112926700563E-2</v>
      </c>
      <c r="S16" s="36">
        <v>4.8817613007386344E-2</v>
      </c>
      <c r="T16" s="36">
        <v>3.0777417482478933E-2</v>
      </c>
      <c r="U16" s="44" t="s">
        <v>96</v>
      </c>
      <c r="V16" s="37">
        <v>6.2693481105290494E-2</v>
      </c>
      <c r="W16" s="35">
        <v>6.8850190870653166E-2</v>
      </c>
      <c r="X16" s="37">
        <v>4.3970669223199574E-2</v>
      </c>
      <c r="Y16" s="35">
        <v>4.4593568156548809E-2</v>
      </c>
      <c r="Z16" s="37">
        <v>6.8008892736253088E-2</v>
      </c>
      <c r="AA16" s="35">
        <v>4.4191672767784365E-2</v>
      </c>
      <c r="AB16" s="37">
        <v>6.579949782316899E-2</v>
      </c>
      <c r="AC16" s="36">
        <v>4.4774810190679498E-2</v>
      </c>
      <c r="AD16" s="36">
        <v>4.4542742024858681E-2</v>
      </c>
      <c r="AE16" s="44" t="s">
        <v>96</v>
      </c>
      <c r="AF16" s="37">
        <v>6.8337213817977305E-2</v>
      </c>
    </row>
    <row r="17" spans="1:32" s="5" customFormat="1" hidden="1" x14ac:dyDescent="0.25">
      <c r="A17" t="s">
        <v>134</v>
      </c>
      <c r="B17" s="5" t="s">
        <v>129</v>
      </c>
      <c r="C17" s="35">
        <v>0</v>
      </c>
      <c r="D17" s="37">
        <v>0</v>
      </c>
      <c r="E17" s="35">
        <v>0</v>
      </c>
      <c r="F17" s="37">
        <v>0</v>
      </c>
      <c r="G17" s="35">
        <v>0</v>
      </c>
      <c r="H17" s="37">
        <v>0</v>
      </c>
      <c r="I17" s="36">
        <v>0</v>
      </c>
      <c r="J17" s="36">
        <v>0</v>
      </c>
      <c r="K17" s="44">
        <v>0</v>
      </c>
      <c r="L17" s="37">
        <v>0</v>
      </c>
      <c r="M17" s="35">
        <v>0</v>
      </c>
      <c r="N17" s="37">
        <v>0</v>
      </c>
      <c r="O17" s="35">
        <v>0</v>
      </c>
      <c r="P17" s="37">
        <v>0</v>
      </c>
      <c r="Q17" s="35">
        <v>0</v>
      </c>
      <c r="R17" s="37">
        <v>0</v>
      </c>
      <c r="S17" s="36">
        <v>0</v>
      </c>
      <c r="T17" s="36">
        <v>0</v>
      </c>
      <c r="U17" s="44">
        <v>0</v>
      </c>
      <c r="V17" s="37">
        <v>0</v>
      </c>
      <c r="W17" s="35">
        <v>0</v>
      </c>
      <c r="X17" s="37">
        <v>0</v>
      </c>
      <c r="Y17" s="35">
        <v>0</v>
      </c>
      <c r="Z17" s="37">
        <v>0</v>
      </c>
      <c r="AA17" s="35">
        <v>0</v>
      </c>
      <c r="AB17" s="37">
        <v>0</v>
      </c>
      <c r="AC17" s="36">
        <v>0</v>
      </c>
      <c r="AD17" s="36">
        <v>0</v>
      </c>
      <c r="AE17" s="44">
        <v>0</v>
      </c>
      <c r="AF17" s="37">
        <v>0</v>
      </c>
    </row>
    <row r="18" spans="1:32" s="5" customFormat="1" hidden="1" x14ac:dyDescent="0.25">
      <c r="A18" t="s">
        <v>134</v>
      </c>
      <c r="B18" s="5" t="s">
        <v>127</v>
      </c>
      <c r="C18" s="35">
        <v>0.15584416687488556</v>
      </c>
      <c r="D18" s="37">
        <v>0.30685922503471375</v>
      </c>
      <c r="E18" s="35">
        <v>0.30685922503471375</v>
      </c>
      <c r="F18" s="37">
        <v>0.15584416687488556</v>
      </c>
      <c r="G18" s="35">
        <v>0.30685922503471375</v>
      </c>
      <c r="H18" s="37">
        <v>0.15584416687488556</v>
      </c>
      <c r="I18" s="36">
        <v>0.30685922503471375</v>
      </c>
      <c r="J18" s="36">
        <v>9.9765263497829437E-2</v>
      </c>
      <c r="K18" s="44">
        <v>0</v>
      </c>
      <c r="L18" s="37">
        <v>0.15584416687488556</v>
      </c>
      <c r="M18" s="35">
        <v>0.16875000298023224</v>
      </c>
      <c r="N18" s="37">
        <v>0.23391813039779663</v>
      </c>
      <c r="O18" s="35">
        <v>0.23391813039779663</v>
      </c>
      <c r="P18" s="37">
        <v>0.16875000298023224</v>
      </c>
      <c r="Q18" s="35">
        <v>0.23391813039779663</v>
      </c>
      <c r="R18" s="37">
        <v>0.16875000298023224</v>
      </c>
      <c r="S18" s="36">
        <v>0.23391813039779663</v>
      </c>
      <c r="T18" s="36">
        <v>0.16666668653488159</v>
      </c>
      <c r="U18" s="44">
        <v>0</v>
      </c>
      <c r="V18" s="37">
        <v>0.16875000298023224</v>
      </c>
      <c r="W18" s="35">
        <v>9.6507348120212555E-2</v>
      </c>
      <c r="X18" s="37">
        <v>0.16666668653488159</v>
      </c>
      <c r="Y18" s="35">
        <v>0.16666668653488159</v>
      </c>
      <c r="Z18" s="37">
        <v>9.6507348120212555E-2</v>
      </c>
      <c r="AA18" s="35">
        <v>0.16501651704311371</v>
      </c>
      <c r="AB18" s="37">
        <v>0.16666668653488159</v>
      </c>
      <c r="AC18" s="36">
        <v>0.16501651704311371</v>
      </c>
      <c r="AD18" s="36">
        <v>0.16666668653488159</v>
      </c>
      <c r="AE18" s="44">
        <v>0</v>
      </c>
      <c r="AF18" s="37">
        <v>9.6507348120212555E-2</v>
      </c>
    </row>
    <row r="19" spans="1:32" s="5" customFormat="1" x14ac:dyDescent="0.25">
      <c r="A19" t="s">
        <v>134</v>
      </c>
      <c r="B19" s="5" t="s">
        <v>128</v>
      </c>
      <c r="C19" s="35">
        <v>5.9565271813053246E-3</v>
      </c>
      <c r="D19" s="37">
        <v>2.9558319429104977E-2</v>
      </c>
      <c r="E19" s="35">
        <v>2.7654424409071603E-2</v>
      </c>
      <c r="F19" s="37">
        <v>5.273938909465193E-3</v>
      </c>
      <c r="G19" s="35">
        <v>2.7736945129517063E-2</v>
      </c>
      <c r="H19" s="37">
        <v>1.1524954105594325E-2</v>
      </c>
      <c r="I19" s="36">
        <v>2.8529429276074693E-2</v>
      </c>
      <c r="J19" s="36">
        <v>2.6888795150443907E-2</v>
      </c>
      <c r="K19" s="44">
        <v>0</v>
      </c>
      <c r="L19" s="37">
        <v>5.3794176876544959E-3</v>
      </c>
      <c r="M19" s="35">
        <v>1.3950205819161088E-2</v>
      </c>
      <c r="N19" s="37">
        <v>2.9443562329106502E-2</v>
      </c>
      <c r="O19" s="35">
        <v>2.7391345004155625E-2</v>
      </c>
      <c r="P19" s="37">
        <v>1.4051888722415062E-2</v>
      </c>
      <c r="Q19" s="35">
        <v>2.3215736521200996E-2</v>
      </c>
      <c r="R19" s="37">
        <v>1.8819524059612035E-2</v>
      </c>
      <c r="S19" s="36">
        <v>2.3879043278949595E-2</v>
      </c>
      <c r="T19" s="36">
        <v>3.06263597510559E-2</v>
      </c>
      <c r="U19" s="44">
        <v>0</v>
      </c>
      <c r="V19" s="37">
        <v>1.4332926496863364E-2</v>
      </c>
      <c r="W19" s="35">
        <v>6.3515872954651017E-3</v>
      </c>
      <c r="X19" s="37">
        <v>3.6065858153795663E-2</v>
      </c>
      <c r="Y19" s="35">
        <v>3.4173992139597736E-2</v>
      </c>
      <c r="Z19" s="37">
        <v>5.120817818404998E-3</v>
      </c>
      <c r="AA19" s="35">
        <v>1.9945229558895026E-2</v>
      </c>
      <c r="AB19" s="37">
        <v>1.6909604027335143E-2</v>
      </c>
      <c r="AC19" s="36">
        <v>2.0515093260577742E-2</v>
      </c>
      <c r="AD19" s="36">
        <v>4.6125528658740228E-2</v>
      </c>
      <c r="AE19" s="44">
        <v>0</v>
      </c>
      <c r="AF19" s="37">
        <v>5.2232341747730981E-3</v>
      </c>
    </row>
    <row r="20" spans="1:32" s="5" customFormat="1" hidden="1" x14ac:dyDescent="0.25">
      <c r="A20" t="s">
        <v>134</v>
      </c>
      <c r="B20" s="5" t="s">
        <v>130</v>
      </c>
      <c r="C20" s="35">
        <v>2.4872862008796251E-2</v>
      </c>
      <c r="D20" s="37">
        <v>4.9281380643224224E-2</v>
      </c>
      <c r="E20" s="35">
        <v>4.7486205509458396E-2</v>
      </c>
      <c r="F20" s="37">
        <v>2.4465986582661529E-2</v>
      </c>
      <c r="G20" s="35">
        <v>5.7891990586040089E-2</v>
      </c>
      <c r="H20" s="37">
        <v>2.9858621604752472E-2</v>
      </c>
      <c r="I20" s="36">
        <v>5.8538717925451213E-2</v>
      </c>
      <c r="J20" s="36">
        <v>3.5914686388555085E-2</v>
      </c>
      <c r="K20" s="44" t="s">
        <v>96</v>
      </c>
      <c r="L20" s="37">
        <v>2.4700282786843563E-2</v>
      </c>
      <c r="M20" s="35">
        <v>3.6268558593630727E-2</v>
      </c>
      <c r="N20" s="37">
        <v>4.3765127873825208E-2</v>
      </c>
      <c r="O20" s="35">
        <v>4.1765380621763236E-2</v>
      </c>
      <c r="P20" s="37">
        <v>3.7488553491758031E-2</v>
      </c>
      <c r="Q20" s="35">
        <v>4.6082740750814088E-2</v>
      </c>
      <c r="R20" s="37">
        <v>3.8193054842497742E-2</v>
      </c>
      <c r="S20" s="36">
        <v>4.6580826417666206E-2</v>
      </c>
      <c r="T20" s="36">
        <v>3.7123329404228196E-2</v>
      </c>
      <c r="U20" s="44" t="s">
        <v>96</v>
      </c>
      <c r="V20" s="37">
        <v>3.7811567167816522E-2</v>
      </c>
      <c r="W20" s="35">
        <v>1.8690457278896972E-2</v>
      </c>
      <c r="X20" s="37">
        <v>4.2261648125202396E-2</v>
      </c>
      <c r="Y20" s="35">
        <v>4.1273259083857053E-2</v>
      </c>
      <c r="Z20" s="37">
        <v>1.6805516626614826E-2</v>
      </c>
      <c r="AA20" s="35">
        <v>3.9248621931640422E-2</v>
      </c>
      <c r="AB20" s="37">
        <v>3.1346173501832469E-2</v>
      </c>
      <c r="AC20" s="36">
        <v>3.9670230014289362E-2</v>
      </c>
      <c r="AD20" s="36">
        <v>3.9323633040091628E-2</v>
      </c>
      <c r="AE20" s="44" t="s">
        <v>96</v>
      </c>
      <c r="AF20" s="37">
        <v>1.6958496525628721E-2</v>
      </c>
    </row>
    <row r="21" spans="1:32" s="5" customFormat="1" hidden="1" x14ac:dyDescent="0.25">
      <c r="A21" t="s">
        <v>135</v>
      </c>
      <c r="B21" s="5" t="s">
        <v>129</v>
      </c>
      <c r="C21" s="35">
        <v>0</v>
      </c>
      <c r="D21" s="37">
        <v>0</v>
      </c>
      <c r="E21" s="35">
        <v>0</v>
      </c>
      <c r="F21" s="37">
        <v>0</v>
      </c>
      <c r="G21" s="35">
        <v>1.2658227235078812E-2</v>
      </c>
      <c r="H21" s="37">
        <v>0</v>
      </c>
      <c r="I21" s="36">
        <v>1.2658227235078812E-2</v>
      </c>
      <c r="J21" s="36">
        <v>0</v>
      </c>
      <c r="K21" s="44">
        <v>0.20279720425605774</v>
      </c>
      <c r="L21" s="37">
        <v>0</v>
      </c>
      <c r="M21" s="35">
        <v>0</v>
      </c>
      <c r="N21" s="37">
        <v>0</v>
      </c>
      <c r="O21" s="35">
        <v>0</v>
      </c>
      <c r="P21" s="37">
        <v>0</v>
      </c>
      <c r="Q21" s="35">
        <v>0</v>
      </c>
      <c r="R21" s="37">
        <v>0</v>
      </c>
      <c r="S21" s="36">
        <v>0</v>
      </c>
      <c r="T21" s="36">
        <v>0</v>
      </c>
      <c r="U21" s="44">
        <v>0.11363635957241058</v>
      </c>
      <c r="V21" s="37">
        <v>0</v>
      </c>
      <c r="W21" s="35">
        <v>0</v>
      </c>
      <c r="X21" s="37">
        <v>0</v>
      </c>
      <c r="Y21" s="35">
        <v>0</v>
      </c>
      <c r="Z21" s="37">
        <v>0</v>
      </c>
      <c r="AA21" s="35">
        <v>0</v>
      </c>
      <c r="AB21" s="37">
        <v>0</v>
      </c>
      <c r="AC21" s="36">
        <v>0</v>
      </c>
      <c r="AD21" s="36">
        <v>0</v>
      </c>
      <c r="AE21" s="44">
        <v>7.8671321272850037E-2</v>
      </c>
      <c r="AF21" s="37">
        <v>0</v>
      </c>
    </row>
    <row r="22" spans="1:32" s="5" customFormat="1" hidden="1" x14ac:dyDescent="0.25">
      <c r="A22" t="s">
        <v>135</v>
      </c>
      <c r="B22" s="5" t="s">
        <v>127</v>
      </c>
      <c r="C22" s="35">
        <v>0.44749999046325684</v>
      </c>
      <c r="D22" s="37">
        <v>0.37241378426551819</v>
      </c>
      <c r="E22" s="35">
        <v>0.37241378426551819</v>
      </c>
      <c r="F22" s="37">
        <v>0.44749999046325684</v>
      </c>
      <c r="G22" s="35">
        <v>0.37241378426551819</v>
      </c>
      <c r="H22" s="37">
        <v>0.44749999046325684</v>
      </c>
      <c r="I22" s="36">
        <v>0.37241378426551819</v>
      </c>
      <c r="J22" s="36">
        <v>0.32083332538604736</v>
      </c>
      <c r="K22" s="44">
        <v>0.20279720425605774</v>
      </c>
      <c r="L22" s="37">
        <v>0.44749999046325684</v>
      </c>
      <c r="M22" s="35">
        <v>0.45967739820480347</v>
      </c>
      <c r="N22" s="37">
        <v>0.32687792181968689</v>
      </c>
      <c r="O22" s="35">
        <v>0.32687792181968689</v>
      </c>
      <c r="P22" s="37">
        <v>0.45967739820480347</v>
      </c>
      <c r="Q22" s="35">
        <v>0.21341462433338165</v>
      </c>
      <c r="R22" s="37">
        <v>0.45967739820480347</v>
      </c>
      <c r="S22" s="36">
        <v>0.21341462433338165</v>
      </c>
      <c r="T22" s="36">
        <v>0.32687792181968689</v>
      </c>
      <c r="U22" s="44">
        <v>0.11363635957241058</v>
      </c>
      <c r="V22" s="37">
        <v>0.45967739820480347</v>
      </c>
      <c r="W22" s="35">
        <v>0.57142853736877441</v>
      </c>
      <c r="X22" s="37">
        <v>0.30801686644554138</v>
      </c>
      <c r="Y22" s="35">
        <v>0.30801686644554138</v>
      </c>
      <c r="Z22" s="37">
        <v>0.57142853736877441</v>
      </c>
      <c r="AA22" s="35">
        <v>0.30801686644554138</v>
      </c>
      <c r="AB22" s="37">
        <v>0.57142853736877441</v>
      </c>
      <c r="AC22" s="36">
        <v>0.30801686644554138</v>
      </c>
      <c r="AD22" s="36">
        <v>0.30457746982574463</v>
      </c>
      <c r="AE22" s="44">
        <v>7.8671321272850037E-2</v>
      </c>
      <c r="AF22" s="37">
        <v>0.57142853736877441</v>
      </c>
    </row>
    <row r="23" spans="1:32" s="5" customFormat="1" x14ac:dyDescent="0.25">
      <c r="A23" t="s">
        <v>135</v>
      </c>
      <c r="B23" s="5" t="s">
        <v>128</v>
      </c>
      <c r="C23" s="35">
        <v>0.16239929215999349</v>
      </c>
      <c r="D23" s="37">
        <v>0.12019371218753586</v>
      </c>
      <c r="E23" s="35">
        <v>0.12361504872639975</v>
      </c>
      <c r="F23" s="37">
        <v>0.16360762529075148</v>
      </c>
      <c r="G23" s="35">
        <v>0.13379576543553007</v>
      </c>
      <c r="H23" s="37">
        <v>0.14927153166915691</v>
      </c>
      <c r="I23" s="36">
        <v>0.13182429575494356</v>
      </c>
      <c r="J23" s="36">
        <v>0.11643195757642388</v>
      </c>
      <c r="K23" s="44">
        <v>0.20279720425605774</v>
      </c>
      <c r="L23" s="37">
        <v>0.16240736130625014</v>
      </c>
      <c r="M23" s="35">
        <v>0.16168765092755227</v>
      </c>
      <c r="N23" s="37">
        <v>9.5849100311170304E-2</v>
      </c>
      <c r="O23" s="35">
        <v>9.2071503949389857E-2</v>
      </c>
      <c r="P23" s="37">
        <v>0.17020050867223274</v>
      </c>
      <c r="Q23" s="35">
        <v>8.6223110841173262E-2</v>
      </c>
      <c r="R23" s="37">
        <v>0.15119778267715292</v>
      </c>
      <c r="S23" s="36">
        <v>8.5439875163137904E-2</v>
      </c>
      <c r="T23" s="36">
        <v>9.8179583094621964E-2</v>
      </c>
      <c r="U23" s="44">
        <v>0.11363635957241058</v>
      </c>
      <c r="V23" s="37">
        <v>0.17134469851851469</v>
      </c>
      <c r="W23" s="35">
        <v>0.17889495191441182</v>
      </c>
      <c r="X23" s="37">
        <v>0.10279590324639826</v>
      </c>
      <c r="Y23" s="35">
        <v>0.1056179768467943</v>
      </c>
      <c r="Z23" s="37">
        <v>0.18353451973776888</v>
      </c>
      <c r="AA23" s="35">
        <v>0.10918318356076877</v>
      </c>
      <c r="AB23" s="37">
        <v>0.16107700605477604</v>
      </c>
      <c r="AC23" s="36">
        <v>0.1100549510547093</v>
      </c>
      <c r="AD23" s="36">
        <v>0.10173562441486864</v>
      </c>
      <c r="AE23" s="44">
        <v>7.8671321272850037E-2</v>
      </c>
      <c r="AF23" s="37">
        <v>0.1848135587107391</v>
      </c>
    </row>
    <row r="24" spans="1:32" s="5" customFormat="1" hidden="1" x14ac:dyDescent="0.25">
      <c r="A24" t="s">
        <v>135</v>
      </c>
      <c r="B24" s="5" t="s">
        <v>130</v>
      </c>
      <c r="C24" s="35">
        <v>9.264103348393235E-2</v>
      </c>
      <c r="D24" s="37">
        <v>8.6520883088812742E-2</v>
      </c>
      <c r="E24" s="35">
        <v>8.4369694383218424E-2</v>
      </c>
      <c r="F24" s="37">
        <v>9.484181493518419E-2</v>
      </c>
      <c r="G24" s="35">
        <v>8.7120694082734235E-2</v>
      </c>
      <c r="H24" s="37">
        <v>9.3771659477147329E-2</v>
      </c>
      <c r="I24" s="36">
        <v>8.757405337050353E-2</v>
      </c>
      <c r="J24" s="36">
        <v>8.1896474316030365E-2</v>
      </c>
      <c r="K24" s="44" t="s">
        <v>96</v>
      </c>
      <c r="L24" s="37">
        <v>9.5360955843172265E-2</v>
      </c>
      <c r="M24" s="35">
        <v>9.7931677768376663E-2</v>
      </c>
      <c r="N24" s="37">
        <v>6.3659298849738616E-2</v>
      </c>
      <c r="O24" s="35">
        <v>6.1991191935351325E-2</v>
      </c>
      <c r="P24" s="37">
        <v>9.6975457303052542E-2</v>
      </c>
      <c r="Q24" s="35">
        <v>5.8734708961168246E-2</v>
      </c>
      <c r="R24" s="37">
        <v>9.5302792492307706E-2</v>
      </c>
      <c r="S24" s="36">
        <v>5.9401142305787441E-2</v>
      </c>
      <c r="T24" s="36">
        <v>6.4465271952817899E-2</v>
      </c>
      <c r="U24" s="44" t="s">
        <v>96</v>
      </c>
      <c r="V24" s="37">
        <v>9.7605191596632473E-2</v>
      </c>
      <c r="W24" s="35">
        <v>0.12654223708161211</v>
      </c>
      <c r="X24" s="37">
        <v>7.9104621733693092E-2</v>
      </c>
      <c r="Y24" s="35">
        <v>7.9701910841356277E-2</v>
      </c>
      <c r="Z24" s="37">
        <v>0.12879437883911082</v>
      </c>
      <c r="AA24" s="35">
        <v>8.5591927315786617E-2</v>
      </c>
      <c r="AB24" s="37">
        <v>0.1221577118280663</v>
      </c>
      <c r="AC24" s="36">
        <v>8.6679201957407359E-2</v>
      </c>
      <c r="AD24" s="36">
        <v>7.3960072336870616E-2</v>
      </c>
      <c r="AE24" s="44" t="s">
        <v>96</v>
      </c>
      <c r="AF24" s="37">
        <v>0.12963415639076517</v>
      </c>
    </row>
    <row r="25" spans="1:32" s="5" customFormat="1" hidden="1" x14ac:dyDescent="0.25">
      <c r="A25" t="s">
        <v>136</v>
      </c>
      <c r="B25" s="5" t="s">
        <v>129</v>
      </c>
      <c r="C25" s="35">
        <v>0</v>
      </c>
      <c r="D25" s="37">
        <v>0</v>
      </c>
      <c r="E25" s="35">
        <v>0</v>
      </c>
      <c r="F25" s="37">
        <v>0</v>
      </c>
      <c r="G25" s="35">
        <v>0</v>
      </c>
      <c r="H25" s="37">
        <v>0</v>
      </c>
      <c r="I25" s="36">
        <v>0</v>
      </c>
      <c r="J25" s="36">
        <v>0</v>
      </c>
      <c r="K25" s="44">
        <v>0</v>
      </c>
      <c r="L25" s="37">
        <v>0</v>
      </c>
      <c r="M25" s="35">
        <v>0</v>
      </c>
      <c r="N25" s="37">
        <v>0</v>
      </c>
      <c r="O25" s="35">
        <v>0</v>
      </c>
      <c r="P25" s="37">
        <v>0</v>
      </c>
      <c r="Q25" s="35">
        <v>0</v>
      </c>
      <c r="R25" s="37">
        <v>0</v>
      </c>
      <c r="S25" s="36">
        <v>0</v>
      </c>
      <c r="T25" s="36">
        <v>0</v>
      </c>
      <c r="U25" s="44">
        <v>0</v>
      </c>
      <c r="V25" s="37">
        <v>0</v>
      </c>
      <c r="W25" s="35">
        <v>0</v>
      </c>
      <c r="X25" s="37">
        <v>0</v>
      </c>
      <c r="Y25" s="35">
        <v>0</v>
      </c>
      <c r="Z25" s="37">
        <v>0</v>
      </c>
      <c r="AA25" s="35">
        <v>0</v>
      </c>
      <c r="AB25" s="37">
        <v>0</v>
      </c>
      <c r="AC25" s="36">
        <v>0</v>
      </c>
      <c r="AD25" s="36">
        <v>0</v>
      </c>
      <c r="AE25" s="44">
        <v>0</v>
      </c>
      <c r="AF25" s="37">
        <v>0</v>
      </c>
    </row>
    <row r="26" spans="1:32" s="5" customFormat="1" hidden="1" x14ac:dyDescent="0.25">
      <c r="A26" t="s">
        <v>136</v>
      </c>
      <c r="B26" s="5" t="s">
        <v>127</v>
      </c>
      <c r="C26" s="35">
        <v>0.10638298839330673</v>
      </c>
      <c r="D26" s="37">
        <v>0.19409282505512238</v>
      </c>
      <c r="E26" s="35">
        <v>0.19409282505512238</v>
      </c>
      <c r="F26" s="37">
        <v>0.10638298839330673</v>
      </c>
      <c r="G26" s="35">
        <v>0.19409282505512238</v>
      </c>
      <c r="H26" s="37">
        <v>0.10909090936183929</v>
      </c>
      <c r="I26" s="36">
        <v>0.19409282505512238</v>
      </c>
      <c r="J26" s="36">
        <v>0.10909090936183929</v>
      </c>
      <c r="K26" s="44">
        <v>0</v>
      </c>
      <c r="L26" s="37">
        <v>0.10638298839330673</v>
      </c>
      <c r="M26" s="35">
        <v>8.8888891041278839E-2</v>
      </c>
      <c r="N26" s="37">
        <v>7.6517149806022644E-2</v>
      </c>
      <c r="O26" s="35">
        <v>7.6517149806022644E-2</v>
      </c>
      <c r="P26" s="37">
        <v>8.8888891041278839E-2</v>
      </c>
      <c r="Q26" s="35">
        <v>7.6517149806022644E-2</v>
      </c>
      <c r="R26" s="37">
        <v>4.9079753458499908E-2</v>
      </c>
      <c r="S26" s="36">
        <v>7.6517149806022644E-2</v>
      </c>
      <c r="T26" s="36">
        <v>4.6403713524341583E-2</v>
      </c>
      <c r="U26" s="44">
        <v>0</v>
      </c>
      <c r="V26" s="37">
        <v>4.9079753458499908E-2</v>
      </c>
      <c r="W26" s="35">
        <v>5.699482187628746E-2</v>
      </c>
      <c r="X26" s="37">
        <v>7.6517149806022644E-2</v>
      </c>
      <c r="Y26" s="35">
        <v>7.6517149806022644E-2</v>
      </c>
      <c r="Z26" s="37">
        <v>5.699482187628746E-2</v>
      </c>
      <c r="AA26" s="35">
        <v>7.6517149806022644E-2</v>
      </c>
      <c r="AB26" s="37">
        <v>5.699482187628746E-2</v>
      </c>
      <c r="AC26" s="36">
        <v>7.6517149806022644E-2</v>
      </c>
      <c r="AD26" s="36">
        <v>4.2216353118419647E-2</v>
      </c>
      <c r="AE26" s="44">
        <v>0</v>
      </c>
      <c r="AF26" s="37">
        <v>5.699482187628746E-2</v>
      </c>
    </row>
    <row r="27" spans="1:32" s="5" customFormat="1" x14ac:dyDescent="0.25">
      <c r="A27" t="s">
        <v>136</v>
      </c>
      <c r="B27" s="5" t="s">
        <v>128</v>
      </c>
      <c r="C27" s="35">
        <v>5.8792032100058872E-3</v>
      </c>
      <c r="D27" s="37">
        <v>1.4991798593352236E-2</v>
      </c>
      <c r="E27" s="35">
        <v>1.5284779481589792E-2</v>
      </c>
      <c r="F27" s="37">
        <v>4.8597235524771238E-3</v>
      </c>
      <c r="G27" s="35">
        <v>1.7314854129734967E-2</v>
      </c>
      <c r="H27" s="37">
        <v>6.7474388583962409E-3</v>
      </c>
      <c r="I27" s="36">
        <v>1.7809564247727394E-2</v>
      </c>
      <c r="J27" s="36">
        <v>1.3075592811219392E-2</v>
      </c>
      <c r="K27" s="44">
        <v>0</v>
      </c>
      <c r="L27" s="37">
        <v>4.2161772772669791E-3</v>
      </c>
      <c r="M27" s="35">
        <v>5.0658584144469831E-3</v>
      </c>
      <c r="N27" s="37">
        <v>1.0205486185441261E-2</v>
      </c>
      <c r="O27" s="35">
        <v>1.0250323024667697E-2</v>
      </c>
      <c r="P27" s="37">
        <v>4.5802727359913137E-3</v>
      </c>
      <c r="Q27" s="35">
        <v>1.1671304573408431E-2</v>
      </c>
      <c r="R27" s="37">
        <v>5.1188807549845949E-3</v>
      </c>
      <c r="S27" s="36">
        <v>1.2004770418362957E-2</v>
      </c>
      <c r="T27" s="36">
        <v>8.6343846357378514E-3</v>
      </c>
      <c r="U27" s="44">
        <v>0</v>
      </c>
      <c r="V27" s="37">
        <v>3.7829892802983501E-3</v>
      </c>
      <c r="W27" s="35">
        <v>5.0477276363217046E-3</v>
      </c>
      <c r="X27" s="37">
        <v>9.508297940941917E-3</v>
      </c>
      <c r="Y27" s="35">
        <v>1.0451834518462417E-2</v>
      </c>
      <c r="Z27" s="37">
        <v>3.9603710083254409E-3</v>
      </c>
      <c r="AA27" s="35">
        <v>1.3264998961757453E-2</v>
      </c>
      <c r="AB27" s="37">
        <v>4.7914235586566552E-3</v>
      </c>
      <c r="AC27" s="36">
        <v>1.3643998932093381E-2</v>
      </c>
      <c r="AD27" s="36">
        <v>7.6586906565353288E-3</v>
      </c>
      <c r="AE27" s="44">
        <v>0</v>
      </c>
      <c r="AF27" s="37">
        <v>3.6445167195051924E-3</v>
      </c>
    </row>
    <row r="28" spans="1:32" s="5" customFormat="1" hidden="1" x14ac:dyDescent="0.25">
      <c r="A28" t="s">
        <v>136</v>
      </c>
      <c r="B28" s="5" t="s">
        <v>130</v>
      </c>
      <c r="C28" s="35">
        <v>1.7550434547771519E-2</v>
      </c>
      <c r="D28" s="37">
        <v>3.1862978544160647E-2</v>
      </c>
      <c r="E28" s="35">
        <v>3.0845581909514159E-2</v>
      </c>
      <c r="F28" s="37">
        <v>1.6711172585920586E-2</v>
      </c>
      <c r="G28" s="35">
        <v>3.6386019365464997E-2</v>
      </c>
      <c r="H28" s="37">
        <v>1.8880890309383242E-2</v>
      </c>
      <c r="I28" s="36">
        <v>3.6794186791960143E-2</v>
      </c>
      <c r="J28" s="36">
        <v>2.4785930193078551E-2</v>
      </c>
      <c r="K28" s="44" t="s">
        <v>96</v>
      </c>
      <c r="L28" s="37">
        <v>1.5357666371178422E-2</v>
      </c>
      <c r="M28" s="35">
        <v>1.4272855672728197E-2</v>
      </c>
      <c r="N28" s="37">
        <v>1.5514177059878898E-2</v>
      </c>
      <c r="O28" s="35">
        <v>1.6297569661122425E-2</v>
      </c>
      <c r="P28" s="37">
        <v>1.340624760216649E-2</v>
      </c>
      <c r="Q28" s="35">
        <v>1.9296919706018649E-2</v>
      </c>
      <c r="R28" s="37">
        <v>1.1344704627651128E-2</v>
      </c>
      <c r="S28" s="36">
        <v>1.9473116856044827E-2</v>
      </c>
      <c r="T28" s="36">
        <v>1.2759879745581909E-2</v>
      </c>
      <c r="U28" s="44" t="s">
        <v>96</v>
      </c>
      <c r="V28" s="37">
        <v>1.052173644408275E-2</v>
      </c>
      <c r="W28" s="35">
        <v>1.2658343555579449E-2</v>
      </c>
      <c r="X28" s="37">
        <v>1.5397981389712915E-2</v>
      </c>
      <c r="Y28" s="35">
        <v>1.5733876927244241E-2</v>
      </c>
      <c r="Z28" s="37">
        <v>1.1655218023661046E-2</v>
      </c>
      <c r="AA28" s="35">
        <v>1.9477034857395784E-2</v>
      </c>
      <c r="AB28" s="37">
        <v>1.1202965056271502E-2</v>
      </c>
      <c r="AC28" s="36">
        <v>1.9626237995870648E-2</v>
      </c>
      <c r="AD28" s="36">
        <v>1.0805880240963643E-2</v>
      </c>
      <c r="AE28" s="44" t="s">
        <v>96</v>
      </c>
      <c r="AF28" s="37">
        <v>1.1205648829600946E-2</v>
      </c>
    </row>
    <row r="29" spans="1:32" s="5" customFormat="1" hidden="1" x14ac:dyDescent="0.25">
      <c r="A29" t="s">
        <v>138</v>
      </c>
      <c r="B29" s="5" t="s">
        <v>129</v>
      </c>
      <c r="C29" s="35">
        <v>-3.2763481140136719E-2</v>
      </c>
      <c r="D29" s="37">
        <v>-2.2916674613952637E-2</v>
      </c>
      <c r="E29" s="35">
        <v>-2.2916674613952637E-2</v>
      </c>
      <c r="F29" s="37">
        <v>-3.2763481140136719E-2</v>
      </c>
      <c r="G29" s="35">
        <v>0</v>
      </c>
      <c r="H29" s="37">
        <v>-3.2763481140136719E-2</v>
      </c>
      <c r="I29" s="36">
        <v>0</v>
      </c>
      <c r="J29" s="36">
        <v>-2.2916674613952637E-2</v>
      </c>
      <c r="K29" s="44">
        <v>2.4475514888763428E-2</v>
      </c>
      <c r="L29" s="37">
        <v>-3.2763481140136719E-2</v>
      </c>
      <c r="M29" s="35">
        <v>-9.7916603088378906E-2</v>
      </c>
      <c r="N29" s="37">
        <v>-3.3004283905029297E-3</v>
      </c>
      <c r="O29" s="35">
        <v>-3.3004283905029297E-3</v>
      </c>
      <c r="P29" s="37">
        <v>-9.7916603088378906E-2</v>
      </c>
      <c r="Q29" s="35">
        <v>-3.3004283905029297E-3</v>
      </c>
      <c r="R29" s="37">
        <v>-9.7916603088378906E-2</v>
      </c>
      <c r="S29" s="36">
        <v>-3.3004283905029297E-3</v>
      </c>
      <c r="T29" s="36">
        <v>-1.1467933654785156E-3</v>
      </c>
      <c r="U29" s="44">
        <v>0.10664331912994385</v>
      </c>
      <c r="V29" s="37">
        <v>-9.7916603088378906E-2</v>
      </c>
      <c r="W29" s="35">
        <v>-7.0833325386047363E-2</v>
      </c>
      <c r="X29" s="37">
        <v>9.42230224609375E-4</v>
      </c>
      <c r="Y29" s="35">
        <v>-2.3479580879211426E-2</v>
      </c>
      <c r="Z29" s="37">
        <v>-7.0833325386047363E-2</v>
      </c>
      <c r="AA29" s="35">
        <v>-2.3479580879211426E-2</v>
      </c>
      <c r="AB29" s="37">
        <v>-7.0833325386047363E-2</v>
      </c>
      <c r="AC29" s="36">
        <v>-2.3479580879211426E-2</v>
      </c>
      <c r="AD29" s="36">
        <v>9.42230224609375E-4</v>
      </c>
      <c r="AE29" s="44">
        <v>0.10839158296585083</v>
      </c>
      <c r="AF29" s="37">
        <v>-7.0833325386047363E-2</v>
      </c>
    </row>
    <row r="30" spans="1:32" s="5" customFormat="1" hidden="1" x14ac:dyDescent="0.25">
      <c r="A30" t="s">
        <v>138</v>
      </c>
      <c r="B30" s="5" t="s">
        <v>127</v>
      </c>
      <c r="C30" s="35">
        <v>0.68253135681152344</v>
      </c>
      <c r="D30" s="37">
        <v>0.61176466941833496</v>
      </c>
      <c r="E30" s="35">
        <v>0.61176466941833496</v>
      </c>
      <c r="F30" s="37">
        <v>0.68253135681152344</v>
      </c>
      <c r="G30" s="35">
        <v>0.48911291360855103</v>
      </c>
      <c r="H30" s="37">
        <v>0.68253135681152344</v>
      </c>
      <c r="I30" s="36">
        <v>0.48911291360855103</v>
      </c>
      <c r="J30" s="36">
        <v>0.61176466941833496</v>
      </c>
      <c r="K30" s="44">
        <v>2.4475514888763428E-2</v>
      </c>
      <c r="L30" s="37">
        <v>0.68253135681152344</v>
      </c>
      <c r="M30" s="35">
        <v>0.65559625625610352</v>
      </c>
      <c r="N30" s="37">
        <v>0.68411862850189209</v>
      </c>
      <c r="O30" s="35">
        <v>0.68411862850189209</v>
      </c>
      <c r="P30" s="37">
        <v>0.65559625625610352</v>
      </c>
      <c r="Q30" s="35">
        <v>0.68411862850189209</v>
      </c>
      <c r="R30" s="37">
        <v>0.65559625625610352</v>
      </c>
      <c r="S30" s="36">
        <v>0.68411862850189209</v>
      </c>
      <c r="T30" s="36">
        <v>0.54307180643081665</v>
      </c>
      <c r="U30" s="44">
        <v>0.10664331912994385</v>
      </c>
      <c r="V30" s="37">
        <v>0.65559625625610352</v>
      </c>
      <c r="W30" s="35">
        <v>0.63996762037277222</v>
      </c>
      <c r="X30" s="37">
        <v>0.51452511548995972</v>
      </c>
      <c r="Y30" s="35">
        <v>0.51452511548995972</v>
      </c>
      <c r="Z30" s="37">
        <v>0.63996762037277222</v>
      </c>
      <c r="AA30" s="35">
        <v>0.51452511548995972</v>
      </c>
      <c r="AB30" s="37">
        <v>0.63996762037277222</v>
      </c>
      <c r="AC30" s="36">
        <v>0.51452511548995972</v>
      </c>
      <c r="AD30" s="36">
        <v>0.43741005659103394</v>
      </c>
      <c r="AE30" s="44">
        <v>0.10839158296585083</v>
      </c>
      <c r="AF30" s="37">
        <v>0.63996762037277222</v>
      </c>
    </row>
    <row r="31" spans="1:32" s="5" customFormat="1" x14ac:dyDescent="0.25">
      <c r="A31" t="s">
        <v>138</v>
      </c>
      <c r="B31" s="5" t="s">
        <v>128</v>
      </c>
      <c r="C31" s="35">
        <v>9.207646535323552E-2</v>
      </c>
      <c r="D31" s="37">
        <v>0.1356093585491181</v>
      </c>
      <c r="E31" s="35">
        <v>0.13874952157338469</v>
      </c>
      <c r="F31" s="37">
        <v>8.5926384318108645E-2</v>
      </c>
      <c r="G31" s="35">
        <v>0.12034471829732261</v>
      </c>
      <c r="H31" s="37">
        <v>0.1058731862476894</v>
      </c>
      <c r="I31" s="36">
        <v>0.12308383839471002</v>
      </c>
      <c r="J31" s="36">
        <v>0.15245699435472493</v>
      </c>
      <c r="K31" s="44">
        <v>2.4475514888763428E-2</v>
      </c>
      <c r="L31" s="37">
        <v>8.7239663004875193E-2</v>
      </c>
      <c r="M31" s="35">
        <v>0.15539548203751843</v>
      </c>
      <c r="N31" s="37">
        <v>0.20832905080169434</v>
      </c>
      <c r="O31" s="35">
        <v>0.21162541680140032</v>
      </c>
      <c r="P31" s="37">
        <v>0.1483657091271644</v>
      </c>
      <c r="Q31" s="35">
        <v>0.19112924238046014</v>
      </c>
      <c r="R31" s="37">
        <v>0.17149809521177542</v>
      </c>
      <c r="S31" s="36">
        <v>0.19354312590190345</v>
      </c>
      <c r="T31" s="36">
        <v>0.22828015841935809</v>
      </c>
      <c r="U31" s="44">
        <v>0.10664331912994385</v>
      </c>
      <c r="V31" s="37">
        <v>0.14992091119289394</v>
      </c>
      <c r="W31" s="35">
        <v>0.14232264338312922</v>
      </c>
      <c r="X31" s="37">
        <v>0.16704598069190976</v>
      </c>
      <c r="Y31" s="35">
        <v>0.16764383872350055</v>
      </c>
      <c r="Z31" s="37">
        <v>0.13970157095030236</v>
      </c>
      <c r="AA31" s="35">
        <v>0.15745211144288382</v>
      </c>
      <c r="AB31" s="37">
        <v>0.15079544442040588</v>
      </c>
      <c r="AC31" s="36">
        <v>0.15885384082794191</v>
      </c>
      <c r="AD31" s="36">
        <v>0.17533508688211441</v>
      </c>
      <c r="AE31" s="44">
        <v>0.10839158296585083</v>
      </c>
      <c r="AF31" s="37">
        <v>0.14097958743572228</v>
      </c>
    </row>
    <row r="32" spans="1:32" s="5" customFormat="1" ht="15.75" hidden="1" thickBot="1" x14ac:dyDescent="0.3">
      <c r="A32" t="s">
        <v>138</v>
      </c>
      <c r="B32" s="5" t="s">
        <v>130</v>
      </c>
      <c r="C32" s="38">
        <v>0.15156193207046414</v>
      </c>
      <c r="D32" s="40">
        <v>0.16050457754380218</v>
      </c>
      <c r="E32" s="38">
        <v>0.16117400670547788</v>
      </c>
      <c r="F32" s="40">
        <v>0.14881920692952422</v>
      </c>
      <c r="G32" s="38">
        <v>0.12555791184513174</v>
      </c>
      <c r="H32" s="40">
        <v>0.16344838941602347</v>
      </c>
      <c r="I32" s="39">
        <v>0.12629495373434793</v>
      </c>
      <c r="J32" s="39">
        <v>0.18700631289385175</v>
      </c>
      <c r="K32" s="45" t="s">
        <v>96</v>
      </c>
      <c r="L32" s="40">
        <v>0.15001788839449745</v>
      </c>
      <c r="M32" s="38">
        <v>0.17150258346408784</v>
      </c>
      <c r="N32" s="40">
        <v>0.17023090380903902</v>
      </c>
      <c r="O32" s="38">
        <v>0.17384140031882395</v>
      </c>
      <c r="P32" s="40">
        <v>0.16735175371339686</v>
      </c>
      <c r="Q32" s="38">
        <v>0.17833959663956167</v>
      </c>
      <c r="R32" s="40">
        <v>0.17153012839839718</v>
      </c>
      <c r="S32" s="39">
        <v>0.18034555068218297</v>
      </c>
      <c r="T32" s="39">
        <v>0.16830490011440633</v>
      </c>
      <c r="U32" s="45" t="s">
        <v>96</v>
      </c>
      <c r="V32" s="40">
        <v>0.16858696734605025</v>
      </c>
      <c r="W32" s="38">
        <v>0.15726628497242964</v>
      </c>
      <c r="X32" s="40">
        <v>0.13785031764910374</v>
      </c>
      <c r="Y32" s="38">
        <v>0.14076632529040137</v>
      </c>
      <c r="Z32" s="40">
        <v>0.15673032346602092</v>
      </c>
      <c r="AA32" s="38">
        <v>0.1404735838889504</v>
      </c>
      <c r="AB32" s="40">
        <v>0.15355149109076638</v>
      </c>
      <c r="AC32" s="39">
        <v>0.14226872531899862</v>
      </c>
      <c r="AD32" s="39">
        <v>0.14079244550860856</v>
      </c>
      <c r="AE32" s="45" t="s">
        <v>96</v>
      </c>
      <c r="AF32" s="40">
        <v>0.15797166141309307</v>
      </c>
    </row>
    <row r="33" spans="1:1" x14ac:dyDescent="0.25">
      <c r="A33" s="5"/>
    </row>
    <row r="35" spans="1:1" x14ac:dyDescent="0.25">
      <c r="A35" t="s">
        <v>141</v>
      </c>
    </row>
    <row r="36" spans="1:1" x14ac:dyDescent="0.25">
      <c r="A36" t="s">
        <v>142</v>
      </c>
    </row>
  </sheetData>
  <autoFilter ref="A4:AF32">
    <filterColumn colId="1">
      <filters>
        <filter val="mean"/>
      </filters>
    </filterColumn>
  </autoFilter>
  <mergeCells count="18">
    <mergeCell ref="S2:T2"/>
    <mergeCell ref="I2:J2"/>
    <mergeCell ref="K2:L2"/>
    <mergeCell ref="C2:D2"/>
    <mergeCell ref="AC2:AD2"/>
    <mergeCell ref="AE2:AF2"/>
    <mergeCell ref="C1:L1"/>
    <mergeCell ref="E2:F2"/>
    <mergeCell ref="G2:H2"/>
    <mergeCell ref="M1:V1"/>
    <mergeCell ref="O2:P2"/>
    <mergeCell ref="Q2:R2"/>
    <mergeCell ref="W1:AF1"/>
    <mergeCell ref="Y2:Z2"/>
    <mergeCell ref="U2:V2"/>
    <mergeCell ref="W2:X2"/>
    <mergeCell ref="AA2:AB2"/>
    <mergeCell ref="M2:N2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3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7" sqref="A17:XFD17"/>
    </sheetView>
  </sheetViews>
  <sheetFormatPr defaultRowHeight="15" x14ac:dyDescent="0.25"/>
  <cols>
    <col min="2" max="2" width="12.140625" customWidth="1"/>
    <col min="3" max="31" width="9.140625" style="92"/>
  </cols>
  <sheetData>
    <row r="1" spans="2:30" x14ac:dyDescent="0.25">
      <c r="B1" t="s">
        <v>186</v>
      </c>
      <c r="C1" s="92" t="s">
        <v>38</v>
      </c>
      <c r="D1" s="92" t="s">
        <v>510</v>
      </c>
      <c r="E1" s="92" t="s">
        <v>38</v>
      </c>
      <c r="F1" s="92" t="s">
        <v>92</v>
      </c>
      <c r="G1" s="92" t="s">
        <v>102</v>
      </c>
      <c r="H1" s="92" t="s">
        <v>157</v>
      </c>
      <c r="I1" s="92" t="s">
        <v>158</v>
      </c>
      <c r="J1" s="92" t="s">
        <v>159</v>
      </c>
      <c r="K1" s="92" t="s">
        <v>160</v>
      </c>
      <c r="L1" s="92" t="s">
        <v>375</v>
      </c>
      <c r="M1" s="92" t="s">
        <v>378</v>
      </c>
      <c r="N1" s="92" t="s">
        <v>381</v>
      </c>
      <c r="O1" s="92" t="s">
        <v>384</v>
      </c>
      <c r="P1" s="92" t="s">
        <v>388</v>
      </c>
      <c r="Q1" s="92" t="s">
        <v>389</v>
      </c>
      <c r="R1" s="92" t="s">
        <v>69</v>
      </c>
      <c r="S1" s="92" t="s">
        <v>168</v>
      </c>
      <c r="T1" s="92" t="s">
        <v>86</v>
      </c>
      <c r="U1" s="92" t="s">
        <v>390</v>
      </c>
      <c r="V1" s="92" t="s">
        <v>394</v>
      </c>
      <c r="W1" s="92" t="s">
        <v>398</v>
      </c>
      <c r="X1" s="92" t="s">
        <v>402</v>
      </c>
      <c r="Y1" s="92" t="s">
        <v>405</v>
      </c>
      <c r="Z1" s="92" t="s">
        <v>409</v>
      </c>
      <c r="AA1" s="92" t="s">
        <v>169</v>
      </c>
      <c r="AB1" s="92" t="s">
        <v>170</v>
      </c>
      <c r="AC1" s="92" t="s">
        <v>171</v>
      </c>
      <c r="AD1" s="92" t="s">
        <v>645</v>
      </c>
    </row>
    <row r="2" spans="2:30" x14ac:dyDescent="0.25">
      <c r="B2" t="s">
        <v>38</v>
      </c>
      <c r="C2" s="92">
        <v>1</v>
      </c>
    </row>
    <row r="3" spans="2:30" x14ac:dyDescent="0.25">
      <c r="B3" t="s">
        <v>374</v>
      </c>
      <c r="C3" s="92" t="s">
        <v>511</v>
      </c>
      <c r="D3" s="92">
        <v>1</v>
      </c>
    </row>
    <row r="4" spans="2:30" x14ac:dyDescent="0.25">
      <c r="B4" t="s">
        <v>38</v>
      </c>
      <c r="C4" s="92" t="s">
        <v>512</v>
      </c>
      <c r="D4" s="92" t="s">
        <v>511</v>
      </c>
      <c r="E4" s="92">
        <v>1</v>
      </c>
    </row>
    <row r="5" spans="2:30" x14ac:dyDescent="0.25">
      <c r="B5" t="s">
        <v>92</v>
      </c>
      <c r="C5" s="92" t="s">
        <v>191</v>
      </c>
      <c r="D5" s="92" t="s">
        <v>513</v>
      </c>
      <c r="E5" s="92" t="s">
        <v>191</v>
      </c>
      <c r="F5" s="92">
        <v>1</v>
      </c>
    </row>
    <row r="6" spans="2:30" x14ac:dyDescent="0.25">
      <c r="B6" t="s">
        <v>102</v>
      </c>
      <c r="C6" s="92" t="s">
        <v>192</v>
      </c>
      <c r="D6" s="92" t="s">
        <v>514</v>
      </c>
      <c r="E6" s="92" t="s">
        <v>192</v>
      </c>
      <c r="F6" s="92" t="s">
        <v>193</v>
      </c>
      <c r="G6" s="92">
        <v>1</v>
      </c>
    </row>
    <row r="7" spans="2:30" x14ac:dyDescent="0.25">
      <c r="B7" t="s">
        <v>157</v>
      </c>
      <c r="C7" s="92" t="s">
        <v>194</v>
      </c>
      <c r="D7" s="92" t="s">
        <v>515</v>
      </c>
      <c r="E7" s="92" t="s">
        <v>194</v>
      </c>
      <c r="F7" s="92" t="s">
        <v>195</v>
      </c>
      <c r="G7" s="92" t="s">
        <v>196</v>
      </c>
      <c r="H7" s="92">
        <v>1</v>
      </c>
    </row>
    <row r="8" spans="2:30" x14ac:dyDescent="0.25">
      <c r="B8" t="s">
        <v>158</v>
      </c>
      <c r="C8" s="92" t="s">
        <v>197</v>
      </c>
      <c r="D8" s="92" t="s">
        <v>516</v>
      </c>
      <c r="E8" s="92" t="s">
        <v>197</v>
      </c>
      <c r="F8" s="92" t="s">
        <v>198</v>
      </c>
      <c r="G8" s="92" t="s">
        <v>199</v>
      </c>
      <c r="H8" s="92" t="s">
        <v>175</v>
      </c>
      <c r="I8" s="92">
        <v>1</v>
      </c>
    </row>
    <row r="9" spans="2:30" x14ac:dyDescent="0.25">
      <c r="B9" t="s">
        <v>159</v>
      </c>
      <c r="C9" s="92" t="s">
        <v>200</v>
      </c>
      <c r="D9" s="92" t="s">
        <v>517</v>
      </c>
      <c r="E9" s="92" t="s">
        <v>200</v>
      </c>
      <c r="F9" s="92" t="s">
        <v>201</v>
      </c>
      <c r="G9" s="92" t="s">
        <v>202</v>
      </c>
      <c r="H9" s="92" t="s">
        <v>176</v>
      </c>
      <c r="I9" s="92" t="s">
        <v>203</v>
      </c>
      <c r="J9" s="92">
        <v>1</v>
      </c>
    </row>
    <row r="10" spans="2:30" x14ac:dyDescent="0.25">
      <c r="B10" t="s">
        <v>160</v>
      </c>
      <c r="C10" s="92" t="s">
        <v>204</v>
      </c>
      <c r="D10" s="92" t="s">
        <v>518</v>
      </c>
      <c r="E10" s="92" t="s">
        <v>204</v>
      </c>
      <c r="F10" s="92" t="s">
        <v>205</v>
      </c>
      <c r="G10" s="92" t="s">
        <v>206</v>
      </c>
      <c r="H10" s="92" t="s">
        <v>177</v>
      </c>
      <c r="I10" s="92" t="s">
        <v>207</v>
      </c>
      <c r="J10" s="92" t="s">
        <v>208</v>
      </c>
      <c r="K10" s="92">
        <v>1</v>
      </c>
    </row>
    <row r="11" spans="2:30" x14ac:dyDescent="0.25">
      <c r="B11" t="s">
        <v>375</v>
      </c>
      <c r="C11" s="92" t="s">
        <v>376</v>
      </c>
      <c r="D11" s="92" t="s">
        <v>519</v>
      </c>
      <c r="E11" s="92" t="s">
        <v>376</v>
      </c>
      <c r="F11" s="92" t="s">
        <v>96</v>
      </c>
      <c r="G11" s="92" t="s">
        <v>377</v>
      </c>
      <c r="H11" s="92" t="s">
        <v>520</v>
      </c>
      <c r="I11" s="92" t="s">
        <v>521</v>
      </c>
      <c r="J11" s="92" t="s">
        <v>564</v>
      </c>
      <c r="K11" s="92" t="s">
        <v>565</v>
      </c>
      <c r="L11" s="92">
        <v>1</v>
      </c>
    </row>
    <row r="12" spans="2:30" x14ac:dyDescent="0.25">
      <c r="B12" t="s">
        <v>378</v>
      </c>
      <c r="C12" s="92" t="s">
        <v>379</v>
      </c>
      <c r="D12" s="92" t="s">
        <v>522</v>
      </c>
      <c r="E12" s="92" t="s">
        <v>379</v>
      </c>
      <c r="F12" s="92" t="s">
        <v>96</v>
      </c>
      <c r="G12" s="92" t="s">
        <v>380</v>
      </c>
      <c r="H12" s="92" t="s">
        <v>523</v>
      </c>
      <c r="I12" s="92">
        <v>3.3E-3</v>
      </c>
      <c r="J12" s="92" t="s">
        <v>566</v>
      </c>
      <c r="K12" s="92" t="s">
        <v>567</v>
      </c>
      <c r="L12" s="92" t="s">
        <v>426</v>
      </c>
      <c r="M12" s="92">
        <v>1</v>
      </c>
    </row>
    <row r="13" spans="2:30" x14ac:dyDescent="0.25">
      <c r="B13" t="s">
        <v>381</v>
      </c>
      <c r="C13" s="92" t="s">
        <v>382</v>
      </c>
      <c r="D13" s="92" t="s">
        <v>524</v>
      </c>
      <c r="E13" s="92" t="s">
        <v>382</v>
      </c>
      <c r="F13" s="92" t="s">
        <v>246</v>
      </c>
      <c r="G13" s="92" t="s">
        <v>383</v>
      </c>
      <c r="H13" s="92" t="s">
        <v>525</v>
      </c>
      <c r="I13" s="92" t="s">
        <v>526</v>
      </c>
      <c r="J13" s="92" t="s">
        <v>568</v>
      </c>
      <c r="K13" s="92" t="s">
        <v>569</v>
      </c>
      <c r="L13" s="92" t="s">
        <v>427</v>
      </c>
      <c r="M13" s="92" t="s">
        <v>428</v>
      </c>
      <c r="N13" s="92">
        <v>1</v>
      </c>
    </row>
    <row r="14" spans="2:30" x14ac:dyDescent="0.25">
      <c r="B14" t="s">
        <v>384</v>
      </c>
      <c r="C14" s="92" t="s">
        <v>385</v>
      </c>
      <c r="D14" s="92" t="s">
        <v>527</v>
      </c>
      <c r="E14" s="92" t="s">
        <v>385</v>
      </c>
      <c r="F14" s="92" t="s">
        <v>386</v>
      </c>
      <c r="G14" s="92" t="s">
        <v>387</v>
      </c>
      <c r="H14" s="92">
        <v>8.0000000000000004E-4</v>
      </c>
      <c r="I14" s="92" t="s">
        <v>528</v>
      </c>
      <c r="J14" s="92" t="s">
        <v>570</v>
      </c>
      <c r="K14" s="92" t="s">
        <v>428</v>
      </c>
      <c r="L14" s="92" t="s">
        <v>429</v>
      </c>
      <c r="M14" s="92" t="s">
        <v>430</v>
      </c>
      <c r="N14" s="92" t="s">
        <v>431</v>
      </c>
      <c r="O14" s="92">
        <v>1</v>
      </c>
    </row>
    <row r="15" spans="2:30" x14ac:dyDescent="0.25">
      <c r="B15" t="s">
        <v>388</v>
      </c>
      <c r="C15" s="92" t="s">
        <v>209</v>
      </c>
      <c r="D15" s="92" t="s">
        <v>529</v>
      </c>
      <c r="E15" s="92" t="s">
        <v>209</v>
      </c>
      <c r="F15" s="92" t="s">
        <v>210</v>
      </c>
      <c r="G15" s="92" t="s">
        <v>211</v>
      </c>
      <c r="H15" s="92" t="s">
        <v>178</v>
      </c>
      <c r="I15" s="92">
        <v>-1E-4</v>
      </c>
      <c r="J15" s="92" t="s">
        <v>212</v>
      </c>
      <c r="K15" s="92" t="s">
        <v>213</v>
      </c>
      <c r="L15" s="92" t="s">
        <v>432</v>
      </c>
      <c r="M15" s="92" t="s">
        <v>433</v>
      </c>
      <c r="N15" s="92" t="s">
        <v>434</v>
      </c>
      <c r="O15" s="92" t="s">
        <v>571</v>
      </c>
      <c r="P15" s="92">
        <v>1</v>
      </c>
    </row>
    <row r="16" spans="2:30" x14ac:dyDescent="0.25">
      <c r="B16" t="s">
        <v>389</v>
      </c>
      <c r="C16" s="92" t="s">
        <v>214</v>
      </c>
      <c r="D16" s="92" t="s">
        <v>530</v>
      </c>
      <c r="E16" s="92" t="s">
        <v>214</v>
      </c>
      <c r="F16" s="92" t="s">
        <v>215</v>
      </c>
      <c r="G16" s="92" t="s">
        <v>216</v>
      </c>
      <c r="H16" s="92" t="s">
        <v>179</v>
      </c>
      <c r="I16" s="92" t="s">
        <v>217</v>
      </c>
      <c r="J16" s="92" t="s">
        <v>218</v>
      </c>
      <c r="K16" s="92" t="s">
        <v>219</v>
      </c>
      <c r="L16" s="92" t="s">
        <v>239</v>
      </c>
      <c r="M16" s="92" t="s">
        <v>435</v>
      </c>
      <c r="N16" s="92" t="s">
        <v>436</v>
      </c>
      <c r="O16" s="92">
        <v>2.2000000000000001E-3</v>
      </c>
      <c r="P16" s="92" t="s">
        <v>246</v>
      </c>
      <c r="Q16" s="92">
        <v>1</v>
      </c>
    </row>
    <row r="17" spans="2:31" x14ac:dyDescent="0.25">
      <c r="B17" t="s">
        <v>69</v>
      </c>
      <c r="C17" s="92" t="s">
        <v>220</v>
      </c>
      <c r="D17" s="92" t="s">
        <v>531</v>
      </c>
      <c r="E17" s="92" t="s">
        <v>220</v>
      </c>
      <c r="F17" s="92" t="s">
        <v>221</v>
      </c>
      <c r="G17" s="92" t="s">
        <v>222</v>
      </c>
      <c r="H17" s="92" t="s">
        <v>180</v>
      </c>
      <c r="I17" s="92" t="s">
        <v>223</v>
      </c>
      <c r="J17" s="92" t="s">
        <v>224</v>
      </c>
      <c r="K17" s="92" t="s">
        <v>225</v>
      </c>
      <c r="L17" s="92" t="s">
        <v>96</v>
      </c>
      <c r="M17" s="92" t="s">
        <v>96</v>
      </c>
      <c r="N17" s="92" t="s">
        <v>437</v>
      </c>
      <c r="O17" s="92" t="s">
        <v>572</v>
      </c>
      <c r="P17" s="92" t="s">
        <v>238</v>
      </c>
      <c r="Q17" s="92" t="s">
        <v>247</v>
      </c>
      <c r="R17" s="92">
        <v>1</v>
      </c>
    </row>
    <row r="18" spans="2:31" x14ac:dyDescent="0.25">
      <c r="B18" t="s">
        <v>168</v>
      </c>
      <c r="C18" s="92" t="s">
        <v>226</v>
      </c>
      <c r="D18" s="92" t="s">
        <v>532</v>
      </c>
      <c r="E18" s="92" t="s">
        <v>226</v>
      </c>
      <c r="F18" s="92" t="s">
        <v>227</v>
      </c>
      <c r="G18" s="92" t="s">
        <v>228</v>
      </c>
      <c r="H18" s="92" t="s">
        <v>181</v>
      </c>
      <c r="I18" s="92" t="s">
        <v>229</v>
      </c>
      <c r="J18" s="92" t="s">
        <v>230</v>
      </c>
      <c r="K18" s="92" t="s">
        <v>231</v>
      </c>
      <c r="L18" s="92" t="s">
        <v>438</v>
      </c>
      <c r="M18" s="92" t="s">
        <v>439</v>
      </c>
      <c r="N18" s="92" t="s">
        <v>440</v>
      </c>
      <c r="O18" s="92" t="s">
        <v>573</v>
      </c>
      <c r="P18" s="92" t="s">
        <v>248</v>
      </c>
      <c r="Q18" s="92" t="s">
        <v>249</v>
      </c>
      <c r="R18" s="92" t="s">
        <v>250</v>
      </c>
      <c r="S18" s="92">
        <v>1</v>
      </c>
    </row>
    <row r="19" spans="2:31" x14ac:dyDescent="0.25">
      <c r="B19" t="s">
        <v>86</v>
      </c>
      <c r="C19" s="92" t="s">
        <v>232</v>
      </c>
      <c r="D19" s="92" t="s">
        <v>533</v>
      </c>
      <c r="E19" s="92" t="s">
        <v>232</v>
      </c>
      <c r="F19" s="92" t="s">
        <v>233</v>
      </c>
      <c r="G19" s="92" t="s">
        <v>234</v>
      </c>
      <c r="H19" s="92" t="s">
        <v>182</v>
      </c>
      <c r="I19" s="92" t="s">
        <v>235</v>
      </c>
      <c r="J19" s="92" t="s">
        <v>236</v>
      </c>
      <c r="K19" s="92" t="s">
        <v>237</v>
      </c>
      <c r="L19" s="92" t="s">
        <v>441</v>
      </c>
      <c r="M19" s="92" t="s">
        <v>442</v>
      </c>
      <c r="N19" s="92" t="s">
        <v>443</v>
      </c>
      <c r="O19" s="92" t="s">
        <v>574</v>
      </c>
      <c r="P19" s="92" t="s">
        <v>251</v>
      </c>
      <c r="Q19" s="92" t="s">
        <v>252</v>
      </c>
      <c r="R19" s="92" t="s">
        <v>253</v>
      </c>
      <c r="S19" s="92" t="s">
        <v>184</v>
      </c>
      <c r="T19" s="92">
        <v>1</v>
      </c>
    </row>
    <row r="20" spans="2:31" x14ac:dyDescent="0.25">
      <c r="B20" t="s">
        <v>390</v>
      </c>
      <c r="C20" s="92" t="s">
        <v>391</v>
      </c>
      <c r="D20" s="92" t="s">
        <v>534</v>
      </c>
      <c r="E20" s="92" t="s">
        <v>391</v>
      </c>
      <c r="F20" s="92" t="s">
        <v>392</v>
      </c>
      <c r="G20" s="92" t="s">
        <v>393</v>
      </c>
      <c r="H20" s="92" t="s">
        <v>535</v>
      </c>
      <c r="I20" s="92" t="s">
        <v>536</v>
      </c>
      <c r="J20" s="92" t="s">
        <v>575</v>
      </c>
      <c r="K20" s="92" t="s">
        <v>576</v>
      </c>
      <c r="L20" s="92" t="s">
        <v>444</v>
      </c>
      <c r="M20" s="92" t="s">
        <v>445</v>
      </c>
      <c r="N20" s="92" t="s">
        <v>446</v>
      </c>
      <c r="O20" s="92" t="s">
        <v>577</v>
      </c>
      <c r="P20" s="92" t="s">
        <v>578</v>
      </c>
      <c r="Q20" s="92" t="s">
        <v>611</v>
      </c>
      <c r="R20" s="92" t="s">
        <v>612</v>
      </c>
      <c r="S20" s="92" t="s">
        <v>474</v>
      </c>
      <c r="T20" s="92" t="s">
        <v>475</v>
      </c>
      <c r="U20" s="92">
        <v>1</v>
      </c>
    </row>
    <row r="21" spans="2:31" x14ac:dyDescent="0.25">
      <c r="B21" t="s">
        <v>394</v>
      </c>
      <c r="C21" s="92" t="s">
        <v>395</v>
      </c>
      <c r="D21" s="92" t="s">
        <v>537</v>
      </c>
      <c r="E21" s="92" t="s">
        <v>395</v>
      </c>
      <c r="F21" s="92" t="s">
        <v>396</v>
      </c>
      <c r="G21" s="92" t="s">
        <v>397</v>
      </c>
      <c r="H21" s="92" t="s">
        <v>538</v>
      </c>
      <c r="I21" s="92" t="s">
        <v>539</v>
      </c>
      <c r="J21" s="92" t="s">
        <v>579</v>
      </c>
      <c r="K21" s="92" t="s">
        <v>580</v>
      </c>
      <c r="L21" s="92" t="s">
        <v>447</v>
      </c>
      <c r="M21" s="92" t="s">
        <v>448</v>
      </c>
      <c r="N21" s="92" t="s">
        <v>449</v>
      </c>
      <c r="O21" s="92" t="s">
        <v>581</v>
      </c>
      <c r="P21" s="92" t="s">
        <v>232</v>
      </c>
      <c r="Q21" s="92" t="s">
        <v>613</v>
      </c>
      <c r="R21" s="92" t="s">
        <v>614</v>
      </c>
      <c r="S21" s="92" t="s">
        <v>238</v>
      </c>
      <c r="T21" s="92" t="s">
        <v>476</v>
      </c>
      <c r="U21" s="92" t="s">
        <v>477</v>
      </c>
      <c r="V21" s="92">
        <v>1</v>
      </c>
    </row>
    <row r="22" spans="2:31" x14ac:dyDescent="0.25">
      <c r="B22" t="s">
        <v>398</v>
      </c>
      <c r="C22" s="92" t="s">
        <v>399</v>
      </c>
      <c r="D22" s="92" t="s">
        <v>540</v>
      </c>
      <c r="E22" s="92" t="s">
        <v>399</v>
      </c>
      <c r="F22" s="92" t="s">
        <v>400</v>
      </c>
      <c r="G22" s="92" t="s">
        <v>401</v>
      </c>
      <c r="H22" s="92" t="s">
        <v>281</v>
      </c>
      <c r="I22" s="92" t="s">
        <v>541</v>
      </c>
      <c r="J22" s="92" t="s">
        <v>542</v>
      </c>
      <c r="K22" s="92" t="s">
        <v>582</v>
      </c>
      <c r="L22" s="92" t="s">
        <v>450</v>
      </c>
      <c r="M22" s="92" t="s">
        <v>451</v>
      </c>
      <c r="N22" s="92">
        <v>-2.0000000000000001E-4</v>
      </c>
      <c r="O22" s="92" t="s">
        <v>583</v>
      </c>
      <c r="P22" s="92" t="s">
        <v>584</v>
      </c>
      <c r="Q22" s="92" t="s">
        <v>615</v>
      </c>
      <c r="R22" s="92" t="s">
        <v>616</v>
      </c>
      <c r="S22" s="92" t="s">
        <v>241</v>
      </c>
      <c r="T22" s="92" t="s">
        <v>478</v>
      </c>
      <c r="U22" s="92" t="s">
        <v>479</v>
      </c>
      <c r="V22" s="92" t="s">
        <v>617</v>
      </c>
      <c r="W22" s="92">
        <v>1</v>
      </c>
    </row>
    <row r="23" spans="2:31" x14ac:dyDescent="0.25">
      <c r="B23" t="s">
        <v>402</v>
      </c>
      <c r="C23" s="92" t="s">
        <v>399</v>
      </c>
      <c r="D23" s="92" t="s">
        <v>542</v>
      </c>
      <c r="E23" s="92" t="s">
        <v>399</v>
      </c>
      <c r="F23" s="92" t="s">
        <v>403</v>
      </c>
      <c r="G23" s="92" t="s">
        <v>404</v>
      </c>
      <c r="H23" s="92" t="s">
        <v>543</v>
      </c>
      <c r="I23" s="92" t="s">
        <v>544</v>
      </c>
      <c r="J23" s="92" t="s">
        <v>585</v>
      </c>
      <c r="K23" s="92" t="s">
        <v>586</v>
      </c>
      <c r="L23" s="92" t="s">
        <v>452</v>
      </c>
      <c r="M23" s="92" t="s">
        <v>453</v>
      </c>
      <c r="N23" s="92" t="s">
        <v>454</v>
      </c>
      <c r="O23" s="92" t="s">
        <v>587</v>
      </c>
      <c r="P23" s="92" t="s">
        <v>588</v>
      </c>
      <c r="Q23" s="92" t="s">
        <v>615</v>
      </c>
      <c r="R23" s="92" t="s">
        <v>618</v>
      </c>
      <c r="S23" s="92" t="s">
        <v>480</v>
      </c>
      <c r="T23" s="92" t="s">
        <v>481</v>
      </c>
      <c r="U23" s="92" t="s">
        <v>479</v>
      </c>
      <c r="V23" s="92" t="s">
        <v>617</v>
      </c>
      <c r="W23" s="92" t="s">
        <v>619</v>
      </c>
      <c r="X23" s="92">
        <v>1</v>
      </c>
    </row>
    <row r="24" spans="2:31" x14ac:dyDescent="0.25">
      <c r="B24" t="s">
        <v>405</v>
      </c>
      <c r="C24" s="92" t="s">
        <v>406</v>
      </c>
      <c r="D24" s="92" t="s">
        <v>545</v>
      </c>
      <c r="E24" s="92" t="s">
        <v>406</v>
      </c>
      <c r="F24" s="92" t="s">
        <v>407</v>
      </c>
      <c r="G24" s="92" t="s">
        <v>408</v>
      </c>
      <c r="H24" s="92" t="s">
        <v>546</v>
      </c>
      <c r="I24" s="92" t="s">
        <v>547</v>
      </c>
      <c r="J24" s="92" t="s">
        <v>589</v>
      </c>
      <c r="K24" s="92">
        <v>1.6000000000000001E-3</v>
      </c>
      <c r="L24" s="92" t="s">
        <v>455</v>
      </c>
      <c r="M24" s="92" t="s">
        <v>456</v>
      </c>
      <c r="N24" s="92">
        <v>-2.5000000000000001E-3</v>
      </c>
      <c r="O24" s="92" t="s">
        <v>590</v>
      </c>
      <c r="P24" s="92" t="s">
        <v>591</v>
      </c>
      <c r="Q24" s="92" t="s">
        <v>620</v>
      </c>
      <c r="R24" s="92" t="s">
        <v>621</v>
      </c>
      <c r="S24" s="92" t="s">
        <v>482</v>
      </c>
      <c r="T24" s="92" t="s">
        <v>483</v>
      </c>
      <c r="U24" s="92" t="s">
        <v>484</v>
      </c>
      <c r="V24" s="92" t="s">
        <v>622</v>
      </c>
      <c r="W24" s="92" t="s">
        <v>623</v>
      </c>
      <c r="X24" s="92" t="s">
        <v>623</v>
      </c>
      <c r="Y24" s="92">
        <v>1</v>
      </c>
    </row>
    <row r="25" spans="2:31" x14ac:dyDescent="0.25">
      <c r="B25" t="s">
        <v>409</v>
      </c>
      <c r="C25" s="92" t="s">
        <v>410</v>
      </c>
      <c r="D25" s="92" t="s">
        <v>548</v>
      </c>
      <c r="E25" s="92" t="s">
        <v>410</v>
      </c>
      <c r="F25" s="92" t="s">
        <v>411</v>
      </c>
      <c r="G25" s="92" t="s">
        <v>412</v>
      </c>
      <c r="H25" s="92" t="s">
        <v>549</v>
      </c>
      <c r="I25" s="92" t="s">
        <v>550</v>
      </c>
      <c r="J25" s="92" t="s">
        <v>592</v>
      </c>
      <c r="K25" s="92" t="s">
        <v>593</v>
      </c>
      <c r="L25" s="92" t="s">
        <v>457</v>
      </c>
      <c r="M25" s="92" t="s">
        <v>458</v>
      </c>
      <c r="N25" s="92" t="s">
        <v>459</v>
      </c>
      <c r="O25" s="92" t="s">
        <v>202</v>
      </c>
      <c r="P25" s="92" t="s">
        <v>594</v>
      </c>
      <c r="Q25" s="92" t="s">
        <v>624</v>
      </c>
      <c r="R25" s="92" t="s">
        <v>625</v>
      </c>
      <c r="S25" s="92" t="s">
        <v>485</v>
      </c>
      <c r="T25" s="92" t="s">
        <v>486</v>
      </c>
      <c r="U25" s="92" t="s">
        <v>487</v>
      </c>
      <c r="V25" s="92" t="s">
        <v>626</v>
      </c>
      <c r="W25" s="92" t="s">
        <v>627</v>
      </c>
      <c r="X25" s="92" t="s">
        <v>627</v>
      </c>
      <c r="Y25" s="92" t="s">
        <v>646</v>
      </c>
      <c r="Z25" s="92">
        <v>1</v>
      </c>
    </row>
    <row r="26" spans="2:31" s="101" customFormat="1" x14ac:dyDescent="0.25">
      <c r="B26" s="101" t="s">
        <v>169</v>
      </c>
      <c r="C26" s="102" t="s">
        <v>413</v>
      </c>
      <c r="D26" s="102" t="s">
        <v>551</v>
      </c>
      <c r="E26" s="102" t="s">
        <v>413</v>
      </c>
      <c r="F26" s="102" t="s">
        <v>414</v>
      </c>
      <c r="G26" s="102" t="s">
        <v>415</v>
      </c>
      <c r="H26" s="102" t="s">
        <v>552</v>
      </c>
      <c r="I26" s="102" t="s">
        <v>553</v>
      </c>
      <c r="J26" s="104" t="s">
        <v>595</v>
      </c>
      <c r="K26" s="102" t="s">
        <v>337</v>
      </c>
      <c r="L26" s="102" t="s">
        <v>460</v>
      </c>
      <c r="M26" s="103" t="s">
        <v>461</v>
      </c>
      <c r="N26" s="102" t="s">
        <v>462</v>
      </c>
      <c r="O26" s="102" t="s">
        <v>596</v>
      </c>
      <c r="P26" s="102" t="s">
        <v>597</v>
      </c>
      <c r="Q26" s="102" t="s">
        <v>628</v>
      </c>
      <c r="R26" s="102" t="s">
        <v>629</v>
      </c>
      <c r="S26" s="102" t="s">
        <v>488</v>
      </c>
      <c r="T26" s="102" t="s">
        <v>283</v>
      </c>
      <c r="U26" s="102" t="s">
        <v>489</v>
      </c>
      <c r="V26" s="102" t="s">
        <v>630</v>
      </c>
      <c r="W26" s="102" t="s">
        <v>631</v>
      </c>
      <c r="X26" s="102" t="s">
        <v>631</v>
      </c>
      <c r="Y26" s="102">
        <v>0</v>
      </c>
      <c r="Z26" s="102" t="s">
        <v>499</v>
      </c>
      <c r="AA26" s="102">
        <v>1</v>
      </c>
      <c r="AB26" s="102"/>
      <c r="AC26" s="102"/>
      <c r="AD26" s="102"/>
      <c r="AE26" s="102"/>
    </row>
    <row r="27" spans="2:31" s="101" customFormat="1" x14ac:dyDescent="0.25">
      <c r="B27" s="101" t="s">
        <v>170</v>
      </c>
      <c r="C27" s="102" t="s">
        <v>416</v>
      </c>
      <c r="D27" s="102" t="s">
        <v>554</v>
      </c>
      <c r="E27" s="102" t="s">
        <v>416</v>
      </c>
      <c r="F27" s="102" t="s">
        <v>417</v>
      </c>
      <c r="G27" s="102" t="s">
        <v>418</v>
      </c>
      <c r="H27" s="102" t="s">
        <v>555</v>
      </c>
      <c r="I27" s="102" t="s">
        <v>556</v>
      </c>
      <c r="J27" s="102" t="s">
        <v>598</v>
      </c>
      <c r="K27" s="102" t="s">
        <v>599</v>
      </c>
      <c r="L27" s="104" t="s">
        <v>463</v>
      </c>
      <c r="M27" s="104" t="s">
        <v>464</v>
      </c>
      <c r="N27" s="102" t="s">
        <v>465</v>
      </c>
      <c r="O27" s="104" t="s">
        <v>600</v>
      </c>
      <c r="P27" s="102" t="s">
        <v>601</v>
      </c>
      <c r="Q27" s="102" t="s">
        <v>632</v>
      </c>
      <c r="R27" s="104" t="s">
        <v>633</v>
      </c>
      <c r="S27" s="104" t="s">
        <v>490</v>
      </c>
      <c r="T27" s="102" t="s">
        <v>491</v>
      </c>
      <c r="U27" s="102" t="s">
        <v>492</v>
      </c>
      <c r="V27" s="102" t="s">
        <v>634</v>
      </c>
      <c r="W27" s="102" t="s">
        <v>635</v>
      </c>
      <c r="X27" s="102" t="s">
        <v>635</v>
      </c>
      <c r="Y27" s="102" t="s">
        <v>647</v>
      </c>
      <c r="Z27" s="102" t="s">
        <v>500</v>
      </c>
      <c r="AA27" s="103" t="s">
        <v>501</v>
      </c>
      <c r="AB27" s="102">
        <v>1</v>
      </c>
      <c r="AC27" s="102"/>
      <c r="AD27" s="102"/>
      <c r="AE27" s="102"/>
    </row>
    <row r="28" spans="2:31" s="101" customFormat="1" x14ac:dyDescent="0.25">
      <c r="B28" s="101" t="s">
        <v>171</v>
      </c>
      <c r="C28" s="102" t="s">
        <v>240</v>
      </c>
      <c r="D28" s="102" t="s">
        <v>557</v>
      </c>
      <c r="E28" s="102" t="s">
        <v>240</v>
      </c>
      <c r="F28" s="102" t="s">
        <v>241</v>
      </c>
      <c r="G28" s="102" t="s">
        <v>242</v>
      </c>
      <c r="H28" s="102" t="s">
        <v>183</v>
      </c>
      <c r="I28" s="102" t="s">
        <v>243</v>
      </c>
      <c r="J28" s="102" t="s">
        <v>244</v>
      </c>
      <c r="K28" s="102" t="s">
        <v>245</v>
      </c>
      <c r="L28" s="102" t="s">
        <v>466</v>
      </c>
      <c r="M28" s="102">
        <v>2.0999999999999999E-3</v>
      </c>
      <c r="N28" s="102" t="s">
        <v>467</v>
      </c>
      <c r="O28" s="102" t="s">
        <v>602</v>
      </c>
      <c r="P28" s="102" t="s">
        <v>254</v>
      </c>
      <c r="Q28" s="102" t="s">
        <v>255</v>
      </c>
      <c r="R28" s="103" t="s">
        <v>256</v>
      </c>
      <c r="S28" s="103" t="s">
        <v>185</v>
      </c>
      <c r="T28" s="102">
        <v>-4.0000000000000002E-4</v>
      </c>
      <c r="U28" s="102" t="s">
        <v>493</v>
      </c>
      <c r="V28" s="102" t="s">
        <v>636</v>
      </c>
      <c r="W28" s="102" t="s">
        <v>637</v>
      </c>
      <c r="X28" s="102" t="s">
        <v>637</v>
      </c>
      <c r="Y28" s="102" t="s">
        <v>648</v>
      </c>
      <c r="Z28" s="102" t="s">
        <v>502</v>
      </c>
      <c r="AA28" s="103" t="s">
        <v>503</v>
      </c>
      <c r="AB28" s="103" t="s">
        <v>504</v>
      </c>
      <c r="AC28" s="102">
        <v>1</v>
      </c>
      <c r="AD28" s="102"/>
      <c r="AE28" s="102"/>
    </row>
    <row r="29" spans="2:31" s="101" customFormat="1" x14ac:dyDescent="0.25">
      <c r="B29" s="101" t="s">
        <v>419</v>
      </c>
      <c r="C29" s="103" t="s">
        <v>420</v>
      </c>
      <c r="D29" s="103" t="s">
        <v>558</v>
      </c>
      <c r="E29" s="103" t="s">
        <v>420</v>
      </c>
      <c r="F29" s="103" t="s">
        <v>421</v>
      </c>
      <c r="G29" s="103" t="s">
        <v>422</v>
      </c>
      <c r="H29" s="103" t="s">
        <v>559</v>
      </c>
      <c r="I29" s="102" t="s">
        <v>560</v>
      </c>
      <c r="J29" s="103" t="s">
        <v>603</v>
      </c>
      <c r="K29" s="102" t="s">
        <v>604</v>
      </c>
      <c r="L29" s="102" t="s">
        <v>468</v>
      </c>
      <c r="M29" s="104" t="s">
        <v>469</v>
      </c>
      <c r="N29" s="102" t="s">
        <v>470</v>
      </c>
      <c r="O29" s="102" t="s">
        <v>605</v>
      </c>
      <c r="P29" s="102" t="s">
        <v>606</v>
      </c>
      <c r="Q29" s="102" t="s">
        <v>638</v>
      </c>
      <c r="R29" s="103" t="s">
        <v>639</v>
      </c>
      <c r="S29" s="102" t="s">
        <v>494</v>
      </c>
      <c r="T29" s="104" t="s">
        <v>495</v>
      </c>
      <c r="U29" s="102" t="s">
        <v>496</v>
      </c>
      <c r="V29" s="102" t="s">
        <v>640</v>
      </c>
      <c r="W29" s="102" t="s">
        <v>196</v>
      </c>
      <c r="X29" s="102" t="s">
        <v>649</v>
      </c>
      <c r="Y29" s="102" t="s">
        <v>650</v>
      </c>
      <c r="Z29" s="102" t="s">
        <v>505</v>
      </c>
      <c r="AA29" s="102" t="s">
        <v>177</v>
      </c>
      <c r="AB29" s="102" t="s">
        <v>506</v>
      </c>
      <c r="AC29" s="102" t="s">
        <v>651</v>
      </c>
      <c r="AD29" s="102">
        <v>1</v>
      </c>
      <c r="AE29" s="102"/>
    </row>
    <row r="30" spans="2:31" x14ac:dyDescent="0.25">
      <c r="B30" t="s">
        <v>423</v>
      </c>
      <c r="C30" s="92" t="s">
        <v>424</v>
      </c>
      <c r="D30" s="92" t="s">
        <v>561</v>
      </c>
      <c r="E30" s="92" t="s">
        <v>424</v>
      </c>
      <c r="F30" s="92" t="s">
        <v>207</v>
      </c>
      <c r="G30" s="92" t="s">
        <v>425</v>
      </c>
      <c r="H30" s="92" t="s">
        <v>562</v>
      </c>
      <c r="I30" s="92" t="s">
        <v>563</v>
      </c>
      <c r="J30" s="92" t="s">
        <v>607</v>
      </c>
      <c r="K30" s="92" t="s">
        <v>608</v>
      </c>
      <c r="L30" s="92" t="s">
        <v>471</v>
      </c>
      <c r="M30" s="92" t="s">
        <v>472</v>
      </c>
      <c r="N30" s="92" t="s">
        <v>473</v>
      </c>
      <c r="O30" s="92" t="s">
        <v>609</v>
      </c>
      <c r="P30" s="92" t="s">
        <v>610</v>
      </c>
      <c r="Q30" s="92" t="s">
        <v>641</v>
      </c>
      <c r="R30" s="92" t="s">
        <v>642</v>
      </c>
      <c r="S30" s="92">
        <v>2.3E-3</v>
      </c>
      <c r="T30" s="92" t="s">
        <v>497</v>
      </c>
      <c r="U30" s="92" t="s">
        <v>498</v>
      </c>
      <c r="V30" s="92" t="s">
        <v>643</v>
      </c>
      <c r="W30" s="92" t="s">
        <v>644</v>
      </c>
      <c r="X30" s="92" t="s">
        <v>652</v>
      </c>
      <c r="Y30" s="92" t="s">
        <v>653</v>
      </c>
      <c r="Z30" s="92" t="s">
        <v>507</v>
      </c>
      <c r="AA30" s="92" t="s">
        <v>508</v>
      </c>
      <c r="AB30" s="92" t="s">
        <v>509</v>
      </c>
      <c r="AC30" s="92" t="s">
        <v>654</v>
      </c>
      <c r="AD30" s="92" t="s">
        <v>655</v>
      </c>
      <c r="AE30" s="92">
        <v>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N36" sqref="N36"/>
    </sheetView>
  </sheetViews>
  <sheetFormatPr defaultRowHeight="15" x14ac:dyDescent="0.25"/>
  <cols>
    <col min="1" max="1" width="15.140625" bestFit="1" customWidth="1"/>
    <col min="2" max="2" width="8.28515625" style="92" bestFit="1" customWidth="1"/>
    <col min="3" max="3" width="15" style="92" bestFit="1" customWidth="1"/>
    <col min="4" max="5" width="8.28515625" style="92" bestFit="1" customWidth="1"/>
    <col min="6" max="6" width="11" style="92" bestFit="1" customWidth="1"/>
    <col min="7" max="7" width="8.28515625" style="92" bestFit="1" customWidth="1"/>
    <col min="8" max="8" width="15.140625" style="92" bestFit="1" customWidth="1"/>
    <col min="9" max="9" width="8.42578125" style="92" bestFit="1" customWidth="1"/>
    <col min="10" max="16" width="9.140625" style="92"/>
  </cols>
  <sheetData>
    <row r="1" spans="1:16" x14ac:dyDescent="0.25">
      <c r="B1" s="92" t="s">
        <v>131</v>
      </c>
      <c r="C1" s="92" t="s">
        <v>132</v>
      </c>
      <c r="D1" s="92" t="s">
        <v>133</v>
      </c>
      <c r="E1" s="92" t="s">
        <v>134</v>
      </c>
      <c r="F1" s="92" t="s">
        <v>135</v>
      </c>
      <c r="G1" s="92" t="s">
        <v>136</v>
      </c>
      <c r="H1" s="92" t="s">
        <v>138</v>
      </c>
      <c r="I1" s="92" t="s">
        <v>102</v>
      </c>
      <c r="J1" s="92" t="s">
        <v>162</v>
      </c>
      <c r="K1" s="92" t="s">
        <v>165</v>
      </c>
      <c r="L1" s="92" t="s">
        <v>69</v>
      </c>
      <c r="M1" s="92" t="s">
        <v>168</v>
      </c>
      <c r="N1" s="92" t="s">
        <v>169</v>
      </c>
      <c r="O1" s="92" t="s">
        <v>170</v>
      </c>
      <c r="P1" s="92" t="s">
        <v>171</v>
      </c>
    </row>
    <row r="2" spans="1:16" x14ac:dyDescent="0.25">
      <c r="A2" t="s">
        <v>187</v>
      </c>
      <c r="B2" s="92" t="s">
        <v>188</v>
      </c>
      <c r="C2" s="92" t="s">
        <v>189</v>
      </c>
      <c r="D2" s="92" t="s">
        <v>189</v>
      </c>
      <c r="E2" s="92" t="s">
        <v>189</v>
      </c>
      <c r="F2" s="92" t="s">
        <v>189</v>
      </c>
      <c r="G2" s="92" t="s">
        <v>189</v>
      </c>
      <c r="H2" s="92" t="s">
        <v>190</v>
      </c>
      <c r="I2" s="92" t="s">
        <v>188</v>
      </c>
      <c r="J2" s="92" t="s">
        <v>189</v>
      </c>
      <c r="K2" s="92" t="s">
        <v>189</v>
      </c>
      <c r="L2" s="92" t="s">
        <v>189</v>
      </c>
      <c r="M2" s="92" t="s">
        <v>189</v>
      </c>
      <c r="N2" s="92" t="s">
        <v>189</v>
      </c>
      <c r="O2" s="92" t="s">
        <v>190</v>
      </c>
      <c r="P2" s="92" t="s">
        <v>189</v>
      </c>
    </row>
    <row r="3" spans="1:16" x14ac:dyDescent="0.25">
      <c r="A3" t="s">
        <v>131</v>
      </c>
      <c r="B3" s="92">
        <v>1</v>
      </c>
    </row>
    <row r="4" spans="1:16" x14ac:dyDescent="0.25">
      <c r="A4" t="s">
        <v>132</v>
      </c>
      <c r="B4" s="92" t="s">
        <v>257</v>
      </c>
      <c r="C4" s="92">
        <v>1</v>
      </c>
    </row>
    <row r="5" spans="1:16" x14ac:dyDescent="0.25">
      <c r="A5" t="s">
        <v>133</v>
      </c>
      <c r="B5" s="92" t="s">
        <v>258</v>
      </c>
      <c r="C5" s="92" t="s">
        <v>259</v>
      </c>
      <c r="D5" s="92">
        <v>1</v>
      </c>
    </row>
    <row r="6" spans="1:16" x14ac:dyDescent="0.25">
      <c r="A6" t="s">
        <v>134</v>
      </c>
      <c r="B6" s="92" t="s">
        <v>260</v>
      </c>
      <c r="C6" s="92" t="s">
        <v>261</v>
      </c>
      <c r="D6" s="92" t="s">
        <v>262</v>
      </c>
      <c r="E6" s="92">
        <v>1</v>
      </c>
    </row>
    <row r="7" spans="1:16" x14ac:dyDescent="0.25">
      <c r="A7" t="s">
        <v>135</v>
      </c>
      <c r="B7" s="92">
        <v>-3.0999999999999999E-3</v>
      </c>
      <c r="C7" s="92" t="s">
        <v>263</v>
      </c>
      <c r="D7" s="92" t="s">
        <v>264</v>
      </c>
      <c r="E7" s="92" t="s">
        <v>265</v>
      </c>
      <c r="F7" s="92">
        <v>1</v>
      </c>
    </row>
    <row r="8" spans="1:16" x14ac:dyDescent="0.25">
      <c r="A8" t="s">
        <v>136</v>
      </c>
      <c r="B8" s="92" t="s">
        <v>266</v>
      </c>
      <c r="C8" s="92" t="s">
        <v>267</v>
      </c>
      <c r="D8" s="92" t="s">
        <v>268</v>
      </c>
      <c r="E8" s="92" t="s">
        <v>269</v>
      </c>
      <c r="F8" s="92" t="s">
        <v>270</v>
      </c>
      <c r="G8" s="92">
        <v>1</v>
      </c>
    </row>
    <row r="9" spans="1:16" x14ac:dyDescent="0.25">
      <c r="A9" t="s">
        <v>138</v>
      </c>
      <c r="B9" s="92" t="s">
        <v>271</v>
      </c>
      <c r="C9" s="92" t="s">
        <v>272</v>
      </c>
      <c r="D9" s="92" t="s">
        <v>273</v>
      </c>
      <c r="E9" s="92" t="s">
        <v>274</v>
      </c>
      <c r="F9" s="92" t="s">
        <v>275</v>
      </c>
      <c r="G9" s="92" t="s">
        <v>276</v>
      </c>
      <c r="H9" s="92">
        <v>1</v>
      </c>
    </row>
    <row r="10" spans="1:16" x14ac:dyDescent="0.25">
      <c r="A10" t="s">
        <v>102</v>
      </c>
      <c r="B10" s="93" t="s">
        <v>277</v>
      </c>
      <c r="C10" s="93" t="s">
        <v>278</v>
      </c>
      <c r="D10" s="93">
        <v>2.3999999999999998E-3</v>
      </c>
      <c r="E10" s="93" t="s">
        <v>279</v>
      </c>
      <c r="F10" s="93" t="s">
        <v>280</v>
      </c>
      <c r="G10" s="93" t="s">
        <v>281</v>
      </c>
      <c r="H10" s="93" t="s">
        <v>282</v>
      </c>
      <c r="I10" s="92">
        <v>1</v>
      </c>
    </row>
    <row r="11" spans="1:16" x14ac:dyDescent="0.25">
      <c r="A11" t="s">
        <v>162</v>
      </c>
      <c r="B11" s="93" t="s">
        <v>283</v>
      </c>
      <c r="C11" s="93" t="s">
        <v>284</v>
      </c>
      <c r="D11" s="93" t="s">
        <v>285</v>
      </c>
      <c r="E11" s="93" t="s">
        <v>286</v>
      </c>
      <c r="F11" s="93" t="s">
        <v>287</v>
      </c>
      <c r="G11" s="93" t="s">
        <v>288</v>
      </c>
      <c r="H11" s="93" t="s">
        <v>289</v>
      </c>
      <c r="I11" s="92" t="s">
        <v>328</v>
      </c>
      <c r="J11" s="92">
        <v>1</v>
      </c>
    </row>
    <row r="12" spans="1:16" x14ac:dyDescent="0.25">
      <c r="A12" t="s">
        <v>165</v>
      </c>
      <c r="B12" s="93" t="s">
        <v>290</v>
      </c>
      <c r="C12" s="93" t="s">
        <v>291</v>
      </c>
      <c r="D12" s="93" t="s">
        <v>292</v>
      </c>
      <c r="E12" s="93" t="s">
        <v>293</v>
      </c>
      <c r="F12" s="93" t="s">
        <v>294</v>
      </c>
      <c r="G12" s="93" t="s">
        <v>295</v>
      </c>
      <c r="H12" s="93" t="s">
        <v>214</v>
      </c>
      <c r="I12" s="92" t="s">
        <v>216</v>
      </c>
      <c r="J12" s="92" t="s">
        <v>246</v>
      </c>
      <c r="K12" s="92">
        <v>1</v>
      </c>
    </row>
    <row r="13" spans="1:16" x14ac:dyDescent="0.25">
      <c r="A13" t="s">
        <v>69</v>
      </c>
      <c r="B13" s="93" t="s">
        <v>296</v>
      </c>
      <c r="C13" s="93" t="s">
        <v>297</v>
      </c>
      <c r="D13" s="93" t="s">
        <v>298</v>
      </c>
      <c r="E13" s="93" t="s">
        <v>299</v>
      </c>
      <c r="F13" s="93" t="s">
        <v>300</v>
      </c>
      <c r="G13" s="93" t="s">
        <v>301</v>
      </c>
      <c r="H13" s="93" t="s">
        <v>302</v>
      </c>
      <c r="I13" s="92" t="s">
        <v>329</v>
      </c>
      <c r="J13" s="92" t="s">
        <v>330</v>
      </c>
      <c r="K13" s="92" t="s">
        <v>331</v>
      </c>
      <c r="L13" s="92">
        <v>1</v>
      </c>
    </row>
    <row r="14" spans="1:16" x14ac:dyDescent="0.25">
      <c r="A14" t="s">
        <v>168</v>
      </c>
      <c r="B14" s="93" t="s">
        <v>303</v>
      </c>
      <c r="C14" s="93" t="s">
        <v>304</v>
      </c>
      <c r="D14" s="93" t="s">
        <v>305</v>
      </c>
      <c r="E14" s="93" t="s">
        <v>232</v>
      </c>
      <c r="F14" s="93" t="s">
        <v>306</v>
      </c>
      <c r="G14" s="93" t="s">
        <v>307</v>
      </c>
      <c r="H14" s="93" t="s">
        <v>308</v>
      </c>
      <c r="I14" s="92" t="s">
        <v>332</v>
      </c>
      <c r="J14" s="92" t="s">
        <v>333</v>
      </c>
      <c r="K14" s="92" t="s">
        <v>334</v>
      </c>
      <c r="L14" s="92" t="s">
        <v>335</v>
      </c>
      <c r="M14" s="92">
        <v>1</v>
      </c>
    </row>
    <row r="15" spans="1:16" x14ac:dyDescent="0.25">
      <c r="A15" t="s">
        <v>169</v>
      </c>
      <c r="B15" s="93" t="s">
        <v>309</v>
      </c>
      <c r="C15" s="93" t="s">
        <v>310</v>
      </c>
      <c r="D15" s="93" t="s">
        <v>311</v>
      </c>
      <c r="E15" s="93" t="s">
        <v>312</v>
      </c>
      <c r="F15" s="93" t="s">
        <v>313</v>
      </c>
      <c r="G15" s="93" t="s">
        <v>314</v>
      </c>
      <c r="H15" s="93" t="s">
        <v>315</v>
      </c>
      <c r="I15" s="92" t="s">
        <v>336</v>
      </c>
      <c r="J15" s="92" t="s">
        <v>337</v>
      </c>
      <c r="K15" s="92" t="s">
        <v>338</v>
      </c>
      <c r="L15" s="92" t="s">
        <v>339</v>
      </c>
      <c r="M15" s="92" t="s">
        <v>249</v>
      </c>
      <c r="N15" s="92">
        <v>1</v>
      </c>
    </row>
    <row r="16" spans="1:16" x14ac:dyDescent="0.25">
      <c r="A16" t="s">
        <v>170</v>
      </c>
      <c r="B16" s="93" t="s">
        <v>316</v>
      </c>
      <c r="C16" s="93">
        <v>3.3999999999999998E-3</v>
      </c>
      <c r="D16" s="93">
        <v>-3.0000000000000001E-3</v>
      </c>
      <c r="E16" s="93" t="s">
        <v>317</v>
      </c>
      <c r="F16" s="93" t="s">
        <v>318</v>
      </c>
      <c r="G16" s="93" t="s">
        <v>319</v>
      </c>
      <c r="H16" s="93" t="s">
        <v>320</v>
      </c>
      <c r="I16" s="92" t="s">
        <v>340</v>
      </c>
      <c r="J16" s="92" t="s">
        <v>341</v>
      </c>
      <c r="K16" s="92" t="s">
        <v>255</v>
      </c>
      <c r="L16" s="92" t="s">
        <v>342</v>
      </c>
      <c r="M16" s="92" t="s">
        <v>343</v>
      </c>
      <c r="N16" s="92" t="s">
        <v>344</v>
      </c>
      <c r="O16" s="92">
        <v>1</v>
      </c>
    </row>
    <row r="17" spans="1:16" x14ac:dyDescent="0.25">
      <c r="A17" t="s">
        <v>171</v>
      </c>
      <c r="B17" s="93" t="s">
        <v>321</v>
      </c>
      <c r="C17" s="93" t="s">
        <v>322</v>
      </c>
      <c r="D17" s="93" t="s">
        <v>323</v>
      </c>
      <c r="E17" s="93" t="s">
        <v>324</v>
      </c>
      <c r="F17" s="93" t="s">
        <v>325</v>
      </c>
      <c r="G17" s="93" t="s">
        <v>326</v>
      </c>
      <c r="H17" s="93" t="s">
        <v>327</v>
      </c>
      <c r="I17" s="92" t="s">
        <v>345</v>
      </c>
      <c r="J17" s="92" t="s">
        <v>341</v>
      </c>
      <c r="K17" s="92" t="s">
        <v>255</v>
      </c>
      <c r="L17" s="92" t="s">
        <v>346</v>
      </c>
      <c r="M17" s="92" t="s">
        <v>347</v>
      </c>
      <c r="N17" s="92" t="s">
        <v>344</v>
      </c>
      <c r="O17" s="92" t="s">
        <v>348</v>
      </c>
      <c r="P17" s="9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0"/>
  <sheetViews>
    <sheetView topLeftCell="A506" workbookViewId="0">
      <selection activeCell="J1" sqref="J1:J530"/>
    </sheetView>
  </sheetViews>
  <sheetFormatPr defaultRowHeight="15" x14ac:dyDescent="0.25"/>
  <cols>
    <col min="1" max="1" width="28.140625" customWidth="1"/>
    <col min="13" max="13" width="3.85546875" customWidth="1"/>
    <col min="14" max="15" width="2" customWidth="1"/>
    <col min="16" max="16" width="6.85546875" customWidth="1"/>
    <col min="17" max="17" width="3.85546875" customWidth="1"/>
    <col min="18" max="19" width="2" customWidth="1"/>
    <col min="20" max="20" width="6.85546875" customWidth="1"/>
    <col min="21" max="21" width="3.85546875" customWidth="1"/>
    <col min="22" max="23" width="2" customWidth="1"/>
    <col min="24" max="24" width="6.85546875" customWidth="1"/>
    <col min="25" max="25" width="4.85546875" customWidth="1"/>
    <col min="26" max="27" width="2" customWidth="1"/>
    <col min="28" max="28" width="7.85546875" customWidth="1"/>
    <col min="29" max="29" width="4.85546875" customWidth="1"/>
    <col min="30" max="31" width="2" customWidth="1"/>
    <col min="32" max="32" width="7.85546875" customWidth="1"/>
    <col min="33" max="33" width="4.85546875" customWidth="1"/>
    <col min="34" max="35" width="2" customWidth="1"/>
    <col min="36" max="36" width="7.85546875" customWidth="1"/>
    <col min="37" max="37" width="4.85546875" customWidth="1"/>
    <col min="38" max="39" width="2" customWidth="1"/>
    <col min="40" max="40" width="7.85546875" customWidth="1"/>
    <col min="41" max="41" width="4.85546875" customWidth="1"/>
    <col min="42" max="43" width="2" customWidth="1"/>
    <col min="44" max="44" width="7.85546875" customWidth="1"/>
    <col min="45" max="45" width="11.28515625" customWidth="1"/>
    <col min="46" max="54" width="3.85546875" customWidth="1"/>
    <col min="55" max="55" width="6.85546875" customWidth="1"/>
    <col min="56" max="70" width="3.85546875" customWidth="1"/>
    <col min="71" max="71" width="6.85546875" customWidth="1"/>
    <col min="72" max="83" width="3.85546875" customWidth="1"/>
    <col min="84" max="84" width="6.85546875" customWidth="1"/>
    <col min="85" max="96" width="3.85546875" customWidth="1"/>
    <col min="97" max="97" width="6.85546875" customWidth="1"/>
    <col min="98" max="109" width="3.85546875" customWidth="1"/>
    <col min="110" max="110" width="6.85546875" customWidth="1"/>
    <col min="111" max="122" width="4.85546875" customWidth="1"/>
    <col min="123" max="123" width="7.85546875" customWidth="1"/>
    <col min="124" max="135" width="4.85546875" customWidth="1"/>
    <col min="136" max="136" width="7.85546875" customWidth="1"/>
    <col min="137" max="148" width="4.85546875" customWidth="1"/>
    <col min="149" max="149" width="7.85546875" customWidth="1"/>
    <col min="150" max="164" width="4.85546875" customWidth="1"/>
    <col min="165" max="165" width="7.85546875" customWidth="1"/>
    <col min="166" max="180" width="4.85546875" customWidth="1"/>
    <col min="181" max="181" width="7.85546875" customWidth="1"/>
    <col min="182" max="182" width="11.28515625" customWidth="1"/>
    <col min="183" max="183" width="3.85546875" customWidth="1"/>
    <col min="184" max="184" width="6.85546875" customWidth="1"/>
    <col min="185" max="187" width="3.85546875" customWidth="1"/>
    <col min="188" max="188" width="6.85546875" customWidth="1"/>
    <col min="189" max="191" width="3.85546875" customWidth="1"/>
    <col min="192" max="192" width="6.85546875" customWidth="1"/>
    <col min="193" max="195" width="3.85546875" customWidth="1"/>
    <col min="196" max="196" width="6.85546875" customWidth="1"/>
    <col min="197" max="199" width="3.85546875" customWidth="1"/>
    <col min="200" max="200" width="6.85546875" customWidth="1"/>
    <col min="201" max="203" width="3.85546875" customWidth="1"/>
    <col min="204" max="204" width="6.85546875" customWidth="1"/>
    <col min="205" max="207" width="3.85546875" customWidth="1"/>
    <col min="208" max="208" width="6.85546875" customWidth="1"/>
    <col min="209" max="211" width="4.85546875" customWidth="1"/>
    <col min="212" max="212" width="7.85546875" customWidth="1"/>
    <col min="213" max="215" width="4.85546875" customWidth="1"/>
    <col min="216" max="216" width="7.85546875" customWidth="1"/>
    <col min="217" max="219" width="4.85546875" customWidth="1"/>
    <col min="220" max="220" width="7.85546875" customWidth="1"/>
    <col min="221" max="223" width="4.85546875" customWidth="1"/>
    <col min="224" max="224" width="7.85546875" customWidth="1"/>
    <col min="225" max="227" width="4.85546875" customWidth="1"/>
    <col min="228" max="228" width="7.85546875" customWidth="1"/>
    <col min="229" max="231" width="4.85546875" customWidth="1"/>
    <col min="232" max="232" width="7.85546875" customWidth="1"/>
    <col min="233" max="233" width="6.85546875" customWidth="1"/>
    <col min="234" max="236" width="3.85546875" customWidth="1"/>
    <col min="237" max="237" width="6.85546875" customWidth="1"/>
    <col min="238" max="240" width="3.85546875" customWidth="1"/>
    <col min="241" max="241" width="6.85546875" customWidth="1"/>
    <col min="242" max="244" width="3.85546875" customWidth="1"/>
    <col min="245" max="245" width="6.85546875" customWidth="1"/>
    <col min="246" max="248" width="3.85546875" customWidth="1"/>
    <col min="249" max="249" width="6.85546875" customWidth="1"/>
    <col min="250" max="252" width="3.85546875" customWidth="1"/>
    <col min="253" max="253" width="6.85546875" customWidth="1"/>
    <col min="254" max="256" width="3.85546875" customWidth="1"/>
    <col min="257" max="257" width="6.85546875" customWidth="1"/>
    <col min="258" max="260" width="3.85546875" customWidth="1"/>
    <col min="261" max="261" width="6.85546875" customWidth="1"/>
    <col min="262" max="264" width="3.85546875" customWidth="1"/>
    <col min="265" max="265" width="6.85546875" customWidth="1"/>
    <col min="266" max="268" width="3.85546875" customWidth="1"/>
    <col min="269" max="269" width="6.85546875" customWidth="1"/>
    <col min="270" max="272" width="4.85546875" customWidth="1"/>
    <col min="273" max="273" width="7.85546875" customWidth="1"/>
    <col min="274" max="276" width="4.85546875" customWidth="1"/>
    <col min="277" max="277" width="7.85546875" customWidth="1"/>
    <col min="278" max="280" width="4.85546875" customWidth="1"/>
    <col min="281" max="281" width="7.85546875" customWidth="1"/>
    <col min="282" max="284" width="4.85546875" customWidth="1"/>
    <col min="285" max="285" width="7.85546875" customWidth="1"/>
    <col min="286" max="288" width="4.85546875" customWidth="1"/>
    <col min="289" max="289" width="7.85546875" customWidth="1"/>
    <col min="290" max="292" width="4.85546875" customWidth="1"/>
    <col min="293" max="293" width="7.85546875" customWidth="1"/>
    <col min="294" max="294" width="6.85546875" customWidth="1"/>
    <col min="295" max="297" width="3.85546875" customWidth="1"/>
    <col min="298" max="298" width="6.85546875" customWidth="1"/>
    <col min="299" max="301" width="3.85546875" customWidth="1"/>
    <col min="302" max="302" width="6.85546875" customWidth="1"/>
    <col min="303" max="305" width="3.85546875" customWidth="1"/>
    <col min="306" max="306" width="6.85546875" customWidth="1"/>
    <col min="307" max="309" width="3.85546875" customWidth="1"/>
    <col min="310" max="310" width="6.85546875" customWidth="1"/>
    <col min="311" max="313" width="3.85546875" customWidth="1"/>
    <col min="314" max="314" width="6.85546875" customWidth="1"/>
    <col min="315" max="317" width="3.85546875" customWidth="1"/>
    <col min="318" max="318" width="6.85546875" customWidth="1"/>
    <col min="319" max="321" width="3.85546875" customWidth="1"/>
    <col min="322" max="322" width="6.85546875" customWidth="1"/>
    <col min="323" max="325" width="3.85546875" customWidth="1"/>
    <col min="326" max="326" width="6.85546875" customWidth="1"/>
    <col min="327" max="329" width="3.85546875" customWidth="1"/>
    <col min="330" max="330" width="6.85546875" customWidth="1"/>
    <col min="331" max="333" width="4.85546875" customWidth="1"/>
    <col min="334" max="334" width="7.85546875" customWidth="1"/>
    <col min="335" max="337" width="4.85546875" customWidth="1"/>
    <col min="338" max="338" width="7.85546875" customWidth="1"/>
    <col min="339" max="341" width="4.85546875" customWidth="1"/>
    <col min="342" max="342" width="7.85546875" customWidth="1"/>
    <col min="343" max="343" width="6.85546875" customWidth="1"/>
    <col min="344" max="346" width="3.85546875" customWidth="1"/>
    <col min="347" max="347" width="6.85546875" customWidth="1"/>
    <col min="348" max="350" width="3.85546875" customWidth="1"/>
    <col min="351" max="351" width="6.85546875" customWidth="1"/>
    <col min="352" max="354" width="3.85546875" customWidth="1"/>
    <col min="355" max="355" width="6.85546875" customWidth="1"/>
    <col min="356" max="358" width="3.85546875" customWidth="1"/>
    <col min="359" max="359" width="6.85546875" customWidth="1"/>
    <col min="360" max="362" width="3.85546875" customWidth="1"/>
    <col min="363" max="363" width="6.85546875" customWidth="1"/>
    <col min="364" max="366" width="3.85546875" customWidth="1"/>
    <col min="367" max="367" width="6.85546875" customWidth="1"/>
    <col min="368" max="370" width="3.85546875" customWidth="1"/>
    <col min="371" max="371" width="6.85546875" customWidth="1"/>
    <col min="372" max="374" width="3.85546875" customWidth="1"/>
    <col min="375" max="375" width="6.85546875" customWidth="1"/>
    <col min="376" max="378" width="3.85546875" customWidth="1"/>
    <col min="379" max="379" width="6.85546875" customWidth="1"/>
    <col min="380" max="382" width="4.85546875" customWidth="1"/>
    <col min="383" max="383" width="7.85546875" customWidth="1"/>
    <col min="384" max="386" width="4.85546875" customWidth="1"/>
    <col min="387" max="387" width="7.85546875" customWidth="1"/>
    <col min="388" max="390" width="4.85546875" customWidth="1"/>
    <col min="391" max="391" width="7.85546875" customWidth="1"/>
    <col min="392" max="392" width="6.85546875" customWidth="1"/>
    <col min="393" max="395" width="3.85546875" customWidth="1"/>
    <col min="396" max="396" width="6.85546875" customWidth="1"/>
    <col min="397" max="399" width="3.85546875" customWidth="1"/>
    <col min="400" max="400" width="6.85546875" customWidth="1"/>
    <col min="401" max="403" width="3.85546875" customWidth="1"/>
    <col min="404" max="404" width="6.85546875" customWidth="1"/>
    <col min="405" max="407" width="3.85546875" customWidth="1"/>
    <col min="408" max="408" width="6.85546875" customWidth="1"/>
    <col min="409" max="411" width="3.85546875" customWidth="1"/>
    <col min="412" max="412" width="6.85546875" customWidth="1"/>
    <col min="413" max="415" width="3.85546875" customWidth="1"/>
    <col min="416" max="416" width="6.85546875" customWidth="1"/>
    <col min="417" max="419" width="3.85546875" customWidth="1"/>
    <col min="420" max="420" width="6.85546875" customWidth="1"/>
    <col min="421" max="423" width="3.85546875" customWidth="1"/>
    <col min="424" max="424" width="6.85546875" customWidth="1"/>
    <col min="425" max="427" width="3.85546875" customWidth="1"/>
    <col min="428" max="428" width="6.85546875" customWidth="1"/>
    <col min="429" max="431" width="4.85546875" customWidth="1"/>
    <col min="432" max="432" width="7.85546875" customWidth="1"/>
    <col min="433" max="435" width="4.85546875" customWidth="1"/>
    <col min="436" max="436" width="7.85546875" customWidth="1"/>
    <col min="437" max="439" width="4.85546875" customWidth="1"/>
    <col min="440" max="440" width="7.85546875" customWidth="1"/>
    <col min="441" max="441" width="6.85546875" customWidth="1"/>
    <col min="442" max="444" width="4.85546875" customWidth="1"/>
    <col min="445" max="445" width="6.85546875" customWidth="1"/>
    <col min="446" max="448" width="3.85546875" customWidth="1"/>
    <col min="449" max="449" width="6.85546875" customWidth="1"/>
    <col min="450" max="452" width="3.85546875" customWidth="1"/>
    <col min="453" max="453" width="6.85546875" customWidth="1"/>
    <col min="454" max="456" width="3.85546875" customWidth="1"/>
    <col min="457" max="457" width="6.85546875" customWidth="1"/>
    <col min="458" max="460" width="3.85546875" customWidth="1"/>
    <col min="461" max="461" width="6.85546875" customWidth="1"/>
    <col min="462" max="464" width="3.85546875" customWidth="1"/>
    <col min="465" max="465" width="6.85546875" customWidth="1"/>
    <col min="466" max="468" width="3.85546875" customWidth="1"/>
    <col min="469" max="469" width="6.85546875" customWidth="1"/>
    <col min="470" max="472" width="3.85546875" customWidth="1"/>
    <col min="473" max="473" width="6.85546875" customWidth="1"/>
    <col min="474" max="476" width="3.85546875" customWidth="1"/>
    <col min="477" max="477" width="6.85546875" customWidth="1"/>
    <col min="478" max="480" width="4.85546875" customWidth="1"/>
    <col min="481" max="481" width="7.85546875" customWidth="1"/>
    <col min="482" max="484" width="4.85546875" customWidth="1"/>
    <col min="485" max="485" width="7.85546875" customWidth="1"/>
    <col min="486" max="488" width="4.85546875" customWidth="1"/>
    <col min="489" max="490" width="7.85546875" customWidth="1"/>
    <col min="491" max="493" width="4.85546875" customWidth="1"/>
    <col min="494" max="494" width="6.85546875" customWidth="1"/>
    <col min="495" max="497" width="3.85546875" customWidth="1"/>
    <col min="498" max="498" width="6.85546875" customWidth="1"/>
    <col min="499" max="501" width="3.85546875" customWidth="1"/>
    <col min="502" max="502" width="6.85546875" customWidth="1"/>
    <col min="503" max="505" width="3.85546875" customWidth="1"/>
    <col min="506" max="506" width="6.85546875" customWidth="1"/>
    <col min="507" max="509" width="3.85546875" customWidth="1"/>
    <col min="510" max="510" width="6.85546875" customWidth="1"/>
    <col min="511" max="513" width="3.85546875" customWidth="1"/>
    <col min="514" max="514" width="6.85546875" customWidth="1"/>
    <col min="515" max="517" width="3.85546875" customWidth="1"/>
    <col min="518" max="518" width="6.85546875" customWidth="1"/>
    <col min="519" max="521" width="3.85546875" customWidth="1"/>
    <col min="522" max="522" width="6.85546875" customWidth="1"/>
    <col min="523" max="525" width="3.85546875" customWidth="1"/>
    <col min="526" max="526" width="6.85546875" customWidth="1"/>
    <col min="527" max="529" width="4.85546875" customWidth="1"/>
    <col min="530" max="530" width="7.85546875" customWidth="1"/>
    <col min="531" max="533" width="4.85546875" customWidth="1"/>
    <col min="534" max="534" width="7.85546875" customWidth="1"/>
    <col min="535" max="537" width="4.85546875" customWidth="1"/>
    <col min="538" max="539" width="7.85546875" customWidth="1"/>
    <col min="540" max="542" width="4.85546875" customWidth="1"/>
    <col min="543" max="543" width="6.85546875" customWidth="1"/>
    <col min="544" max="546" width="3.85546875" customWidth="1"/>
    <col min="547" max="547" width="6.85546875" customWidth="1"/>
    <col min="548" max="550" width="3.85546875" customWidth="1"/>
    <col min="551" max="551" width="6.85546875" customWidth="1"/>
    <col min="552" max="554" width="3.85546875" customWidth="1"/>
    <col min="555" max="555" width="6.85546875" customWidth="1"/>
    <col min="556" max="558" width="3.85546875" customWidth="1"/>
    <col min="559" max="559" width="6.85546875" customWidth="1"/>
    <col min="560" max="562" width="3.85546875" customWidth="1"/>
    <col min="563" max="563" width="6.85546875" customWidth="1"/>
    <col min="564" max="566" width="3.85546875" customWidth="1"/>
    <col min="567" max="567" width="6.85546875" customWidth="1"/>
    <col min="568" max="570" width="3.85546875" customWidth="1"/>
    <col min="571" max="571" width="6.85546875" customWidth="1"/>
    <col min="572" max="574" width="3.85546875" customWidth="1"/>
    <col min="575" max="575" width="6.85546875" customWidth="1"/>
    <col min="576" max="578" width="4.85546875" customWidth="1"/>
    <col min="579" max="579" width="7.85546875" customWidth="1"/>
    <col min="580" max="582" width="4.85546875" customWidth="1"/>
    <col min="583" max="583" width="7.85546875" customWidth="1"/>
    <col min="584" max="586" width="4.85546875" customWidth="1"/>
    <col min="587" max="588" width="7.85546875" customWidth="1"/>
    <col min="589" max="591" width="4.85546875" customWidth="1"/>
    <col min="592" max="592" width="6.85546875" customWidth="1"/>
    <col min="593" max="595" width="3.85546875" customWidth="1"/>
    <col min="596" max="596" width="6.85546875" customWidth="1"/>
    <col min="597" max="599" width="3.85546875" customWidth="1"/>
    <col min="600" max="600" width="6.85546875" customWidth="1"/>
    <col min="601" max="603" width="3.85546875" customWidth="1"/>
    <col min="604" max="604" width="6.85546875" customWidth="1"/>
    <col min="605" max="607" width="3.85546875" customWidth="1"/>
    <col min="608" max="608" width="6.85546875" customWidth="1"/>
    <col min="609" max="611" width="3.85546875" customWidth="1"/>
    <col min="612" max="612" width="6.85546875" customWidth="1"/>
    <col min="613" max="615" width="3.85546875" customWidth="1"/>
    <col min="616" max="616" width="6.85546875" customWidth="1"/>
    <col min="617" max="619" width="3.85546875" customWidth="1"/>
    <col min="620" max="620" width="6.85546875" customWidth="1"/>
    <col min="621" max="623" width="3.85546875" customWidth="1"/>
    <col min="624" max="624" width="6.85546875" customWidth="1"/>
    <col min="625" max="627" width="4.85546875" customWidth="1"/>
    <col min="628" max="628" width="7.85546875" customWidth="1"/>
    <col min="629" max="631" width="4.85546875" customWidth="1"/>
    <col min="632" max="632" width="7.85546875" customWidth="1"/>
    <col min="633" max="635" width="4.85546875" customWidth="1"/>
    <col min="636" max="636" width="7.85546875" customWidth="1"/>
    <col min="637" max="639" width="4.85546875" customWidth="1"/>
    <col min="640" max="640" width="7.85546875" customWidth="1"/>
    <col min="641" max="643" width="4.85546875" customWidth="1"/>
    <col min="644" max="644" width="7.85546875" customWidth="1"/>
    <col min="645" max="647" width="4.85546875" customWidth="1"/>
    <col min="648" max="649" width="7.85546875" customWidth="1"/>
    <col min="650" max="652" width="4.85546875" customWidth="1"/>
    <col min="653" max="653" width="6.85546875" customWidth="1"/>
    <col min="654" max="656" width="3.85546875" customWidth="1"/>
    <col min="657" max="657" width="6.85546875" customWidth="1"/>
    <col min="658" max="660" width="3.85546875" customWidth="1"/>
    <col min="661" max="661" width="6.85546875" customWidth="1"/>
    <col min="662" max="664" width="3.85546875" customWidth="1"/>
    <col min="665" max="665" width="6.85546875" customWidth="1"/>
    <col min="666" max="668" width="3.85546875" customWidth="1"/>
    <col min="669" max="669" width="6.85546875" customWidth="1"/>
    <col min="670" max="672" width="3.85546875" customWidth="1"/>
    <col min="673" max="673" width="6.85546875" customWidth="1"/>
    <col min="674" max="676" width="3.85546875" customWidth="1"/>
    <col min="677" max="677" width="6.85546875" customWidth="1"/>
    <col min="678" max="680" width="3.85546875" customWidth="1"/>
    <col min="681" max="681" width="6.85546875" customWidth="1"/>
    <col min="682" max="684" width="3.85546875" customWidth="1"/>
    <col min="685" max="685" width="6.85546875" customWidth="1"/>
    <col min="686" max="688" width="4.85546875" customWidth="1"/>
    <col min="689" max="689" width="7.85546875" customWidth="1"/>
    <col min="690" max="692" width="4.85546875" customWidth="1"/>
    <col min="693" max="693" width="7.85546875" customWidth="1"/>
    <col min="694" max="696" width="4.85546875" customWidth="1"/>
    <col min="697" max="697" width="7.85546875" customWidth="1"/>
    <col min="698" max="700" width="4.85546875" customWidth="1"/>
    <col min="701" max="701" width="7.85546875" customWidth="1"/>
    <col min="702" max="704" width="4.85546875" customWidth="1"/>
    <col min="705" max="705" width="7.85546875" customWidth="1"/>
    <col min="706" max="708" width="4.85546875" customWidth="1"/>
    <col min="709" max="710" width="7.85546875" customWidth="1"/>
    <col min="711" max="711" width="11.28515625" bestFit="1" customWidth="1"/>
  </cols>
  <sheetData>
    <row r="1" spans="1:10" x14ac:dyDescent="0.25">
      <c r="A1" t="s">
        <v>349</v>
      </c>
      <c r="B1" t="s">
        <v>152</v>
      </c>
      <c r="C1" t="s">
        <v>91</v>
      </c>
      <c r="J1" t="s">
        <v>350</v>
      </c>
    </row>
    <row r="2" spans="1:10" x14ac:dyDescent="0.25">
      <c r="A2">
        <v>2</v>
      </c>
      <c r="B2">
        <v>1</v>
      </c>
      <c r="C2">
        <v>1</v>
      </c>
      <c r="D2">
        <v>6010</v>
      </c>
      <c r="J2">
        <v>1</v>
      </c>
    </row>
    <row r="3" spans="1:10" x14ac:dyDescent="0.25">
      <c r="A3">
        <v>2</v>
      </c>
      <c r="B3">
        <v>1</v>
      </c>
      <c r="C3">
        <v>3</v>
      </c>
      <c r="D3">
        <v>6010</v>
      </c>
      <c r="J3">
        <v>1</v>
      </c>
    </row>
    <row r="4" spans="1:10" x14ac:dyDescent="0.25">
      <c r="A4">
        <v>2</v>
      </c>
      <c r="B4">
        <v>2</v>
      </c>
      <c r="C4">
        <v>1</v>
      </c>
      <c r="D4">
        <v>6057</v>
      </c>
      <c r="J4">
        <v>2</v>
      </c>
    </row>
    <row r="5" spans="1:10" x14ac:dyDescent="0.25">
      <c r="A5">
        <v>2</v>
      </c>
      <c r="B5">
        <v>2</v>
      </c>
      <c r="C5">
        <v>2</v>
      </c>
      <c r="D5">
        <v>6057</v>
      </c>
      <c r="J5">
        <v>2</v>
      </c>
    </row>
    <row r="6" spans="1:10" x14ac:dyDescent="0.25">
      <c r="A6">
        <v>2</v>
      </c>
      <c r="B6">
        <v>2</v>
      </c>
      <c r="C6">
        <v>3</v>
      </c>
      <c r="D6">
        <v>6057</v>
      </c>
      <c r="J6">
        <v>2</v>
      </c>
    </row>
    <row r="7" spans="1:10" x14ac:dyDescent="0.25">
      <c r="A7">
        <v>2</v>
      </c>
      <c r="B7">
        <v>3</v>
      </c>
      <c r="C7">
        <v>1</v>
      </c>
      <c r="D7">
        <v>6025</v>
      </c>
      <c r="J7">
        <f>J4+1</f>
        <v>3</v>
      </c>
    </row>
    <row r="8" spans="1:10" x14ac:dyDescent="0.25">
      <c r="A8">
        <v>2</v>
      </c>
      <c r="B8">
        <v>3</v>
      </c>
      <c r="C8">
        <v>2</v>
      </c>
      <c r="D8">
        <v>6025</v>
      </c>
      <c r="J8">
        <f>J5+1</f>
        <v>3</v>
      </c>
    </row>
    <row r="9" spans="1:10" x14ac:dyDescent="0.25">
      <c r="A9">
        <v>2</v>
      </c>
      <c r="B9">
        <v>3</v>
      </c>
      <c r="C9">
        <v>3</v>
      </c>
      <c r="D9">
        <v>6025</v>
      </c>
      <c r="J9">
        <f>J6+1</f>
        <v>3</v>
      </c>
    </row>
    <row r="10" spans="1:10" x14ac:dyDescent="0.25">
      <c r="A10">
        <v>2</v>
      </c>
      <c r="B10">
        <v>4</v>
      </c>
      <c r="C10">
        <v>1</v>
      </c>
      <c r="D10">
        <v>6079</v>
      </c>
      <c r="J10">
        <f t="shared" ref="J10:J73" si="0">J7+1</f>
        <v>4</v>
      </c>
    </row>
    <row r="11" spans="1:10" x14ac:dyDescent="0.25">
      <c r="A11">
        <v>2</v>
      </c>
      <c r="B11">
        <v>4</v>
      </c>
      <c r="C11">
        <v>2</v>
      </c>
      <c r="D11">
        <v>6079</v>
      </c>
      <c r="J11">
        <f t="shared" si="0"/>
        <v>4</v>
      </c>
    </row>
    <row r="12" spans="1:10" x14ac:dyDescent="0.25">
      <c r="A12">
        <v>2</v>
      </c>
      <c r="B12">
        <v>4</v>
      </c>
      <c r="C12">
        <v>3</v>
      </c>
      <c r="D12">
        <v>6079</v>
      </c>
      <c r="J12">
        <f t="shared" si="0"/>
        <v>4</v>
      </c>
    </row>
    <row r="13" spans="1:10" x14ac:dyDescent="0.25">
      <c r="A13">
        <v>2</v>
      </c>
      <c r="B13">
        <v>5</v>
      </c>
      <c r="C13">
        <v>1</v>
      </c>
      <c r="D13">
        <v>6044</v>
      </c>
      <c r="J13">
        <f t="shared" si="0"/>
        <v>5</v>
      </c>
    </row>
    <row r="14" spans="1:10" x14ac:dyDescent="0.25">
      <c r="A14">
        <v>2</v>
      </c>
      <c r="B14">
        <v>5</v>
      </c>
      <c r="C14">
        <v>2</v>
      </c>
      <c r="D14">
        <v>6044</v>
      </c>
      <c r="J14">
        <f t="shared" si="0"/>
        <v>5</v>
      </c>
    </row>
    <row r="15" spans="1:10" x14ac:dyDescent="0.25">
      <c r="A15">
        <v>2</v>
      </c>
      <c r="B15">
        <v>5</v>
      </c>
      <c r="C15">
        <v>3</v>
      </c>
      <c r="D15">
        <v>6044</v>
      </c>
      <c r="J15">
        <f t="shared" si="0"/>
        <v>5</v>
      </c>
    </row>
    <row r="16" spans="1:10" x14ac:dyDescent="0.25">
      <c r="A16">
        <v>2</v>
      </c>
      <c r="B16">
        <v>6</v>
      </c>
      <c r="C16">
        <v>1</v>
      </c>
      <c r="D16">
        <v>6045</v>
      </c>
      <c r="J16">
        <f t="shared" si="0"/>
        <v>6</v>
      </c>
    </row>
    <row r="17" spans="1:10" x14ac:dyDescent="0.25">
      <c r="A17">
        <v>2</v>
      </c>
      <c r="B17">
        <v>6</v>
      </c>
      <c r="C17">
        <v>2</v>
      </c>
      <c r="D17">
        <v>6045</v>
      </c>
      <c r="J17">
        <f t="shared" si="0"/>
        <v>6</v>
      </c>
    </row>
    <row r="18" spans="1:10" x14ac:dyDescent="0.25">
      <c r="A18">
        <v>2</v>
      </c>
      <c r="B18">
        <v>6</v>
      </c>
      <c r="C18">
        <v>3</v>
      </c>
      <c r="D18">
        <v>6045</v>
      </c>
      <c r="J18">
        <f t="shared" si="0"/>
        <v>6</v>
      </c>
    </row>
    <row r="19" spans="1:10" x14ac:dyDescent="0.25">
      <c r="A19">
        <v>2</v>
      </c>
      <c r="B19">
        <v>7</v>
      </c>
      <c r="C19">
        <v>1</v>
      </c>
      <c r="D19">
        <v>6027</v>
      </c>
      <c r="J19">
        <f t="shared" si="0"/>
        <v>7</v>
      </c>
    </row>
    <row r="20" spans="1:10" x14ac:dyDescent="0.25">
      <c r="A20">
        <v>2</v>
      </c>
      <c r="B20">
        <v>7</v>
      </c>
      <c r="C20">
        <v>2</v>
      </c>
      <c r="D20">
        <v>6027</v>
      </c>
      <c r="J20">
        <f t="shared" si="0"/>
        <v>7</v>
      </c>
    </row>
    <row r="21" spans="1:10" x14ac:dyDescent="0.25">
      <c r="A21">
        <v>2</v>
      </c>
      <c r="B21">
        <v>7</v>
      </c>
      <c r="C21">
        <v>3</v>
      </c>
      <c r="D21">
        <v>6027</v>
      </c>
      <c r="J21">
        <f t="shared" si="0"/>
        <v>7</v>
      </c>
    </row>
    <row r="22" spans="1:10" x14ac:dyDescent="0.25">
      <c r="A22">
        <v>2</v>
      </c>
      <c r="B22">
        <v>8</v>
      </c>
      <c r="C22">
        <v>1</v>
      </c>
      <c r="D22">
        <v>6060</v>
      </c>
      <c r="J22">
        <f t="shared" si="0"/>
        <v>8</v>
      </c>
    </row>
    <row r="23" spans="1:10" x14ac:dyDescent="0.25">
      <c r="A23">
        <v>2</v>
      </c>
      <c r="B23">
        <v>8</v>
      </c>
      <c r="C23">
        <v>2</v>
      </c>
      <c r="D23">
        <v>6060</v>
      </c>
      <c r="J23">
        <f t="shared" si="0"/>
        <v>8</v>
      </c>
    </row>
    <row r="24" spans="1:10" x14ac:dyDescent="0.25">
      <c r="A24">
        <v>2</v>
      </c>
      <c r="B24">
        <v>8</v>
      </c>
      <c r="C24">
        <v>3</v>
      </c>
      <c r="D24">
        <v>6060</v>
      </c>
      <c r="J24">
        <f t="shared" si="0"/>
        <v>8</v>
      </c>
    </row>
    <row r="25" spans="1:10" x14ac:dyDescent="0.25">
      <c r="A25">
        <v>2</v>
      </c>
      <c r="B25">
        <v>9</v>
      </c>
      <c r="C25">
        <v>1</v>
      </c>
      <c r="D25">
        <v>6039</v>
      </c>
      <c r="J25">
        <f t="shared" si="0"/>
        <v>9</v>
      </c>
    </row>
    <row r="26" spans="1:10" x14ac:dyDescent="0.25">
      <c r="A26">
        <v>2</v>
      </c>
      <c r="B26">
        <v>9</v>
      </c>
      <c r="C26">
        <v>2</v>
      </c>
      <c r="D26">
        <v>6039</v>
      </c>
      <c r="J26">
        <f t="shared" si="0"/>
        <v>9</v>
      </c>
    </row>
    <row r="27" spans="1:10" x14ac:dyDescent="0.25">
      <c r="A27">
        <v>2</v>
      </c>
      <c r="B27">
        <v>9</v>
      </c>
      <c r="C27">
        <v>3</v>
      </c>
      <c r="D27">
        <v>6039</v>
      </c>
      <c r="J27">
        <f t="shared" si="0"/>
        <v>9</v>
      </c>
    </row>
    <row r="28" spans="1:10" x14ac:dyDescent="0.25">
      <c r="A28">
        <v>2</v>
      </c>
      <c r="B28">
        <v>10</v>
      </c>
      <c r="C28">
        <v>1</v>
      </c>
      <c r="D28">
        <v>6002</v>
      </c>
      <c r="J28">
        <f t="shared" si="0"/>
        <v>10</v>
      </c>
    </row>
    <row r="29" spans="1:10" x14ac:dyDescent="0.25">
      <c r="A29">
        <v>2</v>
      </c>
      <c r="B29">
        <v>10</v>
      </c>
      <c r="C29">
        <v>2</v>
      </c>
      <c r="D29">
        <v>6002</v>
      </c>
      <c r="J29">
        <f t="shared" si="0"/>
        <v>10</v>
      </c>
    </row>
    <row r="30" spans="1:10" x14ac:dyDescent="0.25">
      <c r="A30">
        <v>2</v>
      </c>
      <c r="B30">
        <v>10</v>
      </c>
      <c r="C30">
        <v>3</v>
      </c>
      <c r="D30">
        <v>6002</v>
      </c>
      <c r="J30">
        <f t="shared" si="0"/>
        <v>10</v>
      </c>
    </row>
    <row r="31" spans="1:10" x14ac:dyDescent="0.25">
      <c r="A31">
        <v>2</v>
      </c>
      <c r="B31">
        <v>11</v>
      </c>
      <c r="C31">
        <v>1</v>
      </c>
      <c r="D31">
        <v>6045</v>
      </c>
      <c r="J31">
        <f t="shared" si="0"/>
        <v>11</v>
      </c>
    </row>
    <row r="32" spans="1:10" x14ac:dyDescent="0.25">
      <c r="A32">
        <v>2</v>
      </c>
      <c r="B32">
        <v>11</v>
      </c>
      <c r="C32">
        <v>2</v>
      </c>
      <c r="D32">
        <v>6045</v>
      </c>
      <c r="J32">
        <f t="shared" si="0"/>
        <v>11</v>
      </c>
    </row>
    <row r="33" spans="1:10" x14ac:dyDescent="0.25">
      <c r="A33">
        <v>2</v>
      </c>
      <c r="B33">
        <v>11</v>
      </c>
      <c r="C33">
        <v>3</v>
      </c>
      <c r="D33">
        <v>6045</v>
      </c>
      <c r="J33">
        <f t="shared" si="0"/>
        <v>11</v>
      </c>
    </row>
    <row r="34" spans="1:10" x14ac:dyDescent="0.25">
      <c r="A34">
        <v>2</v>
      </c>
      <c r="B34">
        <v>12</v>
      </c>
      <c r="C34">
        <v>1</v>
      </c>
      <c r="D34">
        <v>6040</v>
      </c>
      <c r="J34">
        <f t="shared" si="0"/>
        <v>12</v>
      </c>
    </row>
    <row r="35" spans="1:10" x14ac:dyDescent="0.25">
      <c r="A35">
        <v>2</v>
      </c>
      <c r="B35">
        <v>12</v>
      </c>
      <c r="C35">
        <v>2</v>
      </c>
      <c r="D35">
        <v>6040</v>
      </c>
      <c r="J35">
        <f t="shared" si="0"/>
        <v>12</v>
      </c>
    </row>
    <row r="36" spans="1:10" x14ac:dyDescent="0.25">
      <c r="A36">
        <v>2</v>
      </c>
      <c r="B36">
        <v>12</v>
      </c>
      <c r="C36">
        <v>3</v>
      </c>
      <c r="D36">
        <v>6040</v>
      </c>
      <c r="J36">
        <f t="shared" si="0"/>
        <v>12</v>
      </c>
    </row>
    <row r="37" spans="1:10" x14ac:dyDescent="0.25">
      <c r="A37">
        <v>2</v>
      </c>
      <c r="B37">
        <v>13</v>
      </c>
      <c r="C37">
        <v>1</v>
      </c>
      <c r="D37">
        <v>6024</v>
      </c>
      <c r="J37">
        <f t="shared" si="0"/>
        <v>13</v>
      </c>
    </row>
    <row r="38" spans="1:10" x14ac:dyDescent="0.25">
      <c r="A38">
        <v>2</v>
      </c>
      <c r="B38">
        <v>13</v>
      </c>
      <c r="C38">
        <v>2</v>
      </c>
      <c r="D38">
        <v>6024</v>
      </c>
      <c r="J38">
        <f t="shared" si="0"/>
        <v>13</v>
      </c>
    </row>
    <row r="39" spans="1:10" x14ac:dyDescent="0.25">
      <c r="A39">
        <v>2</v>
      </c>
      <c r="B39">
        <v>13</v>
      </c>
      <c r="C39">
        <v>3</v>
      </c>
      <c r="D39">
        <v>6024</v>
      </c>
      <c r="J39">
        <f t="shared" si="0"/>
        <v>13</v>
      </c>
    </row>
    <row r="40" spans="1:10" x14ac:dyDescent="0.25">
      <c r="A40">
        <v>2</v>
      </c>
      <c r="B40">
        <v>14</v>
      </c>
      <c r="C40">
        <v>1</v>
      </c>
      <c r="D40">
        <v>6042</v>
      </c>
      <c r="J40">
        <f t="shared" si="0"/>
        <v>14</v>
      </c>
    </row>
    <row r="41" spans="1:10" x14ac:dyDescent="0.25">
      <c r="A41">
        <v>2</v>
      </c>
      <c r="B41">
        <v>14</v>
      </c>
      <c r="C41">
        <v>2</v>
      </c>
      <c r="D41">
        <v>6042</v>
      </c>
      <c r="J41">
        <f t="shared" si="0"/>
        <v>14</v>
      </c>
    </row>
    <row r="42" spans="1:10" x14ac:dyDescent="0.25">
      <c r="A42">
        <v>2</v>
      </c>
      <c r="B42">
        <v>14</v>
      </c>
      <c r="C42">
        <v>3</v>
      </c>
      <c r="D42">
        <v>6042</v>
      </c>
      <c r="J42">
        <f t="shared" si="0"/>
        <v>14</v>
      </c>
    </row>
    <row r="43" spans="1:10" x14ac:dyDescent="0.25">
      <c r="A43">
        <v>2</v>
      </c>
      <c r="B43">
        <v>15</v>
      </c>
      <c r="C43">
        <v>1</v>
      </c>
      <c r="D43">
        <v>6028</v>
      </c>
      <c r="J43">
        <f t="shared" si="0"/>
        <v>15</v>
      </c>
    </row>
    <row r="44" spans="1:10" x14ac:dyDescent="0.25">
      <c r="A44">
        <v>2</v>
      </c>
      <c r="B44">
        <v>15</v>
      </c>
      <c r="C44">
        <v>2</v>
      </c>
      <c r="D44">
        <v>6028</v>
      </c>
      <c r="J44">
        <f t="shared" si="0"/>
        <v>15</v>
      </c>
    </row>
    <row r="45" spans="1:10" x14ac:dyDescent="0.25">
      <c r="A45">
        <v>2</v>
      </c>
      <c r="B45">
        <v>15</v>
      </c>
      <c r="C45">
        <v>3</v>
      </c>
      <c r="D45">
        <v>6028</v>
      </c>
      <c r="J45">
        <f t="shared" si="0"/>
        <v>15</v>
      </c>
    </row>
    <row r="46" spans="1:10" x14ac:dyDescent="0.25">
      <c r="A46">
        <v>3</v>
      </c>
      <c r="B46">
        <v>1</v>
      </c>
      <c r="C46">
        <v>1</v>
      </c>
      <c r="D46">
        <v>6036</v>
      </c>
      <c r="J46">
        <f t="shared" si="0"/>
        <v>16</v>
      </c>
    </row>
    <row r="47" spans="1:10" x14ac:dyDescent="0.25">
      <c r="A47">
        <v>3</v>
      </c>
      <c r="B47">
        <v>1</v>
      </c>
      <c r="C47">
        <v>2</v>
      </c>
      <c r="D47">
        <v>6036</v>
      </c>
      <c r="J47">
        <f t="shared" si="0"/>
        <v>16</v>
      </c>
    </row>
    <row r="48" spans="1:10" x14ac:dyDescent="0.25">
      <c r="A48">
        <v>3</v>
      </c>
      <c r="B48">
        <v>1</v>
      </c>
      <c r="C48">
        <v>3</v>
      </c>
      <c r="D48">
        <v>6036</v>
      </c>
      <c r="J48">
        <f t="shared" si="0"/>
        <v>16</v>
      </c>
    </row>
    <row r="49" spans="1:10" x14ac:dyDescent="0.25">
      <c r="A49">
        <v>3</v>
      </c>
      <c r="B49">
        <v>2</v>
      </c>
      <c r="C49">
        <v>1</v>
      </c>
      <c r="D49">
        <v>6051</v>
      </c>
      <c r="J49">
        <f t="shared" si="0"/>
        <v>17</v>
      </c>
    </row>
    <row r="50" spans="1:10" x14ac:dyDescent="0.25">
      <c r="A50">
        <v>3</v>
      </c>
      <c r="B50">
        <v>2</v>
      </c>
      <c r="C50">
        <v>2</v>
      </c>
      <c r="D50">
        <v>6051</v>
      </c>
      <c r="J50">
        <f t="shared" si="0"/>
        <v>17</v>
      </c>
    </row>
    <row r="51" spans="1:10" x14ac:dyDescent="0.25">
      <c r="A51">
        <v>3</v>
      </c>
      <c r="B51">
        <v>2</v>
      </c>
      <c r="C51">
        <v>3</v>
      </c>
      <c r="D51">
        <v>6051</v>
      </c>
      <c r="J51">
        <f t="shared" si="0"/>
        <v>17</v>
      </c>
    </row>
    <row r="52" spans="1:10" x14ac:dyDescent="0.25">
      <c r="A52">
        <v>3</v>
      </c>
      <c r="B52">
        <v>3</v>
      </c>
      <c r="C52">
        <v>1</v>
      </c>
      <c r="D52">
        <v>6029</v>
      </c>
      <c r="J52">
        <f t="shared" si="0"/>
        <v>18</v>
      </c>
    </row>
    <row r="53" spans="1:10" x14ac:dyDescent="0.25">
      <c r="A53">
        <v>3</v>
      </c>
      <c r="B53">
        <v>3</v>
      </c>
      <c r="C53">
        <v>2</v>
      </c>
      <c r="D53">
        <v>6029</v>
      </c>
      <c r="J53">
        <f t="shared" si="0"/>
        <v>18</v>
      </c>
    </row>
    <row r="54" spans="1:10" x14ac:dyDescent="0.25">
      <c r="A54">
        <v>3</v>
      </c>
      <c r="B54">
        <v>3</v>
      </c>
      <c r="C54">
        <v>3</v>
      </c>
      <c r="D54">
        <v>6029</v>
      </c>
      <c r="J54">
        <f t="shared" si="0"/>
        <v>18</v>
      </c>
    </row>
    <row r="55" spans="1:10" x14ac:dyDescent="0.25">
      <c r="A55">
        <v>3</v>
      </c>
      <c r="B55">
        <v>4</v>
      </c>
      <c r="C55">
        <v>1</v>
      </c>
      <c r="D55">
        <v>6007</v>
      </c>
      <c r="J55">
        <f t="shared" si="0"/>
        <v>19</v>
      </c>
    </row>
    <row r="56" spans="1:10" x14ac:dyDescent="0.25">
      <c r="A56">
        <v>3</v>
      </c>
      <c r="B56">
        <v>4</v>
      </c>
      <c r="C56">
        <v>2</v>
      </c>
      <c r="D56">
        <v>6007</v>
      </c>
      <c r="J56">
        <f t="shared" si="0"/>
        <v>19</v>
      </c>
    </row>
    <row r="57" spans="1:10" x14ac:dyDescent="0.25">
      <c r="A57">
        <v>3</v>
      </c>
      <c r="B57">
        <v>4</v>
      </c>
      <c r="C57">
        <v>3</v>
      </c>
      <c r="D57">
        <v>6007</v>
      </c>
      <c r="J57">
        <f t="shared" si="0"/>
        <v>19</v>
      </c>
    </row>
    <row r="58" spans="1:10" x14ac:dyDescent="0.25">
      <c r="A58">
        <v>3</v>
      </c>
      <c r="B58">
        <v>5</v>
      </c>
      <c r="C58">
        <v>1</v>
      </c>
      <c r="D58">
        <v>6077</v>
      </c>
      <c r="J58">
        <f t="shared" si="0"/>
        <v>20</v>
      </c>
    </row>
    <row r="59" spans="1:10" x14ac:dyDescent="0.25">
      <c r="A59">
        <v>3</v>
      </c>
      <c r="B59">
        <v>5</v>
      </c>
      <c r="C59">
        <v>2</v>
      </c>
      <c r="D59">
        <v>6077</v>
      </c>
      <c r="J59">
        <f t="shared" si="0"/>
        <v>20</v>
      </c>
    </row>
    <row r="60" spans="1:10" x14ac:dyDescent="0.25">
      <c r="A60">
        <v>3</v>
      </c>
      <c r="B60">
        <v>5</v>
      </c>
      <c r="C60">
        <v>3</v>
      </c>
      <c r="D60">
        <v>6077</v>
      </c>
      <c r="J60">
        <f t="shared" si="0"/>
        <v>20</v>
      </c>
    </row>
    <row r="61" spans="1:10" x14ac:dyDescent="0.25">
      <c r="A61">
        <v>3</v>
      </c>
      <c r="B61">
        <v>6</v>
      </c>
      <c r="C61">
        <v>1</v>
      </c>
      <c r="D61">
        <v>6038</v>
      </c>
      <c r="J61">
        <f t="shared" si="0"/>
        <v>21</v>
      </c>
    </row>
    <row r="62" spans="1:10" x14ac:dyDescent="0.25">
      <c r="A62">
        <v>3</v>
      </c>
      <c r="B62">
        <v>6</v>
      </c>
      <c r="C62">
        <v>2</v>
      </c>
      <c r="D62">
        <v>6038</v>
      </c>
      <c r="J62">
        <f t="shared" si="0"/>
        <v>21</v>
      </c>
    </row>
    <row r="63" spans="1:10" x14ac:dyDescent="0.25">
      <c r="A63">
        <v>3</v>
      </c>
      <c r="B63">
        <v>6</v>
      </c>
      <c r="C63">
        <v>3</v>
      </c>
      <c r="D63">
        <v>6038</v>
      </c>
      <c r="J63">
        <f t="shared" si="0"/>
        <v>21</v>
      </c>
    </row>
    <row r="64" spans="1:10" x14ac:dyDescent="0.25">
      <c r="A64">
        <v>3</v>
      </c>
      <c r="B64">
        <v>7</v>
      </c>
      <c r="C64">
        <v>1</v>
      </c>
      <c r="D64">
        <v>6076</v>
      </c>
      <c r="J64">
        <f t="shared" si="0"/>
        <v>22</v>
      </c>
    </row>
    <row r="65" spans="1:10" x14ac:dyDescent="0.25">
      <c r="A65">
        <v>3</v>
      </c>
      <c r="B65">
        <v>7</v>
      </c>
      <c r="C65">
        <v>2</v>
      </c>
      <c r="D65">
        <v>6076</v>
      </c>
      <c r="J65">
        <f t="shared" si="0"/>
        <v>22</v>
      </c>
    </row>
    <row r="66" spans="1:10" x14ac:dyDescent="0.25">
      <c r="A66">
        <v>3</v>
      </c>
      <c r="B66">
        <v>7</v>
      </c>
      <c r="C66">
        <v>3</v>
      </c>
      <c r="D66">
        <v>6076</v>
      </c>
      <c r="J66">
        <f t="shared" si="0"/>
        <v>22</v>
      </c>
    </row>
    <row r="67" spans="1:10" x14ac:dyDescent="0.25">
      <c r="A67">
        <v>3</v>
      </c>
      <c r="B67">
        <v>8</v>
      </c>
      <c r="C67">
        <v>1</v>
      </c>
      <c r="D67">
        <v>6047</v>
      </c>
      <c r="J67">
        <f t="shared" si="0"/>
        <v>23</v>
      </c>
    </row>
    <row r="68" spans="1:10" x14ac:dyDescent="0.25">
      <c r="A68">
        <v>3</v>
      </c>
      <c r="B68">
        <v>8</v>
      </c>
      <c r="C68">
        <v>2</v>
      </c>
      <c r="D68">
        <v>6047</v>
      </c>
      <c r="J68">
        <f t="shared" si="0"/>
        <v>23</v>
      </c>
    </row>
    <row r="69" spans="1:10" x14ac:dyDescent="0.25">
      <c r="A69">
        <v>3</v>
      </c>
      <c r="B69">
        <v>8</v>
      </c>
      <c r="C69">
        <v>3</v>
      </c>
      <c r="D69">
        <v>6047</v>
      </c>
      <c r="J69">
        <f t="shared" si="0"/>
        <v>23</v>
      </c>
    </row>
    <row r="70" spans="1:10" x14ac:dyDescent="0.25">
      <c r="A70">
        <v>3</v>
      </c>
      <c r="B70">
        <v>9</v>
      </c>
      <c r="C70">
        <v>1</v>
      </c>
      <c r="D70">
        <v>6061</v>
      </c>
      <c r="J70">
        <f t="shared" si="0"/>
        <v>24</v>
      </c>
    </row>
    <row r="71" spans="1:10" x14ac:dyDescent="0.25">
      <c r="A71">
        <v>3</v>
      </c>
      <c r="B71">
        <v>9</v>
      </c>
      <c r="C71">
        <v>2</v>
      </c>
      <c r="D71">
        <v>6061</v>
      </c>
      <c r="J71">
        <f t="shared" si="0"/>
        <v>24</v>
      </c>
    </row>
    <row r="72" spans="1:10" x14ac:dyDescent="0.25">
      <c r="A72">
        <v>3</v>
      </c>
      <c r="B72">
        <v>9</v>
      </c>
      <c r="C72">
        <v>3</v>
      </c>
      <c r="D72">
        <v>6061</v>
      </c>
      <c r="J72">
        <f t="shared" si="0"/>
        <v>24</v>
      </c>
    </row>
    <row r="73" spans="1:10" x14ac:dyDescent="0.25">
      <c r="A73">
        <v>3</v>
      </c>
      <c r="B73">
        <v>10</v>
      </c>
      <c r="C73">
        <v>1</v>
      </c>
      <c r="D73">
        <v>6062</v>
      </c>
      <c r="J73">
        <f t="shared" si="0"/>
        <v>25</v>
      </c>
    </row>
    <row r="74" spans="1:10" x14ac:dyDescent="0.25">
      <c r="A74">
        <v>3</v>
      </c>
      <c r="B74">
        <v>10</v>
      </c>
      <c r="C74">
        <v>2</v>
      </c>
      <c r="D74">
        <v>6062</v>
      </c>
      <c r="J74">
        <f t="shared" ref="J74:J137" si="1">J71+1</f>
        <v>25</v>
      </c>
    </row>
    <row r="75" spans="1:10" x14ac:dyDescent="0.25">
      <c r="A75">
        <v>3</v>
      </c>
      <c r="B75">
        <v>10</v>
      </c>
      <c r="C75">
        <v>3</v>
      </c>
      <c r="D75">
        <v>6062</v>
      </c>
      <c r="J75">
        <f t="shared" si="1"/>
        <v>25</v>
      </c>
    </row>
    <row r="76" spans="1:10" x14ac:dyDescent="0.25">
      <c r="A76">
        <v>3</v>
      </c>
      <c r="B76">
        <v>11</v>
      </c>
      <c r="C76">
        <v>1</v>
      </c>
      <c r="D76">
        <v>6023</v>
      </c>
      <c r="J76">
        <f t="shared" si="1"/>
        <v>26</v>
      </c>
    </row>
    <row r="77" spans="1:10" x14ac:dyDescent="0.25">
      <c r="A77">
        <v>3</v>
      </c>
      <c r="B77">
        <v>11</v>
      </c>
      <c r="C77">
        <v>2</v>
      </c>
      <c r="D77">
        <v>6023</v>
      </c>
      <c r="J77">
        <f t="shared" si="1"/>
        <v>26</v>
      </c>
    </row>
    <row r="78" spans="1:10" x14ac:dyDescent="0.25">
      <c r="A78">
        <v>3</v>
      </c>
      <c r="B78">
        <v>11</v>
      </c>
      <c r="C78">
        <v>3</v>
      </c>
      <c r="D78">
        <v>6023</v>
      </c>
      <c r="J78">
        <f t="shared" si="1"/>
        <v>26</v>
      </c>
    </row>
    <row r="79" spans="1:10" x14ac:dyDescent="0.25">
      <c r="A79" s="21">
        <v>3</v>
      </c>
      <c r="B79" s="21">
        <v>12</v>
      </c>
      <c r="C79" s="21">
        <v>1</v>
      </c>
      <c r="D79" s="21">
        <v>6009</v>
      </c>
      <c r="E79" s="21"/>
      <c r="F79" s="21"/>
      <c r="G79" s="21"/>
      <c r="H79" s="21"/>
      <c r="I79" s="21"/>
      <c r="J79" s="21">
        <f t="shared" si="1"/>
        <v>27</v>
      </c>
    </row>
    <row r="80" spans="1:10" x14ac:dyDescent="0.25">
      <c r="A80" s="21">
        <v>3</v>
      </c>
      <c r="B80" s="21">
        <v>12</v>
      </c>
      <c r="C80" s="21">
        <v>3</v>
      </c>
      <c r="D80" s="21">
        <v>6009</v>
      </c>
      <c r="E80" s="21"/>
      <c r="F80" s="21"/>
      <c r="G80" s="21"/>
      <c r="H80" s="21"/>
      <c r="I80" s="21"/>
      <c r="J80" s="21">
        <f t="shared" si="1"/>
        <v>27</v>
      </c>
    </row>
    <row r="81" spans="1:10" x14ac:dyDescent="0.25">
      <c r="A81">
        <v>3</v>
      </c>
      <c r="B81">
        <v>13</v>
      </c>
      <c r="C81">
        <v>1</v>
      </c>
      <c r="D81">
        <v>6039</v>
      </c>
      <c r="J81">
        <v>28</v>
      </c>
    </row>
    <row r="82" spans="1:10" x14ac:dyDescent="0.25">
      <c r="A82">
        <v>3</v>
      </c>
      <c r="B82">
        <v>13</v>
      </c>
      <c r="C82">
        <v>2</v>
      </c>
      <c r="D82">
        <v>6039</v>
      </c>
      <c r="J82">
        <v>28</v>
      </c>
    </row>
    <row r="83" spans="1:10" x14ac:dyDescent="0.25">
      <c r="A83">
        <v>3</v>
      </c>
      <c r="B83">
        <v>13</v>
      </c>
      <c r="C83">
        <v>3</v>
      </c>
      <c r="D83">
        <v>6039</v>
      </c>
      <c r="J83">
        <v>28</v>
      </c>
    </row>
    <row r="84" spans="1:10" x14ac:dyDescent="0.25">
      <c r="A84">
        <v>3</v>
      </c>
      <c r="B84">
        <v>14</v>
      </c>
      <c r="C84">
        <v>1</v>
      </c>
      <c r="D84">
        <v>6075</v>
      </c>
      <c r="J84">
        <f t="shared" si="1"/>
        <v>29</v>
      </c>
    </row>
    <row r="85" spans="1:10" x14ac:dyDescent="0.25">
      <c r="A85">
        <v>3</v>
      </c>
      <c r="B85">
        <v>14</v>
      </c>
      <c r="C85">
        <v>2</v>
      </c>
      <c r="D85">
        <v>6075</v>
      </c>
      <c r="J85">
        <f t="shared" si="1"/>
        <v>29</v>
      </c>
    </row>
    <row r="86" spans="1:10" x14ac:dyDescent="0.25">
      <c r="A86">
        <v>3</v>
      </c>
      <c r="B86">
        <v>14</v>
      </c>
      <c r="C86">
        <v>3</v>
      </c>
      <c r="D86">
        <v>6075</v>
      </c>
      <c r="J86">
        <f t="shared" si="1"/>
        <v>29</v>
      </c>
    </row>
    <row r="87" spans="1:10" x14ac:dyDescent="0.25">
      <c r="A87">
        <v>3</v>
      </c>
      <c r="B87">
        <v>15</v>
      </c>
      <c r="C87">
        <v>1</v>
      </c>
      <c r="D87">
        <v>6080</v>
      </c>
      <c r="J87">
        <f t="shared" si="1"/>
        <v>30</v>
      </c>
    </row>
    <row r="88" spans="1:10" x14ac:dyDescent="0.25">
      <c r="A88">
        <v>3</v>
      </c>
      <c r="B88">
        <v>15</v>
      </c>
      <c r="C88">
        <v>2</v>
      </c>
      <c r="D88">
        <v>6080</v>
      </c>
      <c r="J88">
        <f t="shared" si="1"/>
        <v>30</v>
      </c>
    </row>
    <row r="89" spans="1:10" x14ac:dyDescent="0.25">
      <c r="A89">
        <v>3</v>
      </c>
      <c r="B89">
        <v>15</v>
      </c>
      <c r="C89">
        <v>3</v>
      </c>
      <c r="D89">
        <v>6080</v>
      </c>
      <c r="J89">
        <f t="shared" si="1"/>
        <v>30</v>
      </c>
    </row>
    <row r="90" spans="1:10" x14ac:dyDescent="0.25">
      <c r="A90">
        <v>4</v>
      </c>
      <c r="B90">
        <v>1</v>
      </c>
      <c r="C90">
        <v>1</v>
      </c>
      <c r="D90">
        <v>6058</v>
      </c>
      <c r="J90">
        <f t="shared" si="1"/>
        <v>31</v>
      </c>
    </row>
    <row r="91" spans="1:10" x14ac:dyDescent="0.25">
      <c r="A91">
        <v>4</v>
      </c>
      <c r="B91">
        <v>1</v>
      </c>
      <c r="C91">
        <v>2</v>
      </c>
      <c r="D91">
        <v>6058</v>
      </c>
      <c r="J91">
        <f t="shared" si="1"/>
        <v>31</v>
      </c>
    </row>
    <row r="92" spans="1:10" x14ac:dyDescent="0.25">
      <c r="A92">
        <v>4</v>
      </c>
      <c r="B92">
        <v>1</v>
      </c>
      <c r="C92">
        <v>3</v>
      </c>
      <c r="D92">
        <v>6058</v>
      </c>
      <c r="J92">
        <f t="shared" si="1"/>
        <v>31</v>
      </c>
    </row>
    <row r="93" spans="1:10" x14ac:dyDescent="0.25">
      <c r="A93">
        <v>4</v>
      </c>
      <c r="B93">
        <v>2</v>
      </c>
      <c r="C93">
        <v>1</v>
      </c>
      <c r="D93">
        <v>6026</v>
      </c>
      <c r="J93">
        <f t="shared" si="1"/>
        <v>32</v>
      </c>
    </row>
    <row r="94" spans="1:10" x14ac:dyDescent="0.25">
      <c r="A94">
        <v>4</v>
      </c>
      <c r="B94">
        <v>2</v>
      </c>
      <c r="C94">
        <v>2</v>
      </c>
      <c r="D94">
        <v>6026</v>
      </c>
      <c r="J94">
        <f t="shared" si="1"/>
        <v>32</v>
      </c>
    </row>
    <row r="95" spans="1:10" x14ac:dyDescent="0.25">
      <c r="A95">
        <v>4</v>
      </c>
      <c r="B95">
        <v>2</v>
      </c>
      <c r="C95">
        <v>3</v>
      </c>
      <c r="D95">
        <v>6026</v>
      </c>
      <c r="J95">
        <f t="shared" si="1"/>
        <v>32</v>
      </c>
    </row>
    <row r="96" spans="1:10" x14ac:dyDescent="0.25">
      <c r="A96">
        <v>4</v>
      </c>
      <c r="B96">
        <v>3</v>
      </c>
      <c r="C96">
        <v>1</v>
      </c>
      <c r="D96">
        <v>6066</v>
      </c>
      <c r="J96">
        <f t="shared" si="1"/>
        <v>33</v>
      </c>
    </row>
    <row r="97" spans="1:10" x14ac:dyDescent="0.25">
      <c r="A97">
        <v>4</v>
      </c>
      <c r="B97">
        <v>3</v>
      </c>
      <c r="C97">
        <v>2</v>
      </c>
      <c r="D97">
        <v>6066</v>
      </c>
      <c r="J97">
        <f t="shared" si="1"/>
        <v>33</v>
      </c>
    </row>
    <row r="98" spans="1:10" x14ac:dyDescent="0.25">
      <c r="A98">
        <v>4</v>
      </c>
      <c r="B98">
        <v>3</v>
      </c>
      <c r="C98">
        <v>3</v>
      </c>
      <c r="D98">
        <v>6066</v>
      </c>
      <c r="J98">
        <f t="shared" si="1"/>
        <v>33</v>
      </c>
    </row>
    <row r="99" spans="1:10" x14ac:dyDescent="0.25">
      <c r="A99">
        <v>4</v>
      </c>
      <c r="B99">
        <v>4</v>
      </c>
      <c r="C99">
        <v>1</v>
      </c>
      <c r="D99">
        <v>6016</v>
      </c>
      <c r="J99">
        <f t="shared" si="1"/>
        <v>34</v>
      </c>
    </row>
    <row r="100" spans="1:10" x14ac:dyDescent="0.25">
      <c r="A100">
        <v>4</v>
      </c>
      <c r="B100">
        <v>4</v>
      </c>
      <c r="C100">
        <v>2</v>
      </c>
      <c r="D100">
        <v>6016</v>
      </c>
      <c r="J100">
        <f t="shared" si="1"/>
        <v>34</v>
      </c>
    </row>
    <row r="101" spans="1:10" x14ac:dyDescent="0.25">
      <c r="A101">
        <v>4</v>
      </c>
      <c r="B101">
        <v>4</v>
      </c>
      <c r="C101">
        <v>3</v>
      </c>
      <c r="D101">
        <v>6016</v>
      </c>
      <c r="J101">
        <f t="shared" si="1"/>
        <v>34</v>
      </c>
    </row>
    <row r="102" spans="1:10" x14ac:dyDescent="0.25">
      <c r="A102">
        <v>4</v>
      </c>
      <c r="B102">
        <v>5</v>
      </c>
      <c r="C102">
        <v>1</v>
      </c>
      <c r="D102">
        <v>6017</v>
      </c>
      <c r="J102">
        <f t="shared" si="1"/>
        <v>35</v>
      </c>
    </row>
    <row r="103" spans="1:10" x14ac:dyDescent="0.25">
      <c r="A103">
        <v>4</v>
      </c>
      <c r="B103">
        <v>5</v>
      </c>
      <c r="C103">
        <v>2</v>
      </c>
      <c r="D103">
        <v>6017</v>
      </c>
      <c r="J103">
        <f t="shared" si="1"/>
        <v>35</v>
      </c>
    </row>
    <row r="104" spans="1:10" x14ac:dyDescent="0.25">
      <c r="A104">
        <v>4</v>
      </c>
      <c r="B104">
        <v>5</v>
      </c>
      <c r="C104">
        <v>3</v>
      </c>
      <c r="D104">
        <v>6017</v>
      </c>
      <c r="J104">
        <f t="shared" si="1"/>
        <v>35</v>
      </c>
    </row>
    <row r="105" spans="1:10" x14ac:dyDescent="0.25">
      <c r="A105">
        <v>4</v>
      </c>
      <c r="B105">
        <v>6</v>
      </c>
      <c r="C105">
        <v>1</v>
      </c>
      <c r="D105">
        <v>6015</v>
      </c>
      <c r="J105">
        <f t="shared" si="1"/>
        <v>36</v>
      </c>
    </row>
    <row r="106" spans="1:10" x14ac:dyDescent="0.25">
      <c r="A106">
        <v>4</v>
      </c>
      <c r="B106">
        <v>6</v>
      </c>
      <c r="C106">
        <v>2</v>
      </c>
      <c r="D106">
        <v>6015</v>
      </c>
      <c r="J106">
        <f t="shared" si="1"/>
        <v>36</v>
      </c>
    </row>
    <row r="107" spans="1:10" x14ac:dyDescent="0.25">
      <c r="A107">
        <v>4</v>
      </c>
      <c r="B107">
        <v>6</v>
      </c>
      <c r="C107">
        <v>3</v>
      </c>
      <c r="D107">
        <v>6015</v>
      </c>
      <c r="J107">
        <f t="shared" si="1"/>
        <v>36</v>
      </c>
    </row>
    <row r="108" spans="1:10" x14ac:dyDescent="0.25">
      <c r="A108">
        <v>4</v>
      </c>
      <c r="B108">
        <v>7</v>
      </c>
      <c r="C108">
        <v>1</v>
      </c>
      <c r="D108">
        <v>6037</v>
      </c>
      <c r="J108">
        <f t="shared" si="1"/>
        <v>37</v>
      </c>
    </row>
    <row r="109" spans="1:10" x14ac:dyDescent="0.25">
      <c r="A109">
        <v>4</v>
      </c>
      <c r="B109">
        <v>7</v>
      </c>
      <c r="C109">
        <v>2</v>
      </c>
      <c r="D109">
        <v>6037</v>
      </c>
      <c r="J109">
        <f t="shared" si="1"/>
        <v>37</v>
      </c>
    </row>
    <row r="110" spans="1:10" x14ac:dyDescent="0.25">
      <c r="A110">
        <v>4</v>
      </c>
      <c r="B110">
        <v>7</v>
      </c>
      <c r="C110">
        <v>3</v>
      </c>
      <c r="D110">
        <v>6037</v>
      </c>
      <c r="J110">
        <f t="shared" si="1"/>
        <v>37</v>
      </c>
    </row>
    <row r="111" spans="1:10" x14ac:dyDescent="0.25">
      <c r="A111">
        <v>4</v>
      </c>
      <c r="B111">
        <v>8</v>
      </c>
      <c r="C111">
        <v>1</v>
      </c>
      <c r="D111">
        <v>6035</v>
      </c>
      <c r="J111">
        <f t="shared" si="1"/>
        <v>38</v>
      </c>
    </row>
    <row r="112" spans="1:10" x14ac:dyDescent="0.25">
      <c r="A112">
        <v>4</v>
      </c>
      <c r="B112">
        <v>8</v>
      </c>
      <c r="C112">
        <v>2</v>
      </c>
      <c r="D112">
        <v>6035</v>
      </c>
      <c r="J112">
        <f t="shared" si="1"/>
        <v>38</v>
      </c>
    </row>
    <row r="113" spans="1:10" x14ac:dyDescent="0.25">
      <c r="A113">
        <v>4</v>
      </c>
      <c r="B113">
        <v>8</v>
      </c>
      <c r="C113">
        <v>3</v>
      </c>
      <c r="D113">
        <v>6035</v>
      </c>
      <c r="J113">
        <f t="shared" si="1"/>
        <v>38</v>
      </c>
    </row>
    <row r="114" spans="1:10" x14ac:dyDescent="0.25">
      <c r="A114">
        <v>4</v>
      </c>
      <c r="B114">
        <v>9</v>
      </c>
      <c r="C114">
        <v>1</v>
      </c>
      <c r="D114">
        <v>6065</v>
      </c>
      <c r="J114">
        <f t="shared" si="1"/>
        <v>39</v>
      </c>
    </row>
    <row r="115" spans="1:10" x14ac:dyDescent="0.25">
      <c r="A115">
        <v>4</v>
      </c>
      <c r="B115">
        <v>9</v>
      </c>
      <c r="C115">
        <v>2</v>
      </c>
      <c r="D115">
        <v>6065</v>
      </c>
      <c r="J115">
        <f t="shared" si="1"/>
        <v>39</v>
      </c>
    </row>
    <row r="116" spans="1:10" x14ac:dyDescent="0.25">
      <c r="A116">
        <v>4</v>
      </c>
      <c r="B116">
        <v>9</v>
      </c>
      <c r="C116">
        <v>3</v>
      </c>
      <c r="D116">
        <v>6065</v>
      </c>
      <c r="J116">
        <f t="shared" si="1"/>
        <v>39</v>
      </c>
    </row>
    <row r="117" spans="1:10" x14ac:dyDescent="0.25">
      <c r="A117">
        <v>4</v>
      </c>
      <c r="B117">
        <v>10</v>
      </c>
      <c r="C117">
        <v>1</v>
      </c>
      <c r="D117">
        <v>6053</v>
      </c>
      <c r="J117">
        <f t="shared" si="1"/>
        <v>40</v>
      </c>
    </row>
    <row r="118" spans="1:10" x14ac:dyDescent="0.25">
      <c r="A118">
        <v>4</v>
      </c>
      <c r="B118">
        <v>10</v>
      </c>
      <c r="C118">
        <v>2</v>
      </c>
      <c r="D118">
        <v>6053</v>
      </c>
      <c r="J118">
        <f t="shared" si="1"/>
        <v>40</v>
      </c>
    </row>
    <row r="119" spans="1:10" x14ac:dyDescent="0.25">
      <c r="A119">
        <v>4</v>
      </c>
      <c r="B119">
        <v>10</v>
      </c>
      <c r="C119">
        <v>3</v>
      </c>
      <c r="D119">
        <v>6053</v>
      </c>
      <c r="J119">
        <f t="shared" si="1"/>
        <v>40</v>
      </c>
    </row>
    <row r="120" spans="1:10" x14ac:dyDescent="0.25">
      <c r="A120">
        <v>4</v>
      </c>
      <c r="B120">
        <v>11</v>
      </c>
      <c r="C120">
        <v>1</v>
      </c>
      <c r="D120">
        <v>6059</v>
      </c>
      <c r="J120">
        <f t="shared" si="1"/>
        <v>41</v>
      </c>
    </row>
    <row r="121" spans="1:10" x14ac:dyDescent="0.25">
      <c r="A121">
        <v>4</v>
      </c>
      <c r="B121">
        <v>11</v>
      </c>
      <c r="C121">
        <v>2</v>
      </c>
      <c r="D121">
        <v>6059</v>
      </c>
      <c r="J121">
        <f t="shared" si="1"/>
        <v>41</v>
      </c>
    </row>
    <row r="122" spans="1:10" x14ac:dyDescent="0.25">
      <c r="A122">
        <v>4</v>
      </c>
      <c r="B122">
        <v>11</v>
      </c>
      <c r="C122">
        <v>3</v>
      </c>
      <c r="D122">
        <v>6059</v>
      </c>
      <c r="J122">
        <f t="shared" si="1"/>
        <v>41</v>
      </c>
    </row>
    <row r="123" spans="1:10" x14ac:dyDescent="0.25">
      <c r="A123">
        <v>4</v>
      </c>
      <c r="B123">
        <v>12</v>
      </c>
      <c r="C123">
        <v>1</v>
      </c>
      <c r="D123">
        <v>6054</v>
      </c>
      <c r="J123">
        <f t="shared" si="1"/>
        <v>42</v>
      </c>
    </row>
    <row r="124" spans="1:10" x14ac:dyDescent="0.25">
      <c r="A124">
        <v>4</v>
      </c>
      <c r="B124">
        <v>12</v>
      </c>
      <c r="C124">
        <v>2</v>
      </c>
      <c r="D124">
        <v>6054</v>
      </c>
      <c r="J124">
        <f t="shared" si="1"/>
        <v>42</v>
      </c>
    </row>
    <row r="125" spans="1:10" x14ac:dyDescent="0.25">
      <c r="A125">
        <v>4</v>
      </c>
      <c r="B125">
        <v>12</v>
      </c>
      <c r="C125">
        <v>3</v>
      </c>
      <c r="D125">
        <v>6054</v>
      </c>
      <c r="J125">
        <f t="shared" si="1"/>
        <v>42</v>
      </c>
    </row>
    <row r="126" spans="1:10" x14ac:dyDescent="0.25">
      <c r="A126">
        <v>4</v>
      </c>
      <c r="B126">
        <v>13</v>
      </c>
      <c r="C126">
        <v>1</v>
      </c>
      <c r="D126">
        <v>6034</v>
      </c>
      <c r="J126">
        <f t="shared" si="1"/>
        <v>43</v>
      </c>
    </row>
    <row r="127" spans="1:10" x14ac:dyDescent="0.25">
      <c r="A127">
        <v>4</v>
      </c>
      <c r="B127">
        <v>13</v>
      </c>
      <c r="C127">
        <v>2</v>
      </c>
      <c r="D127">
        <v>6034</v>
      </c>
      <c r="J127">
        <f t="shared" si="1"/>
        <v>43</v>
      </c>
    </row>
    <row r="128" spans="1:10" x14ac:dyDescent="0.25">
      <c r="A128">
        <v>4</v>
      </c>
      <c r="B128">
        <v>13</v>
      </c>
      <c r="C128">
        <v>3</v>
      </c>
      <c r="D128">
        <v>6034</v>
      </c>
      <c r="J128">
        <f t="shared" si="1"/>
        <v>43</v>
      </c>
    </row>
    <row r="129" spans="1:10" x14ac:dyDescent="0.25">
      <c r="A129">
        <v>4</v>
      </c>
      <c r="B129">
        <v>14</v>
      </c>
      <c r="C129">
        <v>1</v>
      </c>
      <c r="D129">
        <v>6011</v>
      </c>
      <c r="J129">
        <f t="shared" si="1"/>
        <v>44</v>
      </c>
    </row>
    <row r="130" spans="1:10" x14ac:dyDescent="0.25">
      <c r="A130">
        <v>4</v>
      </c>
      <c r="B130">
        <v>14</v>
      </c>
      <c r="C130">
        <v>2</v>
      </c>
      <c r="D130">
        <v>6011</v>
      </c>
      <c r="J130">
        <f t="shared" si="1"/>
        <v>44</v>
      </c>
    </row>
    <row r="131" spans="1:10" x14ac:dyDescent="0.25">
      <c r="A131">
        <v>4</v>
      </c>
      <c r="B131">
        <v>14</v>
      </c>
      <c r="C131">
        <v>3</v>
      </c>
      <c r="D131">
        <v>6011</v>
      </c>
      <c r="J131">
        <f t="shared" si="1"/>
        <v>44</v>
      </c>
    </row>
    <row r="132" spans="1:10" x14ac:dyDescent="0.25">
      <c r="A132">
        <v>4</v>
      </c>
      <c r="B132">
        <v>15</v>
      </c>
      <c r="C132">
        <v>1</v>
      </c>
      <c r="D132">
        <v>6004</v>
      </c>
      <c r="J132">
        <f t="shared" si="1"/>
        <v>45</v>
      </c>
    </row>
    <row r="133" spans="1:10" x14ac:dyDescent="0.25">
      <c r="A133">
        <v>4</v>
      </c>
      <c r="B133">
        <v>15</v>
      </c>
      <c r="C133">
        <v>2</v>
      </c>
      <c r="D133">
        <v>6004</v>
      </c>
      <c r="J133">
        <f t="shared" si="1"/>
        <v>45</v>
      </c>
    </row>
    <row r="134" spans="1:10" x14ac:dyDescent="0.25">
      <c r="A134">
        <v>4</v>
      </c>
      <c r="B134">
        <v>15</v>
      </c>
      <c r="C134">
        <v>3</v>
      </c>
      <c r="D134">
        <v>6004</v>
      </c>
      <c r="J134">
        <f t="shared" si="1"/>
        <v>45</v>
      </c>
    </row>
    <row r="135" spans="1:10" x14ac:dyDescent="0.25">
      <c r="A135">
        <v>5</v>
      </c>
      <c r="B135">
        <v>1</v>
      </c>
      <c r="C135">
        <v>1</v>
      </c>
      <c r="D135">
        <v>6087</v>
      </c>
      <c r="J135">
        <f t="shared" si="1"/>
        <v>46</v>
      </c>
    </row>
    <row r="136" spans="1:10" x14ac:dyDescent="0.25">
      <c r="A136">
        <v>5</v>
      </c>
      <c r="B136">
        <v>1</v>
      </c>
      <c r="C136">
        <v>2</v>
      </c>
      <c r="D136">
        <v>6087</v>
      </c>
      <c r="J136">
        <f t="shared" si="1"/>
        <v>46</v>
      </c>
    </row>
    <row r="137" spans="1:10" x14ac:dyDescent="0.25">
      <c r="A137">
        <v>5</v>
      </c>
      <c r="B137">
        <v>1</v>
      </c>
      <c r="C137">
        <v>3</v>
      </c>
      <c r="D137">
        <v>6087</v>
      </c>
      <c r="J137">
        <f t="shared" si="1"/>
        <v>46</v>
      </c>
    </row>
    <row r="138" spans="1:10" x14ac:dyDescent="0.25">
      <c r="A138">
        <v>5</v>
      </c>
      <c r="B138">
        <v>2</v>
      </c>
      <c r="C138">
        <v>1</v>
      </c>
      <c r="D138">
        <v>6033</v>
      </c>
      <c r="J138">
        <f t="shared" ref="J138:J201" si="2">J135+1</f>
        <v>47</v>
      </c>
    </row>
    <row r="139" spans="1:10" x14ac:dyDescent="0.25">
      <c r="A139">
        <v>5</v>
      </c>
      <c r="B139">
        <v>2</v>
      </c>
      <c r="C139">
        <v>2</v>
      </c>
      <c r="D139">
        <v>6033</v>
      </c>
      <c r="J139">
        <f t="shared" si="2"/>
        <v>47</v>
      </c>
    </row>
    <row r="140" spans="1:10" x14ac:dyDescent="0.25">
      <c r="A140">
        <v>5</v>
      </c>
      <c r="B140">
        <v>2</v>
      </c>
      <c r="C140">
        <v>3</v>
      </c>
      <c r="D140">
        <v>6033</v>
      </c>
      <c r="J140">
        <f t="shared" si="2"/>
        <v>47</v>
      </c>
    </row>
    <row r="141" spans="1:10" x14ac:dyDescent="0.25">
      <c r="A141">
        <v>5</v>
      </c>
      <c r="B141">
        <v>3</v>
      </c>
      <c r="C141">
        <v>1</v>
      </c>
      <c r="D141">
        <v>6043</v>
      </c>
      <c r="J141">
        <f t="shared" si="2"/>
        <v>48</v>
      </c>
    </row>
    <row r="142" spans="1:10" x14ac:dyDescent="0.25">
      <c r="A142">
        <v>5</v>
      </c>
      <c r="B142">
        <v>3</v>
      </c>
      <c r="C142">
        <v>2</v>
      </c>
      <c r="D142">
        <v>6043</v>
      </c>
      <c r="J142">
        <f t="shared" si="2"/>
        <v>48</v>
      </c>
    </row>
    <row r="143" spans="1:10" x14ac:dyDescent="0.25">
      <c r="A143">
        <v>5</v>
      </c>
      <c r="B143">
        <v>3</v>
      </c>
      <c r="C143">
        <v>3</v>
      </c>
      <c r="D143">
        <v>6043</v>
      </c>
      <c r="J143">
        <f t="shared" si="2"/>
        <v>48</v>
      </c>
    </row>
    <row r="144" spans="1:10" x14ac:dyDescent="0.25">
      <c r="A144">
        <v>5</v>
      </c>
      <c r="B144">
        <v>4</v>
      </c>
      <c r="C144">
        <v>1</v>
      </c>
      <c r="D144">
        <v>6063</v>
      </c>
      <c r="J144">
        <f t="shared" si="2"/>
        <v>49</v>
      </c>
    </row>
    <row r="145" spans="1:10" x14ac:dyDescent="0.25">
      <c r="A145">
        <v>5</v>
      </c>
      <c r="B145">
        <v>4</v>
      </c>
      <c r="C145">
        <v>2</v>
      </c>
      <c r="D145">
        <v>6063</v>
      </c>
      <c r="J145">
        <f t="shared" si="2"/>
        <v>49</v>
      </c>
    </row>
    <row r="146" spans="1:10" x14ac:dyDescent="0.25">
      <c r="A146">
        <v>5</v>
      </c>
      <c r="B146">
        <v>4</v>
      </c>
      <c r="C146">
        <v>3</v>
      </c>
      <c r="D146">
        <v>6063</v>
      </c>
      <c r="J146">
        <f t="shared" si="2"/>
        <v>49</v>
      </c>
    </row>
    <row r="147" spans="1:10" x14ac:dyDescent="0.25">
      <c r="A147">
        <v>5</v>
      </c>
      <c r="B147">
        <v>5</v>
      </c>
      <c r="C147">
        <v>1</v>
      </c>
      <c r="D147">
        <v>6086</v>
      </c>
      <c r="J147">
        <f t="shared" si="2"/>
        <v>50</v>
      </c>
    </row>
    <row r="148" spans="1:10" x14ac:dyDescent="0.25">
      <c r="A148">
        <v>5</v>
      </c>
      <c r="B148">
        <v>5</v>
      </c>
      <c r="C148">
        <v>2</v>
      </c>
      <c r="D148">
        <v>6086</v>
      </c>
      <c r="J148">
        <f t="shared" si="2"/>
        <v>50</v>
      </c>
    </row>
    <row r="149" spans="1:10" x14ac:dyDescent="0.25">
      <c r="A149">
        <v>5</v>
      </c>
      <c r="B149">
        <v>5</v>
      </c>
      <c r="C149">
        <v>3</v>
      </c>
      <c r="D149">
        <v>6086</v>
      </c>
      <c r="J149">
        <f t="shared" si="2"/>
        <v>50</v>
      </c>
    </row>
    <row r="150" spans="1:10" x14ac:dyDescent="0.25">
      <c r="A150">
        <v>5</v>
      </c>
      <c r="B150">
        <v>6</v>
      </c>
      <c r="C150">
        <v>1</v>
      </c>
      <c r="D150">
        <v>6089</v>
      </c>
      <c r="J150">
        <f t="shared" si="2"/>
        <v>51</v>
      </c>
    </row>
    <row r="151" spans="1:10" x14ac:dyDescent="0.25">
      <c r="A151">
        <v>5</v>
      </c>
      <c r="B151">
        <v>6</v>
      </c>
      <c r="C151">
        <v>2</v>
      </c>
      <c r="D151">
        <v>6089</v>
      </c>
      <c r="J151">
        <f t="shared" si="2"/>
        <v>51</v>
      </c>
    </row>
    <row r="152" spans="1:10" x14ac:dyDescent="0.25">
      <c r="A152">
        <v>5</v>
      </c>
      <c r="B152">
        <v>6</v>
      </c>
      <c r="C152">
        <v>3</v>
      </c>
      <c r="D152">
        <v>6089</v>
      </c>
      <c r="J152">
        <f t="shared" si="2"/>
        <v>51</v>
      </c>
    </row>
    <row r="153" spans="1:10" x14ac:dyDescent="0.25">
      <c r="A153">
        <v>5</v>
      </c>
      <c r="B153">
        <v>7</v>
      </c>
      <c r="C153">
        <v>1</v>
      </c>
      <c r="D153">
        <v>6052</v>
      </c>
      <c r="J153">
        <f t="shared" si="2"/>
        <v>52</v>
      </c>
    </row>
    <row r="154" spans="1:10" x14ac:dyDescent="0.25">
      <c r="A154">
        <v>5</v>
      </c>
      <c r="B154">
        <v>7</v>
      </c>
      <c r="C154">
        <v>2</v>
      </c>
      <c r="D154">
        <v>6052</v>
      </c>
      <c r="J154">
        <f t="shared" si="2"/>
        <v>52</v>
      </c>
    </row>
    <row r="155" spans="1:10" x14ac:dyDescent="0.25">
      <c r="A155">
        <v>5</v>
      </c>
      <c r="B155">
        <v>7</v>
      </c>
      <c r="C155">
        <v>3</v>
      </c>
      <c r="D155">
        <v>6052</v>
      </c>
      <c r="J155">
        <f t="shared" si="2"/>
        <v>52</v>
      </c>
    </row>
    <row r="156" spans="1:10" x14ac:dyDescent="0.25">
      <c r="A156">
        <v>5</v>
      </c>
      <c r="B156">
        <v>8</v>
      </c>
      <c r="C156">
        <v>1</v>
      </c>
      <c r="D156">
        <v>6048</v>
      </c>
      <c r="J156">
        <f t="shared" si="2"/>
        <v>53</v>
      </c>
    </row>
    <row r="157" spans="1:10" x14ac:dyDescent="0.25">
      <c r="A157">
        <v>5</v>
      </c>
      <c r="B157">
        <v>8</v>
      </c>
      <c r="C157">
        <v>2</v>
      </c>
      <c r="D157">
        <v>6048</v>
      </c>
      <c r="J157">
        <f t="shared" si="2"/>
        <v>53</v>
      </c>
    </row>
    <row r="158" spans="1:10" x14ac:dyDescent="0.25">
      <c r="A158">
        <v>5</v>
      </c>
      <c r="B158">
        <v>8</v>
      </c>
      <c r="C158">
        <v>3</v>
      </c>
      <c r="D158">
        <v>6048</v>
      </c>
      <c r="J158">
        <f t="shared" si="2"/>
        <v>53</v>
      </c>
    </row>
    <row r="159" spans="1:10" x14ac:dyDescent="0.25">
      <c r="A159">
        <v>5</v>
      </c>
      <c r="B159">
        <v>9</v>
      </c>
      <c r="C159">
        <v>1</v>
      </c>
      <c r="D159">
        <v>6088</v>
      </c>
      <c r="J159">
        <f t="shared" si="2"/>
        <v>54</v>
      </c>
    </row>
    <row r="160" spans="1:10" x14ac:dyDescent="0.25">
      <c r="A160">
        <v>5</v>
      </c>
      <c r="B160">
        <v>9</v>
      </c>
      <c r="C160">
        <v>2</v>
      </c>
      <c r="D160">
        <v>6088</v>
      </c>
      <c r="J160">
        <f t="shared" si="2"/>
        <v>54</v>
      </c>
    </row>
    <row r="161" spans="1:10" x14ac:dyDescent="0.25">
      <c r="A161">
        <v>5</v>
      </c>
      <c r="B161">
        <v>9</v>
      </c>
      <c r="C161">
        <v>3</v>
      </c>
      <c r="D161">
        <v>6088</v>
      </c>
      <c r="J161">
        <f t="shared" si="2"/>
        <v>54</v>
      </c>
    </row>
    <row r="162" spans="1:10" x14ac:dyDescent="0.25">
      <c r="A162">
        <v>5</v>
      </c>
      <c r="B162">
        <v>10</v>
      </c>
      <c r="C162">
        <v>1</v>
      </c>
      <c r="D162">
        <v>6091</v>
      </c>
      <c r="J162">
        <f t="shared" si="2"/>
        <v>55</v>
      </c>
    </row>
    <row r="163" spans="1:10" x14ac:dyDescent="0.25">
      <c r="A163">
        <v>5</v>
      </c>
      <c r="B163">
        <v>10</v>
      </c>
      <c r="C163">
        <v>2</v>
      </c>
      <c r="D163">
        <v>6091</v>
      </c>
      <c r="J163">
        <f t="shared" si="2"/>
        <v>55</v>
      </c>
    </row>
    <row r="164" spans="1:10" x14ac:dyDescent="0.25">
      <c r="A164">
        <v>5</v>
      </c>
      <c r="B164">
        <v>10</v>
      </c>
      <c r="C164">
        <v>3</v>
      </c>
      <c r="D164">
        <v>6091</v>
      </c>
      <c r="J164">
        <f t="shared" si="2"/>
        <v>55</v>
      </c>
    </row>
    <row r="165" spans="1:10" x14ac:dyDescent="0.25">
      <c r="A165">
        <v>5</v>
      </c>
      <c r="B165">
        <v>11</v>
      </c>
      <c r="C165">
        <v>1</v>
      </c>
      <c r="D165">
        <v>6092</v>
      </c>
      <c r="J165">
        <f t="shared" si="2"/>
        <v>56</v>
      </c>
    </row>
    <row r="166" spans="1:10" x14ac:dyDescent="0.25">
      <c r="A166">
        <v>5</v>
      </c>
      <c r="B166">
        <v>11</v>
      </c>
      <c r="C166">
        <v>2</v>
      </c>
      <c r="D166">
        <v>6092</v>
      </c>
      <c r="J166">
        <f t="shared" si="2"/>
        <v>56</v>
      </c>
    </row>
    <row r="167" spans="1:10" x14ac:dyDescent="0.25">
      <c r="A167">
        <v>5</v>
      </c>
      <c r="B167">
        <v>11</v>
      </c>
      <c r="C167">
        <v>3</v>
      </c>
      <c r="D167">
        <v>6092</v>
      </c>
      <c r="J167">
        <f t="shared" si="2"/>
        <v>56</v>
      </c>
    </row>
    <row r="168" spans="1:10" x14ac:dyDescent="0.25">
      <c r="A168">
        <v>5</v>
      </c>
      <c r="B168">
        <v>12</v>
      </c>
      <c r="C168">
        <v>1</v>
      </c>
      <c r="D168">
        <v>6005</v>
      </c>
      <c r="J168">
        <f t="shared" si="2"/>
        <v>57</v>
      </c>
    </row>
    <row r="169" spans="1:10" x14ac:dyDescent="0.25">
      <c r="A169">
        <v>5</v>
      </c>
      <c r="B169">
        <v>12</v>
      </c>
      <c r="C169">
        <v>2</v>
      </c>
      <c r="D169">
        <v>6005</v>
      </c>
      <c r="J169">
        <f t="shared" si="2"/>
        <v>57</v>
      </c>
    </row>
    <row r="170" spans="1:10" x14ac:dyDescent="0.25">
      <c r="A170">
        <v>5</v>
      </c>
      <c r="B170">
        <v>12</v>
      </c>
      <c r="C170">
        <v>3</v>
      </c>
      <c r="D170">
        <v>6005</v>
      </c>
      <c r="J170">
        <f t="shared" si="2"/>
        <v>57</v>
      </c>
    </row>
    <row r="171" spans="1:10" x14ac:dyDescent="0.25">
      <c r="A171">
        <v>5</v>
      </c>
      <c r="B171">
        <v>13</v>
      </c>
      <c r="C171">
        <v>1</v>
      </c>
      <c r="D171">
        <v>6012</v>
      </c>
      <c r="J171">
        <f t="shared" si="2"/>
        <v>58</v>
      </c>
    </row>
    <row r="172" spans="1:10" x14ac:dyDescent="0.25">
      <c r="A172">
        <v>5</v>
      </c>
      <c r="B172">
        <v>13</v>
      </c>
      <c r="C172">
        <v>2</v>
      </c>
      <c r="D172">
        <v>6012</v>
      </c>
      <c r="J172">
        <f t="shared" si="2"/>
        <v>58</v>
      </c>
    </row>
    <row r="173" spans="1:10" x14ac:dyDescent="0.25">
      <c r="A173">
        <v>5</v>
      </c>
      <c r="B173">
        <v>13</v>
      </c>
      <c r="C173">
        <v>3</v>
      </c>
      <c r="D173">
        <v>6012</v>
      </c>
      <c r="J173">
        <f t="shared" si="2"/>
        <v>58</v>
      </c>
    </row>
    <row r="174" spans="1:10" x14ac:dyDescent="0.25">
      <c r="A174">
        <v>5</v>
      </c>
      <c r="B174">
        <v>14</v>
      </c>
      <c r="C174">
        <v>1</v>
      </c>
      <c r="D174">
        <v>6096</v>
      </c>
      <c r="J174">
        <f t="shared" si="2"/>
        <v>59</v>
      </c>
    </row>
    <row r="175" spans="1:10" x14ac:dyDescent="0.25">
      <c r="A175">
        <v>5</v>
      </c>
      <c r="B175">
        <v>14</v>
      </c>
      <c r="C175">
        <v>2</v>
      </c>
      <c r="D175">
        <v>6096</v>
      </c>
      <c r="J175">
        <f t="shared" si="2"/>
        <v>59</v>
      </c>
    </row>
    <row r="176" spans="1:10" x14ac:dyDescent="0.25">
      <c r="A176">
        <v>5</v>
      </c>
      <c r="B176">
        <v>14</v>
      </c>
      <c r="C176">
        <v>3</v>
      </c>
      <c r="D176">
        <v>6096</v>
      </c>
      <c r="J176">
        <f t="shared" si="2"/>
        <v>59</v>
      </c>
    </row>
    <row r="177" spans="1:10" x14ac:dyDescent="0.25">
      <c r="A177">
        <v>5</v>
      </c>
      <c r="B177">
        <v>15</v>
      </c>
      <c r="C177">
        <v>1</v>
      </c>
      <c r="D177">
        <v>6003</v>
      </c>
      <c r="J177">
        <f t="shared" si="2"/>
        <v>60</v>
      </c>
    </row>
    <row r="178" spans="1:10" x14ac:dyDescent="0.25">
      <c r="A178">
        <v>5</v>
      </c>
      <c r="B178">
        <v>15</v>
      </c>
      <c r="C178">
        <v>2</v>
      </c>
      <c r="D178">
        <v>6003</v>
      </c>
      <c r="J178">
        <f t="shared" si="2"/>
        <v>60</v>
      </c>
    </row>
    <row r="179" spans="1:10" x14ac:dyDescent="0.25">
      <c r="A179">
        <v>5</v>
      </c>
      <c r="B179">
        <v>15</v>
      </c>
      <c r="C179">
        <v>3</v>
      </c>
      <c r="D179">
        <v>6003</v>
      </c>
      <c r="J179">
        <f t="shared" si="2"/>
        <v>60</v>
      </c>
    </row>
    <row r="180" spans="1:10" x14ac:dyDescent="0.25">
      <c r="A180">
        <v>6</v>
      </c>
      <c r="B180">
        <v>1</v>
      </c>
      <c r="C180">
        <v>1</v>
      </c>
      <c r="D180">
        <v>6020</v>
      </c>
      <c r="J180">
        <f t="shared" si="2"/>
        <v>61</v>
      </c>
    </row>
    <row r="181" spans="1:10" x14ac:dyDescent="0.25">
      <c r="A181">
        <v>6</v>
      </c>
      <c r="B181">
        <v>1</v>
      </c>
      <c r="C181">
        <v>2</v>
      </c>
      <c r="D181">
        <v>6020</v>
      </c>
      <c r="J181">
        <f t="shared" si="2"/>
        <v>61</v>
      </c>
    </row>
    <row r="182" spans="1:10" x14ac:dyDescent="0.25">
      <c r="A182">
        <v>6</v>
      </c>
      <c r="B182">
        <v>1</v>
      </c>
      <c r="C182">
        <v>3</v>
      </c>
      <c r="D182">
        <v>6020</v>
      </c>
      <c r="J182">
        <f t="shared" si="2"/>
        <v>61</v>
      </c>
    </row>
    <row r="183" spans="1:10" x14ac:dyDescent="0.25">
      <c r="A183">
        <v>6</v>
      </c>
      <c r="B183">
        <v>2</v>
      </c>
      <c r="C183">
        <v>1</v>
      </c>
      <c r="D183">
        <v>6019</v>
      </c>
      <c r="J183">
        <f t="shared" si="2"/>
        <v>62</v>
      </c>
    </row>
    <row r="184" spans="1:10" x14ac:dyDescent="0.25">
      <c r="A184">
        <v>6</v>
      </c>
      <c r="B184">
        <v>2</v>
      </c>
      <c r="C184">
        <v>2</v>
      </c>
      <c r="D184">
        <v>6019</v>
      </c>
      <c r="J184">
        <f t="shared" si="2"/>
        <v>62</v>
      </c>
    </row>
    <row r="185" spans="1:10" x14ac:dyDescent="0.25">
      <c r="A185">
        <v>6</v>
      </c>
      <c r="B185">
        <v>2</v>
      </c>
      <c r="C185">
        <v>3</v>
      </c>
      <c r="D185">
        <v>6019</v>
      </c>
      <c r="J185">
        <f t="shared" si="2"/>
        <v>62</v>
      </c>
    </row>
    <row r="186" spans="1:10" x14ac:dyDescent="0.25">
      <c r="A186">
        <v>6</v>
      </c>
      <c r="B186">
        <v>3</v>
      </c>
      <c r="C186">
        <v>1</v>
      </c>
      <c r="D186">
        <v>6097</v>
      </c>
      <c r="J186">
        <f t="shared" si="2"/>
        <v>63</v>
      </c>
    </row>
    <row r="187" spans="1:10" x14ac:dyDescent="0.25">
      <c r="A187">
        <v>6</v>
      </c>
      <c r="B187">
        <v>3</v>
      </c>
      <c r="C187">
        <v>2</v>
      </c>
      <c r="D187">
        <v>6097</v>
      </c>
      <c r="J187">
        <f t="shared" si="2"/>
        <v>63</v>
      </c>
    </row>
    <row r="188" spans="1:10" x14ac:dyDescent="0.25">
      <c r="A188">
        <v>6</v>
      </c>
      <c r="B188">
        <v>3</v>
      </c>
      <c r="C188">
        <v>3</v>
      </c>
      <c r="D188">
        <v>6097</v>
      </c>
      <c r="J188">
        <f t="shared" si="2"/>
        <v>63</v>
      </c>
    </row>
    <row r="189" spans="1:10" x14ac:dyDescent="0.25">
      <c r="A189">
        <v>6</v>
      </c>
      <c r="B189">
        <v>4</v>
      </c>
      <c r="C189">
        <v>1</v>
      </c>
      <c r="D189">
        <v>6094</v>
      </c>
      <c r="J189">
        <f t="shared" si="2"/>
        <v>64</v>
      </c>
    </row>
    <row r="190" spans="1:10" x14ac:dyDescent="0.25">
      <c r="A190">
        <v>6</v>
      </c>
      <c r="B190">
        <v>4</v>
      </c>
      <c r="C190">
        <v>2</v>
      </c>
      <c r="D190">
        <v>6094</v>
      </c>
      <c r="J190">
        <f t="shared" si="2"/>
        <v>64</v>
      </c>
    </row>
    <row r="191" spans="1:10" x14ac:dyDescent="0.25">
      <c r="A191">
        <v>6</v>
      </c>
      <c r="B191">
        <v>4</v>
      </c>
      <c r="C191">
        <v>3</v>
      </c>
      <c r="D191">
        <v>6094</v>
      </c>
      <c r="J191">
        <f t="shared" si="2"/>
        <v>64</v>
      </c>
    </row>
    <row r="192" spans="1:10" x14ac:dyDescent="0.25">
      <c r="A192">
        <v>6</v>
      </c>
      <c r="B192">
        <v>5</v>
      </c>
      <c r="C192">
        <v>1</v>
      </c>
      <c r="D192">
        <v>6014</v>
      </c>
      <c r="J192">
        <f t="shared" si="2"/>
        <v>65</v>
      </c>
    </row>
    <row r="193" spans="1:10" x14ac:dyDescent="0.25">
      <c r="A193">
        <v>6</v>
      </c>
      <c r="B193">
        <v>5</v>
      </c>
      <c r="C193">
        <v>2</v>
      </c>
      <c r="D193">
        <v>6014</v>
      </c>
      <c r="J193">
        <f t="shared" si="2"/>
        <v>65</v>
      </c>
    </row>
    <row r="194" spans="1:10" x14ac:dyDescent="0.25">
      <c r="A194">
        <v>6</v>
      </c>
      <c r="B194">
        <v>5</v>
      </c>
      <c r="C194">
        <v>3</v>
      </c>
      <c r="D194">
        <v>6014</v>
      </c>
      <c r="J194">
        <f t="shared" si="2"/>
        <v>65</v>
      </c>
    </row>
    <row r="195" spans="1:10" x14ac:dyDescent="0.25">
      <c r="A195">
        <v>6</v>
      </c>
      <c r="B195">
        <v>6</v>
      </c>
      <c r="C195">
        <v>1</v>
      </c>
      <c r="D195">
        <v>6021</v>
      </c>
      <c r="J195">
        <f t="shared" si="2"/>
        <v>66</v>
      </c>
    </row>
    <row r="196" spans="1:10" x14ac:dyDescent="0.25">
      <c r="A196">
        <v>6</v>
      </c>
      <c r="B196">
        <v>6</v>
      </c>
      <c r="C196">
        <v>2</v>
      </c>
      <c r="D196">
        <v>6021</v>
      </c>
      <c r="J196">
        <f t="shared" si="2"/>
        <v>66</v>
      </c>
    </row>
    <row r="197" spans="1:10" x14ac:dyDescent="0.25">
      <c r="A197">
        <v>6</v>
      </c>
      <c r="B197">
        <v>6</v>
      </c>
      <c r="C197">
        <v>3</v>
      </c>
      <c r="D197">
        <v>6021</v>
      </c>
      <c r="J197">
        <f t="shared" si="2"/>
        <v>66</v>
      </c>
    </row>
    <row r="198" spans="1:10" x14ac:dyDescent="0.25">
      <c r="A198">
        <v>6</v>
      </c>
      <c r="B198">
        <v>7</v>
      </c>
      <c r="C198">
        <v>1</v>
      </c>
      <c r="D198">
        <v>6032</v>
      </c>
      <c r="J198">
        <f t="shared" si="2"/>
        <v>67</v>
      </c>
    </row>
    <row r="199" spans="1:10" x14ac:dyDescent="0.25">
      <c r="A199">
        <v>6</v>
      </c>
      <c r="B199">
        <v>7</v>
      </c>
      <c r="C199">
        <v>2</v>
      </c>
      <c r="D199">
        <v>6032</v>
      </c>
      <c r="J199">
        <f t="shared" si="2"/>
        <v>67</v>
      </c>
    </row>
    <row r="200" spans="1:10" x14ac:dyDescent="0.25">
      <c r="A200">
        <v>6</v>
      </c>
      <c r="B200">
        <v>7</v>
      </c>
      <c r="C200">
        <v>3</v>
      </c>
      <c r="D200">
        <v>6032</v>
      </c>
      <c r="J200">
        <f t="shared" si="2"/>
        <v>67</v>
      </c>
    </row>
    <row r="201" spans="1:10" x14ac:dyDescent="0.25">
      <c r="A201">
        <v>6</v>
      </c>
      <c r="B201">
        <v>8</v>
      </c>
      <c r="C201">
        <v>1</v>
      </c>
      <c r="D201">
        <v>6030</v>
      </c>
      <c r="J201">
        <f t="shared" si="2"/>
        <v>68</v>
      </c>
    </row>
    <row r="202" spans="1:10" x14ac:dyDescent="0.25">
      <c r="A202">
        <v>6</v>
      </c>
      <c r="B202">
        <v>8</v>
      </c>
      <c r="C202">
        <v>2</v>
      </c>
      <c r="D202">
        <v>6030</v>
      </c>
      <c r="J202">
        <f t="shared" ref="J202:J265" si="3">J199+1</f>
        <v>68</v>
      </c>
    </row>
    <row r="203" spans="1:10" x14ac:dyDescent="0.25">
      <c r="A203">
        <v>6</v>
      </c>
      <c r="B203">
        <v>8</v>
      </c>
      <c r="C203">
        <v>3</v>
      </c>
      <c r="D203">
        <v>6030</v>
      </c>
      <c r="J203">
        <f t="shared" si="3"/>
        <v>68</v>
      </c>
    </row>
    <row r="204" spans="1:10" x14ac:dyDescent="0.25">
      <c r="A204">
        <v>6</v>
      </c>
      <c r="B204">
        <v>9</v>
      </c>
      <c r="C204">
        <v>1</v>
      </c>
      <c r="D204">
        <v>6018</v>
      </c>
      <c r="J204">
        <f t="shared" si="3"/>
        <v>69</v>
      </c>
    </row>
    <row r="205" spans="1:10" x14ac:dyDescent="0.25">
      <c r="A205">
        <v>6</v>
      </c>
      <c r="B205">
        <v>9</v>
      </c>
      <c r="C205">
        <v>2</v>
      </c>
      <c r="D205">
        <v>6018</v>
      </c>
      <c r="J205">
        <f t="shared" si="3"/>
        <v>69</v>
      </c>
    </row>
    <row r="206" spans="1:10" x14ac:dyDescent="0.25">
      <c r="A206">
        <v>6</v>
      </c>
      <c r="B206">
        <v>9</v>
      </c>
      <c r="C206">
        <v>3</v>
      </c>
      <c r="D206">
        <v>6018</v>
      </c>
      <c r="J206">
        <f t="shared" si="3"/>
        <v>69</v>
      </c>
    </row>
    <row r="207" spans="1:10" x14ac:dyDescent="0.25">
      <c r="A207">
        <v>6</v>
      </c>
      <c r="B207">
        <v>10</v>
      </c>
      <c r="C207">
        <v>1</v>
      </c>
      <c r="D207">
        <v>6078</v>
      </c>
      <c r="J207">
        <f t="shared" si="3"/>
        <v>70</v>
      </c>
    </row>
    <row r="208" spans="1:10" x14ac:dyDescent="0.25">
      <c r="A208">
        <v>6</v>
      </c>
      <c r="B208">
        <v>10</v>
      </c>
      <c r="C208">
        <v>2</v>
      </c>
      <c r="D208">
        <v>6078</v>
      </c>
      <c r="J208">
        <f t="shared" si="3"/>
        <v>70</v>
      </c>
    </row>
    <row r="209" spans="1:10" x14ac:dyDescent="0.25">
      <c r="A209">
        <v>6</v>
      </c>
      <c r="B209">
        <v>10</v>
      </c>
      <c r="C209">
        <v>3</v>
      </c>
      <c r="D209">
        <v>6078</v>
      </c>
      <c r="J209">
        <f t="shared" si="3"/>
        <v>70</v>
      </c>
    </row>
    <row r="210" spans="1:10" x14ac:dyDescent="0.25">
      <c r="A210">
        <v>6</v>
      </c>
      <c r="B210">
        <v>11</v>
      </c>
      <c r="C210">
        <v>1</v>
      </c>
      <c r="D210">
        <v>6067</v>
      </c>
      <c r="J210">
        <f t="shared" si="3"/>
        <v>71</v>
      </c>
    </row>
    <row r="211" spans="1:10" x14ac:dyDescent="0.25">
      <c r="A211">
        <v>6</v>
      </c>
      <c r="B211">
        <v>11</v>
      </c>
      <c r="C211">
        <v>2</v>
      </c>
      <c r="D211">
        <v>6067</v>
      </c>
      <c r="J211">
        <f t="shared" si="3"/>
        <v>71</v>
      </c>
    </row>
    <row r="212" spans="1:10" x14ac:dyDescent="0.25">
      <c r="A212">
        <v>6</v>
      </c>
      <c r="B212">
        <v>11</v>
      </c>
      <c r="C212">
        <v>3</v>
      </c>
      <c r="D212">
        <v>6067</v>
      </c>
      <c r="J212">
        <f t="shared" si="3"/>
        <v>71</v>
      </c>
    </row>
    <row r="213" spans="1:10" x14ac:dyDescent="0.25">
      <c r="A213">
        <v>6</v>
      </c>
      <c r="B213">
        <v>12</v>
      </c>
      <c r="C213">
        <v>1</v>
      </c>
      <c r="D213">
        <v>6055</v>
      </c>
      <c r="J213">
        <f t="shared" si="3"/>
        <v>72</v>
      </c>
    </row>
    <row r="214" spans="1:10" x14ac:dyDescent="0.25">
      <c r="A214">
        <v>6</v>
      </c>
      <c r="B214">
        <v>12</v>
      </c>
      <c r="C214">
        <v>2</v>
      </c>
      <c r="D214">
        <v>6055</v>
      </c>
      <c r="J214">
        <f t="shared" si="3"/>
        <v>72</v>
      </c>
    </row>
    <row r="215" spans="1:10" x14ac:dyDescent="0.25">
      <c r="A215">
        <v>6</v>
      </c>
      <c r="B215">
        <v>12</v>
      </c>
      <c r="C215">
        <v>3</v>
      </c>
      <c r="D215">
        <v>6055</v>
      </c>
      <c r="J215">
        <f t="shared" si="3"/>
        <v>72</v>
      </c>
    </row>
    <row r="216" spans="1:10" x14ac:dyDescent="0.25">
      <c r="A216">
        <v>6</v>
      </c>
      <c r="B216">
        <v>13</v>
      </c>
      <c r="C216">
        <v>1</v>
      </c>
      <c r="D216">
        <v>6056</v>
      </c>
      <c r="J216">
        <f t="shared" si="3"/>
        <v>73</v>
      </c>
    </row>
    <row r="217" spans="1:10" x14ac:dyDescent="0.25">
      <c r="A217">
        <v>6</v>
      </c>
      <c r="B217">
        <v>13</v>
      </c>
      <c r="C217">
        <v>2</v>
      </c>
      <c r="D217">
        <v>6056</v>
      </c>
      <c r="J217">
        <f t="shared" si="3"/>
        <v>73</v>
      </c>
    </row>
    <row r="218" spans="1:10" x14ac:dyDescent="0.25">
      <c r="A218">
        <v>6</v>
      </c>
      <c r="B218">
        <v>13</v>
      </c>
      <c r="C218">
        <v>3</v>
      </c>
      <c r="D218">
        <v>6056</v>
      </c>
      <c r="J218">
        <f t="shared" si="3"/>
        <v>73</v>
      </c>
    </row>
    <row r="219" spans="1:10" x14ac:dyDescent="0.25">
      <c r="A219">
        <v>6</v>
      </c>
      <c r="B219">
        <v>14</v>
      </c>
      <c r="C219">
        <v>1</v>
      </c>
      <c r="D219">
        <v>6031</v>
      </c>
      <c r="J219">
        <f t="shared" si="3"/>
        <v>74</v>
      </c>
    </row>
    <row r="220" spans="1:10" x14ac:dyDescent="0.25">
      <c r="A220">
        <v>6</v>
      </c>
      <c r="B220">
        <v>14</v>
      </c>
      <c r="C220">
        <v>2</v>
      </c>
      <c r="D220">
        <v>6031</v>
      </c>
      <c r="J220">
        <f t="shared" si="3"/>
        <v>74</v>
      </c>
    </row>
    <row r="221" spans="1:10" x14ac:dyDescent="0.25">
      <c r="A221">
        <v>6</v>
      </c>
      <c r="B221">
        <v>14</v>
      </c>
      <c r="C221">
        <v>3</v>
      </c>
      <c r="D221">
        <v>6031</v>
      </c>
      <c r="J221">
        <f t="shared" si="3"/>
        <v>74</v>
      </c>
    </row>
    <row r="222" spans="1:10" x14ac:dyDescent="0.25">
      <c r="A222">
        <v>6</v>
      </c>
      <c r="B222">
        <v>15</v>
      </c>
      <c r="C222">
        <v>1</v>
      </c>
      <c r="D222">
        <v>6046</v>
      </c>
      <c r="J222">
        <f t="shared" si="3"/>
        <v>75</v>
      </c>
    </row>
    <row r="223" spans="1:10" x14ac:dyDescent="0.25">
      <c r="A223">
        <v>6</v>
      </c>
      <c r="B223">
        <v>15</v>
      </c>
      <c r="C223">
        <v>2</v>
      </c>
      <c r="D223">
        <v>6046</v>
      </c>
      <c r="J223">
        <f t="shared" si="3"/>
        <v>75</v>
      </c>
    </row>
    <row r="224" spans="1:10" x14ac:dyDescent="0.25">
      <c r="A224">
        <v>6</v>
      </c>
      <c r="B224">
        <v>15</v>
      </c>
      <c r="C224">
        <v>3</v>
      </c>
      <c r="D224">
        <v>6046</v>
      </c>
      <c r="J224">
        <f t="shared" si="3"/>
        <v>75</v>
      </c>
    </row>
    <row r="225" spans="1:10" x14ac:dyDescent="0.25">
      <c r="A225">
        <v>7</v>
      </c>
      <c r="B225">
        <v>1</v>
      </c>
      <c r="C225">
        <v>1</v>
      </c>
      <c r="D225">
        <v>7005</v>
      </c>
      <c r="J225">
        <f t="shared" si="3"/>
        <v>76</v>
      </c>
    </row>
    <row r="226" spans="1:10" x14ac:dyDescent="0.25">
      <c r="A226">
        <v>7</v>
      </c>
      <c r="B226">
        <v>1</v>
      </c>
      <c r="C226">
        <v>2</v>
      </c>
      <c r="D226">
        <v>7005</v>
      </c>
      <c r="J226">
        <f t="shared" si="3"/>
        <v>76</v>
      </c>
    </row>
    <row r="227" spans="1:10" x14ac:dyDescent="0.25">
      <c r="A227">
        <v>7</v>
      </c>
      <c r="B227">
        <v>1</v>
      </c>
      <c r="C227">
        <v>3</v>
      </c>
      <c r="D227">
        <v>7005</v>
      </c>
      <c r="J227">
        <f t="shared" si="3"/>
        <v>76</v>
      </c>
    </row>
    <row r="228" spans="1:10" x14ac:dyDescent="0.25">
      <c r="A228">
        <v>7</v>
      </c>
      <c r="B228">
        <v>2</v>
      </c>
      <c r="C228">
        <v>1</v>
      </c>
      <c r="D228">
        <v>7010</v>
      </c>
      <c r="J228">
        <f t="shared" si="3"/>
        <v>77</v>
      </c>
    </row>
    <row r="229" spans="1:10" x14ac:dyDescent="0.25">
      <c r="A229">
        <v>7</v>
      </c>
      <c r="B229">
        <v>2</v>
      </c>
      <c r="C229">
        <v>2</v>
      </c>
      <c r="D229">
        <v>7010</v>
      </c>
      <c r="J229">
        <f t="shared" si="3"/>
        <v>77</v>
      </c>
    </row>
    <row r="230" spans="1:10" x14ac:dyDescent="0.25">
      <c r="A230">
        <v>7</v>
      </c>
      <c r="B230">
        <v>2</v>
      </c>
      <c r="C230">
        <v>3</v>
      </c>
      <c r="D230">
        <v>7010</v>
      </c>
      <c r="J230">
        <f t="shared" si="3"/>
        <v>77</v>
      </c>
    </row>
    <row r="231" spans="1:10" x14ac:dyDescent="0.25">
      <c r="A231">
        <v>7</v>
      </c>
      <c r="B231">
        <v>3</v>
      </c>
      <c r="C231">
        <v>1</v>
      </c>
      <c r="D231">
        <v>7002</v>
      </c>
      <c r="J231">
        <f t="shared" si="3"/>
        <v>78</v>
      </c>
    </row>
    <row r="232" spans="1:10" x14ac:dyDescent="0.25">
      <c r="A232">
        <v>7</v>
      </c>
      <c r="B232">
        <v>3</v>
      </c>
      <c r="C232">
        <v>2</v>
      </c>
      <c r="D232">
        <v>7002</v>
      </c>
      <c r="J232">
        <f t="shared" si="3"/>
        <v>78</v>
      </c>
    </row>
    <row r="233" spans="1:10" x14ac:dyDescent="0.25">
      <c r="A233">
        <v>7</v>
      </c>
      <c r="B233">
        <v>3</v>
      </c>
      <c r="C233">
        <v>3</v>
      </c>
      <c r="D233">
        <v>7002</v>
      </c>
      <c r="J233">
        <f t="shared" si="3"/>
        <v>78</v>
      </c>
    </row>
    <row r="234" spans="1:10" x14ac:dyDescent="0.25">
      <c r="A234">
        <v>7</v>
      </c>
      <c r="B234">
        <v>4</v>
      </c>
      <c r="C234">
        <v>1</v>
      </c>
      <c r="D234">
        <v>7023</v>
      </c>
      <c r="J234">
        <f t="shared" si="3"/>
        <v>79</v>
      </c>
    </row>
    <row r="235" spans="1:10" x14ac:dyDescent="0.25">
      <c r="A235">
        <v>7</v>
      </c>
      <c r="B235">
        <v>4</v>
      </c>
      <c r="C235">
        <v>2</v>
      </c>
      <c r="D235">
        <v>7023</v>
      </c>
      <c r="J235">
        <f t="shared" si="3"/>
        <v>79</v>
      </c>
    </row>
    <row r="236" spans="1:10" x14ac:dyDescent="0.25">
      <c r="A236">
        <v>7</v>
      </c>
      <c r="B236">
        <v>4</v>
      </c>
      <c r="C236">
        <v>3</v>
      </c>
      <c r="D236">
        <v>7023</v>
      </c>
      <c r="J236">
        <f t="shared" si="3"/>
        <v>79</v>
      </c>
    </row>
    <row r="237" spans="1:10" x14ac:dyDescent="0.25">
      <c r="A237">
        <v>7</v>
      </c>
      <c r="B237">
        <v>5</v>
      </c>
      <c r="C237">
        <v>1</v>
      </c>
      <c r="D237">
        <v>7025</v>
      </c>
      <c r="J237">
        <f t="shared" si="3"/>
        <v>80</v>
      </c>
    </row>
    <row r="238" spans="1:10" x14ac:dyDescent="0.25">
      <c r="A238">
        <v>7</v>
      </c>
      <c r="B238">
        <v>5</v>
      </c>
      <c r="C238">
        <v>2</v>
      </c>
      <c r="D238">
        <v>7025</v>
      </c>
      <c r="J238">
        <f t="shared" si="3"/>
        <v>80</v>
      </c>
    </row>
    <row r="239" spans="1:10" x14ac:dyDescent="0.25">
      <c r="A239">
        <v>7</v>
      </c>
      <c r="B239">
        <v>5</v>
      </c>
      <c r="C239">
        <v>3</v>
      </c>
      <c r="D239">
        <v>7025</v>
      </c>
      <c r="J239">
        <f t="shared" si="3"/>
        <v>80</v>
      </c>
    </row>
    <row r="240" spans="1:10" x14ac:dyDescent="0.25">
      <c r="A240">
        <v>7</v>
      </c>
      <c r="B240">
        <v>6</v>
      </c>
      <c r="C240">
        <v>1</v>
      </c>
      <c r="D240">
        <v>7007</v>
      </c>
      <c r="J240">
        <f t="shared" si="3"/>
        <v>81</v>
      </c>
    </row>
    <row r="241" spans="1:10" x14ac:dyDescent="0.25">
      <c r="A241">
        <v>7</v>
      </c>
      <c r="B241">
        <v>6</v>
      </c>
      <c r="C241">
        <v>2</v>
      </c>
      <c r="D241">
        <v>7007</v>
      </c>
      <c r="J241">
        <f t="shared" si="3"/>
        <v>81</v>
      </c>
    </row>
    <row r="242" spans="1:10" x14ac:dyDescent="0.25">
      <c r="A242">
        <v>7</v>
      </c>
      <c r="B242">
        <v>6</v>
      </c>
      <c r="C242">
        <v>3</v>
      </c>
      <c r="D242">
        <v>7007</v>
      </c>
      <c r="J242">
        <f t="shared" si="3"/>
        <v>81</v>
      </c>
    </row>
    <row r="243" spans="1:10" x14ac:dyDescent="0.25">
      <c r="A243">
        <v>7</v>
      </c>
      <c r="B243">
        <v>7</v>
      </c>
      <c r="C243">
        <v>1</v>
      </c>
      <c r="D243">
        <v>7003</v>
      </c>
      <c r="J243">
        <f t="shared" si="3"/>
        <v>82</v>
      </c>
    </row>
    <row r="244" spans="1:10" x14ac:dyDescent="0.25">
      <c r="A244">
        <v>7</v>
      </c>
      <c r="B244">
        <v>7</v>
      </c>
      <c r="C244">
        <v>2</v>
      </c>
      <c r="D244">
        <v>7003</v>
      </c>
      <c r="J244">
        <f t="shared" si="3"/>
        <v>82</v>
      </c>
    </row>
    <row r="245" spans="1:10" x14ac:dyDescent="0.25">
      <c r="A245">
        <v>7</v>
      </c>
      <c r="B245">
        <v>7</v>
      </c>
      <c r="C245">
        <v>3</v>
      </c>
      <c r="D245">
        <v>7003</v>
      </c>
      <c r="J245">
        <f t="shared" si="3"/>
        <v>82</v>
      </c>
    </row>
    <row r="246" spans="1:10" x14ac:dyDescent="0.25">
      <c r="A246">
        <v>7</v>
      </c>
      <c r="B246">
        <v>8</v>
      </c>
      <c r="C246">
        <v>1</v>
      </c>
      <c r="D246">
        <v>7024</v>
      </c>
      <c r="J246">
        <f t="shared" si="3"/>
        <v>83</v>
      </c>
    </row>
    <row r="247" spans="1:10" x14ac:dyDescent="0.25">
      <c r="A247">
        <v>7</v>
      </c>
      <c r="B247">
        <v>8</v>
      </c>
      <c r="C247">
        <v>2</v>
      </c>
      <c r="D247">
        <v>7024</v>
      </c>
      <c r="J247">
        <f t="shared" si="3"/>
        <v>83</v>
      </c>
    </row>
    <row r="248" spans="1:10" x14ac:dyDescent="0.25">
      <c r="A248">
        <v>7</v>
      </c>
      <c r="B248">
        <v>8</v>
      </c>
      <c r="C248">
        <v>3</v>
      </c>
      <c r="D248">
        <v>7024</v>
      </c>
      <c r="J248">
        <f t="shared" si="3"/>
        <v>83</v>
      </c>
    </row>
    <row r="249" spans="1:10" x14ac:dyDescent="0.25">
      <c r="A249">
        <v>7</v>
      </c>
      <c r="B249">
        <v>9</v>
      </c>
      <c r="C249">
        <v>1</v>
      </c>
      <c r="D249">
        <v>7011</v>
      </c>
      <c r="J249">
        <f t="shared" si="3"/>
        <v>84</v>
      </c>
    </row>
    <row r="250" spans="1:10" x14ac:dyDescent="0.25">
      <c r="A250">
        <v>7</v>
      </c>
      <c r="B250">
        <v>9</v>
      </c>
      <c r="C250">
        <v>2</v>
      </c>
      <c r="D250">
        <v>7011</v>
      </c>
      <c r="J250">
        <f t="shared" si="3"/>
        <v>84</v>
      </c>
    </row>
    <row r="251" spans="1:10" x14ac:dyDescent="0.25">
      <c r="A251">
        <v>7</v>
      </c>
      <c r="B251">
        <v>9</v>
      </c>
      <c r="C251">
        <v>3</v>
      </c>
      <c r="D251">
        <v>7011</v>
      </c>
      <c r="J251">
        <f t="shared" si="3"/>
        <v>84</v>
      </c>
    </row>
    <row r="252" spans="1:10" x14ac:dyDescent="0.25">
      <c r="A252">
        <v>7</v>
      </c>
      <c r="B252">
        <v>10</v>
      </c>
      <c r="C252">
        <v>1</v>
      </c>
      <c r="D252">
        <v>7001</v>
      </c>
      <c r="J252">
        <f t="shared" si="3"/>
        <v>85</v>
      </c>
    </row>
    <row r="253" spans="1:10" x14ac:dyDescent="0.25">
      <c r="A253">
        <v>7</v>
      </c>
      <c r="B253">
        <v>10</v>
      </c>
      <c r="C253">
        <v>2</v>
      </c>
      <c r="D253">
        <v>7001</v>
      </c>
      <c r="J253">
        <f t="shared" si="3"/>
        <v>85</v>
      </c>
    </row>
    <row r="254" spans="1:10" x14ac:dyDescent="0.25">
      <c r="A254">
        <v>7</v>
      </c>
      <c r="B254">
        <v>10</v>
      </c>
      <c r="C254">
        <v>3</v>
      </c>
      <c r="D254">
        <v>7001</v>
      </c>
      <c r="J254">
        <f t="shared" si="3"/>
        <v>85</v>
      </c>
    </row>
    <row r="255" spans="1:10" x14ac:dyDescent="0.25">
      <c r="A255">
        <v>7</v>
      </c>
      <c r="B255">
        <v>11</v>
      </c>
      <c r="C255">
        <v>1</v>
      </c>
      <c r="D255">
        <v>7008</v>
      </c>
      <c r="J255">
        <f t="shared" si="3"/>
        <v>86</v>
      </c>
    </row>
    <row r="256" spans="1:10" x14ac:dyDescent="0.25">
      <c r="A256">
        <v>7</v>
      </c>
      <c r="B256">
        <v>11</v>
      </c>
      <c r="C256">
        <v>2</v>
      </c>
      <c r="D256">
        <v>7008</v>
      </c>
      <c r="J256">
        <f t="shared" si="3"/>
        <v>86</v>
      </c>
    </row>
    <row r="257" spans="1:10" x14ac:dyDescent="0.25">
      <c r="A257">
        <v>7</v>
      </c>
      <c r="B257">
        <v>11</v>
      </c>
      <c r="C257">
        <v>3</v>
      </c>
      <c r="D257">
        <v>7008</v>
      </c>
      <c r="J257">
        <f t="shared" si="3"/>
        <v>86</v>
      </c>
    </row>
    <row r="258" spans="1:10" x14ac:dyDescent="0.25">
      <c r="A258">
        <v>7</v>
      </c>
      <c r="B258">
        <v>12</v>
      </c>
      <c r="C258">
        <v>1</v>
      </c>
      <c r="D258">
        <v>7004</v>
      </c>
      <c r="J258">
        <f t="shared" si="3"/>
        <v>87</v>
      </c>
    </row>
    <row r="259" spans="1:10" x14ac:dyDescent="0.25">
      <c r="A259">
        <v>7</v>
      </c>
      <c r="B259">
        <v>12</v>
      </c>
      <c r="C259">
        <v>2</v>
      </c>
      <c r="D259">
        <v>7004</v>
      </c>
      <c r="J259">
        <f t="shared" si="3"/>
        <v>87</v>
      </c>
    </row>
    <row r="260" spans="1:10" x14ac:dyDescent="0.25">
      <c r="A260">
        <v>7</v>
      </c>
      <c r="B260">
        <v>12</v>
      </c>
      <c r="C260">
        <v>3</v>
      </c>
      <c r="D260">
        <v>7004</v>
      </c>
      <c r="J260">
        <f t="shared" si="3"/>
        <v>87</v>
      </c>
    </row>
    <row r="261" spans="1:10" x14ac:dyDescent="0.25">
      <c r="A261">
        <v>8</v>
      </c>
      <c r="B261">
        <v>1</v>
      </c>
      <c r="C261">
        <v>1</v>
      </c>
      <c r="D261">
        <v>1207</v>
      </c>
      <c r="J261">
        <f t="shared" si="3"/>
        <v>88</v>
      </c>
    </row>
    <row r="262" spans="1:10" x14ac:dyDescent="0.25">
      <c r="A262">
        <v>8</v>
      </c>
      <c r="B262">
        <v>1</v>
      </c>
      <c r="C262">
        <v>2</v>
      </c>
      <c r="D262">
        <v>1207</v>
      </c>
      <c r="J262">
        <f t="shared" si="3"/>
        <v>88</v>
      </c>
    </row>
    <row r="263" spans="1:10" x14ac:dyDescent="0.25">
      <c r="A263">
        <v>8</v>
      </c>
      <c r="B263">
        <v>1</v>
      </c>
      <c r="C263">
        <v>3</v>
      </c>
      <c r="D263">
        <v>1207</v>
      </c>
      <c r="J263">
        <f t="shared" si="3"/>
        <v>88</v>
      </c>
    </row>
    <row r="264" spans="1:10" x14ac:dyDescent="0.25">
      <c r="A264">
        <v>8</v>
      </c>
      <c r="B264">
        <v>2</v>
      </c>
      <c r="C264">
        <v>1</v>
      </c>
      <c r="D264">
        <v>1202</v>
      </c>
      <c r="J264">
        <f t="shared" si="3"/>
        <v>89</v>
      </c>
    </row>
    <row r="265" spans="1:10" x14ac:dyDescent="0.25">
      <c r="A265">
        <v>8</v>
      </c>
      <c r="B265">
        <v>2</v>
      </c>
      <c r="C265">
        <v>2</v>
      </c>
      <c r="D265">
        <v>1202</v>
      </c>
      <c r="J265">
        <f t="shared" si="3"/>
        <v>89</v>
      </c>
    </row>
    <row r="266" spans="1:10" x14ac:dyDescent="0.25">
      <c r="A266">
        <v>8</v>
      </c>
      <c r="B266">
        <v>2</v>
      </c>
      <c r="C266">
        <v>3</v>
      </c>
      <c r="D266">
        <v>1202</v>
      </c>
      <c r="J266">
        <f t="shared" ref="J266:J329" si="4">J263+1</f>
        <v>89</v>
      </c>
    </row>
    <row r="267" spans="1:10" x14ac:dyDescent="0.25">
      <c r="A267">
        <v>8</v>
      </c>
      <c r="B267">
        <v>3</v>
      </c>
      <c r="C267">
        <v>1</v>
      </c>
      <c r="D267">
        <v>1210</v>
      </c>
      <c r="J267">
        <f t="shared" si="4"/>
        <v>90</v>
      </c>
    </row>
    <row r="268" spans="1:10" x14ac:dyDescent="0.25">
      <c r="A268">
        <v>8</v>
      </c>
      <c r="B268">
        <v>3</v>
      </c>
      <c r="C268">
        <v>2</v>
      </c>
      <c r="D268">
        <v>1210</v>
      </c>
      <c r="J268">
        <f t="shared" si="4"/>
        <v>90</v>
      </c>
    </row>
    <row r="269" spans="1:10" x14ac:dyDescent="0.25">
      <c r="A269">
        <v>8</v>
      </c>
      <c r="B269">
        <v>3</v>
      </c>
      <c r="C269">
        <v>3</v>
      </c>
      <c r="D269">
        <v>1210</v>
      </c>
      <c r="J269">
        <f t="shared" si="4"/>
        <v>90</v>
      </c>
    </row>
    <row r="270" spans="1:10" x14ac:dyDescent="0.25">
      <c r="A270">
        <v>8</v>
      </c>
      <c r="B270">
        <v>4</v>
      </c>
      <c r="C270">
        <v>1</v>
      </c>
      <c r="D270">
        <v>1205</v>
      </c>
      <c r="J270">
        <f t="shared" si="4"/>
        <v>91</v>
      </c>
    </row>
    <row r="271" spans="1:10" x14ac:dyDescent="0.25">
      <c r="A271">
        <v>8</v>
      </c>
      <c r="B271">
        <v>4</v>
      </c>
      <c r="C271">
        <v>2</v>
      </c>
      <c r="D271">
        <v>1205</v>
      </c>
      <c r="J271">
        <f t="shared" si="4"/>
        <v>91</v>
      </c>
    </row>
    <row r="272" spans="1:10" x14ac:dyDescent="0.25">
      <c r="A272">
        <v>8</v>
      </c>
      <c r="B272">
        <v>4</v>
      </c>
      <c r="C272">
        <v>3</v>
      </c>
      <c r="D272">
        <v>1205</v>
      </c>
      <c r="J272">
        <f t="shared" si="4"/>
        <v>91</v>
      </c>
    </row>
    <row r="273" spans="1:10" x14ac:dyDescent="0.25">
      <c r="A273">
        <v>8</v>
      </c>
      <c r="B273">
        <v>5</v>
      </c>
      <c r="C273">
        <v>1</v>
      </c>
      <c r="D273">
        <v>1206</v>
      </c>
      <c r="J273">
        <f t="shared" si="4"/>
        <v>92</v>
      </c>
    </row>
    <row r="274" spans="1:10" x14ac:dyDescent="0.25">
      <c r="A274">
        <v>8</v>
      </c>
      <c r="B274">
        <v>5</v>
      </c>
      <c r="C274">
        <v>2</v>
      </c>
      <c r="D274">
        <v>1206</v>
      </c>
      <c r="J274">
        <f t="shared" si="4"/>
        <v>92</v>
      </c>
    </row>
    <row r="275" spans="1:10" x14ac:dyDescent="0.25">
      <c r="A275">
        <v>8</v>
      </c>
      <c r="B275">
        <v>5</v>
      </c>
      <c r="C275">
        <v>3</v>
      </c>
      <c r="D275">
        <v>1206</v>
      </c>
      <c r="J275">
        <f t="shared" si="4"/>
        <v>92</v>
      </c>
    </row>
    <row r="276" spans="1:10" x14ac:dyDescent="0.25">
      <c r="A276">
        <v>8</v>
      </c>
      <c r="B276">
        <v>6</v>
      </c>
      <c r="C276">
        <v>1</v>
      </c>
      <c r="D276">
        <v>1209</v>
      </c>
      <c r="J276">
        <f t="shared" si="4"/>
        <v>93</v>
      </c>
    </row>
    <row r="277" spans="1:10" x14ac:dyDescent="0.25">
      <c r="A277">
        <v>8</v>
      </c>
      <c r="B277">
        <v>6</v>
      </c>
      <c r="C277">
        <v>2</v>
      </c>
      <c r="D277">
        <v>1209</v>
      </c>
      <c r="J277">
        <f t="shared" si="4"/>
        <v>93</v>
      </c>
    </row>
    <row r="278" spans="1:10" x14ac:dyDescent="0.25">
      <c r="A278">
        <v>8</v>
      </c>
      <c r="B278">
        <v>6</v>
      </c>
      <c r="C278">
        <v>3</v>
      </c>
      <c r="D278">
        <v>1209</v>
      </c>
      <c r="J278">
        <f t="shared" si="4"/>
        <v>93</v>
      </c>
    </row>
    <row r="279" spans="1:10" x14ac:dyDescent="0.25">
      <c r="A279">
        <v>8</v>
      </c>
      <c r="B279">
        <v>7</v>
      </c>
      <c r="C279">
        <v>1</v>
      </c>
      <c r="D279">
        <v>1204</v>
      </c>
      <c r="J279">
        <f t="shared" si="4"/>
        <v>94</v>
      </c>
    </row>
    <row r="280" spans="1:10" x14ac:dyDescent="0.25">
      <c r="A280">
        <v>8</v>
      </c>
      <c r="B280">
        <v>7</v>
      </c>
      <c r="C280">
        <v>2</v>
      </c>
      <c r="D280">
        <v>1204</v>
      </c>
      <c r="J280">
        <f t="shared" si="4"/>
        <v>94</v>
      </c>
    </row>
    <row r="281" spans="1:10" x14ac:dyDescent="0.25">
      <c r="A281">
        <v>8</v>
      </c>
      <c r="B281">
        <v>7</v>
      </c>
      <c r="C281">
        <v>3</v>
      </c>
      <c r="D281">
        <v>1204</v>
      </c>
      <c r="J281">
        <f t="shared" si="4"/>
        <v>94</v>
      </c>
    </row>
    <row r="282" spans="1:10" x14ac:dyDescent="0.25">
      <c r="A282">
        <v>8</v>
      </c>
      <c r="B282">
        <v>8</v>
      </c>
      <c r="C282">
        <v>1</v>
      </c>
      <c r="D282">
        <v>1208</v>
      </c>
      <c r="J282">
        <f t="shared" si="4"/>
        <v>95</v>
      </c>
    </row>
    <row r="283" spans="1:10" x14ac:dyDescent="0.25">
      <c r="A283">
        <v>8</v>
      </c>
      <c r="B283">
        <v>8</v>
      </c>
      <c r="C283">
        <v>2</v>
      </c>
      <c r="D283">
        <v>1208</v>
      </c>
      <c r="J283">
        <f t="shared" si="4"/>
        <v>95</v>
      </c>
    </row>
    <row r="284" spans="1:10" x14ac:dyDescent="0.25">
      <c r="A284">
        <v>8</v>
      </c>
      <c r="B284">
        <v>8</v>
      </c>
      <c r="C284">
        <v>3</v>
      </c>
      <c r="D284">
        <v>1208</v>
      </c>
      <c r="J284">
        <f t="shared" si="4"/>
        <v>95</v>
      </c>
    </row>
    <row r="285" spans="1:10" x14ac:dyDescent="0.25">
      <c r="A285">
        <v>8</v>
      </c>
      <c r="B285">
        <v>9</v>
      </c>
      <c r="C285">
        <v>1</v>
      </c>
      <c r="D285">
        <v>6084</v>
      </c>
      <c r="J285">
        <f t="shared" si="4"/>
        <v>96</v>
      </c>
    </row>
    <row r="286" spans="1:10" x14ac:dyDescent="0.25">
      <c r="A286">
        <v>8</v>
      </c>
      <c r="B286">
        <v>9</v>
      </c>
      <c r="C286">
        <v>2</v>
      </c>
      <c r="D286">
        <v>6084</v>
      </c>
      <c r="J286">
        <f t="shared" si="4"/>
        <v>96</v>
      </c>
    </row>
    <row r="287" spans="1:10" x14ac:dyDescent="0.25">
      <c r="A287">
        <v>8</v>
      </c>
      <c r="B287">
        <v>9</v>
      </c>
      <c r="C287">
        <v>3</v>
      </c>
      <c r="D287">
        <v>6084</v>
      </c>
      <c r="J287">
        <f t="shared" si="4"/>
        <v>96</v>
      </c>
    </row>
    <row r="288" spans="1:10" x14ac:dyDescent="0.25">
      <c r="A288">
        <v>8</v>
      </c>
      <c r="B288">
        <v>10</v>
      </c>
      <c r="C288">
        <v>1</v>
      </c>
      <c r="D288">
        <v>1203</v>
      </c>
      <c r="J288">
        <f t="shared" si="4"/>
        <v>97</v>
      </c>
    </row>
    <row r="289" spans="1:10" x14ac:dyDescent="0.25">
      <c r="A289">
        <v>8</v>
      </c>
      <c r="B289">
        <v>10</v>
      </c>
      <c r="C289">
        <v>2</v>
      </c>
      <c r="D289">
        <v>1203</v>
      </c>
      <c r="J289">
        <f t="shared" si="4"/>
        <v>97</v>
      </c>
    </row>
    <row r="290" spans="1:10" x14ac:dyDescent="0.25">
      <c r="A290">
        <v>8</v>
      </c>
      <c r="B290">
        <v>10</v>
      </c>
      <c r="C290">
        <v>3</v>
      </c>
      <c r="D290">
        <v>1203</v>
      </c>
      <c r="J290">
        <f t="shared" si="4"/>
        <v>97</v>
      </c>
    </row>
    <row r="291" spans="1:10" x14ac:dyDescent="0.25">
      <c r="A291">
        <v>8</v>
      </c>
      <c r="B291">
        <v>11</v>
      </c>
      <c r="C291">
        <v>1</v>
      </c>
      <c r="D291">
        <v>1201</v>
      </c>
      <c r="J291">
        <f t="shared" si="4"/>
        <v>98</v>
      </c>
    </row>
    <row r="292" spans="1:10" x14ac:dyDescent="0.25">
      <c r="A292">
        <v>8</v>
      </c>
      <c r="B292">
        <v>11</v>
      </c>
      <c r="C292">
        <v>2</v>
      </c>
      <c r="D292">
        <v>1201</v>
      </c>
      <c r="J292">
        <f t="shared" si="4"/>
        <v>98</v>
      </c>
    </row>
    <row r="293" spans="1:10" x14ac:dyDescent="0.25">
      <c r="A293">
        <v>8</v>
      </c>
      <c r="B293">
        <v>11</v>
      </c>
      <c r="C293">
        <v>3</v>
      </c>
      <c r="D293">
        <v>1201</v>
      </c>
      <c r="J293">
        <f t="shared" si="4"/>
        <v>98</v>
      </c>
    </row>
    <row r="294" spans="1:10" x14ac:dyDescent="0.25">
      <c r="A294">
        <v>8</v>
      </c>
      <c r="B294">
        <v>12</v>
      </c>
      <c r="C294">
        <v>1</v>
      </c>
      <c r="D294">
        <v>6085</v>
      </c>
      <c r="J294">
        <f t="shared" si="4"/>
        <v>99</v>
      </c>
    </row>
    <row r="295" spans="1:10" x14ac:dyDescent="0.25">
      <c r="A295">
        <v>8</v>
      </c>
      <c r="B295">
        <v>12</v>
      </c>
      <c r="C295">
        <v>2</v>
      </c>
      <c r="D295">
        <v>6085</v>
      </c>
      <c r="J295">
        <f t="shared" si="4"/>
        <v>99</v>
      </c>
    </row>
    <row r="296" spans="1:10" x14ac:dyDescent="0.25">
      <c r="A296">
        <v>8</v>
      </c>
      <c r="B296">
        <v>12</v>
      </c>
      <c r="C296">
        <v>3</v>
      </c>
      <c r="D296">
        <v>6085</v>
      </c>
      <c r="J296">
        <f t="shared" si="4"/>
        <v>99</v>
      </c>
    </row>
    <row r="297" spans="1:10" x14ac:dyDescent="0.25">
      <c r="A297">
        <v>9</v>
      </c>
      <c r="B297">
        <v>1</v>
      </c>
      <c r="C297">
        <v>1</v>
      </c>
      <c r="D297">
        <v>1105</v>
      </c>
      <c r="J297">
        <f t="shared" si="4"/>
        <v>100</v>
      </c>
    </row>
    <row r="298" spans="1:10" x14ac:dyDescent="0.25">
      <c r="A298">
        <v>9</v>
      </c>
      <c r="B298">
        <v>1</v>
      </c>
      <c r="C298">
        <v>2</v>
      </c>
      <c r="D298">
        <v>1105</v>
      </c>
      <c r="J298">
        <f t="shared" si="4"/>
        <v>100</v>
      </c>
    </row>
    <row r="299" spans="1:10" x14ac:dyDescent="0.25">
      <c r="A299">
        <v>9</v>
      </c>
      <c r="B299">
        <v>1</v>
      </c>
      <c r="C299">
        <v>3</v>
      </c>
      <c r="D299">
        <v>1105</v>
      </c>
      <c r="J299">
        <f t="shared" si="4"/>
        <v>100</v>
      </c>
    </row>
    <row r="300" spans="1:10" x14ac:dyDescent="0.25">
      <c r="A300">
        <v>9</v>
      </c>
      <c r="B300">
        <v>2</v>
      </c>
      <c r="C300">
        <v>1</v>
      </c>
      <c r="D300">
        <v>1101</v>
      </c>
      <c r="J300">
        <f t="shared" si="4"/>
        <v>101</v>
      </c>
    </row>
    <row r="301" spans="1:10" x14ac:dyDescent="0.25">
      <c r="A301">
        <v>9</v>
      </c>
      <c r="B301">
        <v>2</v>
      </c>
      <c r="C301">
        <v>2</v>
      </c>
      <c r="D301">
        <v>1101</v>
      </c>
      <c r="J301">
        <f t="shared" si="4"/>
        <v>101</v>
      </c>
    </row>
    <row r="302" spans="1:10" x14ac:dyDescent="0.25">
      <c r="A302">
        <v>9</v>
      </c>
      <c r="B302">
        <v>2</v>
      </c>
      <c r="C302">
        <v>3</v>
      </c>
      <c r="D302">
        <v>1101</v>
      </c>
      <c r="J302">
        <f t="shared" si="4"/>
        <v>101</v>
      </c>
    </row>
    <row r="303" spans="1:10" x14ac:dyDescent="0.25">
      <c r="A303">
        <v>9</v>
      </c>
      <c r="B303">
        <v>3</v>
      </c>
      <c r="C303">
        <v>1</v>
      </c>
      <c r="D303">
        <v>1108</v>
      </c>
      <c r="J303">
        <f t="shared" si="4"/>
        <v>102</v>
      </c>
    </row>
    <row r="304" spans="1:10" x14ac:dyDescent="0.25">
      <c r="A304">
        <v>9</v>
      </c>
      <c r="B304">
        <v>3</v>
      </c>
      <c r="C304">
        <v>2</v>
      </c>
      <c r="D304">
        <v>1108</v>
      </c>
      <c r="J304">
        <f t="shared" si="4"/>
        <v>102</v>
      </c>
    </row>
    <row r="305" spans="1:10" x14ac:dyDescent="0.25">
      <c r="A305">
        <v>9</v>
      </c>
      <c r="B305">
        <v>3</v>
      </c>
      <c r="C305">
        <v>3</v>
      </c>
      <c r="D305">
        <v>1108</v>
      </c>
      <c r="J305">
        <f t="shared" si="4"/>
        <v>102</v>
      </c>
    </row>
    <row r="306" spans="1:10" x14ac:dyDescent="0.25">
      <c r="A306">
        <v>9</v>
      </c>
      <c r="B306">
        <v>4</v>
      </c>
      <c r="C306">
        <v>1</v>
      </c>
      <c r="D306">
        <v>1109</v>
      </c>
      <c r="J306">
        <f t="shared" si="4"/>
        <v>103</v>
      </c>
    </row>
    <row r="307" spans="1:10" x14ac:dyDescent="0.25">
      <c r="A307">
        <v>9</v>
      </c>
      <c r="B307">
        <v>4</v>
      </c>
      <c r="C307">
        <v>2</v>
      </c>
      <c r="D307">
        <v>1109</v>
      </c>
      <c r="J307">
        <f t="shared" si="4"/>
        <v>103</v>
      </c>
    </row>
    <row r="308" spans="1:10" x14ac:dyDescent="0.25">
      <c r="A308">
        <v>9</v>
      </c>
      <c r="B308">
        <v>4</v>
      </c>
      <c r="C308">
        <v>3</v>
      </c>
      <c r="D308">
        <v>1109</v>
      </c>
      <c r="J308">
        <f t="shared" si="4"/>
        <v>103</v>
      </c>
    </row>
    <row r="309" spans="1:10" x14ac:dyDescent="0.25">
      <c r="A309">
        <v>9</v>
      </c>
      <c r="B309">
        <v>5</v>
      </c>
      <c r="C309">
        <v>1</v>
      </c>
      <c r="D309">
        <v>1110</v>
      </c>
      <c r="J309">
        <f t="shared" si="4"/>
        <v>104</v>
      </c>
    </row>
    <row r="310" spans="1:10" x14ac:dyDescent="0.25">
      <c r="A310">
        <v>9</v>
      </c>
      <c r="B310">
        <v>5</v>
      </c>
      <c r="C310">
        <v>2</v>
      </c>
      <c r="D310">
        <v>1110</v>
      </c>
      <c r="J310">
        <f t="shared" si="4"/>
        <v>104</v>
      </c>
    </row>
    <row r="311" spans="1:10" x14ac:dyDescent="0.25">
      <c r="A311">
        <v>9</v>
      </c>
      <c r="B311">
        <v>5</v>
      </c>
      <c r="C311">
        <v>3</v>
      </c>
      <c r="D311">
        <v>1110</v>
      </c>
      <c r="J311">
        <f t="shared" si="4"/>
        <v>104</v>
      </c>
    </row>
    <row r="312" spans="1:10" x14ac:dyDescent="0.25">
      <c r="A312">
        <v>9</v>
      </c>
      <c r="B312">
        <v>6</v>
      </c>
      <c r="C312">
        <v>1</v>
      </c>
      <c r="D312">
        <v>7006</v>
      </c>
      <c r="J312">
        <f t="shared" si="4"/>
        <v>105</v>
      </c>
    </row>
    <row r="313" spans="1:10" x14ac:dyDescent="0.25">
      <c r="A313">
        <v>9</v>
      </c>
      <c r="B313">
        <v>6</v>
      </c>
      <c r="C313">
        <v>2</v>
      </c>
      <c r="D313">
        <v>7006</v>
      </c>
      <c r="J313">
        <f t="shared" si="4"/>
        <v>105</v>
      </c>
    </row>
    <row r="314" spans="1:10" x14ac:dyDescent="0.25">
      <c r="A314">
        <v>9</v>
      </c>
      <c r="B314">
        <v>6</v>
      </c>
      <c r="C314">
        <v>3</v>
      </c>
      <c r="D314">
        <v>7006</v>
      </c>
      <c r="J314">
        <f t="shared" si="4"/>
        <v>105</v>
      </c>
    </row>
    <row r="315" spans="1:10" x14ac:dyDescent="0.25">
      <c r="A315">
        <v>9</v>
      </c>
      <c r="B315">
        <v>7</v>
      </c>
      <c r="C315">
        <v>1</v>
      </c>
      <c r="D315">
        <v>1102</v>
      </c>
      <c r="J315">
        <f t="shared" si="4"/>
        <v>106</v>
      </c>
    </row>
    <row r="316" spans="1:10" x14ac:dyDescent="0.25">
      <c r="A316">
        <v>9</v>
      </c>
      <c r="B316">
        <v>7</v>
      </c>
      <c r="C316">
        <v>2</v>
      </c>
      <c r="D316">
        <v>1102</v>
      </c>
      <c r="J316">
        <f t="shared" si="4"/>
        <v>106</v>
      </c>
    </row>
    <row r="317" spans="1:10" x14ac:dyDescent="0.25">
      <c r="A317">
        <v>9</v>
      </c>
      <c r="B317">
        <v>7</v>
      </c>
      <c r="C317">
        <v>3</v>
      </c>
      <c r="D317">
        <v>1102</v>
      </c>
      <c r="J317">
        <f t="shared" si="4"/>
        <v>106</v>
      </c>
    </row>
    <row r="318" spans="1:10" x14ac:dyDescent="0.25">
      <c r="A318">
        <v>9</v>
      </c>
      <c r="B318">
        <v>8</v>
      </c>
      <c r="C318">
        <v>1</v>
      </c>
      <c r="D318">
        <v>1106</v>
      </c>
      <c r="J318">
        <f t="shared" si="4"/>
        <v>107</v>
      </c>
    </row>
    <row r="319" spans="1:10" x14ac:dyDescent="0.25">
      <c r="A319">
        <v>9</v>
      </c>
      <c r="B319">
        <v>8</v>
      </c>
      <c r="C319">
        <v>2</v>
      </c>
      <c r="D319">
        <v>1106</v>
      </c>
      <c r="J319">
        <f t="shared" si="4"/>
        <v>107</v>
      </c>
    </row>
    <row r="320" spans="1:10" x14ac:dyDescent="0.25">
      <c r="A320">
        <v>9</v>
      </c>
      <c r="B320">
        <v>8</v>
      </c>
      <c r="C320">
        <v>3</v>
      </c>
      <c r="D320">
        <v>1106</v>
      </c>
      <c r="J320">
        <f t="shared" si="4"/>
        <v>107</v>
      </c>
    </row>
    <row r="321" spans="1:10" x14ac:dyDescent="0.25">
      <c r="A321">
        <v>9</v>
      </c>
      <c r="B321">
        <v>9</v>
      </c>
      <c r="C321">
        <v>1</v>
      </c>
      <c r="D321">
        <v>1107</v>
      </c>
      <c r="J321">
        <f t="shared" si="4"/>
        <v>108</v>
      </c>
    </row>
    <row r="322" spans="1:10" x14ac:dyDescent="0.25">
      <c r="A322">
        <v>9</v>
      </c>
      <c r="B322">
        <v>9</v>
      </c>
      <c r="C322">
        <v>2</v>
      </c>
      <c r="D322">
        <v>1107</v>
      </c>
      <c r="J322">
        <f t="shared" si="4"/>
        <v>108</v>
      </c>
    </row>
    <row r="323" spans="1:10" x14ac:dyDescent="0.25">
      <c r="A323">
        <v>9</v>
      </c>
      <c r="B323">
        <v>9</v>
      </c>
      <c r="C323">
        <v>3</v>
      </c>
      <c r="D323">
        <v>1107</v>
      </c>
      <c r="J323">
        <f t="shared" si="4"/>
        <v>108</v>
      </c>
    </row>
    <row r="324" spans="1:10" x14ac:dyDescent="0.25">
      <c r="A324">
        <v>9</v>
      </c>
      <c r="B324">
        <v>10</v>
      </c>
      <c r="C324">
        <v>1</v>
      </c>
      <c r="D324">
        <v>1103</v>
      </c>
      <c r="J324">
        <f t="shared" si="4"/>
        <v>109</v>
      </c>
    </row>
    <row r="325" spans="1:10" x14ac:dyDescent="0.25">
      <c r="A325">
        <v>9</v>
      </c>
      <c r="B325">
        <v>10</v>
      </c>
      <c r="C325">
        <v>2</v>
      </c>
      <c r="D325">
        <v>1103</v>
      </c>
      <c r="J325">
        <f t="shared" si="4"/>
        <v>109</v>
      </c>
    </row>
    <row r="326" spans="1:10" x14ac:dyDescent="0.25">
      <c r="A326">
        <v>9</v>
      </c>
      <c r="B326">
        <v>10</v>
      </c>
      <c r="C326">
        <v>3</v>
      </c>
      <c r="D326">
        <v>1103</v>
      </c>
      <c r="J326">
        <f t="shared" si="4"/>
        <v>109</v>
      </c>
    </row>
    <row r="327" spans="1:10" x14ac:dyDescent="0.25">
      <c r="A327">
        <v>9</v>
      </c>
      <c r="B327">
        <v>11</v>
      </c>
      <c r="C327">
        <v>1</v>
      </c>
      <c r="D327">
        <v>1104</v>
      </c>
      <c r="J327">
        <f t="shared" si="4"/>
        <v>110</v>
      </c>
    </row>
    <row r="328" spans="1:10" x14ac:dyDescent="0.25">
      <c r="A328">
        <v>9</v>
      </c>
      <c r="B328">
        <v>11</v>
      </c>
      <c r="C328">
        <v>2</v>
      </c>
      <c r="D328">
        <v>1104</v>
      </c>
      <c r="J328">
        <f t="shared" si="4"/>
        <v>110</v>
      </c>
    </row>
    <row r="329" spans="1:10" x14ac:dyDescent="0.25">
      <c r="A329">
        <v>9</v>
      </c>
      <c r="B329">
        <v>11</v>
      </c>
      <c r="C329">
        <v>3</v>
      </c>
      <c r="D329">
        <v>1104</v>
      </c>
      <c r="J329">
        <f t="shared" si="4"/>
        <v>110</v>
      </c>
    </row>
    <row r="330" spans="1:10" x14ac:dyDescent="0.25">
      <c r="A330">
        <v>9</v>
      </c>
      <c r="B330">
        <v>12</v>
      </c>
      <c r="C330">
        <v>1</v>
      </c>
      <c r="D330">
        <v>1111</v>
      </c>
      <c r="J330">
        <f t="shared" ref="J330:J393" si="5">J327+1</f>
        <v>111</v>
      </c>
    </row>
    <row r="331" spans="1:10" x14ac:dyDescent="0.25">
      <c r="A331">
        <v>9</v>
      </c>
      <c r="B331">
        <v>12</v>
      </c>
      <c r="C331">
        <v>2</v>
      </c>
      <c r="D331">
        <v>1111</v>
      </c>
      <c r="J331">
        <f t="shared" si="5"/>
        <v>111</v>
      </c>
    </row>
    <row r="332" spans="1:10" x14ac:dyDescent="0.25">
      <c r="A332">
        <v>9</v>
      </c>
      <c r="B332">
        <v>12</v>
      </c>
      <c r="C332">
        <v>3</v>
      </c>
      <c r="D332">
        <v>1111</v>
      </c>
      <c r="J332">
        <f t="shared" si="5"/>
        <v>111</v>
      </c>
    </row>
    <row r="333" spans="1:10" x14ac:dyDescent="0.25">
      <c r="A333">
        <v>10</v>
      </c>
      <c r="B333">
        <v>1</v>
      </c>
      <c r="C333">
        <v>1</v>
      </c>
      <c r="D333">
        <v>8002</v>
      </c>
      <c r="J333">
        <f t="shared" si="5"/>
        <v>112</v>
      </c>
    </row>
    <row r="334" spans="1:10" x14ac:dyDescent="0.25">
      <c r="A334">
        <v>10</v>
      </c>
      <c r="B334">
        <v>1</v>
      </c>
      <c r="C334">
        <v>2</v>
      </c>
      <c r="D334">
        <v>8002</v>
      </c>
      <c r="J334">
        <f t="shared" si="5"/>
        <v>112</v>
      </c>
    </row>
    <row r="335" spans="1:10" x14ac:dyDescent="0.25">
      <c r="A335">
        <v>10</v>
      </c>
      <c r="B335">
        <v>1</v>
      </c>
      <c r="C335">
        <v>3</v>
      </c>
      <c r="D335">
        <v>8002</v>
      </c>
      <c r="J335">
        <f t="shared" si="5"/>
        <v>112</v>
      </c>
    </row>
    <row r="336" spans="1:10" x14ac:dyDescent="0.25">
      <c r="A336">
        <v>10</v>
      </c>
      <c r="B336">
        <v>2</v>
      </c>
      <c r="C336">
        <v>1</v>
      </c>
      <c r="D336">
        <v>8003</v>
      </c>
      <c r="J336">
        <f t="shared" si="5"/>
        <v>113</v>
      </c>
    </row>
    <row r="337" spans="1:10" x14ac:dyDescent="0.25">
      <c r="A337">
        <v>10</v>
      </c>
      <c r="B337">
        <v>2</v>
      </c>
      <c r="C337">
        <v>2</v>
      </c>
      <c r="D337">
        <v>8003</v>
      </c>
      <c r="J337">
        <f t="shared" si="5"/>
        <v>113</v>
      </c>
    </row>
    <row r="338" spans="1:10" x14ac:dyDescent="0.25">
      <c r="A338">
        <v>10</v>
      </c>
      <c r="B338">
        <v>2</v>
      </c>
      <c r="C338">
        <v>3</v>
      </c>
      <c r="D338">
        <v>8003</v>
      </c>
      <c r="J338">
        <f t="shared" si="5"/>
        <v>113</v>
      </c>
    </row>
    <row r="339" spans="1:10" x14ac:dyDescent="0.25">
      <c r="A339">
        <v>10</v>
      </c>
      <c r="B339">
        <v>3</v>
      </c>
      <c r="C339">
        <v>1</v>
      </c>
      <c r="D339">
        <v>8004</v>
      </c>
      <c r="J339">
        <f t="shared" si="5"/>
        <v>114</v>
      </c>
    </row>
    <row r="340" spans="1:10" x14ac:dyDescent="0.25">
      <c r="A340">
        <v>10</v>
      </c>
      <c r="B340">
        <v>3</v>
      </c>
      <c r="C340">
        <v>2</v>
      </c>
      <c r="D340">
        <v>8004</v>
      </c>
      <c r="J340">
        <f t="shared" si="5"/>
        <v>114</v>
      </c>
    </row>
    <row r="341" spans="1:10" x14ac:dyDescent="0.25">
      <c r="A341">
        <v>10</v>
      </c>
      <c r="B341">
        <v>3</v>
      </c>
      <c r="C341">
        <v>3</v>
      </c>
      <c r="D341">
        <v>8004</v>
      </c>
      <c r="J341">
        <f t="shared" si="5"/>
        <v>114</v>
      </c>
    </row>
    <row r="342" spans="1:10" x14ac:dyDescent="0.25">
      <c r="A342">
        <v>10</v>
      </c>
      <c r="B342">
        <v>4</v>
      </c>
      <c r="C342">
        <v>1</v>
      </c>
      <c r="D342">
        <v>8013</v>
      </c>
      <c r="J342">
        <f t="shared" si="5"/>
        <v>115</v>
      </c>
    </row>
    <row r="343" spans="1:10" x14ac:dyDescent="0.25">
      <c r="A343">
        <v>10</v>
      </c>
      <c r="B343">
        <v>4</v>
      </c>
      <c r="C343">
        <v>2</v>
      </c>
      <c r="D343">
        <v>8013</v>
      </c>
      <c r="J343">
        <f t="shared" si="5"/>
        <v>115</v>
      </c>
    </row>
    <row r="344" spans="1:10" x14ac:dyDescent="0.25">
      <c r="A344">
        <v>10</v>
      </c>
      <c r="B344">
        <v>4</v>
      </c>
      <c r="C344">
        <v>3</v>
      </c>
      <c r="D344">
        <v>8013</v>
      </c>
      <c r="J344">
        <f t="shared" si="5"/>
        <v>115</v>
      </c>
    </row>
    <row r="345" spans="1:10" x14ac:dyDescent="0.25">
      <c r="A345">
        <v>10</v>
      </c>
      <c r="B345">
        <v>5</v>
      </c>
      <c r="C345">
        <v>1</v>
      </c>
      <c r="D345">
        <v>8011</v>
      </c>
      <c r="J345">
        <f t="shared" si="5"/>
        <v>116</v>
      </c>
    </row>
    <row r="346" spans="1:10" x14ac:dyDescent="0.25">
      <c r="A346">
        <v>10</v>
      </c>
      <c r="B346">
        <v>5</v>
      </c>
      <c r="C346">
        <v>2</v>
      </c>
      <c r="D346">
        <v>8011</v>
      </c>
      <c r="J346">
        <f t="shared" si="5"/>
        <v>116</v>
      </c>
    </row>
    <row r="347" spans="1:10" x14ac:dyDescent="0.25">
      <c r="A347">
        <v>10</v>
      </c>
      <c r="B347">
        <v>5</v>
      </c>
      <c r="C347">
        <v>3</v>
      </c>
      <c r="D347">
        <v>8011</v>
      </c>
      <c r="J347">
        <f t="shared" si="5"/>
        <v>116</v>
      </c>
    </row>
    <row r="348" spans="1:10" x14ac:dyDescent="0.25">
      <c r="A348">
        <v>10</v>
      </c>
      <c r="B348">
        <v>6</v>
      </c>
      <c r="C348">
        <v>1</v>
      </c>
      <c r="D348">
        <v>8007</v>
      </c>
      <c r="J348">
        <f t="shared" si="5"/>
        <v>117</v>
      </c>
    </row>
    <row r="349" spans="1:10" x14ac:dyDescent="0.25">
      <c r="A349">
        <v>10</v>
      </c>
      <c r="B349">
        <v>6</v>
      </c>
      <c r="C349">
        <v>2</v>
      </c>
      <c r="D349">
        <v>8007</v>
      </c>
      <c r="J349">
        <f t="shared" si="5"/>
        <v>117</v>
      </c>
    </row>
    <row r="350" spans="1:10" x14ac:dyDescent="0.25">
      <c r="A350">
        <v>10</v>
      </c>
      <c r="B350">
        <v>6</v>
      </c>
      <c r="C350">
        <v>3</v>
      </c>
      <c r="D350">
        <v>8007</v>
      </c>
      <c r="J350">
        <f t="shared" si="5"/>
        <v>117</v>
      </c>
    </row>
    <row r="351" spans="1:10" x14ac:dyDescent="0.25">
      <c r="A351">
        <v>10</v>
      </c>
      <c r="B351">
        <v>7</v>
      </c>
      <c r="C351">
        <v>1</v>
      </c>
      <c r="D351">
        <v>8009</v>
      </c>
      <c r="J351">
        <f t="shared" si="5"/>
        <v>118</v>
      </c>
    </row>
    <row r="352" spans="1:10" x14ac:dyDescent="0.25">
      <c r="A352">
        <v>10</v>
      </c>
      <c r="B352">
        <v>7</v>
      </c>
      <c r="C352">
        <v>2</v>
      </c>
      <c r="D352">
        <v>8009</v>
      </c>
      <c r="J352">
        <f t="shared" si="5"/>
        <v>118</v>
      </c>
    </row>
    <row r="353" spans="1:10" x14ac:dyDescent="0.25">
      <c r="A353">
        <v>10</v>
      </c>
      <c r="B353">
        <v>7</v>
      </c>
      <c r="C353">
        <v>3</v>
      </c>
      <c r="D353">
        <v>8009</v>
      </c>
      <c r="J353">
        <f t="shared" si="5"/>
        <v>118</v>
      </c>
    </row>
    <row r="354" spans="1:10" x14ac:dyDescent="0.25">
      <c r="A354">
        <v>10</v>
      </c>
      <c r="B354">
        <v>8</v>
      </c>
      <c r="C354">
        <v>1</v>
      </c>
      <c r="D354">
        <v>8005</v>
      </c>
      <c r="J354">
        <f t="shared" si="5"/>
        <v>119</v>
      </c>
    </row>
    <row r="355" spans="1:10" x14ac:dyDescent="0.25">
      <c r="A355">
        <v>10</v>
      </c>
      <c r="B355">
        <v>8</v>
      </c>
      <c r="C355">
        <v>2</v>
      </c>
      <c r="D355">
        <v>8005</v>
      </c>
      <c r="J355">
        <f t="shared" si="5"/>
        <v>119</v>
      </c>
    </row>
    <row r="356" spans="1:10" x14ac:dyDescent="0.25">
      <c r="A356">
        <v>10</v>
      </c>
      <c r="B356">
        <v>8</v>
      </c>
      <c r="C356">
        <v>3</v>
      </c>
      <c r="D356">
        <v>8005</v>
      </c>
      <c r="J356">
        <f t="shared" si="5"/>
        <v>119</v>
      </c>
    </row>
    <row r="357" spans="1:10" x14ac:dyDescent="0.25">
      <c r="A357">
        <v>10</v>
      </c>
      <c r="B357">
        <v>9</v>
      </c>
      <c r="C357">
        <v>1</v>
      </c>
      <c r="D357">
        <v>8006</v>
      </c>
      <c r="J357">
        <f t="shared" si="5"/>
        <v>120</v>
      </c>
    </row>
    <row r="358" spans="1:10" x14ac:dyDescent="0.25">
      <c r="A358">
        <v>10</v>
      </c>
      <c r="B358">
        <v>9</v>
      </c>
      <c r="C358">
        <v>2</v>
      </c>
      <c r="D358">
        <v>8006</v>
      </c>
      <c r="J358">
        <f t="shared" si="5"/>
        <v>120</v>
      </c>
    </row>
    <row r="359" spans="1:10" x14ac:dyDescent="0.25">
      <c r="A359">
        <v>10</v>
      </c>
      <c r="B359">
        <v>9</v>
      </c>
      <c r="C359">
        <v>3</v>
      </c>
      <c r="D359">
        <v>8006</v>
      </c>
      <c r="J359">
        <f t="shared" si="5"/>
        <v>120</v>
      </c>
    </row>
    <row r="360" spans="1:10" x14ac:dyDescent="0.25">
      <c r="A360">
        <v>10</v>
      </c>
      <c r="B360">
        <v>10</v>
      </c>
      <c r="C360">
        <v>1</v>
      </c>
      <c r="D360">
        <v>8010</v>
      </c>
      <c r="J360">
        <f t="shared" si="5"/>
        <v>121</v>
      </c>
    </row>
    <row r="361" spans="1:10" x14ac:dyDescent="0.25">
      <c r="A361">
        <v>10</v>
      </c>
      <c r="B361">
        <v>10</v>
      </c>
      <c r="C361">
        <v>2</v>
      </c>
      <c r="D361">
        <v>8010</v>
      </c>
      <c r="J361">
        <f t="shared" si="5"/>
        <v>121</v>
      </c>
    </row>
    <row r="362" spans="1:10" x14ac:dyDescent="0.25">
      <c r="A362">
        <v>10</v>
      </c>
      <c r="B362">
        <v>10</v>
      </c>
      <c r="C362">
        <v>3</v>
      </c>
      <c r="D362">
        <v>8010</v>
      </c>
      <c r="J362">
        <f t="shared" si="5"/>
        <v>121</v>
      </c>
    </row>
    <row r="363" spans="1:10" x14ac:dyDescent="0.25">
      <c r="A363">
        <v>10</v>
      </c>
      <c r="B363">
        <v>11</v>
      </c>
      <c r="C363">
        <v>1</v>
      </c>
      <c r="D363">
        <v>8008</v>
      </c>
      <c r="J363">
        <f t="shared" si="5"/>
        <v>122</v>
      </c>
    </row>
    <row r="364" spans="1:10" x14ac:dyDescent="0.25">
      <c r="A364">
        <v>10</v>
      </c>
      <c r="B364">
        <v>11</v>
      </c>
      <c r="C364">
        <v>2</v>
      </c>
      <c r="D364">
        <v>8008</v>
      </c>
      <c r="J364">
        <f t="shared" si="5"/>
        <v>122</v>
      </c>
    </row>
    <row r="365" spans="1:10" x14ac:dyDescent="0.25">
      <c r="A365">
        <v>10</v>
      </c>
      <c r="B365">
        <v>11</v>
      </c>
      <c r="C365">
        <v>3</v>
      </c>
      <c r="D365">
        <v>8008</v>
      </c>
      <c r="J365">
        <f t="shared" si="5"/>
        <v>122</v>
      </c>
    </row>
    <row r="366" spans="1:10" x14ac:dyDescent="0.25">
      <c r="A366">
        <v>10</v>
      </c>
      <c r="B366">
        <v>12</v>
      </c>
      <c r="C366">
        <v>1</v>
      </c>
      <c r="D366">
        <v>8001</v>
      </c>
      <c r="J366">
        <f t="shared" si="5"/>
        <v>123</v>
      </c>
    </row>
    <row r="367" spans="1:10" x14ac:dyDescent="0.25">
      <c r="A367">
        <v>10</v>
      </c>
      <c r="B367">
        <v>12</v>
      </c>
      <c r="C367">
        <v>2</v>
      </c>
      <c r="D367">
        <v>8001</v>
      </c>
      <c r="J367">
        <f t="shared" si="5"/>
        <v>123</v>
      </c>
    </row>
    <row r="368" spans="1:10" x14ac:dyDescent="0.25">
      <c r="A368">
        <v>10</v>
      </c>
      <c r="B368">
        <v>12</v>
      </c>
      <c r="C368">
        <v>3</v>
      </c>
      <c r="D368">
        <v>8001</v>
      </c>
      <c r="J368">
        <f t="shared" si="5"/>
        <v>123</v>
      </c>
    </row>
    <row r="369" spans="1:10" x14ac:dyDescent="0.25">
      <c r="A369">
        <v>11</v>
      </c>
      <c r="B369">
        <v>1</v>
      </c>
      <c r="C369">
        <v>1</v>
      </c>
      <c r="D369">
        <v>9009</v>
      </c>
      <c r="J369">
        <f t="shared" si="5"/>
        <v>124</v>
      </c>
    </row>
    <row r="370" spans="1:10" x14ac:dyDescent="0.25">
      <c r="A370">
        <v>11</v>
      </c>
      <c r="B370">
        <v>1</v>
      </c>
      <c r="C370">
        <v>2</v>
      </c>
      <c r="D370">
        <v>9009</v>
      </c>
      <c r="J370">
        <f t="shared" si="5"/>
        <v>124</v>
      </c>
    </row>
    <row r="371" spans="1:10" x14ac:dyDescent="0.25">
      <c r="A371">
        <v>11</v>
      </c>
      <c r="B371">
        <v>1</v>
      </c>
      <c r="C371">
        <v>3</v>
      </c>
      <c r="D371">
        <v>9009</v>
      </c>
      <c r="J371">
        <f t="shared" si="5"/>
        <v>124</v>
      </c>
    </row>
    <row r="372" spans="1:10" x14ac:dyDescent="0.25">
      <c r="A372">
        <v>11</v>
      </c>
      <c r="B372">
        <v>2</v>
      </c>
      <c r="C372">
        <v>1</v>
      </c>
      <c r="D372">
        <v>9005</v>
      </c>
      <c r="J372">
        <f t="shared" si="5"/>
        <v>125</v>
      </c>
    </row>
    <row r="373" spans="1:10" x14ac:dyDescent="0.25">
      <c r="A373">
        <v>11</v>
      </c>
      <c r="B373">
        <v>2</v>
      </c>
      <c r="C373">
        <v>2</v>
      </c>
      <c r="D373">
        <v>9005</v>
      </c>
      <c r="J373">
        <f t="shared" si="5"/>
        <v>125</v>
      </c>
    </row>
    <row r="374" spans="1:10" x14ac:dyDescent="0.25">
      <c r="A374">
        <v>11</v>
      </c>
      <c r="B374">
        <v>2</v>
      </c>
      <c r="C374">
        <v>3</v>
      </c>
      <c r="D374">
        <v>9005</v>
      </c>
      <c r="J374">
        <f t="shared" si="5"/>
        <v>125</v>
      </c>
    </row>
    <row r="375" spans="1:10" x14ac:dyDescent="0.25">
      <c r="A375">
        <v>11</v>
      </c>
      <c r="B375">
        <v>3</v>
      </c>
      <c r="C375">
        <v>1</v>
      </c>
      <c r="D375">
        <v>9001</v>
      </c>
      <c r="J375">
        <f t="shared" si="5"/>
        <v>126</v>
      </c>
    </row>
    <row r="376" spans="1:10" x14ac:dyDescent="0.25">
      <c r="A376">
        <v>11</v>
      </c>
      <c r="B376">
        <v>3</v>
      </c>
      <c r="C376">
        <v>2</v>
      </c>
      <c r="D376">
        <v>9001</v>
      </c>
      <c r="J376">
        <f t="shared" si="5"/>
        <v>126</v>
      </c>
    </row>
    <row r="377" spans="1:10" x14ac:dyDescent="0.25">
      <c r="A377">
        <v>11</v>
      </c>
      <c r="B377">
        <v>3</v>
      </c>
      <c r="C377">
        <v>3</v>
      </c>
      <c r="D377">
        <v>9001</v>
      </c>
      <c r="J377">
        <f t="shared" si="5"/>
        <v>126</v>
      </c>
    </row>
    <row r="378" spans="1:10" x14ac:dyDescent="0.25">
      <c r="A378">
        <v>11</v>
      </c>
      <c r="B378">
        <v>4</v>
      </c>
      <c r="C378">
        <v>1</v>
      </c>
      <c r="D378">
        <v>9010</v>
      </c>
      <c r="J378">
        <f t="shared" si="5"/>
        <v>127</v>
      </c>
    </row>
    <row r="379" spans="1:10" x14ac:dyDescent="0.25">
      <c r="A379">
        <v>11</v>
      </c>
      <c r="B379">
        <v>4</v>
      </c>
      <c r="C379">
        <v>2</v>
      </c>
      <c r="D379">
        <v>9010</v>
      </c>
      <c r="J379">
        <f t="shared" si="5"/>
        <v>127</v>
      </c>
    </row>
    <row r="380" spans="1:10" x14ac:dyDescent="0.25">
      <c r="A380">
        <v>11</v>
      </c>
      <c r="B380">
        <v>4</v>
      </c>
      <c r="C380">
        <v>3</v>
      </c>
      <c r="D380">
        <v>9010</v>
      </c>
      <c r="J380">
        <f t="shared" si="5"/>
        <v>127</v>
      </c>
    </row>
    <row r="381" spans="1:10" x14ac:dyDescent="0.25">
      <c r="A381">
        <v>11</v>
      </c>
      <c r="B381">
        <v>5</v>
      </c>
      <c r="C381">
        <v>1</v>
      </c>
      <c r="D381">
        <v>9002</v>
      </c>
      <c r="J381">
        <f t="shared" si="5"/>
        <v>128</v>
      </c>
    </row>
    <row r="382" spans="1:10" x14ac:dyDescent="0.25">
      <c r="A382">
        <v>11</v>
      </c>
      <c r="B382">
        <v>5</v>
      </c>
      <c r="C382">
        <v>2</v>
      </c>
      <c r="D382">
        <v>9002</v>
      </c>
      <c r="J382">
        <f t="shared" si="5"/>
        <v>128</v>
      </c>
    </row>
    <row r="383" spans="1:10" x14ac:dyDescent="0.25">
      <c r="A383">
        <v>11</v>
      </c>
      <c r="B383">
        <v>5</v>
      </c>
      <c r="C383">
        <v>3</v>
      </c>
      <c r="D383">
        <v>9002</v>
      </c>
      <c r="J383">
        <f t="shared" si="5"/>
        <v>128</v>
      </c>
    </row>
    <row r="384" spans="1:10" x14ac:dyDescent="0.25">
      <c r="A384">
        <v>11</v>
      </c>
      <c r="B384">
        <v>6</v>
      </c>
      <c r="C384">
        <v>1</v>
      </c>
      <c r="D384">
        <v>9008</v>
      </c>
      <c r="J384">
        <f t="shared" si="5"/>
        <v>129</v>
      </c>
    </row>
    <row r="385" spans="1:10" x14ac:dyDescent="0.25">
      <c r="A385">
        <v>11</v>
      </c>
      <c r="B385">
        <v>6</v>
      </c>
      <c r="C385">
        <v>2</v>
      </c>
      <c r="D385">
        <v>9008</v>
      </c>
      <c r="J385">
        <f t="shared" si="5"/>
        <v>129</v>
      </c>
    </row>
    <row r="386" spans="1:10" x14ac:dyDescent="0.25">
      <c r="A386">
        <v>11</v>
      </c>
      <c r="B386">
        <v>6</v>
      </c>
      <c r="C386">
        <v>3</v>
      </c>
      <c r="D386">
        <v>9008</v>
      </c>
      <c r="J386">
        <f t="shared" si="5"/>
        <v>129</v>
      </c>
    </row>
    <row r="387" spans="1:10" x14ac:dyDescent="0.25">
      <c r="A387">
        <v>11</v>
      </c>
      <c r="B387">
        <v>7</v>
      </c>
      <c r="C387">
        <v>1</v>
      </c>
      <c r="D387">
        <v>9011</v>
      </c>
      <c r="J387">
        <f t="shared" si="5"/>
        <v>130</v>
      </c>
    </row>
    <row r="388" spans="1:10" x14ac:dyDescent="0.25">
      <c r="A388">
        <v>11</v>
      </c>
      <c r="B388">
        <v>7</v>
      </c>
      <c r="C388">
        <v>2</v>
      </c>
      <c r="D388">
        <v>9011</v>
      </c>
      <c r="J388">
        <f t="shared" si="5"/>
        <v>130</v>
      </c>
    </row>
    <row r="389" spans="1:10" x14ac:dyDescent="0.25">
      <c r="A389">
        <v>11</v>
      </c>
      <c r="B389">
        <v>7</v>
      </c>
      <c r="C389">
        <v>3</v>
      </c>
      <c r="D389">
        <v>9011</v>
      </c>
      <c r="J389">
        <f t="shared" si="5"/>
        <v>130</v>
      </c>
    </row>
    <row r="390" spans="1:10" x14ac:dyDescent="0.25">
      <c r="A390">
        <v>11</v>
      </c>
      <c r="B390">
        <v>8</v>
      </c>
      <c r="C390">
        <v>1</v>
      </c>
      <c r="D390">
        <v>9003</v>
      </c>
      <c r="J390">
        <f t="shared" si="5"/>
        <v>131</v>
      </c>
    </row>
    <row r="391" spans="1:10" x14ac:dyDescent="0.25">
      <c r="A391">
        <v>11</v>
      </c>
      <c r="B391">
        <v>8</v>
      </c>
      <c r="C391">
        <v>2</v>
      </c>
      <c r="D391">
        <v>9003</v>
      </c>
      <c r="J391">
        <f t="shared" si="5"/>
        <v>131</v>
      </c>
    </row>
    <row r="392" spans="1:10" x14ac:dyDescent="0.25">
      <c r="A392">
        <v>11</v>
      </c>
      <c r="B392">
        <v>8</v>
      </c>
      <c r="C392">
        <v>3</v>
      </c>
      <c r="D392">
        <v>9003</v>
      </c>
      <c r="J392">
        <f t="shared" si="5"/>
        <v>131</v>
      </c>
    </row>
    <row r="393" spans="1:10" x14ac:dyDescent="0.25">
      <c r="A393">
        <v>11</v>
      </c>
      <c r="B393">
        <v>9</v>
      </c>
      <c r="C393">
        <v>1</v>
      </c>
      <c r="D393">
        <v>9012</v>
      </c>
      <c r="J393">
        <f t="shared" si="5"/>
        <v>132</v>
      </c>
    </row>
    <row r="394" spans="1:10" x14ac:dyDescent="0.25">
      <c r="A394">
        <v>11</v>
      </c>
      <c r="B394">
        <v>9</v>
      </c>
      <c r="C394">
        <v>2</v>
      </c>
      <c r="D394">
        <v>9012</v>
      </c>
      <c r="J394">
        <f t="shared" ref="J394:J457" si="6">J391+1</f>
        <v>132</v>
      </c>
    </row>
    <row r="395" spans="1:10" x14ac:dyDescent="0.25">
      <c r="A395">
        <v>11</v>
      </c>
      <c r="B395">
        <v>9</v>
      </c>
      <c r="C395">
        <v>3</v>
      </c>
      <c r="D395">
        <v>9012</v>
      </c>
      <c r="J395">
        <f t="shared" si="6"/>
        <v>132</v>
      </c>
    </row>
    <row r="396" spans="1:10" x14ac:dyDescent="0.25">
      <c r="A396">
        <v>11</v>
      </c>
      <c r="B396">
        <v>10</v>
      </c>
      <c r="C396">
        <v>1</v>
      </c>
      <c r="D396">
        <v>9007</v>
      </c>
      <c r="J396">
        <f t="shared" si="6"/>
        <v>133</v>
      </c>
    </row>
    <row r="397" spans="1:10" x14ac:dyDescent="0.25">
      <c r="A397">
        <v>11</v>
      </c>
      <c r="B397">
        <v>10</v>
      </c>
      <c r="C397">
        <v>2</v>
      </c>
      <c r="D397">
        <v>9007</v>
      </c>
      <c r="J397">
        <f t="shared" si="6"/>
        <v>133</v>
      </c>
    </row>
    <row r="398" spans="1:10" x14ac:dyDescent="0.25">
      <c r="A398">
        <v>11</v>
      </c>
      <c r="B398">
        <v>10</v>
      </c>
      <c r="C398">
        <v>3</v>
      </c>
      <c r="D398">
        <v>9007</v>
      </c>
      <c r="J398">
        <f t="shared" si="6"/>
        <v>133</v>
      </c>
    </row>
    <row r="399" spans="1:10" x14ac:dyDescent="0.25">
      <c r="A399">
        <v>11</v>
      </c>
      <c r="B399">
        <v>11</v>
      </c>
      <c r="C399">
        <v>1</v>
      </c>
      <c r="D399">
        <v>9006</v>
      </c>
      <c r="J399">
        <f t="shared" si="6"/>
        <v>134</v>
      </c>
    </row>
    <row r="400" spans="1:10" x14ac:dyDescent="0.25">
      <c r="A400">
        <v>11</v>
      </c>
      <c r="B400">
        <v>11</v>
      </c>
      <c r="C400">
        <v>2</v>
      </c>
      <c r="D400">
        <v>9006</v>
      </c>
      <c r="J400">
        <f t="shared" si="6"/>
        <v>134</v>
      </c>
    </row>
    <row r="401" spans="1:10" x14ac:dyDescent="0.25">
      <c r="A401">
        <v>11</v>
      </c>
      <c r="B401">
        <v>11</v>
      </c>
      <c r="C401">
        <v>3</v>
      </c>
      <c r="D401">
        <v>9006</v>
      </c>
      <c r="J401">
        <f t="shared" si="6"/>
        <v>134</v>
      </c>
    </row>
    <row r="402" spans="1:10" x14ac:dyDescent="0.25">
      <c r="A402">
        <v>11</v>
      </c>
      <c r="B402">
        <v>12</v>
      </c>
      <c r="C402">
        <v>1</v>
      </c>
      <c r="D402">
        <v>9004</v>
      </c>
      <c r="J402">
        <f t="shared" si="6"/>
        <v>135</v>
      </c>
    </row>
    <row r="403" spans="1:10" x14ac:dyDescent="0.25">
      <c r="A403">
        <v>11</v>
      </c>
      <c r="B403">
        <v>12</v>
      </c>
      <c r="C403">
        <v>2</v>
      </c>
      <c r="D403">
        <v>9004</v>
      </c>
      <c r="J403">
        <f t="shared" si="6"/>
        <v>135</v>
      </c>
    </row>
    <row r="404" spans="1:10" x14ac:dyDescent="0.25">
      <c r="A404">
        <v>11</v>
      </c>
      <c r="B404">
        <v>12</v>
      </c>
      <c r="C404">
        <v>3</v>
      </c>
      <c r="D404">
        <v>9004</v>
      </c>
      <c r="J404">
        <f t="shared" si="6"/>
        <v>135</v>
      </c>
    </row>
    <row r="405" spans="1:10" x14ac:dyDescent="0.25">
      <c r="A405">
        <v>12</v>
      </c>
      <c r="B405">
        <v>1</v>
      </c>
      <c r="C405">
        <v>1</v>
      </c>
      <c r="D405">
        <v>1001</v>
      </c>
      <c r="J405">
        <f t="shared" si="6"/>
        <v>136</v>
      </c>
    </row>
    <row r="406" spans="1:10" x14ac:dyDescent="0.25">
      <c r="A406">
        <v>12</v>
      </c>
      <c r="B406">
        <v>1</v>
      </c>
      <c r="C406">
        <v>2</v>
      </c>
      <c r="D406">
        <v>1001</v>
      </c>
      <c r="J406">
        <f t="shared" si="6"/>
        <v>136</v>
      </c>
    </row>
    <row r="407" spans="1:10" x14ac:dyDescent="0.25">
      <c r="A407">
        <v>12</v>
      </c>
      <c r="B407">
        <v>1</v>
      </c>
      <c r="C407">
        <v>3</v>
      </c>
      <c r="D407">
        <v>1001</v>
      </c>
      <c r="J407">
        <f t="shared" si="6"/>
        <v>136</v>
      </c>
    </row>
    <row r="408" spans="1:10" x14ac:dyDescent="0.25">
      <c r="A408">
        <v>12</v>
      </c>
      <c r="B408">
        <v>2</v>
      </c>
      <c r="C408">
        <v>1</v>
      </c>
      <c r="D408">
        <v>1003</v>
      </c>
      <c r="J408">
        <f t="shared" si="6"/>
        <v>137</v>
      </c>
    </row>
    <row r="409" spans="1:10" x14ac:dyDescent="0.25">
      <c r="A409">
        <v>12</v>
      </c>
      <c r="B409">
        <v>2</v>
      </c>
      <c r="C409">
        <v>2</v>
      </c>
      <c r="D409">
        <v>1003</v>
      </c>
      <c r="J409">
        <f t="shared" si="6"/>
        <v>137</v>
      </c>
    </row>
    <row r="410" spans="1:10" x14ac:dyDescent="0.25">
      <c r="A410">
        <v>12</v>
      </c>
      <c r="B410">
        <v>2</v>
      </c>
      <c r="C410">
        <v>3</v>
      </c>
      <c r="D410">
        <v>1003</v>
      </c>
      <c r="J410">
        <f t="shared" si="6"/>
        <v>137</v>
      </c>
    </row>
    <row r="411" spans="1:10" x14ac:dyDescent="0.25">
      <c r="A411">
        <v>12</v>
      </c>
      <c r="B411">
        <v>3</v>
      </c>
      <c r="C411">
        <v>1</v>
      </c>
      <c r="D411">
        <v>1002</v>
      </c>
      <c r="J411">
        <f t="shared" si="6"/>
        <v>138</v>
      </c>
    </row>
    <row r="412" spans="1:10" x14ac:dyDescent="0.25">
      <c r="A412">
        <v>12</v>
      </c>
      <c r="B412">
        <v>3</v>
      </c>
      <c r="C412">
        <v>2</v>
      </c>
      <c r="D412">
        <v>1002</v>
      </c>
      <c r="J412">
        <f t="shared" si="6"/>
        <v>138</v>
      </c>
    </row>
    <row r="413" spans="1:10" x14ac:dyDescent="0.25">
      <c r="A413">
        <v>12</v>
      </c>
      <c r="B413">
        <v>3</v>
      </c>
      <c r="C413">
        <v>3</v>
      </c>
      <c r="D413">
        <v>1002</v>
      </c>
      <c r="J413">
        <f t="shared" si="6"/>
        <v>138</v>
      </c>
    </row>
    <row r="414" spans="1:10" x14ac:dyDescent="0.25">
      <c r="A414">
        <v>12</v>
      </c>
      <c r="B414">
        <v>4</v>
      </c>
      <c r="C414">
        <v>1</v>
      </c>
      <c r="D414">
        <v>1012</v>
      </c>
      <c r="J414">
        <f t="shared" si="6"/>
        <v>139</v>
      </c>
    </row>
    <row r="415" spans="1:10" x14ac:dyDescent="0.25">
      <c r="A415">
        <v>12</v>
      </c>
      <c r="B415">
        <v>4</v>
      </c>
      <c r="C415">
        <v>2</v>
      </c>
      <c r="D415">
        <v>1012</v>
      </c>
      <c r="J415">
        <f t="shared" si="6"/>
        <v>139</v>
      </c>
    </row>
    <row r="416" spans="1:10" x14ac:dyDescent="0.25">
      <c r="A416">
        <v>12</v>
      </c>
      <c r="B416">
        <v>4</v>
      </c>
      <c r="C416">
        <v>3</v>
      </c>
      <c r="D416">
        <v>1012</v>
      </c>
      <c r="J416">
        <f t="shared" si="6"/>
        <v>139</v>
      </c>
    </row>
    <row r="417" spans="1:10" x14ac:dyDescent="0.25">
      <c r="A417">
        <v>12</v>
      </c>
      <c r="B417">
        <v>5</v>
      </c>
      <c r="C417">
        <v>1</v>
      </c>
      <c r="D417">
        <v>1008</v>
      </c>
      <c r="J417">
        <f t="shared" si="6"/>
        <v>140</v>
      </c>
    </row>
    <row r="418" spans="1:10" x14ac:dyDescent="0.25">
      <c r="A418">
        <v>12</v>
      </c>
      <c r="B418">
        <v>5</v>
      </c>
      <c r="C418">
        <v>2</v>
      </c>
      <c r="D418">
        <v>1008</v>
      </c>
      <c r="J418">
        <f t="shared" si="6"/>
        <v>140</v>
      </c>
    </row>
    <row r="419" spans="1:10" x14ac:dyDescent="0.25">
      <c r="A419">
        <v>12</v>
      </c>
      <c r="B419">
        <v>5</v>
      </c>
      <c r="C419">
        <v>3</v>
      </c>
      <c r="D419">
        <v>1008</v>
      </c>
      <c r="J419">
        <f t="shared" si="6"/>
        <v>140</v>
      </c>
    </row>
    <row r="420" spans="1:10" x14ac:dyDescent="0.25">
      <c r="A420">
        <v>12</v>
      </c>
      <c r="B420">
        <v>6</v>
      </c>
      <c r="C420">
        <v>1</v>
      </c>
      <c r="D420">
        <v>1009</v>
      </c>
      <c r="J420">
        <f t="shared" si="6"/>
        <v>141</v>
      </c>
    </row>
    <row r="421" spans="1:10" x14ac:dyDescent="0.25">
      <c r="A421">
        <v>12</v>
      </c>
      <c r="B421">
        <v>6</v>
      </c>
      <c r="C421">
        <v>2</v>
      </c>
      <c r="D421">
        <v>1009</v>
      </c>
      <c r="J421">
        <f t="shared" si="6"/>
        <v>141</v>
      </c>
    </row>
    <row r="422" spans="1:10" x14ac:dyDescent="0.25">
      <c r="A422">
        <v>12</v>
      </c>
      <c r="B422">
        <v>6</v>
      </c>
      <c r="C422">
        <v>3</v>
      </c>
      <c r="D422">
        <v>1009</v>
      </c>
      <c r="J422">
        <f t="shared" si="6"/>
        <v>141</v>
      </c>
    </row>
    <row r="423" spans="1:10" x14ac:dyDescent="0.25">
      <c r="A423">
        <v>12</v>
      </c>
      <c r="B423">
        <v>7</v>
      </c>
      <c r="C423">
        <v>1</v>
      </c>
      <c r="D423">
        <v>1006</v>
      </c>
      <c r="J423">
        <f t="shared" si="6"/>
        <v>142</v>
      </c>
    </row>
    <row r="424" spans="1:10" x14ac:dyDescent="0.25">
      <c r="A424">
        <v>12</v>
      </c>
      <c r="B424">
        <v>7</v>
      </c>
      <c r="C424">
        <v>2</v>
      </c>
      <c r="D424">
        <v>1006</v>
      </c>
      <c r="J424">
        <f t="shared" si="6"/>
        <v>142</v>
      </c>
    </row>
    <row r="425" spans="1:10" x14ac:dyDescent="0.25">
      <c r="A425">
        <v>12</v>
      </c>
      <c r="B425">
        <v>7</v>
      </c>
      <c r="C425">
        <v>3</v>
      </c>
      <c r="D425">
        <v>1006</v>
      </c>
      <c r="J425">
        <f t="shared" si="6"/>
        <v>142</v>
      </c>
    </row>
    <row r="426" spans="1:10" x14ac:dyDescent="0.25">
      <c r="A426">
        <v>12</v>
      </c>
      <c r="B426">
        <v>8</v>
      </c>
      <c r="C426">
        <v>1</v>
      </c>
      <c r="D426">
        <v>1010</v>
      </c>
      <c r="J426">
        <f t="shared" si="6"/>
        <v>143</v>
      </c>
    </row>
    <row r="427" spans="1:10" x14ac:dyDescent="0.25">
      <c r="A427">
        <v>12</v>
      </c>
      <c r="B427">
        <v>8</v>
      </c>
      <c r="C427">
        <v>2</v>
      </c>
      <c r="D427">
        <v>1010</v>
      </c>
      <c r="J427">
        <f t="shared" si="6"/>
        <v>143</v>
      </c>
    </row>
    <row r="428" spans="1:10" x14ac:dyDescent="0.25">
      <c r="A428">
        <v>12</v>
      </c>
      <c r="B428">
        <v>8</v>
      </c>
      <c r="C428">
        <v>3</v>
      </c>
      <c r="D428">
        <v>1010</v>
      </c>
      <c r="J428">
        <f t="shared" si="6"/>
        <v>143</v>
      </c>
    </row>
    <row r="429" spans="1:10" x14ac:dyDescent="0.25">
      <c r="A429">
        <v>12</v>
      </c>
      <c r="B429">
        <v>9</v>
      </c>
      <c r="C429">
        <v>1</v>
      </c>
      <c r="D429">
        <v>1011</v>
      </c>
      <c r="J429">
        <f t="shared" si="6"/>
        <v>144</v>
      </c>
    </row>
    <row r="430" spans="1:10" x14ac:dyDescent="0.25">
      <c r="A430">
        <v>12</v>
      </c>
      <c r="B430">
        <v>9</v>
      </c>
      <c r="C430">
        <v>2</v>
      </c>
      <c r="D430">
        <v>1011</v>
      </c>
      <c r="J430">
        <f t="shared" si="6"/>
        <v>144</v>
      </c>
    </row>
    <row r="431" spans="1:10" x14ac:dyDescent="0.25">
      <c r="A431">
        <v>12</v>
      </c>
      <c r="B431">
        <v>9</v>
      </c>
      <c r="C431">
        <v>3</v>
      </c>
      <c r="D431">
        <v>1011</v>
      </c>
      <c r="J431">
        <f t="shared" si="6"/>
        <v>144</v>
      </c>
    </row>
    <row r="432" spans="1:10" x14ac:dyDescent="0.25">
      <c r="A432">
        <v>12</v>
      </c>
      <c r="B432">
        <v>10</v>
      </c>
      <c r="C432">
        <v>1</v>
      </c>
      <c r="D432">
        <v>1004</v>
      </c>
      <c r="J432">
        <f t="shared" si="6"/>
        <v>145</v>
      </c>
    </row>
    <row r="433" spans="1:10" x14ac:dyDescent="0.25">
      <c r="A433">
        <v>12</v>
      </c>
      <c r="B433">
        <v>10</v>
      </c>
      <c r="C433">
        <v>2</v>
      </c>
      <c r="D433">
        <v>1004</v>
      </c>
      <c r="J433">
        <f t="shared" si="6"/>
        <v>145</v>
      </c>
    </row>
    <row r="434" spans="1:10" x14ac:dyDescent="0.25">
      <c r="A434">
        <v>12</v>
      </c>
      <c r="B434">
        <v>10</v>
      </c>
      <c r="C434">
        <v>3</v>
      </c>
      <c r="D434">
        <v>1004</v>
      </c>
      <c r="J434">
        <f t="shared" si="6"/>
        <v>145</v>
      </c>
    </row>
    <row r="435" spans="1:10" x14ac:dyDescent="0.25">
      <c r="A435">
        <v>12</v>
      </c>
      <c r="B435">
        <v>11</v>
      </c>
      <c r="C435">
        <v>1</v>
      </c>
      <c r="D435">
        <v>1007</v>
      </c>
      <c r="J435">
        <f t="shared" si="6"/>
        <v>146</v>
      </c>
    </row>
    <row r="436" spans="1:10" x14ac:dyDescent="0.25">
      <c r="A436">
        <v>12</v>
      </c>
      <c r="B436">
        <v>11</v>
      </c>
      <c r="C436">
        <v>2</v>
      </c>
      <c r="D436">
        <v>1007</v>
      </c>
      <c r="J436">
        <f t="shared" si="6"/>
        <v>146</v>
      </c>
    </row>
    <row r="437" spans="1:10" x14ac:dyDescent="0.25">
      <c r="A437">
        <v>12</v>
      </c>
      <c r="B437">
        <v>11</v>
      </c>
      <c r="C437">
        <v>3</v>
      </c>
      <c r="D437">
        <v>1007</v>
      </c>
      <c r="J437">
        <f t="shared" si="6"/>
        <v>146</v>
      </c>
    </row>
    <row r="438" spans="1:10" x14ac:dyDescent="0.25">
      <c r="A438">
        <v>12</v>
      </c>
      <c r="B438">
        <v>12</v>
      </c>
      <c r="C438">
        <v>1</v>
      </c>
      <c r="D438">
        <v>1005</v>
      </c>
      <c r="J438">
        <f t="shared" si="6"/>
        <v>147</v>
      </c>
    </row>
    <row r="439" spans="1:10" x14ac:dyDescent="0.25">
      <c r="A439">
        <v>12</v>
      </c>
      <c r="B439">
        <v>12</v>
      </c>
      <c r="C439">
        <v>2</v>
      </c>
      <c r="D439">
        <v>1005</v>
      </c>
      <c r="J439">
        <f t="shared" si="6"/>
        <v>147</v>
      </c>
    </row>
    <row r="440" spans="1:10" x14ac:dyDescent="0.25">
      <c r="A440">
        <v>12</v>
      </c>
      <c r="B440">
        <v>12</v>
      </c>
      <c r="C440">
        <v>3</v>
      </c>
      <c r="D440">
        <v>1005</v>
      </c>
      <c r="J440">
        <f t="shared" si="6"/>
        <v>147</v>
      </c>
    </row>
    <row r="441" spans="1:10" x14ac:dyDescent="0.25">
      <c r="A441">
        <v>13</v>
      </c>
      <c r="B441">
        <v>1</v>
      </c>
      <c r="C441">
        <v>1</v>
      </c>
      <c r="D441">
        <v>1407</v>
      </c>
      <c r="J441">
        <f t="shared" si="6"/>
        <v>148</v>
      </c>
    </row>
    <row r="442" spans="1:10" x14ac:dyDescent="0.25">
      <c r="A442">
        <v>13</v>
      </c>
      <c r="B442">
        <v>1</v>
      </c>
      <c r="C442">
        <v>2</v>
      </c>
      <c r="D442">
        <v>1407</v>
      </c>
      <c r="J442">
        <f t="shared" si="6"/>
        <v>148</v>
      </c>
    </row>
    <row r="443" spans="1:10" x14ac:dyDescent="0.25">
      <c r="A443">
        <v>13</v>
      </c>
      <c r="B443">
        <v>1</v>
      </c>
      <c r="C443">
        <v>3</v>
      </c>
      <c r="D443">
        <v>1407</v>
      </c>
      <c r="J443">
        <f t="shared" si="6"/>
        <v>148</v>
      </c>
    </row>
    <row r="444" spans="1:10" x14ac:dyDescent="0.25">
      <c r="A444">
        <v>13</v>
      </c>
      <c r="B444">
        <v>2</v>
      </c>
      <c r="C444">
        <v>1</v>
      </c>
      <c r="D444">
        <v>1403</v>
      </c>
      <c r="J444">
        <f t="shared" si="6"/>
        <v>149</v>
      </c>
    </row>
    <row r="445" spans="1:10" x14ac:dyDescent="0.25">
      <c r="A445">
        <v>13</v>
      </c>
      <c r="B445">
        <v>2</v>
      </c>
      <c r="C445">
        <v>2</v>
      </c>
      <c r="D445">
        <v>1403</v>
      </c>
      <c r="J445">
        <f t="shared" si="6"/>
        <v>149</v>
      </c>
    </row>
    <row r="446" spans="1:10" x14ac:dyDescent="0.25">
      <c r="A446">
        <v>13</v>
      </c>
      <c r="B446">
        <v>2</v>
      </c>
      <c r="C446">
        <v>3</v>
      </c>
      <c r="D446">
        <v>1403</v>
      </c>
      <c r="J446">
        <f t="shared" si="6"/>
        <v>149</v>
      </c>
    </row>
    <row r="447" spans="1:10" x14ac:dyDescent="0.25">
      <c r="A447">
        <v>13</v>
      </c>
      <c r="B447">
        <v>3</v>
      </c>
      <c r="C447">
        <v>1</v>
      </c>
      <c r="D447">
        <v>1412</v>
      </c>
      <c r="J447">
        <f t="shared" si="6"/>
        <v>150</v>
      </c>
    </row>
    <row r="448" spans="1:10" x14ac:dyDescent="0.25">
      <c r="A448">
        <v>13</v>
      </c>
      <c r="B448">
        <v>3</v>
      </c>
      <c r="C448">
        <v>2</v>
      </c>
      <c r="D448">
        <v>1412</v>
      </c>
      <c r="J448">
        <f t="shared" si="6"/>
        <v>150</v>
      </c>
    </row>
    <row r="449" spans="1:10" x14ac:dyDescent="0.25">
      <c r="A449">
        <v>13</v>
      </c>
      <c r="B449">
        <v>3</v>
      </c>
      <c r="C449">
        <v>3</v>
      </c>
      <c r="D449">
        <v>1412</v>
      </c>
      <c r="J449">
        <f t="shared" si="6"/>
        <v>150</v>
      </c>
    </row>
    <row r="450" spans="1:10" x14ac:dyDescent="0.25">
      <c r="A450">
        <v>13</v>
      </c>
      <c r="B450">
        <v>4</v>
      </c>
      <c r="C450">
        <v>1</v>
      </c>
      <c r="D450">
        <v>1405</v>
      </c>
      <c r="J450">
        <f t="shared" si="6"/>
        <v>151</v>
      </c>
    </row>
    <row r="451" spans="1:10" x14ac:dyDescent="0.25">
      <c r="A451">
        <v>13</v>
      </c>
      <c r="B451">
        <v>4</v>
      </c>
      <c r="C451">
        <v>2</v>
      </c>
      <c r="D451">
        <v>1405</v>
      </c>
      <c r="J451">
        <f t="shared" si="6"/>
        <v>151</v>
      </c>
    </row>
    <row r="452" spans="1:10" x14ac:dyDescent="0.25">
      <c r="A452">
        <v>13</v>
      </c>
      <c r="B452">
        <v>4</v>
      </c>
      <c r="C452">
        <v>3</v>
      </c>
      <c r="D452">
        <v>1405</v>
      </c>
      <c r="J452">
        <f t="shared" si="6"/>
        <v>151</v>
      </c>
    </row>
    <row r="453" spans="1:10" x14ac:dyDescent="0.25">
      <c r="A453">
        <v>13</v>
      </c>
      <c r="B453">
        <v>5</v>
      </c>
      <c r="C453">
        <v>1</v>
      </c>
      <c r="D453">
        <v>1401</v>
      </c>
      <c r="J453">
        <f t="shared" si="6"/>
        <v>152</v>
      </c>
    </row>
    <row r="454" spans="1:10" x14ac:dyDescent="0.25">
      <c r="A454">
        <v>13</v>
      </c>
      <c r="B454">
        <v>5</v>
      </c>
      <c r="C454">
        <v>2</v>
      </c>
      <c r="D454">
        <v>1401</v>
      </c>
      <c r="J454">
        <f t="shared" si="6"/>
        <v>152</v>
      </c>
    </row>
    <row r="455" spans="1:10" x14ac:dyDescent="0.25">
      <c r="A455">
        <v>13</v>
      </c>
      <c r="B455">
        <v>5</v>
      </c>
      <c r="C455">
        <v>3</v>
      </c>
      <c r="D455">
        <v>1401</v>
      </c>
      <c r="J455">
        <f t="shared" si="6"/>
        <v>152</v>
      </c>
    </row>
    <row r="456" spans="1:10" x14ac:dyDescent="0.25">
      <c r="A456">
        <v>13</v>
      </c>
      <c r="B456">
        <v>6</v>
      </c>
      <c r="C456">
        <v>1</v>
      </c>
      <c r="D456">
        <v>1410</v>
      </c>
      <c r="J456">
        <f t="shared" si="6"/>
        <v>153</v>
      </c>
    </row>
    <row r="457" spans="1:10" x14ac:dyDescent="0.25">
      <c r="A457">
        <v>13</v>
      </c>
      <c r="B457">
        <v>6</v>
      </c>
      <c r="C457">
        <v>2</v>
      </c>
      <c r="D457">
        <v>1410</v>
      </c>
      <c r="J457">
        <f t="shared" si="6"/>
        <v>153</v>
      </c>
    </row>
    <row r="458" spans="1:10" x14ac:dyDescent="0.25">
      <c r="A458">
        <v>13</v>
      </c>
      <c r="B458">
        <v>6</v>
      </c>
      <c r="C458">
        <v>3</v>
      </c>
      <c r="D458">
        <v>1410</v>
      </c>
      <c r="J458">
        <f t="shared" ref="J458:J521" si="7">J455+1</f>
        <v>153</v>
      </c>
    </row>
    <row r="459" spans="1:10" x14ac:dyDescent="0.25">
      <c r="A459">
        <v>13</v>
      </c>
      <c r="B459">
        <v>7</v>
      </c>
      <c r="C459">
        <v>1</v>
      </c>
      <c r="D459">
        <v>1413</v>
      </c>
      <c r="J459">
        <f t="shared" si="7"/>
        <v>154</v>
      </c>
    </row>
    <row r="460" spans="1:10" x14ac:dyDescent="0.25">
      <c r="A460">
        <v>13</v>
      </c>
      <c r="B460">
        <v>7</v>
      </c>
      <c r="C460">
        <v>2</v>
      </c>
      <c r="D460">
        <v>1413</v>
      </c>
      <c r="J460">
        <f t="shared" si="7"/>
        <v>154</v>
      </c>
    </row>
    <row r="461" spans="1:10" x14ac:dyDescent="0.25">
      <c r="A461">
        <v>13</v>
      </c>
      <c r="B461">
        <v>7</v>
      </c>
      <c r="C461">
        <v>3</v>
      </c>
      <c r="D461">
        <v>1413</v>
      </c>
      <c r="J461">
        <f t="shared" si="7"/>
        <v>154</v>
      </c>
    </row>
    <row r="462" spans="1:10" x14ac:dyDescent="0.25">
      <c r="A462">
        <v>13</v>
      </c>
      <c r="B462">
        <v>8</v>
      </c>
      <c r="C462">
        <v>1</v>
      </c>
      <c r="D462">
        <v>1406</v>
      </c>
      <c r="J462">
        <f t="shared" si="7"/>
        <v>155</v>
      </c>
    </row>
    <row r="463" spans="1:10" x14ac:dyDescent="0.25">
      <c r="A463">
        <v>13</v>
      </c>
      <c r="B463">
        <v>8</v>
      </c>
      <c r="C463">
        <v>2</v>
      </c>
      <c r="D463">
        <v>1406</v>
      </c>
      <c r="J463">
        <f t="shared" si="7"/>
        <v>155</v>
      </c>
    </row>
    <row r="464" spans="1:10" x14ac:dyDescent="0.25">
      <c r="A464">
        <v>13</v>
      </c>
      <c r="B464">
        <v>8</v>
      </c>
      <c r="C464">
        <v>3</v>
      </c>
      <c r="D464">
        <v>1406</v>
      </c>
      <c r="J464">
        <f t="shared" si="7"/>
        <v>155</v>
      </c>
    </row>
    <row r="465" spans="1:10" x14ac:dyDescent="0.25">
      <c r="A465">
        <v>13</v>
      </c>
      <c r="B465">
        <v>9</v>
      </c>
      <c r="C465">
        <v>1</v>
      </c>
      <c r="D465">
        <v>1402</v>
      </c>
      <c r="J465">
        <f t="shared" si="7"/>
        <v>156</v>
      </c>
    </row>
    <row r="466" spans="1:10" x14ac:dyDescent="0.25">
      <c r="A466">
        <v>13</v>
      </c>
      <c r="B466">
        <v>9</v>
      </c>
      <c r="C466">
        <v>2</v>
      </c>
      <c r="D466">
        <v>1402</v>
      </c>
      <c r="J466">
        <f t="shared" si="7"/>
        <v>156</v>
      </c>
    </row>
    <row r="467" spans="1:10" x14ac:dyDescent="0.25">
      <c r="A467">
        <v>13</v>
      </c>
      <c r="B467">
        <v>9</v>
      </c>
      <c r="C467">
        <v>3</v>
      </c>
      <c r="D467">
        <v>1402</v>
      </c>
      <c r="J467">
        <f t="shared" si="7"/>
        <v>156</v>
      </c>
    </row>
    <row r="468" spans="1:10" x14ac:dyDescent="0.25">
      <c r="A468">
        <v>13</v>
      </c>
      <c r="B468">
        <v>10</v>
      </c>
      <c r="C468">
        <v>1</v>
      </c>
      <c r="D468">
        <v>1404</v>
      </c>
      <c r="J468">
        <f t="shared" si="7"/>
        <v>157</v>
      </c>
    </row>
    <row r="469" spans="1:10" x14ac:dyDescent="0.25">
      <c r="A469">
        <v>13</v>
      </c>
      <c r="B469">
        <v>10</v>
      </c>
      <c r="C469">
        <v>2</v>
      </c>
      <c r="D469">
        <v>1404</v>
      </c>
      <c r="J469">
        <f t="shared" si="7"/>
        <v>157</v>
      </c>
    </row>
    <row r="470" spans="1:10" x14ac:dyDescent="0.25">
      <c r="A470">
        <v>13</v>
      </c>
      <c r="B470">
        <v>10</v>
      </c>
      <c r="C470">
        <v>3</v>
      </c>
      <c r="D470">
        <v>1404</v>
      </c>
      <c r="J470">
        <f t="shared" si="7"/>
        <v>157</v>
      </c>
    </row>
    <row r="471" spans="1:10" x14ac:dyDescent="0.25">
      <c r="A471">
        <v>13</v>
      </c>
      <c r="B471">
        <v>11</v>
      </c>
      <c r="C471">
        <v>1</v>
      </c>
      <c r="D471">
        <v>1408</v>
      </c>
      <c r="J471">
        <f t="shared" si="7"/>
        <v>158</v>
      </c>
    </row>
    <row r="472" spans="1:10" x14ac:dyDescent="0.25">
      <c r="A472">
        <v>13</v>
      </c>
      <c r="B472">
        <v>11</v>
      </c>
      <c r="C472">
        <v>2</v>
      </c>
      <c r="D472">
        <v>1408</v>
      </c>
      <c r="J472">
        <f t="shared" si="7"/>
        <v>158</v>
      </c>
    </row>
    <row r="473" spans="1:10" x14ac:dyDescent="0.25">
      <c r="A473">
        <v>13</v>
      </c>
      <c r="B473">
        <v>11</v>
      </c>
      <c r="C473">
        <v>3</v>
      </c>
      <c r="D473">
        <v>1408</v>
      </c>
      <c r="J473">
        <f t="shared" si="7"/>
        <v>158</v>
      </c>
    </row>
    <row r="474" spans="1:10" x14ac:dyDescent="0.25">
      <c r="A474">
        <v>13</v>
      </c>
      <c r="B474">
        <v>12</v>
      </c>
      <c r="C474">
        <v>1</v>
      </c>
      <c r="D474">
        <v>1409</v>
      </c>
      <c r="J474">
        <f t="shared" si="7"/>
        <v>159</v>
      </c>
    </row>
    <row r="475" spans="1:10" x14ac:dyDescent="0.25">
      <c r="A475">
        <v>13</v>
      </c>
      <c r="B475">
        <v>12</v>
      </c>
      <c r="C475">
        <v>2</v>
      </c>
      <c r="D475">
        <v>1409</v>
      </c>
      <c r="J475">
        <f t="shared" si="7"/>
        <v>159</v>
      </c>
    </row>
    <row r="476" spans="1:10" x14ac:dyDescent="0.25">
      <c r="A476">
        <v>13</v>
      </c>
      <c r="B476">
        <v>12</v>
      </c>
      <c r="C476">
        <v>3</v>
      </c>
      <c r="D476">
        <v>1409</v>
      </c>
      <c r="J476">
        <f t="shared" si="7"/>
        <v>159</v>
      </c>
    </row>
    <row r="477" spans="1:10" x14ac:dyDescent="0.25">
      <c r="A477">
        <v>13</v>
      </c>
      <c r="B477">
        <v>13</v>
      </c>
      <c r="C477">
        <v>1</v>
      </c>
      <c r="D477">
        <v>1411</v>
      </c>
      <c r="J477">
        <f t="shared" si="7"/>
        <v>160</v>
      </c>
    </row>
    <row r="478" spans="1:10" x14ac:dyDescent="0.25">
      <c r="A478">
        <v>13</v>
      </c>
      <c r="B478">
        <v>13</v>
      </c>
      <c r="C478">
        <v>2</v>
      </c>
      <c r="D478">
        <v>1411</v>
      </c>
      <c r="J478">
        <f t="shared" si="7"/>
        <v>160</v>
      </c>
    </row>
    <row r="479" spans="1:10" x14ac:dyDescent="0.25">
      <c r="A479">
        <v>13</v>
      </c>
      <c r="B479">
        <v>13</v>
      </c>
      <c r="C479">
        <v>3</v>
      </c>
      <c r="D479">
        <v>1411</v>
      </c>
      <c r="J479">
        <f t="shared" si="7"/>
        <v>160</v>
      </c>
    </row>
    <row r="480" spans="1:10" x14ac:dyDescent="0.25">
      <c r="A480">
        <v>13</v>
      </c>
      <c r="B480">
        <v>14</v>
      </c>
      <c r="C480">
        <v>1</v>
      </c>
      <c r="D480">
        <v>1414</v>
      </c>
      <c r="J480">
        <f t="shared" si="7"/>
        <v>161</v>
      </c>
    </row>
    <row r="481" spans="1:10" x14ac:dyDescent="0.25">
      <c r="A481">
        <v>13</v>
      </c>
      <c r="B481">
        <v>14</v>
      </c>
      <c r="C481">
        <v>2</v>
      </c>
      <c r="D481">
        <v>1414</v>
      </c>
      <c r="J481">
        <f t="shared" si="7"/>
        <v>161</v>
      </c>
    </row>
    <row r="482" spans="1:10" x14ac:dyDescent="0.25">
      <c r="A482">
        <v>13</v>
      </c>
      <c r="B482">
        <v>14</v>
      </c>
      <c r="C482">
        <v>3</v>
      </c>
      <c r="D482">
        <v>1414</v>
      </c>
      <c r="J482">
        <f t="shared" si="7"/>
        <v>161</v>
      </c>
    </row>
    <row r="483" spans="1:10" x14ac:dyDescent="0.25">
      <c r="A483">
        <v>13</v>
      </c>
      <c r="B483">
        <v>15</v>
      </c>
      <c r="C483">
        <v>1</v>
      </c>
      <c r="D483">
        <v>1415</v>
      </c>
      <c r="J483">
        <f t="shared" si="7"/>
        <v>162</v>
      </c>
    </row>
    <row r="484" spans="1:10" x14ac:dyDescent="0.25">
      <c r="A484">
        <v>13</v>
      </c>
      <c r="B484">
        <v>15</v>
      </c>
      <c r="C484">
        <v>2</v>
      </c>
      <c r="D484">
        <v>1415</v>
      </c>
      <c r="J484">
        <f t="shared" si="7"/>
        <v>162</v>
      </c>
    </row>
    <row r="485" spans="1:10" x14ac:dyDescent="0.25">
      <c r="A485">
        <v>13</v>
      </c>
      <c r="B485">
        <v>15</v>
      </c>
      <c r="C485">
        <v>3</v>
      </c>
      <c r="D485">
        <v>1415</v>
      </c>
      <c r="J485">
        <f t="shared" si="7"/>
        <v>162</v>
      </c>
    </row>
    <row r="486" spans="1:10" x14ac:dyDescent="0.25">
      <c r="A486">
        <v>14</v>
      </c>
      <c r="B486">
        <v>1</v>
      </c>
      <c r="C486">
        <v>1</v>
      </c>
      <c r="D486">
        <v>1301</v>
      </c>
      <c r="J486">
        <f t="shared" si="7"/>
        <v>163</v>
      </c>
    </row>
    <row r="487" spans="1:10" x14ac:dyDescent="0.25">
      <c r="A487">
        <v>14</v>
      </c>
      <c r="B487">
        <v>1</v>
      </c>
      <c r="C487">
        <v>2</v>
      </c>
      <c r="D487">
        <v>1301</v>
      </c>
      <c r="J487">
        <f t="shared" si="7"/>
        <v>163</v>
      </c>
    </row>
    <row r="488" spans="1:10" x14ac:dyDescent="0.25">
      <c r="A488">
        <v>14</v>
      </c>
      <c r="B488">
        <v>1</v>
      </c>
      <c r="C488">
        <v>3</v>
      </c>
      <c r="D488">
        <v>1301</v>
      </c>
      <c r="J488">
        <f t="shared" si="7"/>
        <v>163</v>
      </c>
    </row>
    <row r="489" spans="1:10" x14ac:dyDescent="0.25">
      <c r="A489">
        <v>14</v>
      </c>
      <c r="B489">
        <v>2</v>
      </c>
      <c r="C489">
        <v>1</v>
      </c>
      <c r="D489">
        <v>1302</v>
      </c>
      <c r="J489">
        <f t="shared" si="7"/>
        <v>164</v>
      </c>
    </row>
    <row r="490" spans="1:10" x14ac:dyDescent="0.25">
      <c r="A490">
        <v>14</v>
      </c>
      <c r="B490">
        <v>2</v>
      </c>
      <c r="C490">
        <v>2</v>
      </c>
      <c r="D490">
        <v>1302</v>
      </c>
      <c r="J490">
        <f t="shared" si="7"/>
        <v>164</v>
      </c>
    </row>
    <row r="491" spans="1:10" x14ac:dyDescent="0.25">
      <c r="A491">
        <v>14</v>
      </c>
      <c r="B491">
        <v>2</v>
      </c>
      <c r="C491">
        <v>3</v>
      </c>
      <c r="D491">
        <v>1302</v>
      </c>
      <c r="J491">
        <f t="shared" si="7"/>
        <v>164</v>
      </c>
    </row>
    <row r="492" spans="1:10" x14ac:dyDescent="0.25">
      <c r="A492">
        <v>14</v>
      </c>
      <c r="B492">
        <v>3</v>
      </c>
      <c r="C492">
        <v>1</v>
      </c>
      <c r="D492">
        <v>1303</v>
      </c>
      <c r="J492">
        <f t="shared" si="7"/>
        <v>165</v>
      </c>
    </row>
    <row r="493" spans="1:10" x14ac:dyDescent="0.25">
      <c r="A493">
        <v>14</v>
      </c>
      <c r="B493">
        <v>3</v>
      </c>
      <c r="C493">
        <v>2</v>
      </c>
      <c r="D493">
        <v>1303</v>
      </c>
      <c r="J493">
        <f t="shared" si="7"/>
        <v>165</v>
      </c>
    </row>
    <row r="494" spans="1:10" x14ac:dyDescent="0.25">
      <c r="A494">
        <v>14</v>
      </c>
      <c r="B494">
        <v>3</v>
      </c>
      <c r="C494">
        <v>3</v>
      </c>
      <c r="D494">
        <v>1303</v>
      </c>
      <c r="J494">
        <f t="shared" si="7"/>
        <v>165</v>
      </c>
    </row>
    <row r="495" spans="1:10" x14ac:dyDescent="0.25">
      <c r="A495">
        <v>14</v>
      </c>
      <c r="B495">
        <v>4</v>
      </c>
      <c r="C495">
        <v>1</v>
      </c>
      <c r="D495">
        <v>1306</v>
      </c>
      <c r="J495">
        <f t="shared" si="7"/>
        <v>166</v>
      </c>
    </row>
    <row r="496" spans="1:10" x14ac:dyDescent="0.25">
      <c r="A496">
        <v>14</v>
      </c>
      <c r="B496">
        <v>4</v>
      </c>
      <c r="C496">
        <v>2</v>
      </c>
      <c r="D496">
        <v>1306</v>
      </c>
      <c r="J496">
        <f t="shared" si="7"/>
        <v>166</v>
      </c>
    </row>
    <row r="497" spans="1:10" x14ac:dyDescent="0.25">
      <c r="A497">
        <v>14</v>
      </c>
      <c r="B497">
        <v>4</v>
      </c>
      <c r="C497">
        <v>3</v>
      </c>
      <c r="D497">
        <v>1306</v>
      </c>
      <c r="J497">
        <f t="shared" si="7"/>
        <v>166</v>
      </c>
    </row>
    <row r="498" spans="1:10" x14ac:dyDescent="0.25">
      <c r="A498">
        <v>14</v>
      </c>
      <c r="B498">
        <v>5</v>
      </c>
      <c r="C498">
        <v>1</v>
      </c>
      <c r="D498">
        <v>1311</v>
      </c>
      <c r="J498">
        <f t="shared" si="7"/>
        <v>167</v>
      </c>
    </row>
    <row r="499" spans="1:10" x14ac:dyDescent="0.25">
      <c r="A499">
        <v>14</v>
      </c>
      <c r="B499">
        <v>5</v>
      </c>
      <c r="C499">
        <v>2</v>
      </c>
      <c r="D499">
        <v>1311</v>
      </c>
      <c r="J499">
        <f t="shared" si="7"/>
        <v>167</v>
      </c>
    </row>
    <row r="500" spans="1:10" x14ac:dyDescent="0.25">
      <c r="A500">
        <v>14</v>
      </c>
      <c r="B500">
        <v>5</v>
      </c>
      <c r="C500">
        <v>3</v>
      </c>
      <c r="D500">
        <v>1311</v>
      </c>
      <c r="J500">
        <f t="shared" si="7"/>
        <v>167</v>
      </c>
    </row>
    <row r="501" spans="1:10" x14ac:dyDescent="0.25">
      <c r="A501">
        <v>14</v>
      </c>
      <c r="B501">
        <v>6</v>
      </c>
      <c r="C501">
        <v>1</v>
      </c>
      <c r="D501">
        <v>1309</v>
      </c>
      <c r="J501">
        <f t="shared" si="7"/>
        <v>168</v>
      </c>
    </row>
    <row r="502" spans="1:10" x14ac:dyDescent="0.25">
      <c r="A502">
        <v>14</v>
      </c>
      <c r="B502">
        <v>6</v>
      </c>
      <c r="C502">
        <v>2</v>
      </c>
      <c r="D502">
        <v>1309</v>
      </c>
      <c r="J502">
        <f t="shared" si="7"/>
        <v>168</v>
      </c>
    </row>
    <row r="503" spans="1:10" x14ac:dyDescent="0.25">
      <c r="A503">
        <v>14</v>
      </c>
      <c r="B503">
        <v>6</v>
      </c>
      <c r="C503">
        <v>3</v>
      </c>
      <c r="D503">
        <v>1309</v>
      </c>
      <c r="J503">
        <f t="shared" si="7"/>
        <v>168</v>
      </c>
    </row>
    <row r="504" spans="1:10" x14ac:dyDescent="0.25">
      <c r="A504">
        <v>14</v>
      </c>
      <c r="B504">
        <v>7</v>
      </c>
      <c r="C504">
        <v>1</v>
      </c>
      <c r="D504">
        <v>1304</v>
      </c>
      <c r="J504">
        <f t="shared" si="7"/>
        <v>169</v>
      </c>
    </row>
    <row r="505" spans="1:10" x14ac:dyDescent="0.25">
      <c r="A505">
        <v>14</v>
      </c>
      <c r="B505">
        <v>7</v>
      </c>
      <c r="C505">
        <v>2</v>
      </c>
      <c r="D505">
        <v>1304</v>
      </c>
      <c r="J505">
        <f t="shared" si="7"/>
        <v>169</v>
      </c>
    </row>
    <row r="506" spans="1:10" x14ac:dyDescent="0.25">
      <c r="A506">
        <v>14</v>
      </c>
      <c r="B506">
        <v>7</v>
      </c>
      <c r="C506">
        <v>3</v>
      </c>
      <c r="D506">
        <v>1304</v>
      </c>
      <c r="J506">
        <f t="shared" si="7"/>
        <v>169</v>
      </c>
    </row>
    <row r="507" spans="1:10" x14ac:dyDescent="0.25">
      <c r="A507">
        <v>14</v>
      </c>
      <c r="B507">
        <v>8</v>
      </c>
      <c r="C507">
        <v>1</v>
      </c>
      <c r="D507">
        <v>1315</v>
      </c>
      <c r="J507">
        <f t="shared" si="7"/>
        <v>170</v>
      </c>
    </row>
    <row r="508" spans="1:10" x14ac:dyDescent="0.25">
      <c r="A508">
        <v>14</v>
      </c>
      <c r="B508">
        <v>8</v>
      </c>
      <c r="C508">
        <v>2</v>
      </c>
      <c r="D508">
        <v>1315</v>
      </c>
      <c r="J508">
        <f t="shared" si="7"/>
        <v>170</v>
      </c>
    </row>
    <row r="509" spans="1:10" x14ac:dyDescent="0.25">
      <c r="A509">
        <v>14</v>
      </c>
      <c r="B509">
        <v>8</v>
      </c>
      <c r="C509">
        <v>3</v>
      </c>
      <c r="D509">
        <v>1315</v>
      </c>
      <c r="J509">
        <f t="shared" si="7"/>
        <v>170</v>
      </c>
    </row>
    <row r="510" spans="1:10" x14ac:dyDescent="0.25">
      <c r="A510">
        <v>14</v>
      </c>
      <c r="B510">
        <v>9</v>
      </c>
      <c r="C510">
        <v>1</v>
      </c>
      <c r="D510">
        <v>1305</v>
      </c>
      <c r="J510">
        <f t="shared" si="7"/>
        <v>171</v>
      </c>
    </row>
    <row r="511" spans="1:10" x14ac:dyDescent="0.25">
      <c r="A511">
        <v>14</v>
      </c>
      <c r="B511">
        <v>9</v>
      </c>
      <c r="C511">
        <v>2</v>
      </c>
      <c r="D511">
        <v>1305</v>
      </c>
      <c r="J511">
        <f t="shared" si="7"/>
        <v>171</v>
      </c>
    </row>
    <row r="512" spans="1:10" x14ac:dyDescent="0.25">
      <c r="A512">
        <v>14</v>
      </c>
      <c r="B512">
        <v>9</v>
      </c>
      <c r="C512">
        <v>3</v>
      </c>
      <c r="D512">
        <v>1305</v>
      </c>
      <c r="J512">
        <f t="shared" si="7"/>
        <v>171</v>
      </c>
    </row>
    <row r="513" spans="1:10" x14ac:dyDescent="0.25">
      <c r="A513">
        <v>14</v>
      </c>
      <c r="B513">
        <v>10</v>
      </c>
      <c r="C513">
        <v>1</v>
      </c>
      <c r="D513">
        <v>1312</v>
      </c>
      <c r="J513">
        <f t="shared" si="7"/>
        <v>172</v>
      </c>
    </row>
    <row r="514" spans="1:10" x14ac:dyDescent="0.25">
      <c r="A514">
        <v>14</v>
      </c>
      <c r="B514">
        <v>10</v>
      </c>
      <c r="C514">
        <v>2</v>
      </c>
      <c r="D514">
        <v>1312</v>
      </c>
      <c r="J514">
        <f t="shared" si="7"/>
        <v>172</v>
      </c>
    </row>
    <row r="515" spans="1:10" x14ac:dyDescent="0.25">
      <c r="A515">
        <v>14</v>
      </c>
      <c r="B515">
        <v>10</v>
      </c>
      <c r="C515">
        <v>3</v>
      </c>
      <c r="D515">
        <v>1312</v>
      </c>
      <c r="J515">
        <f t="shared" si="7"/>
        <v>172</v>
      </c>
    </row>
    <row r="516" spans="1:10" x14ac:dyDescent="0.25">
      <c r="A516">
        <v>14</v>
      </c>
      <c r="B516">
        <v>11</v>
      </c>
      <c r="C516">
        <v>1</v>
      </c>
      <c r="D516">
        <v>1307</v>
      </c>
      <c r="J516">
        <f t="shared" si="7"/>
        <v>173</v>
      </c>
    </row>
    <row r="517" spans="1:10" x14ac:dyDescent="0.25">
      <c r="A517">
        <v>14</v>
      </c>
      <c r="B517">
        <v>11</v>
      </c>
      <c r="C517">
        <v>2</v>
      </c>
      <c r="D517">
        <v>1307</v>
      </c>
      <c r="J517">
        <f t="shared" si="7"/>
        <v>173</v>
      </c>
    </row>
    <row r="518" spans="1:10" x14ac:dyDescent="0.25">
      <c r="A518">
        <v>14</v>
      </c>
      <c r="B518">
        <v>11</v>
      </c>
      <c r="C518">
        <v>3</v>
      </c>
      <c r="D518">
        <v>1307</v>
      </c>
      <c r="J518">
        <f t="shared" si="7"/>
        <v>173</v>
      </c>
    </row>
    <row r="519" spans="1:10" x14ac:dyDescent="0.25">
      <c r="A519">
        <v>14</v>
      </c>
      <c r="B519">
        <v>12</v>
      </c>
      <c r="C519">
        <v>1</v>
      </c>
      <c r="D519">
        <v>1308</v>
      </c>
      <c r="J519">
        <f t="shared" si="7"/>
        <v>174</v>
      </c>
    </row>
    <row r="520" spans="1:10" x14ac:dyDescent="0.25">
      <c r="A520">
        <v>14</v>
      </c>
      <c r="B520">
        <v>12</v>
      </c>
      <c r="C520">
        <v>2</v>
      </c>
      <c r="D520">
        <v>1308</v>
      </c>
      <c r="J520">
        <f t="shared" si="7"/>
        <v>174</v>
      </c>
    </row>
    <row r="521" spans="1:10" x14ac:dyDescent="0.25">
      <c r="A521">
        <v>14</v>
      </c>
      <c r="B521">
        <v>12</v>
      </c>
      <c r="C521">
        <v>3</v>
      </c>
      <c r="D521">
        <v>1308</v>
      </c>
      <c r="J521">
        <f t="shared" si="7"/>
        <v>174</v>
      </c>
    </row>
    <row r="522" spans="1:10" x14ac:dyDescent="0.25">
      <c r="A522">
        <v>14</v>
      </c>
      <c r="B522">
        <v>13</v>
      </c>
      <c r="C522">
        <v>1</v>
      </c>
      <c r="D522">
        <v>1314</v>
      </c>
      <c r="J522">
        <f t="shared" ref="J522:J530" si="8">J519+1</f>
        <v>175</v>
      </c>
    </row>
    <row r="523" spans="1:10" x14ac:dyDescent="0.25">
      <c r="A523">
        <v>14</v>
      </c>
      <c r="B523">
        <v>13</v>
      </c>
      <c r="C523">
        <v>2</v>
      </c>
      <c r="D523">
        <v>1314</v>
      </c>
      <c r="J523">
        <f t="shared" si="8"/>
        <v>175</v>
      </c>
    </row>
    <row r="524" spans="1:10" x14ac:dyDescent="0.25">
      <c r="A524">
        <v>14</v>
      </c>
      <c r="B524">
        <v>13</v>
      </c>
      <c r="C524">
        <v>3</v>
      </c>
      <c r="D524">
        <v>1314</v>
      </c>
      <c r="J524">
        <f t="shared" si="8"/>
        <v>175</v>
      </c>
    </row>
    <row r="525" spans="1:10" x14ac:dyDescent="0.25">
      <c r="A525">
        <v>14</v>
      </c>
      <c r="B525">
        <v>14</v>
      </c>
      <c r="C525">
        <v>1</v>
      </c>
      <c r="D525">
        <v>1310</v>
      </c>
      <c r="J525">
        <f t="shared" si="8"/>
        <v>176</v>
      </c>
    </row>
    <row r="526" spans="1:10" x14ac:dyDescent="0.25">
      <c r="A526">
        <v>14</v>
      </c>
      <c r="B526">
        <v>14</v>
      </c>
      <c r="C526">
        <v>2</v>
      </c>
      <c r="D526">
        <v>1310</v>
      </c>
      <c r="J526">
        <f t="shared" si="8"/>
        <v>176</v>
      </c>
    </row>
    <row r="527" spans="1:10" x14ac:dyDescent="0.25">
      <c r="A527">
        <v>14</v>
      </c>
      <c r="B527">
        <v>14</v>
      </c>
      <c r="C527">
        <v>3</v>
      </c>
      <c r="D527">
        <v>1310</v>
      </c>
      <c r="J527">
        <f t="shared" si="8"/>
        <v>176</v>
      </c>
    </row>
    <row r="528" spans="1:10" x14ac:dyDescent="0.25">
      <c r="A528">
        <v>14</v>
      </c>
      <c r="B528">
        <v>15</v>
      </c>
      <c r="C528">
        <v>1</v>
      </c>
      <c r="D528">
        <v>1313</v>
      </c>
      <c r="J528">
        <f t="shared" si="8"/>
        <v>177</v>
      </c>
    </row>
    <row r="529" spans="1:10" x14ac:dyDescent="0.25">
      <c r="A529">
        <v>14</v>
      </c>
      <c r="B529">
        <v>15</v>
      </c>
      <c r="C529">
        <v>2</v>
      </c>
      <c r="D529">
        <v>1313</v>
      </c>
      <c r="J529">
        <f t="shared" si="8"/>
        <v>177</v>
      </c>
    </row>
    <row r="530" spans="1:10" x14ac:dyDescent="0.25">
      <c r="A530">
        <v>14</v>
      </c>
      <c r="B530">
        <v>15</v>
      </c>
      <c r="C530">
        <v>3</v>
      </c>
      <c r="D530">
        <v>1313</v>
      </c>
      <c r="J530">
        <f t="shared" si="8"/>
        <v>177</v>
      </c>
    </row>
  </sheetData>
  <autoFilter ref="A1:AAK53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depvar</vt:lpstr>
      <vt:lpstr>indepvar_income</vt:lpstr>
      <vt:lpstr>notes</vt:lpstr>
      <vt:lpstr>demog_descstat</vt:lpstr>
      <vt:lpstr>trmt_descstat</vt:lpstr>
      <vt:lpstr>budgetshare_foogrp</vt:lpstr>
      <vt:lpstr>corr_indvars</vt:lpstr>
      <vt:lpstr>corr_depvars</vt:lpstr>
      <vt:lpstr>iresid</vt:lpstr>
      <vt:lpstr>initial results</vt:lpstr>
      <vt:lpstr>model 2</vt:lpstr>
      <vt:lpstr>tables</vt:lpstr>
      <vt:lpstr>MODEL3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Ynion, Jhoanne (IRRI)</dc:creator>
  <cp:lastModifiedBy>Ynion, Jhoanne (IRRI)</cp:lastModifiedBy>
  <dcterms:created xsi:type="dcterms:W3CDTF">2019-06-10T05:37:17Z</dcterms:created>
  <dcterms:modified xsi:type="dcterms:W3CDTF">2019-06-19T09:03:04Z</dcterms:modified>
</cp:coreProperties>
</file>